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115" windowHeight="8010" tabRatio="717"/>
  </bookViews>
  <sheets>
    <sheet name="Help" sheetId="28" r:id="rId1"/>
    <sheet name="Master" sheetId="1" r:id="rId2"/>
    <sheet name="Result Entry" sheetId="15" r:id="rId3"/>
    <sheet name="Result Sheet 9" sheetId="19" r:id="rId4"/>
    <sheet name="Statics" sheetId="21" r:id="rId5"/>
    <sheet name="cat Wise Result" sheetId="25" r:id="rId6"/>
    <sheet name="Report Card with Personal Logo" sheetId="31" r:id="rId7"/>
    <sheet name="Blank Report Card" sheetId="27" r:id="rId8"/>
  </sheets>
  <definedNames>
    <definedName name="logo">INDEX(Master!$P$4,MATCH(#REF!,Master!$K$4:$P$4,0))</definedName>
    <definedName name="_xlnm.Print_Area" localSheetId="5">'cat Wise Result'!$A$1:$AT$29</definedName>
    <definedName name="_xlnm.Print_Area" localSheetId="6">'Report Card with Personal Logo'!$A$1:$Q$380</definedName>
    <definedName name="_xlnm.Print_Area" localSheetId="2">'Result Entry'!#REF!</definedName>
    <definedName name="_xlnm.Print_Area" localSheetId="3">'Result Sheet 9'!$B$2:$ET$112</definedName>
    <definedName name="_xlnm.Print_Titles" localSheetId="3">'Result Sheet 9'!$F:$H,'Result Sheet 9'!$2:$6</definedName>
  </definedNames>
  <calcPr calcId="124519"/>
</workbook>
</file>

<file path=xl/calcChain.xml><?xml version="1.0" encoding="utf-8"?>
<calcChain xmlns="http://schemas.openxmlformats.org/spreadsheetml/2006/main">
  <c r="S8" i="31"/>
  <c r="A1"/>
  <c r="A39" s="1"/>
  <c r="C373"/>
  <c r="C372"/>
  <c r="C371"/>
  <c r="C370"/>
  <c r="C369"/>
  <c r="C363"/>
  <c r="C362"/>
  <c r="C361"/>
  <c r="C360"/>
  <c r="C359"/>
  <c r="C358"/>
  <c r="L357"/>
  <c r="I357"/>
  <c r="G357"/>
  <c r="F357"/>
  <c r="E357"/>
  <c r="H357" s="1"/>
  <c r="J357" s="1"/>
  <c r="O357" s="1"/>
  <c r="J348"/>
  <c r="O346"/>
  <c r="D345"/>
  <c r="D344"/>
  <c r="B344"/>
  <c r="C335"/>
  <c r="C334"/>
  <c r="C333"/>
  <c r="C332"/>
  <c r="C331"/>
  <c r="C325"/>
  <c r="C324"/>
  <c r="C323"/>
  <c r="C322"/>
  <c r="C321"/>
  <c r="C320"/>
  <c r="L319"/>
  <c r="I319"/>
  <c r="G319"/>
  <c r="F319"/>
  <c r="E319"/>
  <c r="J310"/>
  <c r="O308"/>
  <c r="D307"/>
  <c r="D306"/>
  <c r="B306"/>
  <c r="C297"/>
  <c r="C296"/>
  <c r="C295"/>
  <c r="C294"/>
  <c r="C293"/>
  <c r="C287"/>
  <c r="C286"/>
  <c r="C285"/>
  <c r="C284"/>
  <c r="C283"/>
  <c r="C282"/>
  <c r="L281"/>
  <c r="I281"/>
  <c r="G281"/>
  <c r="F281"/>
  <c r="H281" s="1"/>
  <c r="E281"/>
  <c r="J272"/>
  <c r="O270"/>
  <c r="D269"/>
  <c r="D268"/>
  <c r="B268"/>
  <c r="C259"/>
  <c r="C258"/>
  <c r="C257"/>
  <c r="C256"/>
  <c r="C255"/>
  <c r="C249"/>
  <c r="C248"/>
  <c r="C247"/>
  <c r="C246"/>
  <c r="C245"/>
  <c r="C244"/>
  <c r="L243"/>
  <c r="I243"/>
  <c r="G243"/>
  <c r="F243"/>
  <c r="E243"/>
  <c r="H243" s="1"/>
  <c r="J243" s="1"/>
  <c r="O243" s="1"/>
  <c r="J234"/>
  <c r="O232"/>
  <c r="D231"/>
  <c r="D230"/>
  <c r="B230"/>
  <c r="C221"/>
  <c r="C220"/>
  <c r="C219"/>
  <c r="C218"/>
  <c r="C217"/>
  <c r="C211"/>
  <c r="C210"/>
  <c r="C209"/>
  <c r="C208"/>
  <c r="C207"/>
  <c r="C206"/>
  <c r="L205"/>
  <c r="I205"/>
  <c r="G205"/>
  <c r="F205"/>
  <c r="E205"/>
  <c r="J196"/>
  <c r="O194"/>
  <c r="D193"/>
  <c r="D192"/>
  <c r="B192"/>
  <c r="C183"/>
  <c r="C182"/>
  <c r="C181"/>
  <c r="C180"/>
  <c r="C179"/>
  <c r="C173"/>
  <c r="C172"/>
  <c r="C171"/>
  <c r="C170"/>
  <c r="C169"/>
  <c r="C168"/>
  <c r="L167"/>
  <c r="I167"/>
  <c r="G167"/>
  <c r="F167"/>
  <c r="E167"/>
  <c r="J158"/>
  <c r="O156"/>
  <c r="D155"/>
  <c r="D154"/>
  <c r="B154"/>
  <c r="C145"/>
  <c r="C144"/>
  <c r="C143"/>
  <c r="C142"/>
  <c r="C141"/>
  <c r="C135"/>
  <c r="C134"/>
  <c r="C133"/>
  <c r="C132"/>
  <c r="C131"/>
  <c r="C130"/>
  <c r="L129"/>
  <c r="I129"/>
  <c r="G129"/>
  <c r="F129"/>
  <c r="E129"/>
  <c r="J120"/>
  <c r="O118"/>
  <c r="D117"/>
  <c r="D116"/>
  <c r="B116"/>
  <c r="C107"/>
  <c r="C106"/>
  <c r="C105"/>
  <c r="C104"/>
  <c r="C103"/>
  <c r="C97"/>
  <c r="C96"/>
  <c r="C95"/>
  <c r="C94"/>
  <c r="C93"/>
  <c r="C92"/>
  <c r="L91"/>
  <c r="I91"/>
  <c r="G91"/>
  <c r="F91"/>
  <c r="E91"/>
  <c r="J82"/>
  <c r="O80"/>
  <c r="D79"/>
  <c r="D78"/>
  <c r="B78"/>
  <c r="C69"/>
  <c r="C68"/>
  <c r="C67"/>
  <c r="C66"/>
  <c r="C65"/>
  <c r="C59"/>
  <c r="C58"/>
  <c r="C57"/>
  <c r="C56"/>
  <c r="C55"/>
  <c r="C54"/>
  <c r="L53"/>
  <c r="I53"/>
  <c r="G53"/>
  <c r="F53"/>
  <c r="E53"/>
  <c r="J44"/>
  <c r="O42"/>
  <c r="D41"/>
  <c r="D40"/>
  <c r="B40"/>
  <c r="C31"/>
  <c r="C30"/>
  <c r="C29"/>
  <c r="C28"/>
  <c r="C27"/>
  <c r="C21"/>
  <c r="C20"/>
  <c r="C19"/>
  <c r="C18"/>
  <c r="C17"/>
  <c r="C16"/>
  <c r="L15"/>
  <c r="I15"/>
  <c r="G15"/>
  <c r="F15"/>
  <c r="E15"/>
  <c r="J6"/>
  <c r="O4"/>
  <c r="D3"/>
  <c r="D2"/>
  <c r="B2"/>
  <c r="H4" l="1"/>
  <c r="I11" s="1"/>
  <c r="J281"/>
  <c r="O281" s="1"/>
  <c r="H129"/>
  <c r="J129" s="1"/>
  <c r="O129" s="1"/>
  <c r="H205"/>
  <c r="J205" s="1"/>
  <c r="O205" s="1"/>
  <c r="H319"/>
  <c r="J319" s="1"/>
  <c r="O319" s="1"/>
  <c r="H167"/>
  <c r="J167" s="1"/>
  <c r="O167" s="1"/>
  <c r="H42"/>
  <c r="I68" s="1"/>
  <c r="A77"/>
  <c r="H53"/>
  <c r="J53" s="1"/>
  <c r="O53" s="1"/>
  <c r="H91"/>
  <c r="J91" s="1"/>
  <c r="O91" s="1"/>
  <c r="H15"/>
  <c r="J15" s="1"/>
  <c r="O15" s="1"/>
  <c r="EW108" i="15"/>
  <c r="EW107"/>
  <c r="EW106"/>
  <c r="EW105"/>
  <c r="EW104"/>
  <c r="EW103"/>
  <c r="EW102"/>
  <c r="EW101"/>
  <c r="EW100"/>
  <c r="EW99"/>
  <c r="EW98"/>
  <c r="EW97"/>
  <c r="EW96"/>
  <c r="EW95"/>
  <c r="EW94"/>
  <c r="EW93"/>
  <c r="EW92"/>
  <c r="EW91"/>
  <c r="EW90"/>
  <c r="EW89"/>
  <c r="EW88"/>
  <c r="EW87"/>
  <c r="EW86"/>
  <c r="EW85"/>
  <c r="EW84"/>
  <c r="EW83"/>
  <c r="EW82"/>
  <c r="EW81"/>
  <c r="EW80"/>
  <c r="EW79"/>
  <c r="EW78"/>
  <c r="EW77"/>
  <c r="EW76"/>
  <c r="EW75"/>
  <c r="EW74"/>
  <c r="EW73"/>
  <c r="EW72"/>
  <c r="EW71"/>
  <c r="EW70"/>
  <c r="EW69"/>
  <c r="EW68"/>
  <c r="EW67"/>
  <c r="EW66"/>
  <c r="EW65"/>
  <c r="EW64"/>
  <c r="EW63"/>
  <c r="EW62"/>
  <c r="EW61"/>
  <c r="EW60"/>
  <c r="EW59"/>
  <c r="EW58"/>
  <c r="EW57"/>
  <c r="EW56"/>
  <c r="EW55"/>
  <c r="EW54"/>
  <c r="EW53"/>
  <c r="EW52"/>
  <c r="EW51"/>
  <c r="EW50"/>
  <c r="EW49"/>
  <c r="EW48"/>
  <c r="EW47"/>
  <c r="EW46"/>
  <c r="EW45"/>
  <c r="EW44"/>
  <c r="EW43"/>
  <c r="EW42"/>
  <c r="EW41"/>
  <c r="EW40"/>
  <c r="EW39"/>
  <c r="EW38"/>
  <c r="EW37"/>
  <c r="EW36"/>
  <c r="EW35"/>
  <c r="EW34"/>
  <c r="EW33"/>
  <c r="EW32"/>
  <c r="EW31"/>
  <c r="EW30"/>
  <c r="EW29"/>
  <c r="EW28"/>
  <c r="EW27"/>
  <c r="EW26"/>
  <c r="EW25"/>
  <c r="EW24"/>
  <c r="EW23"/>
  <c r="EW22"/>
  <c r="EW21"/>
  <c r="EW20"/>
  <c r="EW19"/>
  <c r="EW18"/>
  <c r="EW17"/>
  <c r="EW16"/>
  <c r="EW15"/>
  <c r="EW14"/>
  <c r="EW13"/>
  <c r="EW12"/>
  <c r="EW11"/>
  <c r="EW10"/>
  <c r="EW9"/>
  <c r="G29" i="31" l="1"/>
  <c r="I29"/>
  <c r="K23"/>
  <c r="L20"/>
  <c r="E19"/>
  <c r="I17"/>
  <c r="I12"/>
  <c r="M27"/>
  <c r="L21"/>
  <c r="E20"/>
  <c r="I18"/>
  <c r="P16"/>
  <c r="F18"/>
  <c r="I27"/>
  <c r="N23"/>
  <c r="I28"/>
  <c r="M24"/>
  <c r="G28"/>
  <c r="P21"/>
  <c r="G20"/>
  <c r="L18"/>
  <c r="E17"/>
  <c r="H17" s="1"/>
  <c r="J17" s="1"/>
  <c r="O17" s="1"/>
  <c r="I8"/>
  <c r="M26"/>
  <c r="G21"/>
  <c r="L19"/>
  <c r="E18"/>
  <c r="I16"/>
  <c r="F16"/>
  <c r="E23"/>
  <c r="F17"/>
  <c r="O25"/>
  <c r="F20"/>
  <c r="M25"/>
  <c r="E21"/>
  <c r="I19"/>
  <c r="P17"/>
  <c r="G16"/>
  <c r="G30"/>
  <c r="G23"/>
  <c r="I20"/>
  <c r="P18"/>
  <c r="G17"/>
  <c r="I10"/>
  <c r="I7"/>
  <c r="I9"/>
  <c r="G31"/>
  <c r="I30"/>
  <c r="I23"/>
  <c r="G27"/>
  <c r="I21"/>
  <c r="P19"/>
  <c r="G18"/>
  <c r="L16"/>
  <c r="I31"/>
  <c r="P23"/>
  <c r="P20"/>
  <c r="G19"/>
  <c r="L17"/>
  <c r="E16"/>
  <c r="F21"/>
  <c r="H21" s="1"/>
  <c r="J21" s="1"/>
  <c r="O21" s="1"/>
  <c r="F19"/>
  <c r="G67"/>
  <c r="I57"/>
  <c r="L57"/>
  <c r="G69"/>
  <c r="I49"/>
  <c r="G59"/>
  <c r="O63"/>
  <c r="E59"/>
  <c r="E56"/>
  <c r="I47"/>
  <c r="P55"/>
  <c r="F56"/>
  <c r="I54"/>
  <c r="M64"/>
  <c r="G54"/>
  <c r="M63"/>
  <c r="H80"/>
  <c r="A115"/>
  <c r="I45"/>
  <c r="E54"/>
  <c r="L55"/>
  <c r="G57"/>
  <c r="P58"/>
  <c r="P61"/>
  <c r="I69"/>
  <c r="I65"/>
  <c r="E61"/>
  <c r="I50"/>
  <c r="I55"/>
  <c r="E57"/>
  <c r="L58"/>
  <c r="K61"/>
  <c r="I67"/>
  <c r="M62"/>
  <c r="I48"/>
  <c r="G55"/>
  <c r="P56"/>
  <c r="I58"/>
  <c r="G61"/>
  <c r="G68"/>
  <c r="N61"/>
  <c r="F57"/>
  <c r="I46"/>
  <c r="E55"/>
  <c r="L56"/>
  <c r="G58"/>
  <c r="P59"/>
  <c r="G66"/>
  <c r="I61"/>
  <c r="F54"/>
  <c r="P54"/>
  <c r="I56"/>
  <c r="E58"/>
  <c r="L59"/>
  <c r="M65"/>
  <c r="F59"/>
  <c r="F55"/>
  <c r="I66"/>
  <c r="L54"/>
  <c r="G56"/>
  <c r="P57"/>
  <c r="I59"/>
  <c r="G65"/>
  <c r="F58"/>
  <c r="C31" i="27"/>
  <c r="C30"/>
  <c r="C29"/>
  <c r="C28"/>
  <c r="C27"/>
  <c r="C21"/>
  <c r="C20"/>
  <c r="C19"/>
  <c r="C18"/>
  <c r="C17"/>
  <c r="C16"/>
  <c r="L15"/>
  <c r="I15"/>
  <c r="G15"/>
  <c r="F15"/>
  <c r="E15"/>
  <c r="O6"/>
  <c r="O4"/>
  <c r="D3"/>
  <c r="D2"/>
  <c r="CD109" i="15"/>
  <c r="CD108"/>
  <c r="CD107"/>
  <c r="CD106"/>
  <c r="CD105"/>
  <c r="CD104"/>
  <c r="CD103"/>
  <c r="CD102"/>
  <c r="CD101"/>
  <c r="CD100"/>
  <c r="CD99"/>
  <c r="CD98"/>
  <c r="CD97"/>
  <c r="CD96"/>
  <c r="CD95"/>
  <c r="CD94"/>
  <c r="CD93"/>
  <c r="CD92"/>
  <c r="CD91"/>
  <c r="CD90"/>
  <c r="CD89"/>
  <c r="CD88"/>
  <c r="CD87"/>
  <c r="CD86"/>
  <c r="CD85"/>
  <c r="CD84"/>
  <c r="CD83"/>
  <c r="CD82"/>
  <c r="CD81"/>
  <c r="CD80"/>
  <c r="CD79"/>
  <c r="CD78"/>
  <c r="CD77"/>
  <c r="CD76"/>
  <c r="CD75"/>
  <c r="CD74"/>
  <c r="CD73"/>
  <c r="CD72"/>
  <c r="CD71"/>
  <c r="CD70"/>
  <c r="CD69"/>
  <c r="CD68"/>
  <c r="CD67"/>
  <c r="CD66"/>
  <c r="CD65"/>
  <c r="CD64"/>
  <c r="CD63"/>
  <c r="CD62"/>
  <c r="CD61"/>
  <c r="CD60"/>
  <c r="CD59"/>
  <c r="CD58"/>
  <c r="CD57"/>
  <c r="CD56"/>
  <c r="CD55"/>
  <c r="CD54"/>
  <c r="CD53"/>
  <c r="CD52"/>
  <c r="CD51"/>
  <c r="CD50"/>
  <c r="CD49"/>
  <c r="CD48"/>
  <c r="CD47"/>
  <c r="CD46"/>
  <c r="CD45"/>
  <c r="CD44"/>
  <c r="CD43"/>
  <c r="CD42"/>
  <c r="CD41"/>
  <c r="CD40"/>
  <c r="CD39"/>
  <c r="CD38"/>
  <c r="CD37"/>
  <c r="CD36"/>
  <c r="CD35"/>
  <c r="CD34"/>
  <c r="CD33"/>
  <c r="CD32"/>
  <c r="CD31"/>
  <c r="CD30"/>
  <c r="CD29"/>
  <c r="CD28"/>
  <c r="CD27"/>
  <c r="CD26"/>
  <c r="CD25"/>
  <c r="CD24"/>
  <c r="CD23"/>
  <c r="CD22"/>
  <c r="CD21"/>
  <c r="CD20"/>
  <c r="CD19"/>
  <c r="CD18"/>
  <c r="CD17"/>
  <c r="CD16"/>
  <c r="CD15"/>
  <c r="CD14"/>
  <c r="CD13"/>
  <c r="CD12"/>
  <c r="CD11"/>
  <c r="CD10"/>
  <c r="CD9"/>
  <c r="BR109"/>
  <c r="BR108"/>
  <c r="BR107"/>
  <c r="BR106"/>
  <c r="BR105"/>
  <c r="BR104"/>
  <c r="BR103"/>
  <c r="BR102"/>
  <c r="BR101"/>
  <c r="BR100"/>
  <c r="BR99"/>
  <c r="BR98"/>
  <c r="BR97"/>
  <c r="BR96"/>
  <c r="BR95"/>
  <c r="BR94"/>
  <c r="BR93"/>
  <c r="BR92"/>
  <c r="BR91"/>
  <c r="BR90"/>
  <c r="BR89"/>
  <c r="BR88"/>
  <c r="BR87"/>
  <c r="BR86"/>
  <c r="BR85"/>
  <c r="BR84"/>
  <c r="BR83"/>
  <c r="BR82"/>
  <c r="BR81"/>
  <c r="BR80"/>
  <c r="BR79"/>
  <c r="BR78"/>
  <c r="BR77"/>
  <c r="BR76"/>
  <c r="BR75"/>
  <c r="BR74"/>
  <c r="BR73"/>
  <c r="BR72"/>
  <c r="BR71"/>
  <c r="BR70"/>
  <c r="BR69"/>
  <c r="BR68"/>
  <c r="BR67"/>
  <c r="BR66"/>
  <c r="BR65"/>
  <c r="BR64"/>
  <c r="BR63"/>
  <c r="BR62"/>
  <c r="BR61"/>
  <c r="BR60"/>
  <c r="BR59"/>
  <c r="BR58"/>
  <c r="BR57"/>
  <c r="BR56"/>
  <c r="BR55"/>
  <c r="BR54"/>
  <c r="BR53"/>
  <c r="BR52"/>
  <c r="BR51"/>
  <c r="BR50"/>
  <c r="BR49"/>
  <c r="BR48"/>
  <c r="BR47"/>
  <c r="BR46"/>
  <c r="BR45"/>
  <c r="BR44"/>
  <c r="BR43"/>
  <c r="BR42"/>
  <c r="BR41"/>
  <c r="BR40"/>
  <c r="BR39"/>
  <c r="BR38"/>
  <c r="BR37"/>
  <c r="BR36"/>
  <c r="BR35"/>
  <c r="BR34"/>
  <c r="BR33"/>
  <c r="BR32"/>
  <c r="BR31"/>
  <c r="BR30"/>
  <c r="BR29"/>
  <c r="BR28"/>
  <c r="BR27"/>
  <c r="BR26"/>
  <c r="BR25"/>
  <c r="BR24"/>
  <c r="BR23"/>
  <c r="BR22"/>
  <c r="BR21"/>
  <c r="BR20"/>
  <c r="BR19"/>
  <c r="BR18"/>
  <c r="BR17"/>
  <c r="BR16"/>
  <c r="BR15"/>
  <c r="BR14"/>
  <c r="BR13"/>
  <c r="BR12"/>
  <c r="BR11"/>
  <c r="BR10"/>
  <c r="BR9"/>
  <c r="BF109"/>
  <c r="BF108"/>
  <c r="BF107"/>
  <c r="BF106"/>
  <c r="BF105"/>
  <c r="BF104"/>
  <c r="BF103"/>
  <c r="BF102"/>
  <c r="BF101"/>
  <c r="BF100"/>
  <c r="BF99"/>
  <c r="BF98"/>
  <c r="BF97"/>
  <c r="BF96"/>
  <c r="BF95"/>
  <c r="BF94"/>
  <c r="BF93"/>
  <c r="BF92"/>
  <c r="BF91"/>
  <c r="BF90"/>
  <c r="BF89"/>
  <c r="BF88"/>
  <c r="BF87"/>
  <c r="BF86"/>
  <c r="BF85"/>
  <c r="BF84"/>
  <c r="BF83"/>
  <c r="BF82"/>
  <c r="BF81"/>
  <c r="BF80"/>
  <c r="BF79"/>
  <c r="BF78"/>
  <c r="BF77"/>
  <c r="BF76"/>
  <c r="BF75"/>
  <c r="BF74"/>
  <c r="BF73"/>
  <c r="BF72"/>
  <c r="BF71"/>
  <c r="BF70"/>
  <c r="BF69"/>
  <c r="BF68"/>
  <c r="BF67"/>
  <c r="BF66"/>
  <c r="BF65"/>
  <c r="BF64"/>
  <c r="BF63"/>
  <c r="BF62"/>
  <c r="BF61"/>
  <c r="BF60"/>
  <c r="BF59"/>
  <c r="BF58"/>
  <c r="BF57"/>
  <c r="BF56"/>
  <c r="BF55"/>
  <c r="BF54"/>
  <c r="BF53"/>
  <c r="BF52"/>
  <c r="BF51"/>
  <c r="BF50"/>
  <c r="BF49"/>
  <c r="BF48"/>
  <c r="BF47"/>
  <c r="BF46"/>
  <c r="BF45"/>
  <c r="BF44"/>
  <c r="BF43"/>
  <c r="BF42"/>
  <c r="BF41"/>
  <c r="BF40"/>
  <c r="BF39"/>
  <c r="BF38"/>
  <c r="BF37"/>
  <c r="BF36"/>
  <c r="BF35"/>
  <c r="BF34"/>
  <c r="BF33"/>
  <c r="BF32"/>
  <c r="BF31"/>
  <c r="BF30"/>
  <c r="BF29"/>
  <c r="BF28"/>
  <c r="BF27"/>
  <c r="BF26"/>
  <c r="BF25"/>
  <c r="BF24"/>
  <c r="BF23"/>
  <c r="BF22"/>
  <c r="BF21"/>
  <c r="BF20"/>
  <c r="BF19"/>
  <c r="BF18"/>
  <c r="BF17"/>
  <c r="BF16"/>
  <c r="BF15"/>
  <c r="BF14"/>
  <c r="BF13"/>
  <c r="BF12"/>
  <c r="BF11"/>
  <c r="BF10"/>
  <c r="BF9"/>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T61"/>
  <c r="AT60"/>
  <c r="AT59"/>
  <c r="AT58"/>
  <c r="AT57"/>
  <c r="AT56"/>
  <c r="AT55"/>
  <c r="AT54"/>
  <c r="AT53"/>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H109"/>
  <c r="AH108"/>
  <c r="AH107"/>
  <c r="AH106"/>
  <c r="AH105"/>
  <c r="AH104"/>
  <c r="AH103"/>
  <c r="AH102"/>
  <c r="AH101"/>
  <c r="AH100"/>
  <c r="AH99"/>
  <c r="AH98"/>
  <c r="AH97"/>
  <c r="AH96"/>
  <c r="AH95"/>
  <c r="AH94"/>
  <c r="AH93"/>
  <c r="AH92"/>
  <c r="AH91"/>
  <c r="AH90"/>
  <c r="AH89"/>
  <c r="AH88"/>
  <c r="AH87"/>
  <c r="AH86"/>
  <c r="AH85"/>
  <c r="AH84"/>
  <c r="AH83"/>
  <c r="AH82"/>
  <c r="AH81"/>
  <c r="AH80"/>
  <c r="AH79"/>
  <c r="AH78"/>
  <c r="AH77"/>
  <c r="AH76"/>
  <c r="AH75"/>
  <c r="AH74"/>
  <c r="AH73"/>
  <c r="AH72"/>
  <c r="AH71"/>
  <c r="AH70"/>
  <c r="AH69"/>
  <c r="AH68"/>
  <c r="AH67"/>
  <c r="AH66"/>
  <c r="AH65"/>
  <c r="AH64"/>
  <c r="AH63"/>
  <c r="AH62"/>
  <c r="AH61"/>
  <c r="AH60"/>
  <c r="AH59"/>
  <c r="AH58"/>
  <c r="AH57"/>
  <c r="AH56"/>
  <c r="AH55"/>
  <c r="AH54"/>
  <c r="AH53"/>
  <c r="AH52"/>
  <c r="AH51"/>
  <c r="AH50"/>
  <c r="AH49"/>
  <c r="AH48"/>
  <c r="AH47"/>
  <c r="AH46"/>
  <c r="AH45"/>
  <c r="AH44"/>
  <c r="AH43"/>
  <c r="AH42"/>
  <c r="AH41"/>
  <c r="AH40"/>
  <c r="AH39"/>
  <c r="AH38"/>
  <c r="AH37"/>
  <c r="AH36"/>
  <c r="AH35"/>
  <c r="AH34"/>
  <c r="AH33"/>
  <c r="AH32"/>
  <c r="AH31"/>
  <c r="AH30"/>
  <c r="AH29"/>
  <c r="AH28"/>
  <c r="AH27"/>
  <c r="AH26"/>
  <c r="AH25"/>
  <c r="AH24"/>
  <c r="AH23"/>
  <c r="AH22"/>
  <c r="AH21"/>
  <c r="AH20"/>
  <c r="AH19"/>
  <c r="AH18"/>
  <c r="AH17"/>
  <c r="AH16"/>
  <c r="AH15"/>
  <c r="AH14"/>
  <c r="AH13"/>
  <c r="AH12"/>
  <c r="AH11"/>
  <c r="AH10"/>
  <c r="AH9"/>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9"/>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ES49"/>
  <c r="ES50"/>
  <c r="ES51"/>
  <c r="ES52"/>
  <c r="ES53"/>
  <c r="ES54"/>
  <c r="ES55"/>
  <c r="ES56"/>
  <c r="ES57"/>
  <c r="ES58"/>
  <c r="ES59"/>
  <c r="ES60"/>
  <c r="ES61"/>
  <c r="ES62"/>
  <c r="ES63"/>
  <c r="ES64"/>
  <c r="ES65"/>
  <c r="ES66"/>
  <c r="ES67"/>
  <c r="ES68"/>
  <c r="ES69"/>
  <c r="ES70"/>
  <c r="ES71"/>
  <c r="ES72"/>
  <c r="ES73"/>
  <c r="ES74"/>
  <c r="ES75"/>
  <c r="ES76"/>
  <c r="ES77"/>
  <c r="ES78"/>
  <c r="ES79"/>
  <c r="ES80"/>
  <c r="ES81"/>
  <c r="ES82"/>
  <c r="ES83"/>
  <c r="ES84"/>
  <c r="ES85"/>
  <c r="ES86"/>
  <c r="ES87"/>
  <c r="ES88"/>
  <c r="ES89"/>
  <c r="ES90"/>
  <c r="ES91"/>
  <c r="ES92"/>
  <c r="ES93"/>
  <c r="ES94"/>
  <c r="ES95"/>
  <c r="ES96"/>
  <c r="ES97"/>
  <c r="ES98"/>
  <c r="ES99"/>
  <c r="ES100"/>
  <c r="ES101"/>
  <c r="ES102"/>
  <c r="ES103"/>
  <c r="ES104"/>
  <c r="ES105"/>
  <c r="ES106"/>
  <c r="ES107"/>
  <c r="ES108"/>
  <c r="ES109"/>
  <c r="O7"/>
  <c r="Q7"/>
  <c r="S7"/>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CN49"/>
  <c r="CN50"/>
  <c r="CN51"/>
  <c r="CN52"/>
  <c r="CN53"/>
  <c r="CN54"/>
  <c r="CN55"/>
  <c r="CN56"/>
  <c r="CN57"/>
  <c r="CN58"/>
  <c r="CN59"/>
  <c r="CN60"/>
  <c r="CN61"/>
  <c r="CN62"/>
  <c r="CN63"/>
  <c r="CN64"/>
  <c r="CN65"/>
  <c r="CN66"/>
  <c r="CN67"/>
  <c r="CN68"/>
  <c r="CN69"/>
  <c r="CN70"/>
  <c r="CN71"/>
  <c r="CN72"/>
  <c r="CN73"/>
  <c r="CN74"/>
  <c r="CN75"/>
  <c r="CN76"/>
  <c r="CN77"/>
  <c r="CN78"/>
  <c r="CN79"/>
  <c r="CN80"/>
  <c r="CN81"/>
  <c r="CN82"/>
  <c r="CN83"/>
  <c r="CN84"/>
  <c r="CN85"/>
  <c r="CN86"/>
  <c r="CN87"/>
  <c r="CN88"/>
  <c r="CN89"/>
  <c r="CN90"/>
  <c r="CN91"/>
  <c r="CN92"/>
  <c r="CN93"/>
  <c r="CN94"/>
  <c r="CN95"/>
  <c r="CN96"/>
  <c r="CN97"/>
  <c r="CN98"/>
  <c r="CN99"/>
  <c r="CN100"/>
  <c r="CN101"/>
  <c r="CN102"/>
  <c r="CN103"/>
  <c r="CN104"/>
  <c r="CN105"/>
  <c r="CN106"/>
  <c r="CN107"/>
  <c r="CN108"/>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DI49"/>
  <c r="DI50"/>
  <c r="DI51"/>
  <c r="DI52"/>
  <c r="DI53"/>
  <c r="DI54"/>
  <c r="DI55"/>
  <c r="DI56"/>
  <c r="DI57"/>
  <c r="DI58"/>
  <c r="DI59"/>
  <c r="DI60"/>
  <c r="DI61"/>
  <c r="DI62"/>
  <c r="DI63"/>
  <c r="DI64"/>
  <c r="DI65"/>
  <c r="DI66"/>
  <c r="DI67"/>
  <c r="DI68"/>
  <c r="DI69"/>
  <c r="DI70"/>
  <c r="DI71"/>
  <c r="DI72"/>
  <c r="DI73"/>
  <c r="DI74"/>
  <c r="DI75"/>
  <c r="DI76"/>
  <c r="DI77"/>
  <c r="DI78"/>
  <c r="DI79"/>
  <c r="DI80"/>
  <c r="DI81"/>
  <c r="DI82"/>
  <c r="DI83"/>
  <c r="DI84"/>
  <c r="DI85"/>
  <c r="DI86"/>
  <c r="DI87"/>
  <c r="DI88"/>
  <c r="DI89"/>
  <c r="DI90"/>
  <c r="DI91"/>
  <c r="DI92"/>
  <c r="DI93"/>
  <c r="DI94"/>
  <c r="DI95"/>
  <c r="DI96"/>
  <c r="DI97"/>
  <c r="DI98"/>
  <c r="DI99"/>
  <c r="DI100"/>
  <c r="DI101"/>
  <c r="DI102"/>
  <c r="DI103"/>
  <c r="DI104"/>
  <c r="DI105"/>
  <c r="DI106"/>
  <c r="DI107"/>
  <c r="DI108"/>
  <c r="H54" i="31" l="1"/>
  <c r="J54" s="1"/>
  <c r="O54" s="1"/>
  <c r="H20"/>
  <c r="H16"/>
  <c r="J16" s="1"/>
  <c r="O16" s="1"/>
  <c r="H19"/>
  <c r="J19" s="1"/>
  <c r="O19" s="1"/>
  <c r="H59"/>
  <c r="J59" s="1"/>
  <c r="O59" s="1"/>
  <c r="J20"/>
  <c r="O20" s="1"/>
  <c r="H18"/>
  <c r="J18" s="1"/>
  <c r="O18" s="1"/>
  <c r="H57"/>
  <c r="J57" s="1"/>
  <c r="O57" s="1"/>
  <c r="H55"/>
  <c r="J55" s="1"/>
  <c r="O55" s="1"/>
  <c r="H56"/>
  <c r="J56" s="1"/>
  <c r="O56" s="1"/>
  <c r="H58"/>
  <c r="J58" s="1"/>
  <c r="O58" s="1"/>
  <c r="I99"/>
  <c r="I87"/>
  <c r="G103"/>
  <c r="I97"/>
  <c r="P95"/>
  <c r="G94"/>
  <c r="L92"/>
  <c r="F93"/>
  <c r="O101"/>
  <c r="F95"/>
  <c r="M103"/>
  <c r="L97"/>
  <c r="E96"/>
  <c r="I94"/>
  <c r="P92"/>
  <c r="M100"/>
  <c r="F92"/>
  <c r="G104"/>
  <c r="P97"/>
  <c r="G96"/>
  <c r="L94"/>
  <c r="E93"/>
  <c r="I84"/>
  <c r="I103"/>
  <c r="F97"/>
  <c r="G106"/>
  <c r="G99"/>
  <c r="I96"/>
  <c r="P94"/>
  <c r="G93"/>
  <c r="I86"/>
  <c r="G105"/>
  <c r="F94"/>
  <c r="I105"/>
  <c r="K99"/>
  <c r="L96"/>
  <c r="E95"/>
  <c r="I93"/>
  <c r="I88"/>
  <c r="I104"/>
  <c r="E99"/>
  <c r="I107"/>
  <c r="P99"/>
  <c r="P96"/>
  <c r="G95"/>
  <c r="L93"/>
  <c r="E92"/>
  <c r="I106"/>
  <c r="F96"/>
  <c r="I83"/>
  <c r="M101"/>
  <c r="E97"/>
  <c r="I95"/>
  <c r="P93"/>
  <c r="G92"/>
  <c r="G107"/>
  <c r="N99"/>
  <c r="I85"/>
  <c r="M102"/>
  <c r="G97"/>
  <c r="L95"/>
  <c r="E94"/>
  <c r="I92"/>
  <c r="A153"/>
  <c r="H118"/>
  <c r="H15" i="27"/>
  <c r="J15" s="1"/>
  <c r="O15" s="1"/>
  <c r="H20"/>
  <c r="J20" s="1"/>
  <c r="H17"/>
  <c r="H19"/>
  <c r="J19" s="1"/>
  <c r="O19" s="1"/>
  <c r="H16"/>
  <c r="J16" s="1"/>
  <c r="O16" s="1"/>
  <c r="H18"/>
  <c r="J18" s="1"/>
  <c r="O18" s="1"/>
  <c r="EE10" i="15"/>
  <c r="EG10" s="1"/>
  <c r="EI10" s="1"/>
  <c r="DY10"/>
  <c r="DZ10"/>
  <c r="EA10"/>
  <c r="FW10"/>
  <c r="FZ10"/>
  <c r="DS10"/>
  <c r="DT10"/>
  <c r="DU10"/>
  <c r="FS10"/>
  <c r="FV10"/>
  <c r="DG10"/>
  <c r="DJ10"/>
  <c r="DB10"/>
  <c r="DK10"/>
  <c r="DC10"/>
  <c r="DL10"/>
  <c r="DM10"/>
  <c r="DN10"/>
  <c r="DO10"/>
  <c r="FO10"/>
  <c r="FR10"/>
  <c r="CL10"/>
  <c r="CO10"/>
  <c r="CI10"/>
  <c r="CP10"/>
  <c r="CQ10"/>
  <c r="CR10"/>
  <c r="FK10"/>
  <c r="FN10"/>
  <c r="AM10"/>
  <c r="AS10"/>
  <c r="AO10"/>
  <c r="AQ10"/>
  <c r="AR10"/>
  <c r="AU10"/>
  <c r="EZ10" s="1"/>
  <c r="O10"/>
  <c r="Q10" s="1"/>
  <c r="S10" s="1"/>
  <c r="T10" s="1"/>
  <c r="H156" i="31" l="1"/>
  <c r="I181" s="1"/>
  <c r="A191"/>
  <c r="G144"/>
  <c r="G137"/>
  <c r="I134"/>
  <c r="P132"/>
  <c r="G131"/>
  <c r="I124"/>
  <c r="I137"/>
  <c r="I125"/>
  <c r="G141"/>
  <c r="I135"/>
  <c r="P133"/>
  <c r="G132"/>
  <c r="L130"/>
  <c r="G145"/>
  <c r="N137"/>
  <c r="F131"/>
  <c r="L135"/>
  <c r="I132"/>
  <c r="I144"/>
  <c r="I121"/>
  <c r="E135"/>
  <c r="P131"/>
  <c r="I142"/>
  <c r="I123"/>
  <c r="I145"/>
  <c r="P137"/>
  <c r="P134"/>
  <c r="G133"/>
  <c r="L131"/>
  <c r="E130"/>
  <c r="M138"/>
  <c r="F130"/>
  <c r="G142"/>
  <c r="P135"/>
  <c r="G134"/>
  <c r="L132"/>
  <c r="E131"/>
  <c r="I122"/>
  <c r="O139"/>
  <c r="F133"/>
  <c r="M140"/>
  <c r="G135"/>
  <c r="L133"/>
  <c r="E132"/>
  <c r="I130"/>
  <c r="G143"/>
  <c r="F132"/>
  <c r="I143"/>
  <c r="K137"/>
  <c r="L134"/>
  <c r="E133"/>
  <c r="I131"/>
  <c r="I126"/>
  <c r="I141"/>
  <c r="F135"/>
  <c r="M141"/>
  <c r="E134"/>
  <c r="P130"/>
  <c r="F134"/>
  <c r="M139"/>
  <c r="I133"/>
  <c r="G130"/>
  <c r="E137"/>
  <c r="H96"/>
  <c r="J96" s="1"/>
  <c r="O96" s="1"/>
  <c r="H94"/>
  <c r="J94" s="1"/>
  <c r="O94" s="1"/>
  <c r="H93"/>
  <c r="J93" s="1"/>
  <c r="O93" s="1"/>
  <c r="H95"/>
  <c r="J95" s="1"/>
  <c r="O95" s="1"/>
  <c r="H92"/>
  <c r="J92" s="1"/>
  <c r="O92" s="1"/>
  <c r="H97"/>
  <c r="J97" s="1"/>
  <c r="O97" s="1"/>
  <c r="GA10" i="15"/>
  <c r="GD10" s="1"/>
  <c r="EJ10"/>
  <c r="EK10" s="1"/>
  <c r="U10"/>
  <c r="V10" s="1"/>
  <c r="W10" s="1"/>
  <c r="EX10" s="1"/>
  <c r="O20" i="27"/>
  <c r="H21"/>
  <c r="J21" s="1"/>
  <c r="O21" s="1"/>
  <c r="J17"/>
  <c r="O17" s="1"/>
  <c r="AA10" i="15"/>
  <c r="AG10"/>
  <c r="AC10"/>
  <c r="AE10"/>
  <c r="AF10"/>
  <c r="AI10"/>
  <c r="EY10"/>
  <c r="AY10"/>
  <c r="BE10"/>
  <c r="BA10"/>
  <c r="BC10"/>
  <c r="BD10"/>
  <c r="BG10"/>
  <c r="FA10"/>
  <c r="BK10"/>
  <c r="BQ10"/>
  <c r="BM10"/>
  <c r="BO10"/>
  <c r="BP10"/>
  <c r="BS10"/>
  <c r="FB10" s="1"/>
  <c r="BW10"/>
  <c r="CC10"/>
  <c r="BY10"/>
  <c r="CA10"/>
  <c r="CB10"/>
  <c r="CE10"/>
  <c r="FC10" s="1"/>
  <c r="EO10"/>
  <c r="EP10"/>
  <c r="D18" i="25"/>
  <c r="D3"/>
  <c r="AC3" i="21"/>
  <c r="Z12" s="1"/>
  <c r="Q12"/>
  <c r="F4" i="19"/>
  <c r="AZ3" i="25"/>
  <c r="O9" i="15"/>
  <c r="Q9" s="1"/>
  <c r="S9" s="1"/>
  <c r="T9" s="1"/>
  <c r="S7" i="19" s="1"/>
  <c r="U9" i="15"/>
  <c r="W9"/>
  <c r="EX9" s="1"/>
  <c r="AA9"/>
  <c r="AG9" s="1"/>
  <c r="AC9"/>
  <c r="AE9" s="1"/>
  <c r="AF9" s="1"/>
  <c r="AE7" i="19" s="1"/>
  <c r="AI9" i="15"/>
  <c r="EY9"/>
  <c r="AM9"/>
  <c r="AO9" s="1"/>
  <c r="AQ9" s="1"/>
  <c r="AR9" s="1"/>
  <c r="AQ7" i="19" s="1"/>
  <c r="AU9" i="15"/>
  <c r="EZ9" s="1"/>
  <c r="AY9"/>
  <c r="BA9" s="1"/>
  <c r="BC9" s="1"/>
  <c r="BD9" s="1"/>
  <c r="BC7" i="19" s="1"/>
  <c r="BG9" i="15"/>
  <c r="FA9" s="1"/>
  <c r="BK9"/>
  <c r="BQ9"/>
  <c r="BM9"/>
  <c r="BO9"/>
  <c r="BP9"/>
  <c r="BS9"/>
  <c r="FB9" s="1"/>
  <c r="BW9"/>
  <c r="CC9"/>
  <c r="BY9"/>
  <c r="CA9"/>
  <c r="CB9"/>
  <c r="CE9"/>
  <c r="FC9"/>
  <c r="AZ4" i="25"/>
  <c r="AZ5"/>
  <c r="O11" i="15"/>
  <c r="AA11"/>
  <c r="AM11"/>
  <c r="AY11"/>
  <c r="BK11"/>
  <c r="BW11"/>
  <c r="CW5" i="25"/>
  <c r="AZ6"/>
  <c r="O12" i="15"/>
  <c r="AA12"/>
  <c r="AM12"/>
  <c r="AY12"/>
  <c r="BK12"/>
  <c r="BW12"/>
  <c r="CW6" i="25"/>
  <c r="AZ7"/>
  <c r="O13" i="15"/>
  <c r="AA13"/>
  <c r="AM13"/>
  <c r="AY13"/>
  <c r="BK13"/>
  <c r="BW13"/>
  <c r="CW7" i="25"/>
  <c r="AZ8"/>
  <c r="O14" i="15"/>
  <c r="AA14"/>
  <c r="AM14"/>
  <c r="AY14"/>
  <c r="BK14"/>
  <c r="BW14"/>
  <c r="CW8" i="25"/>
  <c r="AZ9"/>
  <c r="O15" i="15"/>
  <c r="AA15"/>
  <c r="AM15"/>
  <c r="AY15"/>
  <c r="BK15"/>
  <c r="BW15"/>
  <c r="CW9" i="25"/>
  <c r="AZ10"/>
  <c r="O16" i="15"/>
  <c r="AA16"/>
  <c r="AM16"/>
  <c r="AY16"/>
  <c r="BK16"/>
  <c r="BW16"/>
  <c r="CW10" i="25"/>
  <c r="AZ11"/>
  <c r="O17" i="15"/>
  <c r="AA17"/>
  <c r="AM17"/>
  <c r="AY17"/>
  <c r="BK17"/>
  <c r="BW17"/>
  <c r="CW11" i="25"/>
  <c r="AZ12"/>
  <c r="O18" i="15"/>
  <c r="AA18"/>
  <c r="AM18"/>
  <c r="AY18"/>
  <c r="BK18"/>
  <c r="BW18"/>
  <c r="CW12" i="25"/>
  <c r="AZ13"/>
  <c r="O19" i="15"/>
  <c r="AA19"/>
  <c r="AM19"/>
  <c r="AY19"/>
  <c r="BK19"/>
  <c r="BW19"/>
  <c r="CW13" i="25"/>
  <c r="AZ14"/>
  <c r="O20" i="15"/>
  <c r="AA20"/>
  <c r="AM20"/>
  <c r="AY20"/>
  <c r="BK20"/>
  <c r="BW20"/>
  <c r="CW14" i="25"/>
  <c r="AZ15"/>
  <c r="O21" i="15"/>
  <c r="AA21"/>
  <c r="AM21"/>
  <c r="AY21"/>
  <c r="BK21"/>
  <c r="BW21"/>
  <c r="CW15" i="25"/>
  <c r="AZ16"/>
  <c r="O22" i="15"/>
  <c r="AA22"/>
  <c r="AM22"/>
  <c r="AY22"/>
  <c r="BK22"/>
  <c r="BW22"/>
  <c r="CW16" i="25"/>
  <c r="AZ17"/>
  <c r="O23" i="15"/>
  <c r="AA23"/>
  <c r="AM23"/>
  <c r="AY23"/>
  <c r="BK23"/>
  <c r="BW23"/>
  <c r="CW17" i="25"/>
  <c r="AZ18"/>
  <c r="O24" i="15"/>
  <c r="AA24"/>
  <c r="AM24"/>
  <c r="AY24"/>
  <c r="BK24"/>
  <c r="BW24"/>
  <c r="CW18" i="25"/>
  <c r="AZ19"/>
  <c r="O25" i="15"/>
  <c r="AA25"/>
  <c r="AM25"/>
  <c r="AY25"/>
  <c r="BK25"/>
  <c r="BW25"/>
  <c r="CW19" i="25"/>
  <c r="AZ20"/>
  <c r="O26" i="15"/>
  <c r="AA26"/>
  <c r="AM26"/>
  <c r="AY26"/>
  <c r="BK26"/>
  <c r="BW26"/>
  <c r="CW20" i="25"/>
  <c r="AZ21"/>
  <c r="O27" i="15"/>
  <c r="AA27"/>
  <c r="AM27"/>
  <c r="AY27"/>
  <c r="BK27"/>
  <c r="BW27"/>
  <c r="CW21" i="25"/>
  <c r="AZ22"/>
  <c r="O28" i="15"/>
  <c r="AA28"/>
  <c r="AM28"/>
  <c r="AY28"/>
  <c r="BK28"/>
  <c r="BW28"/>
  <c r="CW22" i="25"/>
  <c r="AZ23"/>
  <c r="O29" i="15"/>
  <c r="AA29"/>
  <c r="AM29"/>
  <c r="AY29"/>
  <c r="BK29"/>
  <c r="BW29"/>
  <c r="CW23" i="25"/>
  <c r="AZ24"/>
  <c r="O30" i="15"/>
  <c r="AA30"/>
  <c r="AM30"/>
  <c r="AY30"/>
  <c r="BK30"/>
  <c r="BW30"/>
  <c r="CW24" i="25"/>
  <c r="AZ25"/>
  <c r="O31" i="15"/>
  <c r="AA31"/>
  <c r="AM31"/>
  <c r="AY31"/>
  <c r="BK31"/>
  <c r="BW31"/>
  <c r="CW25" i="25"/>
  <c r="AZ26"/>
  <c r="O32" i="15"/>
  <c r="AA32"/>
  <c r="AM32"/>
  <c r="AY32"/>
  <c r="BK32"/>
  <c r="BW32"/>
  <c r="CW26" i="25"/>
  <c r="AZ27"/>
  <c r="O33" i="15"/>
  <c r="AA33"/>
  <c r="AM33"/>
  <c r="AY33"/>
  <c r="BK33"/>
  <c r="BW33"/>
  <c r="CW27" i="25"/>
  <c r="AZ28"/>
  <c r="O34" i="15"/>
  <c r="AA34"/>
  <c r="AM34"/>
  <c r="AY34"/>
  <c r="BK34"/>
  <c r="BW34"/>
  <c r="CW28" i="25"/>
  <c r="AZ29"/>
  <c r="O35" i="15"/>
  <c r="AA35"/>
  <c r="AM35"/>
  <c r="AY35"/>
  <c r="BK35"/>
  <c r="BW35"/>
  <c r="CW29" i="25"/>
  <c r="AZ30"/>
  <c r="O36" i="15"/>
  <c r="AA36"/>
  <c r="AM36"/>
  <c r="AY36"/>
  <c r="BK36"/>
  <c r="BW36"/>
  <c r="CW30" i="25"/>
  <c r="AZ31"/>
  <c r="O37" i="15"/>
  <c r="AA37"/>
  <c r="AM37"/>
  <c r="AY37"/>
  <c r="BK37"/>
  <c r="BW37"/>
  <c r="CW31" i="25"/>
  <c r="AZ32"/>
  <c r="O38" i="15"/>
  <c r="AA38"/>
  <c r="AM38"/>
  <c r="AY38"/>
  <c r="BK38"/>
  <c r="BW38"/>
  <c r="CW32" i="25"/>
  <c r="AZ33"/>
  <c r="O39" i="15"/>
  <c r="AA39"/>
  <c r="AM39"/>
  <c r="AY39"/>
  <c r="BK39"/>
  <c r="BW39"/>
  <c r="CW33" i="25"/>
  <c r="AZ34"/>
  <c r="O40" i="15"/>
  <c r="AA40"/>
  <c r="AM40"/>
  <c r="AY40"/>
  <c r="BK40"/>
  <c r="BW40"/>
  <c r="CW34" i="25"/>
  <c r="AZ35"/>
  <c r="O41" i="15"/>
  <c r="AA41"/>
  <c r="AM41"/>
  <c r="AY41"/>
  <c r="BK41"/>
  <c r="BW41"/>
  <c r="CW35" i="25"/>
  <c r="AZ36"/>
  <c r="O42" i="15"/>
  <c r="AA42"/>
  <c r="AM42"/>
  <c r="AY42"/>
  <c r="BK42"/>
  <c r="BW42"/>
  <c r="CW36" i="25"/>
  <c r="AZ37"/>
  <c r="O43" i="15"/>
  <c r="AA43"/>
  <c r="AM43"/>
  <c r="AY43"/>
  <c r="BK43"/>
  <c r="BW43"/>
  <c r="CW37" i="25"/>
  <c r="AZ38"/>
  <c r="O44" i="15"/>
  <c r="AA44"/>
  <c r="AM44"/>
  <c r="AY44"/>
  <c r="BK44"/>
  <c r="BW44"/>
  <c r="CW38" i="25"/>
  <c r="AZ39"/>
  <c r="O45" i="15"/>
  <c r="AA45"/>
  <c r="AM45"/>
  <c r="AY45"/>
  <c r="BK45"/>
  <c r="BW45"/>
  <c r="CW39" i="25"/>
  <c r="AZ40"/>
  <c r="O46" i="15"/>
  <c r="AA46"/>
  <c r="AM46"/>
  <c r="AY46"/>
  <c r="BK46"/>
  <c r="BW46"/>
  <c r="CW40" i="25"/>
  <c r="AZ41"/>
  <c r="O47" i="15"/>
  <c r="AA47"/>
  <c r="AM47"/>
  <c r="AY47"/>
  <c r="BK47"/>
  <c r="BW47"/>
  <c r="CW41" i="25"/>
  <c r="AZ42"/>
  <c r="O48" i="15"/>
  <c r="AA48"/>
  <c r="AM48"/>
  <c r="AY48"/>
  <c r="BK48"/>
  <c r="BW48"/>
  <c r="CW42" i="25"/>
  <c r="AZ43"/>
  <c r="O49" i="15"/>
  <c r="AA49"/>
  <c r="AM49"/>
  <c r="AY49"/>
  <c r="BK49"/>
  <c r="BW49"/>
  <c r="CW43" i="25"/>
  <c r="AZ44"/>
  <c r="O50" i="15"/>
  <c r="AA50"/>
  <c r="AM50"/>
  <c r="AY50"/>
  <c r="BK50"/>
  <c r="BW50"/>
  <c r="CW44" i="25"/>
  <c r="AZ45"/>
  <c r="O51" i="15"/>
  <c r="AA51"/>
  <c r="AM51"/>
  <c r="AY51"/>
  <c r="BK51"/>
  <c r="BW51"/>
  <c r="CW45" i="25"/>
  <c r="AZ46"/>
  <c r="O52" i="15"/>
  <c r="AA52"/>
  <c r="AM52"/>
  <c r="AY52"/>
  <c r="BK52"/>
  <c r="BW52"/>
  <c r="CW46" i="25"/>
  <c r="AZ47"/>
  <c r="O53" i="15"/>
  <c r="AA53"/>
  <c r="AM53"/>
  <c r="AY53"/>
  <c r="BK53"/>
  <c r="BW53"/>
  <c r="CW47" i="25"/>
  <c r="AZ48"/>
  <c r="O54" i="15"/>
  <c r="AA54"/>
  <c r="AM54"/>
  <c r="AY54"/>
  <c r="BK54"/>
  <c r="BW54"/>
  <c r="CW48" i="25"/>
  <c r="AZ49"/>
  <c r="O55" i="15"/>
  <c r="AA55"/>
  <c r="AM55"/>
  <c r="AY55"/>
  <c r="BK55"/>
  <c r="BW55"/>
  <c r="CW49" i="25"/>
  <c r="AZ50"/>
  <c r="O56" i="15"/>
  <c r="AA56"/>
  <c r="AM56"/>
  <c r="AY56"/>
  <c r="BK56"/>
  <c r="BW56"/>
  <c r="CW50" i="25"/>
  <c r="AZ51"/>
  <c r="O57" i="15"/>
  <c r="AA57"/>
  <c r="AM57"/>
  <c r="AY57"/>
  <c r="BK57"/>
  <c r="BW57"/>
  <c r="CW51" i="25"/>
  <c r="AZ52"/>
  <c r="O58" i="15"/>
  <c r="AA58"/>
  <c r="AM58"/>
  <c r="AY58"/>
  <c r="BK58"/>
  <c r="BW58"/>
  <c r="CW52" i="25"/>
  <c r="AZ53"/>
  <c r="O59" i="15"/>
  <c r="AA59"/>
  <c r="AM59"/>
  <c r="AY59"/>
  <c r="BK59"/>
  <c r="BW59"/>
  <c r="CW53" i="25"/>
  <c r="AZ54"/>
  <c r="O60" i="15"/>
  <c r="AA60"/>
  <c r="AM60"/>
  <c r="AY60"/>
  <c r="BK60"/>
  <c r="BW60"/>
  <c r="CW54" i="25"/>
  <c r="AZ55"/>
  <c r="O61" i="15"/>
  <c r="AA61"/>
  <c r="AM61"/>
  <c r="AY61"/>
  <c r="BK61"/>
  <c r="BW61"/>
  <c r="CW55" i="25"/>
  <c r="AZ56"/>
  <c r="O62" i="15"/>
  <c r="AA62"/>
  <c r="AM62"/>
  <c r="AY62"/>
  <c r="BK62"/>
  <c r="BW62"/>
  <c r="CW56" i="25"/>
  <c r="AZ57"/>
  <c r="O63" i="15"/>
  <c r="AA63"/>
  <c r="AM63"/>
  <c r="AY63"/>
  <c r="BK63"/>
  <c r="BW63"/>
  <c r="CW57" i="25"/>
  <c r="AZ58"/>
  <c r="O64" i="15"/>
  <c r="AA64"/>
  <c r="AM64"/>
  <c r="AY64"/>
  <c r="BK64"/>
  <c r="BW64"/>
  <c r="CW58" i="25"/>
  <c r="AZ59"/>
  <c r="O65" i="15"/>
  <c r="AA65"/>
  <c r="AM65"/>
  <c r="AY65"/>
  <c r="BK65"/>
  <c r="BW65"/>
  <c r="CW59" i="25"/>
  <c r="AZ60"/>
  <c r="O66" i="15"/>
  <c r="AA66"/>
  <c r="AM66"/>
  <c r="AY66"/>
  <c r="BK66"/>
  <c r="BW66"/>
  <c r="CW60" i="25"/>
  <c r="AZ61"/>
  <c r="O67" i="15"/>
  <c r="AA67"/>
  <c r="AM67"/>
  <c r="AY67"/>
  <c r="BK67"/>
  <c r="BW67"/>
  <c r="CW61" i="25"/>
  <c r="AZ62"/>
  <c r="O68" i="15"/>
  <c r="AA68"/>
  <c r="AM68"/>
  <c r="AY68"/>
  <c r="BK68"/>
  <c r="BW68"/>
  <c r="CW62" i="25"/>
  <c r="AZ63"/>
  <c r="O69" i="15"/>
  <c r="AA69"/>
  <c r="AM69"/>
  <c r="AY69"/>
  <c r="BK69"/>
  <c r="BW69"/>
  <c r="CW63" i="25"/>
  <c r="AZ64"/>
  <c r="O70" i="15"/>
  <c r="AA70"/>
  <c r="AM70"/>
  <c r="AY70"/>
  <c r="BK70"/>
  <c r="BW70"/>
  <c r="CW64" i="25"/>
  <c r="AZ65"/>
  <c r="O71" i="15"/>
  <c r="AA71"/>
  <c r="AM71"/>
  <c r="AY71"/>
  <c r="BK71"/>
  <c r="BW71"/>
  <c r="CW65" i="25"/>
  <c r="AZ66"/>
  <c r="O72" i="15"/>
  <c r="AA72"/>
  <c r="AM72"/>
  <c r="AY72"/>
  <c r="BK72"/>
  <c r="BW72"/>
  <c r="CW66" i="25"/>
  <c r="AZ67"/>
  <c r="O73" i="15"/>
  <c r="AA73"/>
  <c r="AM73"/>
  <c r="AY73"/>
  <c r="BK73"/>
  <c r="BW73"/>
  <c r="CW67" i="25"/>
  <c r="AZ68"/>
  <c r="O74" i="15"/>
  <c r="AA74"/>
  <c r="AM74"/>
  <c r="AY74"/>
  <c r="BK74"/>
  <c r="BW74"/>
  <c r="CW68" i="25"/>
  <c r="AZ69"/>
  <c r="O75" i="15"/>
  <c r="AA75"/>
  <c r="AM75"/>
  <c r="AY75"/>
  <c r="BK75"/>
  <c r="BW75"/>
  <c r="CW69" i="25"/>
  <c r="AZ70"/>
  <c r="O76" i="15"/>
  <c r="AA76"/>
  <c r="AM76"/>
  <c r="AY76"/>
  <c r="BK76"/>
  <c r="BW76"/>
  <c r="CW70" i="25"/>
  <c r="AZ71"/>
  <c r="O77" i="15"/>
  <c r="AA77"/>
  <c r="AM77"/>
  <c r="AY77"/>
  <c r="BK77"/>
  <c r="BW77"/>
  <c r="CW71" i="25"/>
  <c r="AZ72"/>
  <c r="O78" i="15"/>
  <c r="AA78"/>
  <c r="AM78"/>
  <c r="AY78"/>
  <c r="BK78"/>
  <c r="BW78"/>
  <c r="CW72" i="25"/>
  <c r="AZ73"/>
  <c r="O79" i="15"/>
  <c r="AA79"/>
  <c r="AM79"/>
  <c r="AY79"/>
  <c r="BK79"/>
  <c r="BW79"/>
  <c r="CW73" i="25"/>
  <c r="AZ74"/>
  <c r="O80" i="15"/>
  <c r="AA80"/>
  <c r="AM80"/>
  <c r="AY80"/>
  <c r="BK80"/>
  <c r="BW80"/>
  <c r="CW74" i="25"/>
  <c r="AZ75"/>
  <c r="O81" i="15"/>
  <c r="AA81"/>
  <c r="AM81"/>
  <c r="AY81"/>
  <c r="BK81"/>
  <c r="BW81"/>
  <c r="CW75" i="25"/>
  <c r="AZ76"/>
  <c r="O82" i="15"/>
  <c r="AA82"/>
  <c r="AM82"/>
  <c r="AY82"/>
  <c r="BK82"/>
  <c r="BW82"/>
  <c r="CW76" i="25"/>
  <c r="AZ77"/>
  <c r="O83" i="15"/>
  <c r="AA83"/>
  <c r="AM83"/>
  <c r="AY83"/>
  <c r="BK83"/>
  <c r="BW83"/>
  <c r="CW77" i="25"/>
  <c r="AZ78"/>
  <c r="O84" i="15"/>
  <c r="AA84"/>
  <c r="AM84"/>
  <c r="AY84"/>
  <c r="BK84"/>
  <c r="BW84"/>
  <c r="CW78" i="25"/>
  <c r="AZ79"/>
  <c r="O85" i="15"/>
  <c r="AA85"/>
  <c r="AM85"/>
  <c r="AY85"/>
  <c r="BK85"/>
  <c r="BW85"/>
  <c r="CW79" i="25"/>
  <c r="AZ80"/>
  <c r="O86" i="15"/>
  <c r="AA86"/>
  <c r="AM86"/>
  <c r="AY86"/>
  <c r="BK86"/>
  <c r="BW86"/>
  <c r="CW80" i="25"/>
  <c r="AZ81"/>
  <c r="O87" i="15"/>
  <c r="AA87"/>
  <c r="AM87"/>
  <c r="AY87"/>
  <c r="BK87"/>
  <c r="BW87"/>
  <c r="CW81" i="25"/>
  <c r="AZ82"/>
  <c r="O88" i="15"/>
  <c r="AA88"/>
  <c r="AM88"/>
  <c r="AY88"/>
  <c r="BK88"/>
  <c r="BW88"/>
  <c r="CW82" i="25"/>
  <c r="AZ83"/>
  <c r="O89" i="15"/>
  <c r="AA89"/>
  <c r="AM89"/>
  <c r="AY89"/>
  <c r="BK89"/>
  <c r="BW89"/>
  <c r="CW83" i="25"/>
  <c r="AZ84"/>
  <c r="O90" i="15"/>
  <c r="AA90"/>
  <c r="AM90"/>
  <c r="AY90"/>
  <c r="BK90"/>
  <c r="BW90"/>
  <c r="CW84" i="25"/>
  <c r="AZ85"/>
  <c r="O91" i="15"/>
  <c r="AA91"/>
  <c r="AM91"/>
  <c r="AY91"/>
  <c r="BK91"/>
  <c r="BW91"/>
  <c r="CW85" i="25"/>
  <c r="AZ86"/>
  <c r="O92" i="15"/>
  <c r="AA92"/>
  <c r="AM92"/>
  <c r="AY92"/>
  <c r="BK92"/>
  <c r="BW92"/>
  <c r="CW86" i="25"/>
  <c r="AZ87"/>
  <c r="O93" i="15"/>
  <c r="AA93"/>
  <c r="AM93"/>
  <c r="AY93"/>
  <c r="BK93"/>
  <c r="BW93"/>
  <c r="CW87" i="25"/>
  <c r="AZ88"/>
  <c r="O94" i="15"/>
  <c r="AA94"/>
  <c r="AM94"/>
  <c r="AY94"/>
  <c r="BK94"/>
  <c r="BW94"/>
  <c r="CW88" i="25"/>
  <c r="AZ89"/>
  <c r="O95" i="15"/>
  <c r="AA95"/>
  <c r="AM95"/>
  <c r="AY95"/>
  <c r="BK95"/>
  <c r="BW95"/>
  <c r="CW89" i="25"/>
  <c r="AZ90"/>
  <c r="O96" i="15"/>
  <c r="AA96"/>
  <c r="AM96"/>
  <c r="AY96"/>
  <c r="BK96"/>
  <c r="BW96"/>
  <c r="CW90" i="25"/>
  <c r="AZ91"/>
  <c r="O97" i="15"/>
  <c r="AA97"/>
  <c r="AM97"/>
  <c r="AY97"/>
  <c r="BK97"/>
  <c r="BW97"/>
  <c r="CW91" i="25"/>
  <c r="AZ92"/>
  <c r="O98" i="15"/>
  <c r="AA98"/>
  <c r="AM98"/>
  <c r="AY98"/>
  <c r="BK98"/>
  <c r="BW98"/>
  <c r="CW92" i="25"/>
  <c r="AZ93"/>
  <c r="O99" i="15"/>
  <c r="AA99"/>
  <c r="AM99"/>
  <c r="AY99"/>
  <c r="BK99"/>
  <c r="BW99"/>
  <c r="CW93" i="25"/>
  <c r="AZ94"/>
  <c r="O100" i="15"/>
  <c r="AA100"/>
  <c r="AM100"/>
  <c r="AY100"/>
  <c r="BK100"/>
  <c r="BW100"/>
  <c r="CW94" i="25"/>
  <c r="AZ95"/>
  <c r="O101" i="15"/>
  <c r="AA101"/>
  <c r="AM101"/>
  <c r="AY101"/>
  <c r="BK101"/>
  <c r="BW101"/>
  <c r="CW95" i="25"/>
  <c r="AZ96"/>
  <c r="O102" i="15"/>
  <c r="AA102"/>
  <c r="AM102"/>
  <c r="AY102"/>
  <c r="BK102"/>
  <c r="BW102"/>
  <c r="CW96" i="25"/>
  <c r="AZ97"/>
  <c r="O103" i="15"/>
  <c r="AA103"/>
  <c r="AM103"/>
  <c r="AY103"/>
  <c r="BK103"/>
  <c r="BW103"/>
  <c r="CW97" i="25"/>
  <c r="AZ98"/>
  <c r="O104" i="15"/>
  <c r="AA104"/>
  <c r="AM104"/>
  <c r="AY104"/>
  <c r="BK104"/>
  <c r="BW104"/>
  <c r="CW98" i="25"/>
  <c r="AZ99"/>
  <c r="O105" i="15"/>
  <c r="AA105"/>
  <c r="AM105"/>
  <c r="AY105"/>
  <c r="BK105"/>
  <c r="BW105"/>
  <c r="CW99" i="25"/>
  <c r="AZ100"/>
  <c r="O106" i="15"/>
  <c r="AA106"/>
  <c r="AM106"/>
  <c r="AY106"/>
  <c r="BK106"/>
  <c r="BW106"/>
  <c r="CW100" i="25"/>
  <c r="AZ101"/>
  <c r="O107" i="15"/>
  <c r="AA107"/>
  <c r="AM107"/>
  <c r="AY107"/>
  <c r="BK107"/>
  <c r="BW107"/>
  <c r="CW101" i="25"/>
  <c r="AZ102"/>
  <c r="O108" i="15"/>
  <c r="AA108"/>
  <c r="AM108"/>
  <c r="AY108"/>
  <c r="BK108"/>
  <c r="BW108"/>
  <c r="CW102" i="25"/>
  <c r="CX5"/>
  <c r="CX6"/>
  <c r="CX7"/>
  <c r="CX8"/>
  <c r="CX9"/>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CX49"/>
  <c r="CX50"/>
  <c r="CX51"/>
  <c r="CX52"/>
  <c r="CX53"/>
  <c r="CX54"/>
  <c r="CX55"/>
  <c r="CX56"/>
  <c r="CX57"/>
  <c r="CX58"/>
  <c r="CX59"/>
  <c r="CX60"/>
  <c r="CX61"/>
  <c r="CX62"/>
  <c r="CX63"/>
  <c r="CX64"/>
  <c r="CX65"/>
  <c r="CX66"/>
  <c r="CX67"/>
  <c r="CX68"/>
  <c r="CX69"/>
  <c r="CX70"/>
  <c r="CX71"/>
  <c r="CX72"/>
  <c r="CX73"/>
  <c r="CX74"/>
  <c r="CX75"/>
  <c r="CX76"/>
  <c r="CX77"/>
  <c r="CX78"/>
  <c r="CX79"/>
  <c r="CX80"/>
  <c r="CX81"/>
  <c r="CX82"/>
  <c r="CX83"/>
  <c r="CX84"/>
  <c r="CX85"/>
  <c r="CX86"/>
  <c r="CX87"/>
  <c r="CX88"/>
  <c r="CX89"/>
  <c r="CX90"/>
  <c r="CX91"/>
  <c r="CX92"/>
  <c r="CX93"/>
  <c r="CX94"/>
  <c r="CX95"/>
  <c r="CX96"/>
  <c r="CX97"/>
  <c r="CX98"/>
  <c r="CX99"/>
  <c r="CX100"/>
  <c r="CX101"/>
  <c r="CX102"/>
  <c r="CY5"/>
  <c r="CY6"/>
  <c r="CY7"/>
  <c r="CY8"/>
  <c r="CY9"/>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CY49"/>
  <c r="CY50"/>
  <c r="CY51"/>
  <c r="CY52"/>
  <c r="CY53"/>
  <c r="CY54"/>
  <c r="CY55"/>
  <c r="CY56"/>
  <c r="CY57"/>
  <c r="CY58"/>
  <c r="CY59"/>
  <c r="CY60"/>
  <c r="CY61"/>
  <c r="CY62"/>
  <c r="CY63"/>
  <c r="CY64"/>
  <c r="CY65"/>
  <c r="CY66"/>
  <c r="CY67"/>
  <c r="CY68"/>
  <c r="CY69"/>
  <c r="CY70"/>
  <c r="CY71"/>
  <c r="CY72"/>
  <c r="CY73"/>
  <c r="CY74"/>
  <c r="CY75"/>
  <c r="CY76"/>
  <c r="CY77"/>
  <c r="CY78"/>
  <c r="CY79"/>
  <c r="CY80"/>
  <c r="CY81"/>
  <c r="CY82"/>
  <c r="CY83"/>
  <c r="CY84"/>
  <c r="CY85"/>
  <c r="CY86"/>
  <c r="CY87"/>
  <c r="CY88"/>
  <c r="CY89"/>
  <c r="CY90"/>
  <c r="CY91"/>
  <c r="CY92"/>
  <c r="CY93"/>
  <c r="CY94"/>
  <c r="CY95"/>
  <c r="CY96"/>
  <c r="CY97"/>
  <c r="CY98"/>
  <c r="CY99"/>
  <c r="CY100"/>
  <c r="CY101"/>
  <c r="CY102"/>
  <c r="CZ5"/>
  <c r="CZ6"/>
  <c r="CZ7"/>
  <c r="CZ8"/>
  <c r="CZ9"/>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CZ49"/>
  <c r="CZ50"/>
  <c r="CZ51"/>
  <c r="CZ52"/>
  <c r="CZ53"/>
  <c r="CZ54"/>
  <c r="CZ55"/>
  <c r="CZ56"/>
  <c r="CZ57"/>
  <c r="CZ58"/>
  <c r="CZ59"/>
  <c r="CZ60"/>
  <c r="CZ61"/>
  <c r="CZ62"/>
  <c r="CZ63"/>
  <c r="CZ64"/>
  <c r="CZ65"/>
  <c r="CZ66"/>
  <c r="CZ67"/>
  <c r="CZ68"/>
  <c r="CZ69"/>
  <c r="CZ70"/>
  <c r="CZ71"/>
  <c r="CZ72"/>
  <c r="CZ73"/>
  <c r="CZ74"/>
  <c r="CZ75"/>
  <c r="CZ76"/>
  <c r="CZ77"/>
  <c r="CZ78"/>
  <c r="CZ79"/>
  <c r="CZ80"/>
  <c r="CZ81"/>
  <c r="CZ82"/>
  <c r="CZ83"/>
  <c r="CZ84"/>
  <c r="CZ85"/>
  <c r="CZ86"/>
  <c r="CZ87"/>
  <c r="CZ88"/>
  <c r="CZ89"/>
  <c r="CZ90"/>
  <c r="CZ91"/>
  <c r="CZ92"/>
  <c r="CZ93"/>
  <c r="CZ94"/>
  <c r="CZ95"/>
  <c r="CZ96"/>
  <c r="CZ97"/>
  <c r="CZ98"/>
  <c r="CZ99"/>
  <c r="CZ100"/>
  <c r="CZ101"/>
  <c r="CZ102"/>
  <c r="DA5"/>
  <c r="DA6"/>
  <c r="DA7"/>
  <c r="DA8"/>
  <c r="DA9"/>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DA49"/>
  <c r="DA50"/>
  <c r="DA51"/>
  <c r="DA52"/>
  <c r="DA53"/>
  <c r="DA54"/>
  <c r="DA55"/>
  <c r="DA56"/>
  <c r="DA57"/>
  <c r="DA58"/>
  <c r="DA59"/>
  <c r="DA60"/>
  <c r="DA61"/>
  <c r="DA62"/>
  <c r="DA63"/>
  <c r="DA64"/>
  <c r="DA65"/>
  <c r="DA66"/>
  <c r="DA67"/>
  <c r="DA68"/>
  <c r="DA69"/>
  <c r="DA70"/>
  <c r="DA71"/>
  <c r="DA72"/>
  <c r="DA73"/>
  <c r="DA74"/>
  <c r="DA75"/>
  <c r="DA76"/>
  <c r="DA77"/>
  <c r="DA78"/>
  <c r="DA79"/>
  <c r="DA80"/>
  <c r="DA81"/>
  <c r="DA82"/>
  <c r="DA83"/>
  <c r="DA84"/>
  <c r="DA85"/>
  <c r="DA86"/>
  <c r="DA87"/>
  <c r="DA88"/>
  <c r="DA89"/>
  <c r="DA90"/>
  <c r="DA91"/>
  <c r="DA92"/>
  <c r="DA93"/>
  <c r="DA94"/>
  <c r="DA95"/>
  <c r="DA96"/>
  <c r="DA97"/>
  <c r="DA98"/>
  <c r="DA99"/>
  <c r="DA100"/>
  <c r="DA101"/>
  <c r="DA102"/>
  <c r="DB5"/>
  <c r="DB6"/>
  <c r="DB7"/>
  <c r="DB8"/>
  <c r="DB9"/>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DB49"/>
  <c r="DB50"/>
  <c r="DB51"/>
  <c r="DB52"/>
  <c r="DB53"/>
  <c r="DB54"/>
  <c r="DB55"/>
  <c r="DB56"/>
  <c r="DB57"/>
  <c r="DB58"/>
  <c r="DB59"/>
  <c r="DB60"/>
  <c r="DB61"/>
  <c r="DB62"/>
  <c r="DB63"/>
  <c r="DB64"/>
  <c r="DB65"/>
  <c r="DB66"/>
  <c r="DB67"/>
  <c r="DB68"/>
  <c r="DB69"/>
  <c r="DB70"/>
  <c r="DB71"/>
  <c r="DB72"/>
  <c r="DB73"/>
  <c r="DB74"/>
  <c r="DB75"/>
  <c r="DB76"/>
  <c r="DB77"/>
  <c r="DB78"/>
  <c r="DB79"/>
  <c r="DB80"/>
  <c r="DB81"/>
  <c r="DB82"/>
  <c r="DB83"/>
  <c r="DB84"/>
  <c r="DB85"/>
  <c r="DB86"/>
  <c r="DB87"/>
  <c r="DB88"/>
  <c r="DB89"/>
  <c r="DB90"/>
  <c r="DB91"/>
  <c r="DB92"/>
  <c r="DB93"/>
  <c r="DB94"/>
  <c r="DB95"/>
  <c r="DB96"/>
  <c r="DB97"/>
  <c r="DB98"/>
  <c r="DB99"/>
  <c r="DB100"/>
  <c r="DB101"/>
  <c r="DB102"/>
  <c r="CK3"/>
  <c r="CK5"/>
  <c r="CK6"/>
  <c r="CK7"/>
  <c r="CK8"/>
  <c r="CK9"/>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CK49"/>
  <c r="CK50"/>
  <c r="CK51"/>
  <c r="CK52"/>
  <c r="CK53"/>
  <c r="CK54"/>
  <c r="CK55"/>
  <c r="CK56"/>
  <c r="CK57"/>
  <c r="CK58"/>
  <c r="CK59"/>
  <c r="CK60"/>
  <c r="CK61"/>
  <c r="CK62"/>
  <c r="CK63"/>
  <c r="CK64"/>
  <c r="CK65"/>
  <c r="CK66"/>
  <c r="CK67"/>
  <c r="CK68"/>
  <c r="CK69"/>
  <c r="CK70"/>
  <c r="CK71"/>
  <c r="CK72"/>
  <c r="CK73"/>
  <c r="CK74"/>
  <c r="CK75"/>
  <c r="CK76"/>
  <c r="CK77"/>
  <c r="CK78"/>
  <c r="CK79"/>
  <c r="CK80"/>
  <c r="CK81"/>
  <c r="CK82"/>
  <c r="CK83"/>
  <c r="CK84"/>
  <c r="CK85"/>
  <c r="CK86"/>
  <c r="CK87"/>
  <c r="CK88"/>
  <c r="CK89"/>
  <c r="CK90"/>
  <c r="CK91"/>
  <c r="CK92"/>
  <c r="CK93"/>
  <c r="CK94"/>
  <c r="CK95"/>
  <c r="CK96"/>
  <c r="CK97"/>
  <c r="CK98"/>
  <c r="CK99"/>
  <c r="CK100"/>
  <c r="CK101"/>
  <c r="CK102"/>
  <c r="CL3"/>
  <c r="CL4"/>
  <c r="CL5"/>
  <c r="CL6"/>
  <c r="CL7"/>
  <c r="CL8"/>
  <c r="CL9"/>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CL49"/>
  <c r="CL50"/>
  <c r="CL51"/>
  <c r="CL52"/>
  <c r="CL53"/>
  <c r="CL54"/>
  <c r="CL55"/>
  <c r="CL56"/>
  <c r="CL57"/>
  <c r="CL58"/>
  <c r="CL59"/>
  <c r="CL60"/>
  <c r="CL61"/>
  <c r="CL62"/>
  <c r="CL63"/>
  <c r="CL64"/>
  <c r="CL65"/>
  <c r="CL66"/>
  <c r="CL67"/>
  <c r="CL68"/>
  <c r="CL69"/>
  <c r="CL70"/>
  <c r="CL71"/>
  <c r="CL72"/>
  <c r="CL73"/>
  <c r="CL74"/>
  <c r="CL75"/>
  <c r="CL76"/>
  <c r="CL77"/>
  <c r="CL78"/>
  <c r="CL79"/>
  <c r="CL80"/>
  <c r="CL81"/>
  <c r="CL82"/>
  <c r="CL83"/>
  <c r="CL84"/>
  <c r="CL85"/>
  <c r="CL86"/>
  <c r="CL87"/>
  <c r="CL88"/>
  <c r="CL89"/>
  <c r="CL90"/>
  <c r="CL91"/>
  <c r="CL92"/>
  <c r="CL93"/>
  <c r="CL94"/>
  <c r="CL95"/>
  <c r="CL96"/>
  <c r="CL97"/>
  <c r="CL98"/>
  <c r="CL99"/>
  <c r="CL100"/>
  <c r="CL101"/>
  <c r="CL102"/>
  <c r="CA7" i="19"/>
  <c r="CM4" i="25"/>
  <c r="CM5"/>
  <c r="CM6"/>
  <c r="CM7"/>
  <c r="CM8"/>
  <c r="CM9"/>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CM48"/>
  <c r="CM49"/>
  <c r="CM50"/>
  <c r="CM51"/>
  <c r="CM52"/>
  <c r="CM53"/>
  <c r="CM54"/>
  <c r="CM55"/>
  <c r="CM56"/>
  <c r="CM57"/>
  <c r="CM58"/>
  <c r="CM59"/>
  <c r="CM60"/>
  <c r="CM61"/>
  <c r="CM62"/>
  <c r="CM63"/>
  <c r="CM64"/>
  <c r="CM65"/>
  <c r="CM66"/>
  <c r="CM67"/>
  <c r="CM68"/>
  <c r="CM69"/>
  <c r="CM70"/>
  <c r="CM71"/>
  <c r="CM72"/>
  <c r="CM73"/>
  <c r="CM74"/>
  <c r="CM75"/>
  <c r="CM76"/>
  <c r="CM77"/>
  <c r="CM78"/>
  <c r="CM79"/>
  <c r="CM80"/>
  <c r="CM81"/>
  <c r="CM82"/>
  <c r="CM83"/>
  <c r="CM84"/>
  <c r="CM85"/>
  <c r="CM86"/>
  <c r="CM87"/>
  <c r="CM88"/>
  <c r="CM89"/>
  <c r="CM90"/>
  <c r="CM91"/>
  <c r="CM92"/>
  <c r="CM93"/>
  <c r="CM94"/>
  <c r="CM95"/>
  <c r="CM96"/>
  <c r="CM97"/>
  <c r="CM98"/>
  <c r="CM99"/>
  <c r="CM100"/>
  <c r="CM101"/>
  <c r="CM102"/>
  <c r="CN3"/>
  <c r="CN4"/>
  <c r="CN5"/>
  <c r="CN6"/>
  <c r="CN7"/>
  <c r="CN8"/>
  <c r="CN9"/>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CN49"/>
  <c r="CN50"/>
  <c r="CN51"/>
  <c r="CN52"/>
  <c r="CN53"/>
  <c r="CN54"/>
  <c r="CN55"/>
  <c r="CN56"/>
  <c r="CN57"/>
  <c r="CN58"/>
  <c r="CN59"/>
  <c r="CN60"/>
  <c r="CN61"/>
  <c r="CN62"/>
  <c r="CN63"/>
  <c r="CN64"/>
  <c r="CN65"/>
  <c r="CN66"/>
  <c r="CN67"/>
  <c r="CN68"/>
  <c r="CN69"/>
  <c r="CN70"/>
  <c r="CN71"/>
  <c r="CN72"/>
  <c r="CN73"/>
  <c r="CN74"/>
  <c r="CN75"/>
  <c r="CN76"/>
  <c r="CN77"/>
  <c r="CN78"/>
  <c r="CN79"/>
  <c r="CN80"/>
  <c r="CN81"/>
  <c r="CN82"/>
  <c r="CN83"/>
  <c r="CN84"/>
  <c r="CN85"/>
  <c r="CN86"/>
  <c r="CN87"/>
  <c r="CN88"/>
  <c r="CN89"/>
  <c r="CN90"/>
  <c r="CN91"/>
  <c r="CN92"/>
  <c r="CN93"/>
  <c r="CN94"/>
  <c r="CN95"/>
  <c r="CN96"/>
  <c r="CN97"/>
  <c r="CN98"/>
  <c r="CN99"/>
  <c r="CN100"/>
  <c r="CN101"/>
  <c r="CN102"/>
  <c r="CO3"/>
  <c r="CO4"/>
  <c r="CO5"/>
  <c r="CO6"/>
  <c r="CO7"/>
  <c r="CO8"/>
  <c r="CO9"/>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CO49"/>
  <c r="CO50"/>
  <c r="CO51"/>
  <c r="CO52"/>
  <c r="CO53"/>
  <c r="CO54"/>
  <c r="CO55"/>
  <c r="CO56"/>
  <c r="CO57"/>
  <c r="CO58"/>
  <c r="CO59"/>
  <c r="CO60"/>
  <c r="CO61"/>
  <c r="CO62"/>
  <c r="CO63"/>
  <c r="CO64"/>
  <c r="CO65"/>
  <c r="CO66"/>
  <c r="CO67"/>
  <c r="CO68"/>
  <c r="CO69"/>
  <c r="CO70"/>
  <c r="CO71"/>
  <c r="CO72"/>
  <c r="CO73"/>
  <c r="CO74"/>
  <c r="CO75"/>
  <c r="CO76"/>
  <c r="CO77"/>
  <c r="CO78"/>
  <c r="CO79"/>
  <c r="CO80"/>
  <c r="CO81"/>
  <c r="CO82"/>
  <c r="CO83"/>
  <c r="CO84"/>
  <c r="CO85"/>
  <c r="CO86"/>
  <c r="CO87"/>
  <c r="CO88"/>
  <c r="CO89"/>
  <c r="CO90"/>
  <c r="CO91"/>
  <c r="CO92"/>
  <c r="CO93"/>
  <c r="CO94"/>
  <c r="CO95"/>
  <c r="CO96"/>
  <c r="CO97"/>
  <c r="CO98"/>
  <c r="CO99"/>
  <c r="CO100"/>
  <c r="CO101"/>
  <c r="CO102"/>
  <c r="CP3"/>
  <c r="CP4"/>
  <c r="CP5"/>
  <c r="CP6"/>
  <c r="CP7"/>
  <c r="CP8"/>
  <c r="CP9"/>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CP49"/>
  <c r="CP50"/>
  <c r="CP51"/>
  <c r="CP52"/>
  <c r="CP53"/>
  <c r="CP54"/>
  <c r="CP55"/>
  <c r="CP56"/>
  <c r="CP57"/>
  <c r="CP58"/>
  <c r="CP59"/>
  <c r="CP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K110"/>
  <c r="CL110"/>
  <c r="CM110"/>
  <c r="CN110"/>
  <c r="CO110"/>
  <c r="CP110"/>
  <c r="CE3"/>
  <c r="CE5"/>
  <c r="CE6"/>
  <c r="CE7"/>
  <c r="CE8"/>
  <c r="CE9"/>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CE49"/>
  <c r="CE50"/>
  <c r="CE51"/>
  <c r="CE52"/>
  <c r="CE53"/>
  <c r="CE54"/>
  <c r="CE55"/>
  <c r="CE56"/>
  <c r="CE57"/>
  <c r="CE58"/>
  <c r="CE59"/>
  <c r="CE60"/>
  <c r="CE61"/>
  <c r="CE62"/>
  <c r="CE63"/>
  <c r="CE64"/>
  <c r="CE65"/>
  <c r="CE66"/>
  <c r="CE67"/>
  <c r="CE68"/>
  <c r="CE69"/>
  <c r="CE70"/>
  <c r="CE71"/>
  <c r="CE72"/>
  <c r="CE73"/>
  <c r="CE74"/>
  <c r="CE75"/>
  <c r="CE76"/>
  <c r="CE77"/>
  <c r="CE78"/>
  <c r="CE79"/>
  <c r="CE80"/>
  <c r="CE81"/>
  <c r="CE82"/>
  <c r="CE83"/>
  <c r="CE84"/>
  <c r="CE85"/>
  <c r="CE86"/>
  <c r="CE87"/>
  <c r="CE88"/>
  <c r="CE89"/>
  <c r="CE90"/>
  <c r="CE91"/>
  <c r="CE92"/>
  <c r="CE93"/>
  <c r="CE94"/>
  <c r="CE95"/>
  <c r="CE96"/>
  <c r="CE97"/>
  <c r="CE98"/>
  <c r="CE99"/>
  <c r="CE100"/>
  <c r="CE101"/>
  <c r="CE102"/>
  <c r="CF3"/>
  <c r="CF4"/>
  <c r="CF5"/>
  <c r="CF6"/>
  <c r="CF7"/>
  <c r="CF8"/>
  <c r="CF9"/>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CF49"/>
  <c r="CF50"/>
  <c r="CF51"/>
  <c r="CF52"/>
  <c r="CF53"/>
  <c r="CF54"/>
  <c r="CF55"/>
  <c r="CF56"/>
  <c r="CF57"/>
  <c r="CF58"/>
  <c r="CF59"/>
  <c r="CF60"/>
  <c r="CF61"/>
  <c r="CF62"/>
  <c r="CF63"/>
  <c r="CF64"/>
  <c r="CF65"/>
  <c r="CF66"/>
  <c r="CF67"/>
  <c r="CF68"/>
  <c r="CF69"/>
  <c r="CF70"/>
  <c r="CF71"/>
  <c r="CF72"/>
  <c r="CF73"/>
  <c r="CF74"/>
  <c r="CF75"/>
  <c r="CF76"/>
  <c r="CF77"/>
  <c r="CF78"/>
  <c r="CF79"/>
  <c r="CF80"/>
  <c r="CF81"/>
  <c r="CF82"/>
  <c r="CF83"/>
  <c r="CF84"/>
  <c r="CF85"/>
  <c r="CF86"/>
  <c r="CF87"/>
  <c r="CF88"/>
  <c r="CF89"/>
  <c r="CF90"/>
  <c r="CF91"/>
  <c r="CF92"/>
  <c r="CF93"/>
  <c r="CF94"/>
  <c r="CF95"/>
  <c r="CF96"/>
  <c r="CF97"/>
  <c r="CF98"/>
  <c r="CF99"/>
  <c r="CF100"/>
  <c r="CF101"/>
  <c r="CF102"/>
  <c r="BO7" i="19"/>
  <c r="CG4" i="25"/>
  <c r="CG5"/>
  <c r="CG6"/>
  <c r="CG7"/>
  <c r="CG8"/>
  <c r="CG9"/>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G49"/>
  <c r="CG50"/>
  <c r="CG51"/>
  <c r="CG52"/>
  <c r="CG53"/>
  <c r="CG54"/>
  <c r="CG55"/>
  <c r="CG56"/>
  <c r="CG57"/>
  <c r="CG58"/>
  <c r="CG59"/>
  <c r="CG60"/>
  <c r="CG61"/>
  <c r="CG62"/>
  <c r="CG63"/>
  <c r="CG64"/>
  <c r="CG65"/>
  <c r="CG66"/>
  <c r="CG67"/>
  <c r="CG68"/>
  <c r="CG69"/>
  <c r="CG70"/>
  <c r="CG71"/>
  <c r="CG72"/>
  <c r="CG73"/>
  <c r="CG74"/>
  <c r="CG75"/>
  <c r="CG76"/>
  <c r="CG77"/>
  <c r="CG78"/>
  <c r="CG79"/>
  <c r="CG80"/>
  <c r="CG81"/>
  <c r="CG82"/>
  <c r="CG83"/>
  <c r="CG84"/>
  <c r="CG85"/>
  <c r="CG86"/>
  <c r="CG87"/>
  <c r="CG88"/>
  <c r="CG89"/>
  <c r="CG90"/>
  <c r="CG91"/>
  <c r="CG92"/>
  <c r="CG93"/>
  <c r="CG94"/>
  <c r="CG95"/>
  <c r="CG96"/>
  <c r="CG97"/>
  <c r="CG98"/>
  <c r="CG99"/>
  <c r="CG100"/>
  <c r="CG101"/>
  <c r="CG102"/>
  <c r="CH3"/>
  <c r="CH4"/>
  <c r="CH5"/>
  <c r="CH6"/>
  <c r="CH7"/>
  <c r="CH8"/>
  <c r="CH9"/>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H49"/>
  <c r="CH50"/>
  <c r="CH51"/>
  <c r="CH52"/>
  <c r="CH53"/>
  <c r="CH54"/>
  <c r="CH55"/>
  <c r="CH56"/>
  <c r="CH57"/>
  <c r="CH58"/>
  <c r="CH59"/>
  <c r="CH60"/>
  <c r="CH61"/>
  <c r="CH62"/>
  <c r="CH63"/>
  <c r="CH64"/>
  <c r="CH65"/>
  <c r="CH66"/>
  <c r="CH67"/>
  <c r="CH68"/>
  <c r="CH69"/>
  <c r="CH70"/>
  <c r="CH71"/>
  <c r="CH72"/>
  <c r="CH73"/>
  <c r="CH74"/>
  <c r="CH75"/>
  <c r="CH76"/>
  <c r="CH77"/>
  <c r="CH78"/>
  <c r="CH79"/>
  <c r="CH80"/>
  <c r="CH81"/>
  <c r="CH82"/>
  <c r="CH83"/>
  <c r="CH84"/>
  <c r="CH85"/>
  <c r="CH86"/>
  <c r="CH87"/>
  <c r="CH88"/>
  <c r="CH89"/>
  <c r="CH90"/>
  <c r="CH91"/>
  <c r="CH92"/>
  <c r="CH93"/>
  <c r="CH94"/>
  <c r="CH95"/>
  <c r="CH96"/>
  <c r="CH97"/>
  <c r="CH98"/>
  <c r="CH99"/>
  <c r="CH100"/>
  <c r="CH101"/>
  <c r="CH102"/>
  <c r="CI3"/>
  <c r="CI4"/>
  <c r="CI5"/>
  <c r="CI6"/>
  <c r="CI7"/>
  <c r="CI8"/>
  <c r="CI9"/>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I49"/>
  <c r="CI50"/>
  <c r="CI51"/>
  <c r="CI52"/>
  <c r="CI53"/>
  <c r="CI54"/>
  <c r="CI55"/>
  <c r="CI56"/>
  <c r="CI57"/>
  <c r="CI58"/>
  <c r="CI59"/>
  <c r="CI60"/>
  <c r="CI61"/>
  <c r="CI62"/>
  <c r="CI63"/>
  <c r="CI64"/>
  <c r="CI65"/>
  <c r="CI66"/>
  <c r="CI67"/>
  <c r="CI68"/>
  <c r="CI69"/>
  <c r="CI70"/>
  <c r="CI71"/>
  <c r="CI72"/>
  <c r="CI73"/>
  <c r="CI74"/>
  <c r="CI75"/>
  <c r="CI76"/>
  <c r="CI77"/>
  <c r="CI78"/>
  <c r="CI79"/>
  <c r="CI80"/>
  <c r="CI81"/>
  <c r="CI82"/>
  <c r="CI83"/>
  <c r="CI84"/>
  <c r="CI85"/>
  <c r="CI86"/>
  <c r="CI87"/>
  <c r="CI88"/>
  <c r="CI89"/>
  <c r="CI90"/>
  <c r="CI91"/>
  <c r="CI92"/>
  <c r="CI93"/>
  <c r="CI94"/>
  <c r="CI95"/>
  <c r="CI96"/>
  <c r="CI97"/>
  <c r="CI98"/>
  <c r="CI99"/>
  <c r="CI100"/>
  <c r="CI101"/>
  <c r="CI102"/>
  <c r="CJ3"/>
  <c r="CJ4"/>
  <c r="CJ5"/>
  <c r="CJ6"/>
  <c r="CJ7"/>
  <c r="CJ8"/>
  <c r="CJ9"/>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J49"/>
  <c r="CJ50"/>
  <c r="CJ51"/>
  <c r="CJ52"/>
  <c r="CJ53"/>
  <c r="CJ54"/>
  <c r="CJ55"/>
  <c r="CJ56"/>
  <c r="CJ57"/>
  <c r="CJ58"/>
  <c r="CJ59"/>
  <c r="CJ60"/>
  <c r="CJ61"/>
  <c r="CJ62"/>
  <c r="CJ63"/>
  <c r="CJ64"/>
  <c r="CJ65"/>
  <c r="CJ66"/>
  <c r="CJ67"/>
  <c r="CJ68"/>
  <c r="CJ69"/>
  <c r="CJ70"/>
  <c r="CJ71"/>
  <c r="CJ72"/>
  <c r="CJ73"/>
  <c r="CJ74"/>
  <c r="CJ75"/>
  <c r="CJ76"/>
  <c r="CJ77"/>
  <c r="CJ78"/>
  <c r="CJ79"/>
  <c r="CJ80"/>
  <c r="CJ81"/>
  <c r="CJ82"/>
  <c r="CJ83"/>
  <c r="CJ84"/>
  <c r="CJ85"/>
  <c r="CJ86"/>
  <c r="CJ87"/>
  <c r="CJ88"/>
  <c r="CJ89"/>
  <c r="CJ90"/>
  <c r="CJ91"/>
  <c r="CJ92"/>
  <c r="CJ93"/>
  <c r="CJ94"/>
  <c r="CJ95"/>
  <c r="CJ96"/>
  <c r="CJ97"/>
  <c r="CJ98"/>
  <c r="CJ99"/>
  <c r="CJ100"/>
  <c r="CJ101"/>
  <c r="CJ102"/>
  <c r="CJ110"/>
  <c r="CI110"/>
  <c r="CH110"/>
  <c r="CG110"/>
  <c r="CF110"/>
  <c r="CE110"/>
  <c r="BY3"/>
  <c r="BY5"/>
  <c r="BY6"/>
  <c r="BY7"/>
  <c r="BY8"/>
  <c r="BY9"/>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BY49"/>
  <c r="BY50"/>
  <c r="BY51"/>
  <c r="BY52"/>
  <c r="BY53"/>
  <c r="BY54"/>
  <c r="BY55"/>
  <c r="BY56"/>
  <c r="BY57"/>
  <c r="BY58"/>
  <c r="BY59"/>
  <c r="BY60"/>
  <c r="BY61"/>
  <c r="BY62"/>
  <c r="BY63"/>
  <c r="BY64"/>
  <c r="BY65"/>
  <c r="BY66"/>
  <c r="BY67"/>
  <c r="BY68"/>
  <c r="BY69"/>
  <c r="BY70"/>
  <c r="BY71"/>
  <c r="BY72"/>
  <c r="BY73"/>
  <c r="BY74"/>
  <c r="BY75"/>
  <c r="BY76"/>
  <c r="BY77"/>
  <c r="BY78"/>
  <c r="BY79"/>
  <c r="BY80"/>
  <c r="BY81"/>
  <c r="BY82"/>
  <c r="BY83"/>
  <c r="BY84"/>
  <c r="BY85"/>
  <c r="BY86"/>
  <c r="BY87"/>
  <c r="BY88"/>
  <c r="BY89"/>
  <c r="BY90"/>
  <c r="BY91"/>
  <c r="BY92"/>
  <c r="BY93"/>
  <c r="BY94"/>
  <c r="BY95"/>
  <c r="BY96"/>
  <c r="BY97"/>
  <c r="BY98"/>
  <c r="BY99"/>
  <c r="BY100"/>
  <c r="BY101"/>
  <c r="BY102"/>
  <c r="BZ3"/>
  <c r="BZ4"/>
  <c r="BZ5"/>
  <c r="BZ6"/>
  <c r="BZ7"/>
  <c r="BZ8"/>
  <c r="BZ9"/>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BZ49"/>
  <c r="BZ50"/>
  <c r="BZ51"/>
  <c r="BZ52"/>
  <c r="BZ53"/>
  <c r="BZ54"/>
  <c r="BZ55"/>
  <c r="BZ56"/>
  <c r="BZ57"/>
  <c r="BZ58"/>
  <c r="BZ59"/>
  <c r="BZ60"/>
  <c r="BZ61"/>
  <c r="BZ62"/>
  <c r="BZ63"/>
  <c r="BZ64"/>
  <c r="BZ65"/>
  <c r="BZ66"/>
  <c r="BZ67"/>
  <c r="BZ68"/>
  <c r="BZ69"/>
  <c r="BZ70"/>
  <c r="BZ71"/>
  <c r="BZ72"/>
  <c r="BZ73"/>
  <c r="BZ74"/>
  <c r="BZ75"/>
  <c r="BZ76"/>
  <c r="BZ77"/>
  <c r="BZ78"/>
  <c r="BZ79"/>
  <c r="BZ80"/>
  <c r="BZ81"/>
  <c r="BZ82"/>
  <c r="BZ83"/>
  <c r="BZ84"/>
  <c r="BZ85"/>
  <c r="BZ86"/>
  <c r="BZ87"/>
  <c r="BZ88"/>
  <c r="BZ89"/>
  <c r="BZ90"/>
  <c r="BZ91"/>
  <c r="BZ92"/>
  <c r="BZ93"/>
  <c r="BZ94"/>
  <c r="BZ95"/>
  <c r="BZ96"/>
  <c r="BZ97"/>
  <c r="BZ98"/>
  <c r="BZ99"/>
  <c r="BZ100"/>
  <c r="BZ101"/>
  <c r="BZ102"/>
  <c r="CA4"/>
  <c r="CA5"/>
  <c r="CA6"/>
  <c r="CA7"/>
  <c r="CA8"/>
  <c r="CA9"/>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CA49"/>
  <c r="CA50"/>
  <c r="CA51"/>
  <c r="CA52"/>
  <c r="CA53"/>
  <c r="CA54"/>
  <c r="CA55"/>
  <c r="CA56"/>
  <c r="CA57"/>
  <c r="CA58"/>
  <c r="CA59"/>
  <c r="CA60"/>
  <c r="CA61"/>
  <c r="CA62"/>
  <c r="CA63"/>
  <c r="CA64"/>
  <c r="CA65"/>
  <c r="CA66"/>
  <c r="CA67"/>
  <c r="CA68"/>
  <c r="CA69"/>
  <c r="CA70"/>
  <c r="CA71"/>
  <c r="CA72"/>
  <c r="CA73"/>
  <c r="CA74"/>
  <c r="CA75"/>
  <c r="CA76"/>
  <c r="CA77"/>
  <c r="CA78"/>
  <c r="CA79"/>
  <c r="CA80"/>
  <c r="CA81"/>
  <c r="CA82"/>
  <c r="CA83"/>
  <c r="CA84"/>
  <c r="CA85"/>
  <c r="CA86"/>
  <c r="CA87"/>
  <c r="CA88"/>
  <c r="CA89"/>
  <c r="CA90"/>
  <c r="CA91"/>
  <c r="CA92"/>
  <c r="CA93"/>
  <c r="CA94"/>
  <c r="CA95"/>
  <c r="CA96"/>
  <c r="CA97"/>
  <c r="CA98"/>
  <c r="CA99"/>
  <c r="CA100"/>
  <c r="CA101"/>
  <c r="CA102"/>
  <c r="CB3"/>
  <c r="CB4"/>
  <c r="CB5"/>
  <c r="CB6"/>
  <c r="CB7"/>
  <c r="CB8"/>
  <c r="CB9"/>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CB49"/>
  <c r="CB50"/>
  <c r="CB51"/>
  <c r="CB52"/>
  <c r="CB53"/>
  <c r="CB54"/>
  <c r="CB55"/>
  <c r="CB56"/>
  <c r="CB57"/>
  <c r="CB58"/>
  <c r="CB59"/>
  <c r="CB60"/>
  <c r="CB61"/>
  <c r="CB62"/>
  <c r="CB63"/>
  <c r="CB64"/>
  <c r="CB65"/>
  <c r="CB66"/>
  <c r="CB67"/>
  <c r="CB68"/>
  <c r="CB69"/>
  <c r="CB70"/>
  <c r="CB71"/>
  <c r="CB72"/>
  <c r="CB73"/>
  <c r="CB74"/>
  <c r="CB75"/>
  <c r="CB76"/>
  <c r="CB77"/>
  <c r="CB78"/>
  <c r="CB79"/>
  <c r="CB80"/>
  <c r="CB81"/>
  <c r="CB82"/>
  <c r="CB83"/>
  <c r="CB84"/>
  <c r="CB85"/>
  <c r="CB86"/>
  <c r="CB87"/>
  <c r="CB88"/>
  <c r="CB89"/>
  <c r="CB90"/>
  <c r="CB91"/>
  <c r="CB92"/>
  <c r="CB93"/>
  <c r="CB94"/>
  <c r="CB95"/>
  <c r="CB96"/>
  <c r="CB97"/>
  <c r="CB98"/>
  <c r="CB99"/>
  <c r="CB100"/>
  <c r="CB101"/>
  <c r="CB102"/>
  <c r="CC3"/>
  <c r="CC4"/>
  <c r="CC5"/>
  <c r="CC6"/>
  <c r="CC7"/>
  <c r="CC8"/>
  <c r="CC9"/>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CC49"/>
  <c r="CC50"/>
  <c r="CC51"/>
  <c r="CC52"/>
  <c r="CC53"/>
  <c r="CC54"/>
  <c r="CC55"/>
  <c r="CC56"/>
  <c r="CC57"/>
  <c r="CC58"/>
  <c r="CC59"/>
  <c r="CC60"/>
  <c r="CC61"/>
  <c r="CC62"/>
  <c r="CC63"/>
  <c r="CC64"/>
  <c r="CC65"/>
  <c r="CC66"/>
  <c r="CC67"/>
  <c r="CC68"/>
  <c r="CC69"/>
  <c r="CC70"/>
  <c r="CC71"/>
  <c r="CC72"/>
  <c r="CC73"/>
  <c r="CC74"/>
  <c r="CC75"/>
  <c r="CC76"/>
  <c r="CC77"/>
  <c r="CC78"/>
  <c r="CC79"/>
  <c r="CC80"/>
  <c r="CC81"/>
  <c r="CC82"/>
  <c r="CC83"/>
  <c r="CC84"/>
  <c r="CC85"/>
  <c r="CC86"/>
  <c r="CC87"/>
  <c r="CC88"/>
  <c r="CC89"/>
  <c r="CC90"/>
  <c r="CC91"/>
  <c r="CC92"/>
  <c r="CC93"/>
  <c r="CC94"/>
  <c r="CC95"/>
  <c r="CC96"/>
  <c r="CC97"/>
  <c r="CC98"/>
  <c r="CC99"/>
  <c r="CC100"/>
  <c r="CC101"/>
  <c r="CC102"/>
  <c r="CD3"/>
  <c r="CD4"/>
  <c r="CD5"/>
  <c r="CD6"/>
  <c r="CD7"/>
  <c r="CD8"/>
  <c r="CD9"/>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CD49"/>
  <c r="CD50"/>
  <c r="CD51"/>
  <c r="CD52"/>
  <c r="CD53"/>
  <c r="CD54"/>
  <c r="CD55"/>
  <c r="CD56"/>
  <c r="CD57"/>
  <c r="CD58"/>
  <c r="CD59"/>
  <c r="CD60"/>
  <c r="CD61"/>
  <c r="CD62"/>
  <c r="CD63"/>
  <c r="CD64"/>
  <c r="CD65"/>
  <c r="CD66"/>
  <c r="CD67"/>
  <c r="CD68"/>
  <c r="CD69"/>
  <c r="CD70"/>
  <c r="CD71"/>
  <c r="CD72"/>
  <c r="CD73"/>
  <c r="CD74"/>
  <c r="CD75"/>
  <c r="CD76"/>
  <c r="CD77"/>
  <c r="CD78"/>
  <c r="CD79"/>
  <c r="CD80"/>
  <c r="CD81"/>
  <c r="CD82"/>
  <c r="CD83"/>
  <c r="CD84"/>
  <c r="CD85"/>
  <c r="CD86"/>
  <c r="CD87"/>
  <c r="CD88"/>
  <c r="CD89"/>
  <c r="CD90"/>
  <c r="CD91"/>
  <c r="CD92"/>
  <c r="CD93"/>
  <c r="CD94"/>
  <c r="CD95"/>
  <c r="CD96"/>
  <c r="CD97"/>
  <c r="CD98"/>
  <c r="CD99"/>
  <c r="CD100"/>
  <c r="CD101"/>
  <c r="CD102"/>
  <c r="BY110"/>
  <c r="BZ110"/>
  <c r="CA110"/>
  <c r="CB110"/>
  <c r="CC110"/>
  <c r="CD110"/>
  <c r="BS3"/>
  <c r="BS5"/>
  <c r="BS6"/>
  <c r="BS7"/>
  <c r="BS8"/>
  <c r="BS9"/>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BS49"/>
  <c r="BS50"/>
  <c r="BS51"/>
  <c r="BS52"/>
  <c r="BS53"/>
  <c r="BS54"/>
  <c r="BS55"/>
  <c r="BS56"/>
  <c r="BS57"/>
  <c r="BS58"/>
  <c r="BS59"/>
  <c r="BS60"/>
  <c r="BS61"/>
  <c r="BS62"/>
  <c r="BS63"/>
  <c r="BS64"/>
  <c r="BS65"/>
  <c r="BS66"/>
  <c r="BS67"/>
  <c r="BS68"/>
  <c r="BS69"/>
  <c r="BS70"/>
  <c r="BS71"/>
  <c r="BS72"/>
  <c r="BS73"/>
  <c r="BS74"/>
  <c r="BS75"/>
  <c r="BS76"/>
  <c r="BS77"/>
  <c r="BS78"/>
  <c r="BS79"/>
  <c r="BS80"/>
  <c r="BS81"/>
  <c r="BS82"/>
  <c r="BS83"/>
  <c r="BS84"/>
  <c r="BS85"/>
  <c r="BS86"/>
  <c r="BS87"/>
  <c r="BS88"/>
  <c r="BS89"/>
  <c r="BS90"/>
  <c r="BS91"/>
  <c r="BS92"/>
  <c r="BS93"/>
  <c r="BS94"/>
  <c r="BS95"/>
  <c r="BS96"/>
  <c r="BS97"/>
  <c r="BS98"/>
  <c r="BS99"/>
  <c r="BS100"/>
  <c r="BS101"/>
  <c r="BS102"/>
  <c r="BT3"/>
  <c r="BT4"/>
  <c r="BT5"/>
  <c r="BT6"/>
  <c r="BT7"/>
  <c r="BT8"/>
  <c r="BT9"/>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BT49"/>
  <c r="BT50"/>
  <c r="BT51"/>
  <c r="BT52"/>
  <c r="BT53"/>
  <c r="BT54"/>
  <c r="BT55"/>
  <c r="BT56"/>
  <c r="BT57"/>
  <c r="BT58"/>
  <c r="BT59"/>
  <c r="BT60"/>
  <c r="BT61"/>
  <c r="BT62"/>
  <c r="BT63"/>
  <c r="BT64"/>
  <c r="BT65"/>
  <c r="BT66"/>
  <c r="BT67"/>
  <c r="BT68"/>
  <c r="BT69"/>
  <c r="BT70"/>
  <c r="BT71"/>
  <c r="BT72"/>
  <c r="BT73"/>
  <c r="BT74"/>
  <c r="BT75"/>
  <c r="BT76"/>
  <c r="BT77"/>
  <c r="BT78"/>
  <c r="BT79"/>
  <c r="BT80"/>
  <c r="BT81"/>
  <c r="BT82"/>
  <c r="BT83"/>
  <c r="BT84"/>
  <c r="BT85"/>
  <c r="BT86"/>
  <c r="BT87"/>
  <c r="BT88"/>
  <c r="BT89"/>
  <c r="BT90"/>
  <c r="BT91"/>
  <c r="BT92"/>
  <c r="BT93"/>
  <c r="BT94"/>
  <c r="BT95"/>
  <c r="BT96"/>
  <c r="BT97"/>
  <c r="BT98"/>
  <c r="BT99"/>
  <c r="BT100"/>
  <c r="BT101"/>
  <c r="BT102"/>
  <c r="BU4"/>
  <c r="BU5"/>
  <c r="BU6"/>
  <c r="BU7"/>
  <c r="BU8"/>
  <c r="BU9"/>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BU49"/>
  <c r="BU50"/>
  <c r="BU51"/>
  <c r="BU52"/>
  <c r="BU53"/>
  <c r="BU54"/>
  <c r="BU55"/>
  <c r="BU56"/>
  <c r="BU57"/>
  <c r="BU58"/>
  <c r="BU59"/>
  <c r="BU60"/>
  <c r="BU61"/>
  <c r="BU62"/>
  <c r="BU63"/>
  <c r="BU64"/>
  <c r="BU65"/>
  <c r="BU66"/>
  <c r="BU67"/>
  <c r="BU68"/>
  <c r="BU69"/>
  <c r="BU70"/>
  <c r="BU71"/>
  <c r="BU72"/>
  <c r="BU73"/>
  <c r="BU74"/>
  <c r="BU75"/>
  <c r="BU76"/>
  <c r="BU77"/>
  <c r="BU78"/>
  <c r="BU79"/>
  <c r="BU80"/>
  <c r="BU81"/>
  <c r="BU82"/>
  <c r="BU83"/>
  <c r="BU84"/>
  <c r="BU85"/>
  <c r="BU86"/>
  <c r="BU87"/>
  <c r="BU88"/>
  <c r="BU89"/>
  <c r="BU90"/>
  <c r="BU91"/>
  <c r="BU92"/>
  <c r="BU93"/>
  <c r="BU94"/>
  <c r="BU95"/>
  <c r="BU96"/>
  <c r="BU97"/>
  <c r="BU98"/>
  <c r="BU99"/>
  <c r="BU100"/>
  <c r="BU101"/>
  <c r="BU102"/>
  <c r="BV3"/>
  <c r="BV4"/>
  <c r="BV5"/>
  <c r="BV6"/>
  <c r="BV7"/>
  <c r="BV8"/>
  <c r="BV9"/>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BV49"/>
  <c r="BV50"/>
  <c r="BV51"/>
  <c r="BV52"/>
  <c r="BV53"/>
  <c r="BV54"/>
  <c r="BV55"/>
  <c r="BV56"/>
  <c r="BV57"/>
  <c r="BV58"/>
  <c r="BV59"/>
  <c r="BV60"/>
  <c r="BV61"/>
  <c r="BV62"/>
  <c r="BV63"/>
  <c r="BV64"/>
  <c r="BV65"/>
  <c r="BV66"/>
  <c r="BV67"/>
  <c r="BV68"/>
  <c r="BV69"/>
  <c r="BV70"/>
  <c r="BV71"/>
  <c r="BV72"/>
  <c r="BV73"/>
  <c r="BV74"/>
  <c r="BV75"/>
  <c r="BV76"/>
  <c r="BV77"/>
  <c r="BV78"/>
  <c r="BV79"/>
  <c r="BV80"/>
  <c r="BV81"/>
  <c r="BV82"/>
  <c r="BV83"/>
  <c r="BV84"/>
  <c r="BV85"/>
  <c r="BV86"/>
  <c r="BV87"/>
  <c r="BV88"/>
  <c r="BV89"/>
  <c r="BV90"/>
  <c r="BV91"/>
  <c r="BV92"/>
  <c r="BV93"/>
  <c r="BV94"/>
  <c r="BV95"/>
  <c r="BV96"/>
  <c r="BV97"/>
  <c r="BV98"/>
  <c r="BV99"/>
  <c r="BV100"/>
  <c r="BV101"/>
  <c r="BV102"/>
  <c r="BW3"/>
  <c r="BW4"/>
  <c r="BW5"/>
  <c r="BW6"/>
  <c r="BW7"/>
  <c r="BW8"/>
  <c r="BW9"/>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BW49"/>
  <c r="BW50"/>
  <c r="BW51"/>
  <c r="BW52"/>
  <c r="BW53"/>
  <c r="BW54"/>
  <c r="BW55"/>
  <c r="BW56"/>
  <c r="BW57"/>
  <c r="BW58"/>
  <c r="BW59"/>
  <c r="BW60"/>
  <c r="BW61"/>
  <c r="BW62"/>
  <c r="BW63"/>
  <c r="BW64"/>
  <c r="BW65"/>
  <c r="BW66"/>
  <c r="BW67"/>
  <c r="BW68"/>
  <c r="BW69"/>
  <c r="BW70"/>
  <c r="BW71"/>
  <c r="BW72"/>
  <c r="BW73"/>
  <c r="BW74"/>
  <c r="BW75"/>
  <c r="BW76"/>
  <c r="BW77"/>
  <c r="BW78"/>
  <c r="BW79"/>
  <c r="BW80"/>
  <c r="BW81"/>
  <c r="BW82"/>
  <c r="BW83"/>
  <c r="BW84"/>
  <c r="BW85"/>
  <c r="BW86"/>
  <c r="BW87"/>
  <c r="BW88"/>
  <c r="BW89"/>
  <c r="BW90"/>
  <c r="BW91"/>
  <c r="BW92"/>
  <c r="BW93"/>
  <c r="BW94"/>
  <c r="BW95"/>
  <c r="BW96"/>
  <c r="BW97"/>
  <c r="BW98"/>
  <c r="BW99"/>
  <c r="BW100"/>
  <c r="BW101"/>
  <c r="BW102"/>
  <c r="BX3"/>
  <c r="BX4"/>
  <c r="BX5"/>
  <c r="BX6"/>
  <c r="BX7"/>
  <c r="BX8"/>
  <c r="BX9"/>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BX49"/>
  <c r="BX50"/>
  <c r="BX51"/>
  <c r="BX52"/>
  <c r="BX53"/>
  <c r="BX54"/>
  <c r="BX55"/>
  <c r="BX56"/>
  <c r="BX57"/>
  <c r="BX58"/>
  <c r="BX59"/>
  <c r="BX60"/>
  <c r="BX61"/>
  <c r="BX62"/>
  <c r="BX63"/>
  <c r="BX64"/>
  <c r="BX65"/>
  <c r="BX66"/>
  <c r="BX67"/>
  <c r="BX68"/>
  <c r="BX69"/>
  <c r="BX70"/>
  <c r="BX71"/>
  <c r="BX72"/>
  <c r="BX73"/>
  <c r="BX74"/>
  <c r="BX75"/>
  <c r="BX76"/>
  <c r="BX77"/>
  <c r="BX78"/>
  <c r="BX79"/>
  <c r="BX80"/>
  <c r="BX81"/>
  <c r="BX82"/>
  <c r="BX83"/>
  <c r="BX84"/>
  <c r="BX85"/>
  <c r="BX86"/>
  <c r="BX87"/>
  <c r="BX88"/>
  <c r="BX89"/>
  <c r="BX90"/>
  <c r="BX91"/>
  <c r="BX92"/>
  <c r="BX93"/>
  <c r="BX94"/>
  <c r="BX95"/>
  <c r="BX96"/>
  <c r="BX97"/>
  <c r="BX98"/>
  <c r="BX99"/>
  <c r="BX100"/>
  <c r="BX101"/>
  <c r="BX102"/>
  <c r="BS110"/>
  <c r="BT110"/>
  <c r="BU110"/>
  <c r="BV110"/>
  <c r="BW110"/>
  <c r="BX110"/>
  <c r="BM3"/>
  <c r="BM5"/>
  <c r="BM6"/>
  <c r="BM7"/>
  <c r="BM8"/>
  <c r="BM9"/>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BM49"/>
  <c r="BM50"/>
  <c r="BM51"/>
  <c r="BM52"/>
  <c r="BM53"/>
  <c r="BM54"/>
  <c r="BM55"/>
  <c r="BM56"/>
  <c r="BM57"/>
  <c r="BM58"/>
  <c r="BM59"/>
  <c r="BM60"/>
  <c r="BM61"/>
  <c r="BM62"/>
  <c r="BM63"/>
  <c r="BM64"/>
  <c r="BM65"/>
  <c r="BM66"/>
  <c r="BM67"/>
  <c r="BM68"/>
  <c r="BM69"/>
  <c r="BM70"/>
  <c r="BM71"/>
  <c r="BM72"/>
  <c r="BM73"/>
  <c r="BM74"/>
  <c r="BM75"/>
  <c r="BM76"/>
  <c r="BM77"/>
  <c r="BM78"/>
  <c r="BM79"/>
  <c r="BM80"/>
  <c r="BM81"/>
  <c r="BM82"/>
  <c r="BM83"/>
  <c r="BM84"/>
  <c r="BM85"/>
  <c r="BM86"/>
  <c r="BM87"/>
  <c r="BM88"/>
  <c r="BM89"/>
  <c r="BM90"/>
  <c r="BM91"/>
  <c r="BM92"/>
  <c r="BM93"/>
  <c r="BM94"/>
  <c r="BM95"/>
  <c r="BM96"/>
  <c r="BM97"/>
  <c r="BM98"/>
  <c r="BM99"/>
  <c r="BM100"/>
  <c r="BM101"/>
  <c r="BM102"/>
  <c r="BN3"/>
  <c r="BN4"/>
  <c r="BN5"/>
  <c r="BN6"/>
  <c r="BN7"/>
  <c r="BN8"/>
  <c r="BN9"/>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BN49"/>
  <c r="BN50"/>
  <c r="BN51"/>
  <c r="BN52"/>
  <c r="BN53"/>
  <c r="BN54"/>
  <c r="BN55"/>
  <c r="BN56"/>
  <c r="BN57"/>
  <c r="BN58"/>
  <c r="BN59"/>
  <c r="BN60"/>
  <c r="BN61"/>
  <c r="BN62"/>
  <c r="BN63"/>
  <c r="BN64"/>
  <c r="BN65"/>
  <c r="BN66"/>
  <c r="BN67"/>
  <c r="BN68"/>
  <c r="BN69"/>
  <c r="BN70"/>
  <c r="BN71"/>
  <c r="BN72"/>
  <c r="BN73"/>
  <c r="BN74"/>
  <c r="BN75"/>
  <c r="BN76"/>
  <c r="BN77"/>
  <c r="BN78"/>
  <c r="BN79"/>
  <c r="BN80"/>
  <c r="BN81"/>
  <c r="BN82"/>
  <c r="BN83"/>
  <c r="BN84"/>
  <c r="BN85"/>
  <c r="BN86"/>
  <c r="BN87"/>
  <c r="BN88"/>
  <c r="BN89"/>
  <c r="BN90"/>
  <c r="BN91"/>
  <c r="BN92"/>
  <c r="BN93"/>
  <c r="BN94"/>
  <c r="BN95"/>
  <c r="BN96"/>
  <c r="BN97"/>
  <c r="BN98"/>
  <c r="BN99"/>
  <c r="BN100"/>
  <c r="BN101"/>
  <c r="BN102"/>
  <c r="BO4"/>
  <c r="BO5"/>
  <c r="BO6"/>
  <c r="BO7"/>
  <c r="BO8"/>
  <c r="BO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BO49"/>
  <c r="BO50"/>
  <c r="BO51"/>
  <c r="BO52"/>
  <c r="BO53"/>
  <c r="BO54"/>
  <c r="BO55"/>
  <c r="BO56"/>
  <c r="BO57"/>
  <c r="BO58"/>
  <c r="BO59"/>
  <c r="BO60"/>
  <c r="BO61"/>
  <c r="BO62"/>
  <c r="BO63"/>
  <c r="BO64"/>
  <c r="BO65"/>
  <c r="BO66"/>
  <c r="BO67"/>
  <c r="BO68"/>
  <c r="BO69"/>
  <c r="BO70"/>
  <c r="BO71"/>
  <c r="BO72"/>
  <c r="BO73"/>
  <c r="BO74"/>
  <c r="BO75"/>
  <c r="BO76"/>
  <c r="BO77"/>
  <c r="BO78"/>
  <c r="BO79"/>
  <c r="BO80"/>
  <c r="BO81"/>
  <c r="BO82"/>
  <c r="BO83"/>
  <c r="BO84"/>
  <c r="BO85"/>
  <c r="BO86"/>
  <c r="BO87"/>
  <c r="BO88"/>
  <c r="BO89"/>
  <c r="BO90"/>
  <c r="BO91"/>
  <c r="BO92"/>
  <c r="BO93"/>
  <c r="BO94"/>
  <c r="BO95"/>
  <c r="BO96"/>
  <c r="BO97"/>
  <c r="BO98"/>
  <c r="BO99"/>
  <c r="BO100"/>
  <c r="BO101"/>
  <c r="BO102"/>
  <c r="BP3"/>
  <c r="BP4"/>
  <c r="BP5"/>
  <c r="BP6"/>
  <c r="BP7"/>
  <c r="BP8"/>
  <c r="BP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BP49"/>
  <c r="BP50"/>
  <c r="BP51"/>
  <c r="BP52"/>
  <c r="BP53"/>
  <c r="BP54"/>
  <c r="BP55"/>
  <c r="BP56"/>
  <c r="BP57"/>
  <c r="BP58"/>
  <c r="BP59"/>
  <c r="BP60"/>
  <c r="BP61"/>
  <c r="BP62"/>
  <c r="BP63"/>
  <c r="BP64"/>
  <c r="BP65"/>
  <c r="BP66"/>
  <c r="BP67"/>
  <c r="BP68"/>
  <c r="BP69"/>
  <c r="BP70"/>
  <c r="BP71"/>
  <c r="BP72"/>
  <c r="BP73"/>
  <c r="BP74"/>
  <c r="BP75"/>
  <c r="BP76"/>
  <c r="BP77"/>
  <c r="BP78"/>
  <c r="BP79"/>
  <c r="BP80"/>
  <c r="BP81"/>
  <c r="BP82"/>
  <c r="BP83"/>
  <c r="BP84"/>
  <c r="BP85"/>
  <c r="BP86"/>
  <c r="BP87"/>
  <c r="BP88"/>
  <c r="BP89"/>
  <c r="BP90"/>
  <c r="BP91"/>
  <c r="BP92"/>
  <c r="BP93"/>
  <c r="BP94"/>
  <c r="BP95"/>
  <c r="BP96"/>
  <c r="BP97"/>
  <c r="BP98"/>
  <c r="BP99"/>
  <c r="BP100"/>
  <c r="BP101"/>
  <c r="BP102"/>
  <c r="BQ3"/>
  <c r="BQ4"/>
  <c r="BQ5"/>
  <c r="BQ6"/>
  <c r="BQ7"/>
  <c r="BQ8"/>
  <c r="BQ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Q49"/>
  <c r="BQ50"/>
  <c r="BQ51"/>
  <c r="BQ52"/>
  <c r="BQ53"/>
  <c r="BQ54"/>
  <c r="BQ55"/>
  <c r="BQ56"/>
  <c r="BQ57"/>
  <c r="BQ58"/>
  <c r="BQ59"/>
  <c r="BQ60"/>
  <c r="BQ61"/>
  <c r="BQ62"/>
  <c r="BQ63"/>
  <c r="BQ64"/>
  <c r="BQ65"/>
  <c r="BQ66"/>
  <c r="BQ67"/>
  <c r="BQ68"/>
  <c r="BQ69"/>
  <c r="BQ70"/>
  <c r="BQ71"/>
  <c r="BQ72"/>
  <c r="BQ73"/>
  <c r="BQ74"/>
  <c r="BQ75"/>
  <c r="BQ76"/>
  <c r="BQ77"/>
  <c r="BQ78"/>
  <c r="BQ79"/>
  <c r="BQ80"/>
  <c r="BQ81"/>
  <c r="BQ82"/>
  <c r="BQ83"/>
  <c r="BQ84"/>
  <c r="BQ85"/>
  <c r="BQ86"/>
  <c r="BQ87"/>
  <c r="BQ88"/>
  <c r="BQ89"/>
  <c r="BQ90"/>
  <c r="BQ91"/>
  <c r="BQ92"/>
  <c r="BQ93"/>
  <c r="BQ94"/>
  <c r="BQ95"/>
  <c r="BQ96"/>
  <c r="BQ97"/>
  <c r="BQ98"/>
  <c r="BQ99"/>
  <c r="BQ100"/>
  <c r="BQ101"/>
  <c r="BQ102"/>
  <c r="BR3"/>
  <c r="BR4"/>
  <c r="BR5"/>
  <c r="BR6"/>
  <c r="BR7"/>
  <c r="BR8"/>
  <c r="BR9"/>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BR49"/>
  <c r="BR50"/>
  <c r="BR51"/>
  <c r="BR52"/>
  <c r="BR53"/>
  <c r="BR54"/>
  <c r="BR55"/>
  <c r="BR56"/>
  <c r="BR57"/>
  <c r="BR58"/>
  <c r="BR59"/>
  <c r="BR60"/>
  <c r="BR61"/>
  <c r="BR62"/>
  <c r="BR63"/>
  <c r="BR64"/>
  <c r="BR65"/>
  <c r="BR66"/>
  <c r="BR67"/>
  <c r="BR68"/>
  <c r="BR69"/>
  <c r="BR70"/>
  <c r="BR71"/>
  <c r="BR72"/>
  <c r="BR73"/>
  <c r="BR74"/>
  <c r="BR75"/>
  <c r="BR76"/>
  <c r="BR77"/>
  <c r="BR78"/>
  <c r="BR79"/>
  <c r="BR80"/>
  <c r="BR81"/>
  <c r="BR82"/>
  <c r="BR83"/>
  <c r="BR84"/>
  <c r="BR85"/>
  <c r="BR86"/>
  <c r="BR87"/>
  <c r="BR88"/>
  <c r="BR89"/>
  <c r="BR90"/>
  <c r="BR91"/>
  <c r="BR92"/>
  <c r="BR93"/>
  <c r="BR94"/>
  <c r="BR95"/>
  <c r="BR96"/>
  <c r="BR97"/>
  <c r="BR98"/>
  <c r="BR99"/>
  <c r="BR100"/>
  <c r="BR101"/>
  <c r="BR102"/>
  <c r="BM110"/>
  <c r="BN110"/>
  <c r="BO110"/>
  <c r="BP110"/>
  <c r="BQ110"/>
  <c r="BR110"/>
  <c r="BG3"/>
  <c r="BG5"/>
  <c r="BG6"/>
  <c r="BG7"/>
  <c r="BG8"/>
  <c r="BG9"/>
  <c r="BG10"/>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G49"/>
  <c r="BG50"/>
  <c r="BG51"/>
  <c r="BG52"/>
  <c r="BG53"/>
  <c r="BG54"/>
  <c r="BG55"/>
  <c r="BG56"/>
  <c r="BG57"/>
  <c r="BG58"/>
  <c r="BG59"/>
  <c r="BG60"/>
  <c r="BG61"/>
  <c r="BG62"/>
  <c r="BG63"/>
  <c r="BG64"/>
  <c r="BG65"/>
  <c r="BG66"/>
  <c r="BG67"/>
  <c r="BG68"/>
  <c r="BG69"/>
  <c r="BG70"/>
  <c r="BG71"/>
  <c r="BG72"/>
  <c r="BG73"/>
  <c r="BG74"/>
  <c r="BG75"/>
  <c r="BG76"/>
  <c r="BG77"/>
  <c r="BG78"/>
  <c r="BG79"/>
  <c r="BG80"/>
  <c r="BG81"/>
  <c r="BG82"/>
  <c r="BG83"/>
  <c r="BG84"/>
  <c r="BG85"/>
  <c r="BG86"/>
  <c r="BG87"/>
  <c r="BG88"/>
  <c r="BG89"/>
  <c r="BG90"/>
  <c r="BG91"/>
  <c r="BG92"/>
  <c r="BG93"/>
  <c r="BG94"/>
  <c r="BG95"/>
  <c r="BG96"/>
  <c r="BG97"/>
  <c r="BG98"/>
  <c r="BG99"/>
  <c r="BG100"/>
  <c r="BG101"/>
  <c r="BG102"/>
  <c r="BH3"/>
  <c r="BH4"/>
  <c r="BH5"/>
  <c r="BH6"/>
  <c r="BH7"/>
  <c r="BH8"/>
  <c r="BH9"/>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BH49"/>
  <c r="BH50"/>
  <c r="BH51"/>
  <c r="BH52"/>
  <c r="BH53"/>
  <c r="BH54"/>
  <c r="BH55"/>
  <c r="BH56"/>
  <c r="BH57"/>
  <c r="BH58"/>
  <c r="BH59"/>
  <c r="BH60"/>
  <c r="BH61"/>
  <c r="BH62"/>
  <c r="BH63"/>
  <c r="BH64"/>
  <c r="BH65"/>
  <c r="BH66"/>
  <c r="BH67"/>
  <c r="BH68"/>
  <c r="BH69"/>
  <c r="BH70"/>
  <c r="BH71"/>
  <c r="BH72"/>
  <c r="BH73"/>
  <c r="BH74"/>
  <c r="BH75"/>
  <c r="BH76"/>
  <c r="BH77"/>
  <c r="BH78"/>
  <c r="BH79"/>
  <c r="BH80"/>
  <c r="BH81"/>
  <c r="BH82"/>
  <c r="BH83"/>
  <c r="BH84"/>
  <c r="BH85"/>
  <c r="BH86"/>
  <c r="BH87"/>
  <c r="BH88"/>
  <c r="BH89"/>
  <c r="BH90"/>
  <c r="BH91"/>
  <c r="BH92"/>
  <c r="BH93"/>
  <c r="BH94"/>
  <c r="BH95"/>
  <c r="BH96"/>
  <c r="BH97"/>
  <c r="BH98"/>
  <c r="BH99"/>
  <c r="BH100"/>
  <c r="BH101"/>
  <c r="BH102"/>
  <c r="BI4"/>
  <c r="BI5"/>
  <c r="BI6"/>
  <c r="BI7"/>
  <c r="BI8"/>
  <c r="BI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I49"/>
  <c r="BI50"/>
  <c r="BI51"/>
  <c r="BI52"/>
  <c r="BI53"/>
  <c r="BI54"/>
  <c r="BI55"/>
  <c r="BI56"/>
  <c r="BI57"/>
  <c r="BI58"/>
  <c r="BI59"/>
  <c r="BI60"/>
  <c r="BI61"/>
  <c r="BI62"/>
  <c r="BI63"/>
  <c r="BI64"/>
  <c r="BI65"/>
  <c r="BI66"/>
  <c r="BI67"/>
  <c r="BI68"/>
  <c r="BI69"/>
  <c r="BI70"/>
  <c r="BI71"/>
  <c r="BI72"/>
  <c r="BI73"/>
  <c r="BI74"/>
  <c r="BI75"/>
  <c r="BI76"/>
  <c r="BI77"/>
  <c r="BI78"/>
  <c r="BI79"/>
  <c r="BI80"/>
  <c r="BI81"/>
  <c r="BI82"/>
  <c r="BI83"/>
  <c r="BI84"/>
  <c r="BI85"/>
  <c r="BI86"/>
  <c r="BI87"/>
  <c r="BI88"/>
  <c r="BI89"/>
  <c r="BI90"/>
  <c r="BI91"/>
  <c r="BI92"/>
  <c r="BI93"/>
  <c r="BI94"/>
  <c r="BI95"/>
  <c r="BI96"/>
  <c r="BI97"/>
  <c r="BI98"/>
  <c r="BI99"/>
  <c r="BI100"/>
  <c r="BI101"/>
  <c r="BI102"/>
  <c r="BJ3"/>
  <c r="BJ4"/>
  <c r="BJ5"/>
  <c r="BJ6"/>
  <c r="BJ7"/>
  <c r="BJ8"/>
  <c r="BJ9"/>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BJ49"/>
  <c r="BJ50"/>
  <c r="BJ51"/>
  <c r="BJ52"/>
  <c r="BJ53"/>
  <c r="BJ54"/>
  <c r="BJ55"/>
  <c r="BJ56"/>
  <c r="BJ57"/>
  <c r="BJ58"/>
  <c r="BJ59"/>
  <c r="BJ60"/>
  <c r="BJ61"/>
  <c r="BJ62"/>
  <c r="BJ63"/>
  <c r="BJ64"/>
  <c r="BJ65"/>
  <c r="BJ66"/>
  <c r="BJ67"/>
  <c r="BJ68"/>
  <c r="BJ69"/>
  <c r="BJ70"/>
  <c r="BJ71"/>
  <c r="BJ72"/>
  <c r="BJ73"/>
  <c r="BJ74"/>
  <c r="BJ75"/>
  <c r="BJ76"/>
  <c r="BJ77"/>
  <c r="BJ78"/>
  <c r="BJ79"/>
  <c r="BJ80"/>
  <c r="BJ81"/>
  <c r="BJ82"/>
  <c r="BJ83"/>
  <c r="BJ84"/>
  <c r="BJ85"/>
  <c r="BJ86"/>
  <c r="BJ87"/>
  <c r="BJ88"/>
  <c r="BJ89"/>
  <c r="BJ90"/>
  <c r="BJ91"/>
  <c r="BJ92"/>
  <c r="BJ93"/>
  <c r="BJ94"/>
  <c r="BJ95"/>
  <c r="BJ96"/>
  <c r="BJ97"/>
  <c r="BJ98"/>
  <c r="BJ99"/>
  <c r="BJ100"/>
  <c r="BJ101"/>
  <c r="BJ102"/>
  <c r="BK3"/>
  <c r="BK4"/>
  <c r="BK5"/>
  <c r="BK6"/>
  <c r="BK7"/>
  <c r="BK8"/>
  <c r="BK9"/>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BK49"/>
  <c r="BK50"/>
  <c r="BK51"/>
  <c r="BK52"/>
  <c r="BK53"/>
  <c r="BK54"/>
  <c r="BK55"/>
  <c r="BK56"/>
  <c r="BK57"/>
  <c r="BK58"/>
  <c r="BK59"/>
  <c r="BK60"/>
  <c r="BK61"/>
  <c r="BK62"/>
  <c r="BK63"/>
  <c r="BK64"/>
  <c r="BK65"/>
  <c r="BK66"/>
  <c r="BK67"/>
  <c r="BK68"/>
  <c r="BK69"/>
  <c r="BK70"/>
  <c r="BK71"/>
  <c r="BK72"/>
  <c r="BK73"/>
  <c r="BK74"/>
  <c r="BK75"/>
  <c r="BK76"/>
  <c r="BK77"/>
  <c r="BK78"/>
  <c r="BK79"/>
  <c r="BK80"/>
  <c r="BK81"/>
  <c r="BK82"/>
  <c r="BK83"/>
  <c r="BK84"/>
  <c r="BK85"/>
  <c r="BK86"/>
  <c r="BK87"/>
  <c r="BK88"/>
  <c r="BK89"/>
  <c r="BK90"/>
  <c r="BK91"/>
  <c r="BK92"/>
  <c r="BK93"/>
  <c r="BK94"/>
  <c r="BK95"/>
  <c r="BK96"/>
  <c r="BK97"/>
  <c r="BK98"/>
  <c r="BK99"/>
  <c r="BK100"/>
  <c r="BK101"/>
  <c r="BK102"/>
  <c r="BL3"/>
  <c r="BL4"/>
  <c r="BL5"/>
  <c r="BL6"/>
  <c r="BL7"/>
  <c r="BL8"/>
  <c r="BL9"/>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BL49"/>
  <c r="BL50"/>
  <c r="BL51"/>
  <c r="BL52"/>
  <c r="BL53"/>
  <c r="BL54"/>
  <c r="BL55"/>
  <c r="BL56"/>
  <c r="BL57"/>
  <c r="BL58"/>
  <c r="BL59"/>
  <c r="BL60"/>
  <c r="BL61"/>
  <c r="BL62"/>
  <c r="BL63"/>
  <c r="BL64"/>
  <c r="BL65"/>
  <c r="BL66"/>
  <c r="BL67"/>
  <c r="BL68"/>
  <c r="BL69"/>
  <c r="BL70"/>
  <c r="BL71"/>
  <c r="BL72"/>
  <c r="BL73"/>
  <c r="BL74"/>
  <c r="BL75"/>
  <c r="BL76"/>
  <c r="BL77"/>
  <c r="BL78"/>
  <c r="BL79"/>
  <c r="BL80"/>
  <c r="BL81"/>
  <c r="BL82"/>
  <c r="BL83"/>
  <c r="BL84"/>
  <c r="BL85"/>
  <c r="BL86"/>
  <c r="BL87"/>
  <c r="BL88"/>
  <c r="BL89"/>
  <c r="BL90"/>
  <c r="BL91"/>
  <c r="BL92"/>
  <c r="BL93"/>
  <c r="BL94"/>
  <c r="BL95"/>
  <c r="BL96"/>
  <c r="BL97"/>
  <c r="BL98"/>
  <c r="BL99"/>
  <c r="BL100"/>
  <c r="BL101"/>
  <c r="BL102"/>
  <c r="BG110"/>
  <c r="BH110"/>
  <c r="BI110"/>
  <c r="BJ110"/>
  <c r="BK110"/>
  <c r="BL110"/>
  <c r="BY11" i="15"/>
  <c r="CA11"/>
  <c r="CB11"/>
  <c r="CA9" i="19"/>
  <c r="I171" i="31" l="1"/>
  <c r="E169"/>
  <c r="I172"/>
  <c r="L171"/>
  <c r="G170"/>
  <c r="E171"/>
  <c r="I170"/>
  <c r="G171"/>
  <c r="P170"/>
  <c r="O177"/>
  <c r="M176"/>
  <c r="G183"/>
  <c r="I168"/>
  <c r="G168"/>
  <c r="E168"/>
  <c r="I164"/>
  <c r="G169"/>
  <c r="G182"/>
  <c r="G180"/>
  <c r="F169"/>
  <c r="I163"/>
  <c r="E175"/>
  <c r="F172"/>
  <c r="F173"/>
  <c r="F170"/>
  <c r="I162"/>
  <c r="G175"/>
  <c r="G172"/>
  <c r="L173"/>
  <c r="I173"/>
  <c r="M178"/>
  <c r="M177"/>
  <c r="P175"/>
  <c r="K175"/>
  <c r="H194"/>
  <c r="A229"/>
  <c r="F171"/>
  <c r="H171" s="1"/>
  <c r="J171" s="1"/>
  <c r="O171" s="1"/>
  <c r="L170"/>
  <c r="F168"/>
  <c r="E172"/>
  <c r="N175"/>
  <c r="P171"/>
  <c r="I175"/>
  <c r="G173"/>
  <c r="I180"/>
  <c r="E173"/>
  <c r="I182"/>
  <c r="P172"/>
  <c r="I179"/>
  <c r="L172"/>
  <c r="G181"/>
  <c r="I160"/>
  <c r="P173"/>
  <c r="P168"/>
  <c r="M179"/>
  <c r="L168"/>
  <c r="G179"/>
  <c r="E170"/>
  <c r="I161"/>
  <c r="P169"/>
  <c r="I159"/>
  <c r="L169"/>
  <c r="I183"/>
  <c r="I169"/>
  <c r="H134"/>
  <c r="J134" s="1"/>
  <c r="O134" s="1"/>
  <c r="H133"/>
  <c r="J133" s="1"/>
  <c r="O133" s="1"/>
  <c r="H172"/>
  <c r="J172" s="1"/>
  <c r="H135"/>
  <c r="J135" s="1"/>
  <c r="O135" s="1"/>
  <c r="H173"/>
  <c r="J173" s="1"/>
  <c r="H131"/>
  <c r="J131" s="1"/>
  <c r="O131" s="1"/>
  <c r="H130"/>
  <c r="J130" s="1"/>
  <c r="O130" s="1"/>
  <c r="H132"/>
  <c r="J132" s="1"/>
  <c r="O132" s="1"/>
  <c r="BE9" i="15"/>
  <c r="BD7" i="19" s="1"/>
  <c r="AS9" i="15"/>
  <c r="CN107" i="25"/>
  <c r="AP11" s="1"/>
  <c r="FF10" i="15"/>
  <c r="CN103" i="25"/>
  <c r="AP7" s="1"/>
  <c r="BX108"/>
  <c r="W12" s="1"/>
  <c r="CH107"/>
  <c r="AI11" s="1"/>
  <c r="FD10" i="15"/>
  <c r="BR103" i="25"/>
  <c r="P7" s="1"/>
  <c r="BP107"/>
  <c r="N11" s="1"/>
  <c r="BZ103"/>
  <c r="Z7" s="1"/>
  <c r="BL107"/>
  <c r="I11" s="1"/>
  <c r="BK106"/>
  <c r="H10" s="1"/>
  <c r="BH107"/>
  <c r="E11" s="1"/>
  <c r="CJ108"/>
  <c r="AK12" s="1"/>
  <c r="CH104"/>
  <c r="AI8" s="1"/>
  <c r="FE10" i="15"/>
  <c r="BW104" i="25"/>
  <c r="V8" s="1"/>
  <c r="FG10" i="15"/>
  <c r="BP104" i="25"/>
  <c r="N8" s="1"/>
  <c r="BT103"/>
  <c r="S7" s="1"/>
  <c r="CF103"/>
  <c r="AG7" s="1"/>
  <c r="CP105"/>
  <c r="AR9" s="1"/>
  <c r="CL105"/>
  <c r="AN9" s="1"/>
  <c r="BL103"/>
  <c r="I7" s="1"/>
  <c r="BK108"/>
  <c r="H12" s="1"/>
  <c r="BK104"/>
  <c r="H8" s="1"/>
  <c r="BJ103"/>
  <c r="G7" s="1"/>
  <c r="BR104"/>
  <c r="P8" s="1"/>
  <c r="BW105"/>
  <c r="V9" s="1"/>
  <c r="BX107"/>
  <c r="W11" s="1"/>
  <c r="BW103"/>
  <c r="V7" s="1"/>
  <c r="BV108"/>
  <c r="U12" s="1"/>
  <c r="BZ108"/>
  <c r="Z12" s="1"/>
  <c r="CD104"/>
  <c r="AD8" s="1"/>
  <c r="CB105"/>
  <c r="AB9" s="1"/>
  <c r="CP106"/>
  <c r="AR10" s="1"/>
  <c r="CL104"/>
  <c r="AN8" s="1"/>
  <c r="BQ103"/>
  <c r="O7" s="1"/>
  <c r="BP103"/>
  <c r="N7" s="1"/>
  <c r="BN108"/>
  <c r="L12" s="1"/>
  <c r="CJ103"/>
  <c r="AK7" s="1"/>
  <c r="CI103"/>
  <c r="AJ7" s="1"/>
  <c r="CH108"/>
  <c r="AI12" s="1"/>
  <c r="CO104"/>
  <c r="AQ8" s="1"/>
  <c r="CN104"/>
  <c r="AP8" s="1"/>
  <c r="BN105"/>
  <c r="L9" s="1"/>
  <c r="BR106"/>
  <c r="P10" s="1"/>
  <c r="BW107"/>
  <c r="V11" s="1"/>
  <c r="BT107"/>
  <c r="S11" s="1"/>
  <c r="BT108"/>
  <c r="S12" s="1"/>
  <c r="CJ107"/>
  <c r="AK11" s="1"/>
  <c r="CL103"/>
  <c r="AN7" s="1"/>
  <c r="BP106"/>
  <c r="N10" s="1"/>
  <c r="BP105"/>
  <c r="N9" s="1"/>
  <c r="BZ107"/>
  <c r="Z11" s="1"/>
  <c r="BZ106"/>
  <c r="Z10" s="1"/>
  <c r="CF108"/>
  <c r="AG12" s="1"/>
  <c r="CI104"/>
  <c r="AJ8" s="1"/>
  <c r="CF104"/>
  <c r="AG8" s="1"/>
  <c r="CP103"/>
  <c r="AR7" s="1"/>
  <c r="CO103"/>
  <c r="AQ7" s="1"/>
  <c r="FE9" i="15"/>
  <c r="FD9"/>
  <c r="FG9"/>
  <c r="FF9"/>
  <c r="CD107" i="25"/>
  <c r="AD11" s="1"/>
  <c r="CC103"/>
  <c r="AC7" s="1"/>
  <c r="CB104"/>
  <c r="AB8" s="1"/>
  <c r="BH103"/>
  <c r="E7" s="1"/>
  <c r="CC108"/>
  <c r="AC12" s="1"/>
  <c r="BL106"/>
  <c r="I10" s="1"/>
  <c r="BK103"/>
  <c r="H7" s="1"/>
  <c r="BQ107"/>
  <c r="O11" s="1"/>
  <c r="BR105"/>
  <c r="P9" s="1"/>
  <c r="BN104"/>
  <c r="L8" s="1"/>
  <c r="BW108"/>
  <c r="V12" s="1"/>
  <c r="BV107"/>
  <c r="U11" s="1"/>
  <c r="BW106"/>
  <c r="V10" s="1"/>
  <c r="BX104"/>
  <c r="W8" s="1"/>
  <c r="BT104"/>
  <c r="S8" s="1"/>
  <c r="CD108"/>
  <c r="AD12" s="1"/>
  <c r="CD106"/>
  <c r="AD10" s="1"/>
  <c r="CD105"/>
  <c r="AD9" s="1"/>
  <c r="BZ105"/>
  <c r="Z9" s="1"/>
  <c r="BZ104"/>
  <c r="Z8" s="1"/>
  <c r="CI108"/>
  <c r="AJ12" s="1"/>
  <c r="CI107"/>
  <c r="AJ11" s="1"/>
  <c r="CI105"/>
  <c r="AJ9" s="1"/>
  <c r="CP108"/>
  <c r="AR12" s="1"/>
  <c r="CL106"/>
  <c r="AN10" s="1"/>
  <c r="CN105"/>
  <c r="AP9" s="1"/>
  <c r="CP104"/>
  <c r="AR8" s="1"/>
  <c r="BK107"/>
  <c r="H11" s="1"/>
  <c r="BH108"/>
  <c r="E12" s="1"/>
  <c r="BK105"/>
  <c r="H9" s="1"/>
  <c r="BH104"/>
  <c r="E8" s="1"/>
  <c r="BH106"/>
  <c r="E10" s="1"/>
  <c r="BP108"/>
  <c r="N12" s="1"/>
  <c r="BR107"/>
  <c r="P11" s="1"/>
  <c r="BN106"/>
  <c r="L10" s="1"/>
  <c r="BQ106"/>
  <c r="O10" s="1"/>
  <c r="BN103"/>
  <c r="L7" s="1"/>
  <c r="BN107"/>
  <c r="L11" s="1"/>
  <c r="BV104"/>
  <c r="U8" s="1"/>
  <c r="BX103"/>
  <c r="W7" s="1"/>
  <c r="BX106"/>
  <c r="W10" s="1"/>
  <c r="BV103"/>
  <c r="U7" s="1"/>
  <c r="BV106"/>
  <c r="U10" s="1"/>
  <c r="CB108"/>
  <c r="AB12" s="1"/>
  <c r="CC107"/>
  <c r="AC11" s="1"/>
  <c r="CC104"/>
  <c r="AC8" s="1"/>
  <c r="CD103"/>
  <c r="AD7" s="1"/>
  <c r="CB103"/>
  <c r="AB7" s="1"/>
  <c r="CJ104"/>
  <c r="AK8" s="1"/>
  <c r="CJ106"/>
  <c r="AK10" s="1"/>
  <c r="CH103"/>
  <c r="AI7" s="1"/>
  <c r="CH106"/>
  <c r="AI10" s="1"/>
  <c r="CN108"/>
  <c r="AP12" s="1"/>
  <c r="CP107"/>
  <c r="AR11" s="1"/>
  <c r="CL107"/>
  <c r="AN11" s="1"/>
  <c r="CN106"/>
  <c r="AP10" s="1"/>
  <c r="BT106"/>
  <c r="S10" s="1"/>
  <c r="CF107"/>
  <c r="AG11" s="1"/>
  <c r="BJ107"/>
  <c r="G11" s="1"/>
  <c r="BJ106"/>
  <c r="G10" s="1"/>
  <c r="BR108"/>
  <c r="P12" s="1"/>
  <c r="CB107"/>
  <c r="AB11" s="1"/>
  <c r="CB106"/>
  <c r="AB10" s="1"/>
  <c r="CC106"/>
  <c r="AC10" s="1"/>
  <c r="CI106"/>
  <c r="AJ10" s="1"/>
  <c r="CO108"/>
  <c r="AQ12" s="1"/>
  <c r="CL108"/>
  <c r="AN12" s="1"/>
  <c r="CO107"/>
  <c r="AQ11" s="1"/>
  <c r="CO106"/>
  <c r="AQ10" s="1"/>
  <c r="BL104"/>
  <c r="I8" s="1"/>
  <c r="BJ104"/>
  <c r="G8" s="1"/>
  <c r="BQ108"/>
  <c r="O12" s="1"/>
  <c r="BL105"/>
  <c r="I9" s="1"/>
  <c r="BJ105"/>
  <c r="G9" s="1"/>
  <c r="BH105"/>
  <c r="E9" s="1"/>
  <c r="BQ105"/>
  <c r="O9" s="1"/>
  <c r="BX105"/>
  <c r="W9" s="1"/>
  <c r="BV105"/>
  <c r="U9" s="1"/>
  <c r="BT105"/>
  <c r="S9" s="1"/>
  <c r="CC105"/>
  <c r="AC9" s="1"/>
  <c r="CJ105"/>
  <c r="AK9" s="1"/>
  <c r="CH105"/>
  <c r="AI9" s="1"/>
  <c r="CF105"/>
  <c r="AG9" s="1"/>
  <c r="CO105"/>
  <c r="AQ9" s="1"/>
  <c r="BL108"/>
  <c r="I12" s="1"/>
  <c r="BJ108"/>
  <c r="G12" s="1"/>
  <c r="BQ104"/>
  <c r="O8" s="1"/>
  <c r="CF106"/>
  <c r="AG10" s="1"/>
  <c r="CE11" i="15"/>
  <c r="CD9" i="19" s="1"/>
  <c r="BF5" i="25" s="1"/>
  <c r="BY12" i="15"/>
  <c r="CA12"/>
  <c r="CB12"/>
  <c r="CA10" i="19"/>
  <c r="CE12" i="15"/>
  <c r="BY13"/>
  <c r="CA13"/>
  <c r="CB13"/>
  <c r="CA11" i="19"/>
  <c r="CE13" i="15"/>
  <c r="BY14"/>
  <c r="CA14"/>
  <c r="CB14"/>
  <c r="CA12" i="19"/>
  <c r="CE14" i="15"/>
  <c r="CD12" i="19" s="1"/>
  <c r="BF8" i="25" s="1"/>
  <c r="BY15" i="15"/>
  <c r="CA15"/>
  <c r="CB15"/>
  <c r="CA13" i="19"/>
  <c r="CE15" i="15"/>
  <c r="CD13" i="19" s="1"/>
  <c r="BF9" i="25" s="1"/>
  <c r="BY16" i="15"/>
  <c r="CA16"/>
  <c r="CB16"/>
  <c r="CA14" i="19"/>
  <c r="CE16" i="15"/>
  <c r="BY17"/>
  <c r="CA17"/>
  <c r="CB17"/>
  <c r="CA15" i="19"/>
  <c r="CE17" i="15"/>
  <c r="BY18"/>
  <c r="CA18"/>
  <c r="CB18"/>
  <c r="CA16" i="19"/>
  <c r="CE18" i="15"/>
  <c r="CD16" i="19" s="1"/>
  <c r="BF12" i="25" s="1"/>
  <c r="BY19" i="15"/>
  <c r="CA19"/>
  <c r="CB19"/>
  <c r="CA17" i="19"/>
  <c r="CE19" i="15"/>
  <c r="CD17" i="19" s="1"/>
  <c r="BF13" i="25" s="1"/>
  <c r="BY20" i="15"/>
  <c r="CA20"/>
  <c r="CB20"/>
  <c r="CA18" i="19"/>
  <c r="CE20" i="15"/>
  <c r="BY21"/>
  <c r="CA21"/>
  <c r="CB21"/>
  <c r="CA19" i="19"/>
  <c r="CE21" i="15"/>
  <c r="BY22"/>
  <c r="CA22"/>
  <c r="CB22"/>
  <c r="CA20" i="19"/>
  <c r="CE22" i="15"/>
  <c r="CD20" i="19" s="1"/>
  <c r="BF16" i="25" s="1"/>
  <c r="BY23" i="15"/>
  <c r="CA23"/>
  <c r="CB23"/>
  <c r="CA21" i="19"/>
  <c r="CE23" i="15"/>
  <c r="CD21" i="19" s="1"/>
  <c r="BF17" i="25" s="1"/>
  <c r="BY24" i="15"/>
  <c r="CA24"/>
  <c r="CB24"/>
  <c r="CA22" i="19"/>
  <c r="CE24" i="15"/>
  <c r="BY25"/>
  <c r="CA25"/>
  <c r="CB25"/>
  <c r="CA23" i="19"/>
  <c r="CE25" i="15"/>
  <c r="BY26"/>
  <c r="CA26"/>
  <c r="CB26"/>
  <c r="CA24" i="19"/>
  <c r="CE26" i="15"/>
  <c r="CD24" i="19" s="1"/>
  <c r="BF20" i="25" s="1"/>
  <c r="BY27" i="15"/>
  <c r="CA27"/>
  <c r="CB27"/>
  <c r="CA25" i="19"/>
  <c r="CE27" i="15"/>
  <c r="CD25" i="19" s="1"/>
  <c r="BF21" i="25" s="1"/>
  <c r="BY28" i="15"/>
  <c r="CA28"/>
  <c r="CB28"/>
  <c r="CA26" i="19"/>
  <c r="CE28" i="15"/>
  <c r="BY29"/>
  <c r="CA29"/>
  <c r="CB29"/>
  <c r="CA27" i="19"/>
  <c r="CE29" i="15"/>
  <c r="BY30"/>
  <c r="CA30"/>
  <c r="CB30"/>
  <c r="CA28" i="19"/>
  <c r="CE30" i="15"/>
  <c r="CD28" i="19" s="1"/>
  <c r="BF24" i="25" s="1"/>
  <c r="BY31" i="15"/>
  <c r="CA31"/>
  <c r="CB31"/>
  <c r="CA29" i="19"/>
  <c r="CE31" i="15"/>
  <c r="CD29" i="19" s="1"/>
  <c r="BF25" i="25" s="1"/>
  <c r="BY32" i="15"/>
  <c r="CA32"/>
  <c r="CB32"/>
  <c r="CA30" i="19"/>
  <c r="CE32" i="15"/>
  <c r="BY33"/>
  <c r="CA33"/>
  <c r="CB33"/>
  <c r="CA31" i="19"/>
  <c r="CE33" i="15"/>
  <c r="BY34"/>
  <c r="CA34"/>
  <c r="CB34"/>
  <c r="CA32" i="19"/>
  <c r="CE34" i="15"/>
  <c r="CD32" i="19" s="1"/>
  <c r="BF28" i="25" s="1"/>
  <c r="BY35" i="15"/>
  <c r="CA35"/>
  <c r="CB35"/>
  <c r="CA33" i="19"/>
  <c r="CE35" i="15"/>
  <c r="CD33" i="19" s="1"/>
  <c r="BF29" i="25" s="1"/>
  <c r="BY36" i="15"/>
  <c r="CA36"/>
  <c r="CB36"/>
  <c r="CA34" i="19"/>
  <c r="CE36" i="15"/>
  <c r="BY37"/>
  <c r="CA37"/>
  <c r="CB37"/>
  <c r="CA35" i="19"/>
  <c r="CE37" i="15"/>
  <c r="BY38"/>
  <c r="CA38"/>
  <c r="CB38"/>
  <c r="CA36" i="19"/>
  <c r="CE38" i="15"/>
  <c r="CD36" i="19" s="1"/>
  <c r="BF32" i="25" s="1"/>
  <c r="BY39" i="15"/>
  <c r="CA39"/>
  <c r="CB39"/>
  <c r="CA37" i="19"/>
  <c r="CE39" i="15"/>
  <c r="CD37" i="19" s="1"/>
  <c r="BF33" i="25" s="1"/>
  <c r="BY40" i="15"/>
  <c r="CA40"/>
  <c r="CB40"/>
  <c r="CA38" i="19"/>
  <c r="CE40" i="15"/>
  <c r="BY41"/>
  <c r="CA41"/>
  <c r="CB41"/>
  <c r="CA39" i="19"/>
  <c r="CE41" i="15"/>
  <c r="BY42"/>
  <c r="CA42"/>
  <c r="CB42"/>
  <c r="CA40" i="19"/>
  <c r="CE42" i="15"/>
  <c r="CD40" i="19" s="1"/>
  <c r="BF36" i="25" s="1"/>
  <c r="BY43" i="15"/>
  <c r="CA43"/>
  <c r="CB43"/>
  <c r="CA41" i="19"/>
  <c r="CE43" i="15"/>
  <c r="CD41" i="19" s="1"/>
  <c r="BF37" i="25" s="1"/>
  <c r="BY44" i="15"/>
  <c r="CA44"/>
  <c r="CB44"/>
  <c r="CA42" i="19"/>
  <c r="CE44" i="15"/>
  <c r="BY45"/>
  <c r="CA45"/>
  <c r="CB45"/>
  <c r="CA43" i="19"/>
  <c r="CE45" i="15"/>
  <c r="BY46"/>
  <c r="CA46"/>
  <c r="CB46"/>
  <c r="CA44" i="19"/>
  <c r="CE46" i="15"/>
  <c r="CD44" i="19" s="1"/>
  <c r="BF40" i="25" s="1"/>
  <c r="BY47" i="15"/>
  <c r="CA47"/>
  <c r="CB47"/>
  <c r="CA45" i="19"/>
  <c r="CE47" i="15"/>
  <c r="CD45" i="19" s="1"/>
  <c r="BF41" i="25" s="1"/>
  <c r="BY48" i="15"/>
  <c r="CA48"/>
  <c r="CB48"/>
  <c r="CA46" i="19"/>
  <c r="CE48" i="15"/>
  <c r="BY49"/>
  <c r="CA49"/>
  <c r="CB49"/>
  <c r="CA47" i="19"/>
  <c r="CE49" i="15"/>
  <c r="BY50"/>
  <c r="CA50"/>
  <c r="CB50"/>
  <c r="CA48" i="19"/>
  <c r="CE50" i="15"/>
  <c r="CD48" i="19" s="1"/>
  <c r="BF44" i="25" s="1"/>
  <c r="BY51" i="15"/>
  <c r="CA51"/>
  <c r="CB51"/>
  <c r="CA49" i="19"/>
  <c r="CE51" i="15"/>
  <c r="CD49" i="19" s="1"/>
  <c r="BF45" i="25" s="1"/>
  <c r="BY52" i="15"/>
  <c r="CA52"/>
  <c r="CB52"/>
  <c r="CA50" i="19"/>
  <c r="CE52" i="15"/>
  <c r="BY53"/>
  <c r="CA53"/>
  <c r="CB53"/>
  <c r="CA51" i="19"/>
  <c r="CE53" i="15"/>
  <c r="BY54"/>
  <c r="CA54"/>
  <c r="CB54"/>
  <c r="CA52" i="19"/>
  <c r="CE54" i="15"/>
  <c r="CD52" i="19" s="1"/>
  <c r="BF48" i="25" s="1"/>
  <c r="BY55" i="15"/>
  <c r="CA55"/>
  <c r="CB55"/>
  <c r="CA53" i="19"/>
  <c r="CE55" i="15"/>
  <c r="CD53" i="19" s="1"/>
  <c r="BF49" i="25" s="1"/>
  <c r="BY56" i="15"/>
  <c r="CA56"/>
  <c r="CB56"/>
  <c r="CA54" i="19"/>
  <c r="CE56" i="15"/>
  <c r="BY57"/>
  <c r="CA57"/>
  <c r="CB57"/>
  <c r="CA55" i="19"/>
  <c r="CE57" i="15"/>
  <c r="BY58"/>
  <c r="CA58"/>
  <c r="CB58"/>
  <c r="CA56" i="19"/>
  <c r="CE58" i="15"/>
  <c r="CD56" i="19" s="1"/>
  <c r="BF52" i="25" s="1"/>
  <c r="BY59" i="15"/>
  <c r="CA59"/>
  <c r="CB59"/>
  <c r="CA57" i="19"/>
  <c r="CE59" i="15"/>
  <c r="CD57" i="19" s="1"/>
  <c r="BF53" i="25" s="1"/>
  <c r="BY60" i="15"/>
  <c r="CA60"/>
  <c r="CB60"/>
  <c r="CA58" i="19"/>
  <c r="CE60" i="15"/>
  <c r="BY61"/>
  <c r="CA61"/>
  <c r="CB61"/>
  <c r="CA59" i="19"/>
  <c r="CE61" i="15"/>
  <c r="BY62"/>
  <c r="CA62"/>
  <c r="CB62"/>
  <c r="CA60" i="19"/>
  <c r="CE62" i="15"/>
  <c r="CD60" i="19" s="1"/>
  <c r="BF56" i="25" s="1"/>
  <c r="BY63" i="15"/>
  <c r="CA63"/>
  <c r="CB63"/>
  <c r="CA61" i="19"/>
  <c r="CE63" i="15"/>
  <c r="CD61" i="19" s="1"/>
  <c r="BF57" i="25" s="1"/>
  <c r="BY64" i="15"/>
  <c r="CA64"/>
  <c r="CB64"/>
  <c r="CA62" i="19"/>
  <c r="CE64" i="15"/>
  <c r="BY65"/>
  <c r="CA65"/>
  <c r="CB65"/>
  <c r="CA63" i="19"/>
  <c r="CE65" i="15"/>
  <c r="BY66"/>
  <c r="CA66"/>
  <c r="CB66"/>
  <c r="CA64" i="19"/>
  <c r="CE66" i="15"/>
  <c r="CD64" i="19" s="1"/>
  <c r="BF60" i="25" s="1"/>
  <c r="BY67" i="15"/>
  <c r="CA67"/>
  <c r="CB67"/>
  <c r="CA65" i="19"/>
  <c r="CE67" i="15"/>
  <c r="CD65" i="19" s="1"/>
  <c r="BF61" i="25" s="1"/>
  <c r="BY68" i="15"/>
  <c r="CA68"/>
  <c r="CB68"/>
  <c r="CA66" i="19"/>
  <c r="CE68" i="15"/>
  <c r="BY69"/>
  <c r="CA69"/>
  <c r="CB69"/>
  <c r="CA67" i="19"/>
  <c r="CE69" i="15"/>
  <c r="BY70"/>
  <c r="CA70"/>
  <c r="CB70"/>
  <c r="CA68" i="19"/>
  <c r="CE70" i="15"/>
  <c r="CD68" i="19" s="1"/>
  <c r="BF64" i="25" s="1"/>
  <c r="BY71" i="15"/>
  <c r="CA71"/>
  <c r="CB71"/>
  <c r="CA69" i="19"/>
  <c r="CE71" i="15"/>
  <c r="BY72"/>
  <c r="CA72"/>
  <c r="CB72"/>
  <c r="CA70" i="19"/>
  <c r="CE72" i="15"/>
  <c r="BY73"/>
  <c r="CA73"/>
  <c r="CB73"/>
  <c r="CA71" i="19"/>
  <c r="CE73" i="15"/>
  <c r="BY74"/>
  <c r="CA74"/>
  <c r="CB74"/>
  <c r="CA72" i="19"/>
  <c r="CE74" i="15"/>
  <c r="CD72" i="19" s="1"/>
  <c r="BF68" i="25" s="1"/>
  <c r="BY75" i="15"/>
  <c r="CA75"/>
  <c r="CB75"/>
  <c r="CA73" i="19"/>
  <c r="CE75" i="15"/>
  <c r="BY76"/>
  <c r="CA76"/>
  <c r="CB76"/>
  <c r="CA74" i="19"/>
  <c r="CE76" i="15"/>
  <c r="BY77"/>
  <c r="CA77"/>
  <c r="CB77"/>
  <c r="CA75" i="19"/>
  <c r="CE77" i="15"/>
  <c r="BY78"/>
  <c r="CA78"/>
  <c r="CB78"/>
  <c r="CA76" i="19"/>
  <c r="CE78" i="15"/>
  <c r="CD76" i="19" s="1"/>
  <c r="BF72" i="25" s="1"/>
  <c r="BY79" i="15"/>
  <c r="CA79"/>
  <c r="CB79"/>
  <c r="CA77" i="19"/>
  <c r="CE79" i="15"/>
  <c r="BY80"/>
  <c r="CA80"/>
  <c r="CB80"/>
  <c r="CA78" i="19"/>
  <c r="CE80" i="15"/>
  <c r="BY81"/>
  <c r="CA81"/>
  <c r="CB81"/>
  <c r="CA79" i="19"/>
  <c r="CE81" i="15"/>
  <c r="BY82"/>
  <c r="CA82"/>
  <c r="CB82"/>
  <c r="CA80" i="19"/>
  <c r="CE82" i="15"/>
  <c r="CD80" i="19" s="1"/>
  <c r="BF76" i="25" s="1"/>
  <c r="BY83" i="15"/>
  <c r="CA83"/>
  <c r="CB83"/>
  <c r="CA81" i="19"/>
  <c r="CE83" i="15"/>
  <c r="BY84"/>
  <c r="CA84"/>
  <c r="CB84"/>
  <c r="CA82" i="19"/>
  <c r="CE84" i="15"/>
  <c r="BY85"/>
  <c r="CA85"/>
  <c r="CB85"/>
  <c r="CA83" i="19"/>
  <c r="CE85" i="15"/>
  <c r="BY86"/>
  <c r="CA86"/>
  <c r="CB86"/>
  <c r="CA84" i="19"/>
  <c r="CE86" i="15"/>
  <c r="CD84" i="19" s="1"/>
  <c r="BF80" i="25" s="1"/>
  <c r="BY87" i="15"/>
  <c r="CA87"/>
  <c r="CB87"/>
  <c r="CA85" i="19"/>
  <c r="CE87" i="15"/>
  <c r="BY88"/>
  <c r="CA88"/>
  <c r="CB88"/>
  <c r="CA86" i="19"/>
  <c r="CE88" i="15"/>
  <c r="BY89"/>
  <c r="CA89"/>
  <c r="CB89"/>
  <c r="CA87" i="19"/>
  <c r="CE89" i="15"/>
  <c r="BY90"/>
  <c r="CA90"/>
  <c r="CB90"/>
  <c r="CA88" i="19"/>
  <c r="CE90" i="15"/>
  <c r="CD88" i="19" s="1"/>
  <c r="BF84" i="25" s="1"/>
  <c r="BY91" i="15"/>
  <c r="CA91"/>
  <c r="CB91"/>
  <c r="CA89" i="19"/>
  <c r="CE91" i="15"/>
  <c r="BY92"/>
  <c r="CA92"/>
  <c r="CB92"/>
  <c r="CA90" i="19"/>
  <c r="CE92" i="15"/>
  <c r="BY93"/>
  <c r="CA93"/>
  <c r="CB93"/>
  <c r="CA91" i="19"/>
  <c r="CE93" i="15"/>
  <c r="BY94"/>
  <c r="CA94"/>
  <c r="CB94"/>
  <c r="CA92" i="19"/>
  <c r="CE94" i="15"/>
  <c r="CD92" i="19" s="1"/>
  <c r="BF88" i="25" s="1"/>
  <c r="BY95" i="15"/>
  <c r="CA95"/>
  <c r="CB95"/>
  <c r="CA93" i="19"/>
  <c r="CE95" i="15"/>
  <c r="BY96"/>
  <c r="CA96"/>
  <c r="CB96"/>
  <c r="CA94" i="19"/>
  <c r="CE96" i="15"/>
  <c r="BY97"/>
  <c r="CA97"/>
  <c r="CB97"/>
  <c r="CA95" i="19"/>
  <c r="CE97" i="15"/>
  <c r="BY98"/>
  <c r="CA98"/>
  <c r="CB98"/>
  <c r="CA96" i="19"/>
  <c r="CE98" i="15"/>
  <c r="CD96" i="19" s="1"/>
  <c r="BF92" i="25" s="1"/>
  <c r="BY99" i="15"/>
  <c r="CA99"/>
  <c r="CB99"/>
  <c r="CA97" i="19"/>
  <c r="CE99" i="15"/>
  <c r="BY100"/>
  <c r="CA100"/>
  <c r="CB100"/>
  <c r="CA98" i="19"/>
  <c r="CE100" i="15"/>
  <c r="BY101"/>
  <c r="CA101"/>
  <c r="CB101"/>
  <c r="CA99" i="19"/>
  <c r="CE101" i="15"/>
  <c r="BY102"/>
  <c r="CA102"/>
  <c r="CB102"/>
  <c r="CA100" i="19"/>
  <c r="CE102" i="15"/>
  <c r="CD100" i="19" s="1"/>
  <c r="BF96" i="25" s="1"/>
  <c r="BY103" i="15"/>
  <c r="CA103"/>
  <c r="CB103"/>
  <c r="CA101" i="19"/>
  <c r="CE103" i="15"/>
  <c r="BY104"/>
  <c r="CA104"/>
  <c r="CB104"/>
  <c r="CA102" i="19"/>
  <c r="CE104" i="15"/>
  <c r="BY105"/>
  <c r="CA105"/>
  <c r="CB105"/>
  <c r="CA103" i="19"/>
  <c r="CE105" i="15"/>
  <c r="BY106"/>
  <c r="CA106"/>
  <c r="CB106"/>
  <c r="CA104" i="19"/>
  <c r="CE106" i="15"/>
  <c r="CD104" i="19" s="1"/>
  <c r="BF100" i="25" s="1"/>
  <c r="BY107" i="15"/>
  <c r="CA107"/>
  <c r="CB107"/>
  <c r="CA105" i="19"/>
  <c r="CE107" i="15"/>
  <c r="BY108"/>
  <c r="CA108"/>
  <c r="CB108"/>
  <c r="CA106" i="19"/>
  <c r="CE108" i="15"/>
  <c r="BM11"/>
  <c r="BO11"/>
  <c r="BP11"/>
  <c r="BO9" i="19"/>
  <c r="BS11" i="15"/>
  <c r="BM12"/>
  <c r="BO12"/>
  <c r="BP12"/>
  <c r="BO10" i="19"/>
  <c r="BS12" i="15"/>
  <c r="BR10" i="19" s="1"/>
  <c r="BE6" i="25" s="1"/>
  <c r="BM13" i="15"/>
  <c r="BO13"/>
  <c r="BP13"/>
  <c r="BO11" i="19"/>
  <c r="BS13" i="15"/>
  <c r="BM14"/>
  <c r="BO14"/>
  <c r="BP14"/>
  <c r="BO12" i="19"/>
  <c r="BS14" i="15"/>
  <c r="BM15"/>
  <c r="BO15"/>
  <c r="BP15"/>
  <c r="BO13" i="19"/>
  <c r="BS15" i="15"/>
  <c r="BM16"/>
  <c r="BO16"/>
  <c r="BP16"/>
  <c r="BO14" i="19"/>
  <c r="BS16" i="15"/>
  <c r="BR14" i="19" s="1"/>
  <c r="BE10" i="25" s="1"/>
  <c r="BM17" i="15"/>
  <c r="BO17"/>
  <c r="BP17"/>
  <c r="BO15" i="19"/>
  <c r="BS17" i="15"/>
  <c r="BM18"/>
  <c r="BO18"/>
  <c r="BP18"/>
  <c r="BO16" i="19"/>
  <c r="BS18" i="15"/>
  <c r="BM19"/>
  <c r="BO19"/>
  <c r="BP19"/>
  <c r="BO17" i="19"/>
  <c r="BS19" i="15"/>
  <c r="BM20"/>
  <c r="BO20"/>
  <c r="BP20"/>
  <c r="BO18" i="19"/>
  <c r="BS20" i="15"/>
  <c r="BR18" i="19" s="1"/>
  <c r="BE14" i="25" s="1"/>
  <c r="BM21" i="15"/>
  <c r="BO21"/>
  <c r="BP21"/>
  <c r="BO19" i="19"/>
  <c r="BS21" i="15"/>
  <c r="BM22"/>
  <c r="BO22"/>
  <c r="BP22"/>
  <c r="BO20" i="19"/>
  <c r="BS22" i="15"/>
  <c r="BM23"/>
  <c r="BO23"/>
  <c r="BP23"/>
  <c r="BO21" i="19"/>
  <c r="BS23" i="15"/>
  <c r="BM24"/>
  <c r="BO24"/>
  <c r="BP24"/>
  <c r="BO22" i="19"/>
  <c r="BS24" i="15"/>
  <c r="BR22" i="19" s="1"/>
  <c r="BE18" i="25" s="1"/>
  <c r="BM25" i="15"/>
  <c r="BO25"/>
  <c r="BP25"/>
  <c r="BO23" i="19"/>
  <c r="BS25" i="15"/>
  <c r="BM26"/>
  <c r="BO26"/>
  <c r="BP26"/>
  <c r="BO24" i="19"/>
  <c r="BS26" i="15"/>
  <c r="BM27"/>
  <c r="BO27"/>
  <c r="BP27"/>
  <c r="BO25" i="19"/>
  <c r="BS27" i="15"/>
  <c r="BM28"/>
  <c r="BO28"/>
  <c r="BP28"/>
  <c r="BO26" i="19"/>
  <c r="BS28" i="15"/>
  <c r="BR26" i="19" s="1"/>
  <c r="BE22" i="25" s="1"/>
  <c r="BM29" i="15"/>
  <c r="BO29"/>
  <c r="BP29"/>
  <c r="BO27" i="19"/>
  <c r="BS29" i="15"/>
  <c r="BM30"/>
  <c r="BO30"/>
  <c r="BP30"/>
  <c r="BO28" i="19"/>
  <c r="BS30" i="15"/>
  <c r="BM31"/>
  <c r="BO31"/>
  <c r="BP31"/>
  <c r="BO29" i="19"/>
  <c r="BS31" i="15"/>
  <c r="BM32"/>
  <c r="BO32"/>
  <c r="BP32"/>
  <c r="BO30" i="19"/>
  <c r="BS32" i="15"/>
  <c r="BR30" i="19" s="1"/>
  <c r="BE26" i="25" s="1"/>
  <c r="BM33" i="15"/>
  <c r="BO33"/>
  <c r="BP33"/>
  <c r="BO31" i="19"/>
  <c r="BS33" i="15"/>
  <c r="BM34"/>
  <c r="BO34"/>
  <c r="BP34"/>
  <c r="BO32" i="19"/>
  <c r="BS34" i="15"/>
  <c r="BM35"/>
  <c r="BO35"/>
  <c r="BP35"/>
  <c r="BO33" i="19"/>
  <c r="BS35" i="15"/>
  <c r="BM36"/>
  <c r="BO36"/>
  <c r="BP36"/>
  <c r="BO34" i="19"/>
  <c r="BS36" i="15"/>
  <c r="BR34" i="19" s="1"/>
  <c r="BE30" i="25" s="1"/>
  <c r="BM37" i="15"/>
  <c r="BO37"/>
  <c r="BP37"/>
  <c r="BO35" i="19"/>
  <c r="BS37" i="15"/>
  <c r="BM38"/>
  <c r="BO38"/>
  <c r="BP38"/>
  <c r="BO36" i="19"/>
  <c r="BS38" i="15"/>
  <c r="BM39"/>
  <c r="BO39"/>
  <c r="BP39"/>
  <c r="BO37" i="19"/>
  <c r="BS39" i="15"/>
  <c r="BM40"/>
  <c r="BO40"/>
  <c r="BP40"/>
  <c r="BO38" i="19"/>
  <c r="BS40" i="15"/>
  <c r="BR38" i="19" s="1"/>
  <c r="BE34" i="25" s="1"/>
  <c r="BM41" i="15"/>
  <c r="BO41"/>
  <c r="BP41"/>
  <c r="BO39" i="19"/>
  <c r="BS41" i="15"/>
  <c r="BM42"/>
  <c r="BO42"/>
  <c r="BP42"/>
  <c r="BO40" i="19"/>
  <c r="BS42" i="15"/>
  <c r="BM43"/>
  <c r="BO43"/>
  <c r="BP43"/>
  <c r="BO41" i="19"/>
  <c r="BS43" i="15"/>
  <c r="BM44"/>
  <c r="BO44"/>
  <c r="BP44"/>
  <c r="BO42" i="19"/>
  <c r="BS44" i="15"/>
  <c r="BR42" i="19" s="1"/>
  <c r="BE38" i="25" s="1"/>
  <c r="BM45" i="15"/>
  <c r="BO45"/>
  <c r="BP45"/>
  <c r="BO43" i="19"/>
  <c r="BS45" i="15"/>
  <c r="BM46"/>
  <c r="BO46"/>
  <c r="BP46"/>
  <c r="BO44" i="19"/>
  <c r="BS46" i="15"/>
  <c r="BM47"/>
  <c r="BO47"/>
  <c r="BP47"/>
  <c r="BO45" i="19"/>
  <c r="BS47" i="15"/>
  <c r="BM48"/>
  <c r="BO48"/>
  <c r="BP48"/>
  <c r="BO46" i="19"/>
  <c r="BS48" i="15"/>
  <c r="BR46" i="19" s="1"/>
  <c r="BE42" i="25" s="1"/>
  <c r="BM49" i="15"/>
  <c r="BO49"/>
  <c r="BP49"/>
  <c r="BO47" i="19"/>
  <c r="BS49" i="15"/>
  <c r="BM50"/>
  <c r="BO50"/>
  <c r="BP50"/>
  <c r="BO48" i="19"/>
  <c r="BS50" i="15"/>
  <c r="BM51"/>
  <c r="BO51"/>
  <c r="BP51"/>
  <c r="BO49" i="19"/>
  <c r="BS51" i="15"/>
  <c r="BM52"/>
  <c r="BO52"/>
  <c r="BP52"/>
  <c r="BO50" i="19"/>
  <c r="BS52" i="15"/>
  <c r="BR50" i="19" s="1"/>
  <c r="BE46" i="25" s="1"/>
  <c r="BM53" i="15"/>
  <c r="BO53"/>
  <c r="BP53"/>
  <c r="BO51" i="19"/>
  <c r="BS53" i="15"/>
  <c r="BM54"/>
  <c r="BO54"/>
  <c r="BP54"/>
  <c r="BO52" i="19"/>
  <c r="BS54" i="15"/>
  <c r="BM55"/>
  <c r="BO55"/>
  <c r="BP55"/>
  <c r="BO53" i="19"/>
  <c r="BS55" i="15"/>
  <c r="BM56"/>
  <c r="BO56"/>
  <c r="BP56"/>
  <c r="BO54" i="19"/>
  <c r="BS56" i="15"/>
  <c r="BR54" i="19" s="1"/>
  <c r="BE50" i="25" s="1"/>
  <c r="BM57" i="15"/>
  <c r="BO57"/>
  <c r="BP57"/>
  <c r="BO55" i="19"/>
  <c r="BS57" i="15"/>
  <c r="BM58"/>
  <c r="BO58"/>
  <c r="BP58"/>
  <c r="BO56" i="19"/>
  <c r="BS58" i="15"/>
  <c r="BM59"/>
  <c r="BO59"/>
  <c r="BP59"/>
  <c r="BO57" i="19"/>
  <c r="BS59" i="15"/>
  <c r="BM60"/>
  <c r="BO60"/>
  <c r="BP60"/>
  <c r="BO58" i="19"/>
  <c r="BS60" i="15"/>
  <c r="BR58" i="19" s="1"/>
  <c r="BE54" i="25" s="1"/>
  <c r="BM61" i="15"/>
  <c r="BO61"/>
  <c r="BP61"/>
  <c r="BO59" i="19"/>
  <c r="BS61" i="15"/>
  <c r="BM62"/>
  <c r="BO62"/>
  <c r="BP62"/>
  <c r="BO60" i="19"/>
  <c r="BS62" i="15"/>
  <c r="BM63"/>
  <c r="BO63"/>
  <c r="BP63"/>
  <c r="BO61" i="19"/>
  <c r="BS63" i="15"/>
  <c r="BM64"/>
  <c r="BO64"/>
  <c r="BP64"/>
  <c r="BO62" i="19"/>
  <c r="BS64" i="15"/>
  <c r="BR62" i="19" s="1"/>
  <c r="BE58" i="25" s="1"/>
  <c r="BM65" i="15"/>
  <c r="BO65"/>
  <c r="BP65"/>
  <c r="BO63" i="19"/>
  <c r="BS65" i="15"/>
  <c r="BM66"/>
  <c r="BO66"/>
  <c r="BP66"/>
  <c r="BO64" i="19"/>
  <c r="BS66" i="15"/>
  <c r="BM67"/>
  <c r="BO67"/>
  <c r="BP67"/>
  <c r="BO65" i="19"/>
  <c r="BS67" i="15"/>
  <c r="BM68"/>
  <c r="BO68"/>
  <c r="BP68"/>
  <c r="BO66" i="19"/>
  <c r="BS68" i="15"/>
  <c r="BR66" i="19" s="1"/>
  <c r="BE62" i="25" s="1"/>
  <c r="BM69" i="15"/>
  <c r="BO69"/>
  <c r="BP69"/>
  <c r="BO67" i="19"/>
  <c r="BS69" i="15"/>
  <c r="BM70"/>
  <c r="BO70"/>
  <c r="BP70"/>
  <c r="BO68" i="19"/>
  <c r="BS70" i="15"/>
  <c r="BM71"/>
  <c r="BO71"/>
  <c r="BP71"/>
  <c r="BO69" i="19"/>
  <c r="BS71" i="15"/>
  <c r="BM72"/>
  <c r="BO72"/>
  <c r="BP72"/>
  <c r="BO70" i="19"/>
  <c r="BS72" i="15"/>
  <c r="BR70" i="19" s="1"/>
  <c r="BE66" i="25" s="1"/>
  <c r="BM73" i="15"/>
  <c r="BO73"/>
  <c r="BP73"/>
  <c r="BO71" i="19"/>
  <c r="BS73" i="15"/>
  <c r="BM74"/>
  <c r="BO74"/>
  <c r="BP74"/>
  <c r="BO72" i="19"/>
  <c r="BS74" i="15"/>
  <c r="BM75"/>
  <c r="BO75"/>
  <c r="BP75"/>
  <c r="BO73" i="19"/>
  <c r="BS75" i="15"/>
  <c r="BM76"/>
  <c r="BO76"/>
  <c r="BP76"/>
  <c r="BO74" i="19"/>
  <c r="BS76" i="15"/>
  <c r="BR74" i="19" s="1"/>
  <c r="BE70" i="25" s="1"/>
  <c r="BM77" i="15"/>
  <c r="BO77"/>
  <c r="BP77"/>
  <c r="BO75" i="19"/>
  <c r="BS77" i="15"/>
  <c r="BM78"/>
  <c r="BO78"/>
  <c r="BP78"/>
  <c r="BO76" i="19"/>
  <c r="BS78" i="15"/>
  <c r="BM79"/>
  <c r="BO79"/>
  <c r="BP79"/>
  <c r="BO77" i="19"/>
  <c r="BS79" i="15"/>
  <c r="BM80"/>
  <c r="BO80"/>
  <c r="BP80"/>
  <c r="BO78" i="19"/>
  <c r="BS80" i="15"/>
  <c r="BR78" i="19" s="1"/>
  <c r="BE74" i="25" s="1"/>
  <c r="BM81" i="15"/>
  <c r="BO81"/>
  <c r="BP81"/>
  <c r="BO79" i="19"/>
  <c r="BS81" i="15"/>
  <c r="BM82"/>
  <c r="BO82"/>
  <c r="BP82"/>
  <c r="BO80" i="19"/>
  <c r="BS82" i="15"/>
  <c r="BM83"/>
  <c r="BO83"/>
  <c r="BP83"/>
  <c r="BO81" i="19"/>
  <c r="BS83" i="15"/>
  <c r="BM84"/>
  <c r="BO84"/>
  <c r="BP84"/>
  <c r="BO82" i="19"/>
  <c r="BS84" i="15"/>
  <c r="BR82" i="19" s="1"/>
  <c r="BE78" i="25" s="1"/>
  <c r="BM85" i="15"/>
  <c r="BO85"/>
  <c r="BP85"/>
  <c r="BO83" i="19"/>
  <c r="BS85" i="15"/>
  <c r="BM86"/>
  <c r="BO86"/>
  <c r="BP86"/>
  <c r="BO84" i="19"/>
  <c r="BS86" i="15"/>
  <c r="BM87"/>
  <c r="BO87"/>
  <c r="BP87"/>
  <c r="BO85" i="19"/>
  <c r="BS87" i="15"/>
  <c r="BM88"/>
  <c r="BO88"/>
  <c r="BP88"/>
  <c r="BO86" i="19"/>
  <c r="BS88" i="15"/>
  <c r="BR86" i="19" s="1"/>
  <c r="BE82" i="25" s="1"/>
  <c r="BM89" i="15"/>
  <c r="BO89"/>
  <c r="BP89"/>
  <c r="BO87" i="19"/>
  <c r="BS89" i="15"/>
  <c r="BM90"/>
  <c r="BO90"/>
  <c r="BP90"/>
  <c r="BO88" i="19"/>
  <c r="BS90" i="15"/>
  <c r="BM91"/>
  <c r="BO91"/>
  <c r="BP91"/>
  <c r="BO89" i="19"/>
  <c r="BS91" i="15"/>
  <c r="BM92"/>
  <c r="BO92"/>
  <c r="BP92"/>
  <c r="BO90" i="19"/>
  <c r="BS92" i="15"/>
  <c r="BR90" i="19" s="1"/>
  <c r="BE86" i="25" s="1"/>
  <c r="BM93" i="15"/>
  <c r="BO93"/>
  <c r="BP93"/>
  <c r="BO91" i="19"/>
  <c r="BS93" i="15"/>
  <c r="BM94"/>
  <c r="BO94"/>
  <c r="BP94"/>
  <c r="BO92" i="19"/>
  <c r="BS94" i="15"/>
  <c r="BM95"/>
  <c r="BO95"/>
  <c r="BP95"/>
  <c r="BO93" i="19"/>
  <c r="BS95" i="15"/>
  <c r="BM96"/>
  <c r="BO96"/>
  <c r="BP96"/>
  <c r="BO94" i="19"/>
  <c r="BS96" i="15"/>
  <c r="BR94" i="19" s="1"/>
  <c r="BE90" i="25" s="1"/>
  <c r="BM97" i="15"/>
  <c r="BO97"/>
  <c r="BP97"/>
  <c r="BO95" i="19"/>
  <c r="BS97" i="15"/>
  <c r="BM98"/>
  <c r="BO98"/>
  <c r="BP98"/>
  <c r="BO96" i="19"/>
  <c r="BS98" i="15"/>
  <c r="BM99"/>
  <c r="BO99"/>
  <c r="BP99"/>
  <c r="BO97" i="19"/>
  <c r="BS99" i="15"/>
  <c r="BM100"/>
  <c r="BO100"/>
  <c r="BP100"/>
  <c r="BO98" i="19"/>
  <c r="BS100" i="15"/>
  <c r="BR98" i="19" s="1"/>
  <c r="BE94" i="25" s="1"/>
  <c r="BM101" i="15"/>
  <c r="BO101"/>
  <c r="BP101"/>
  <c r="BO99" i="19"/>
  <c r="BS101" i="15"/>
  <c r="BM102"/>
  <c r="BO102"/>
  <c r="BP102"/>
  <c r="BO100" i="19"/>
  <c r="BS102" i="15"/>
  <c r="BM103"/>
  <c r="BO103"/>
  <c r="BP103"/>
  <c r="BO101" i="19"/>
  <c r="BS103" i="15"/>
  <c r="BM104"/>
  <c r="BO104"/>
  <c r="BP104"/>
  <c r="BO102" i="19"/>
  <c r="BS104" i="15"/>
  <c r="BR102" i="19" s="1"/>
  <c r="BE98" i="25" s="1"/>
  <c r="BM105" i="15"/>
  <c r="BO105"/>
  <c r="BP105"/>
  <c r="BO103" i="19"/>
  <c r="BS105" i="15"/>
  <c r="BM106"/>
  <c r="BO106"/>
  <c r="BP106"/>
  <c r="BO104" i="19"/>
  <c r="BS106" i="15"/>
  <c r="BM107"/>
  <c r="BO107"/>
  <c r="BP107"/>
  <c r="BO105" i="19"/>
  <c r="BS107" i="15"/>
  <c r="BM108"/>
  <c r="BO108"/>
  <c r="BP108"/>
  <c r="BO106" i="19"/>
  <c r="BS108" i="15"/>
  <c r="BR106" i="19" s="1"/>
  <c r="BE102" i="25" s="1"/>
  <c r="BA11" i="15"/>
  <c r="BC11"/>
  <c r="BD11"/>
  <c r="BC9" i="19"/>
  <c r="BG11" i="15"/>
  <c r="BA12"/>
  <c r="BC12"/>
  <c r="BD12"/>
  <c r="BC10" i="19"/>
  <c r="BG12" i="15"/>
  <c r="BA13"/>
  <c r="BC13"/>
  <c r="BD13"/>
  <c r="BC11" i="19"/>
  <c r="BG13" i="15"/>
  <c r="BA14"/>
  <c r="BC14"/>
  <c r="BD14"/>
  <c r="BC12" i="19"/>
  <c r="BG14" i="15"/>
  <c r="BF12" i="19" s="1"/>
  <c r="BD8" i="25" s="1"/>
  <c r="BA15" i="15"/>
  <c r="BC15"/>
  <c r="BD15"/>
  <c r="BC13" i="19"/>
  <c r="BG15" i="15"/>
  <c r="BA16"/>
  <c r="BC16"/>
  <c r="BD16"/>
  <c r="BC14" i="19"/>
  <c r="BG16" i="15"/>
  <c r="BA17"/>
  <c r="BC17"/>
  <c r="BD17"/>
  <c r="BC15" i="19"/>
  <c r="BG17" i="15"/>
  <c r="BA18"/>
  <c r="BC18"/>
  <c r="BD18"/>
  <c r="BC16" i="19"/>
  <c r="BG18" i="15"/>
  <c r="BF16" i="19" s="1"/>
  <c r="BD12" i="25" s="1"/>
  <c r="BA19" i="15"/>
  <c r="BC19"/>
  <c r="BD19"/>
  <c r="BC17" i="19"/>
  <c r="BG19" i="15"/>
  <c r="BA20"/>
  <c r="BC20"/>
  <c r="BD20"/>
  <c r="BC18" i="19"/>
  <c r="BG20" i="15"/>
  <c r="BA21"/>
  <c r="BC21"/>
  <c r="BD21"/>
  <c r="BC19" i="19"/>
  <c r="BG21" i="15"/>
  <c r="BA22"/>
  <c r="BC22"/>
  <c r="BD22"/>
  <c r="BC20" i="19"/>
  <c r="BG22" i="15"/>
  <c r="BF20" i="19" s="1"/>
  <c r="BD16" i="25" s="1"/>
  <c r="BA23" i="15"/>
  <c r="BC23"/>
  <c r="BD23"/>
  <c r="BC21" i="19"/>
  <c r="BG23" i="15"/>
  <c r="BA24"/>
  <c r="BC24"/>
  <c r="BD24"/>
  <c r="BC22" i="19"/>
  <c r="BG24" i="15"/>
  <c r="BA25"/>
  <c r="BC25"/>
  <c r="BD25"/>
  <c r="BC23" i="19"/>
  <c r="BG25" i="15"/>
  <c r="BA26"/>
  <c r="BC26"/>
  <c r="BD26"/>
  <c r="BC24" i="19"/>
  <c r="BG26" i="15"/>
  <c r="BF24" i="19" s="1"/>
  <c r="BD20" i="25" s="1"/>
  <c r="BA27" i="15"/>
  <c r="BC27"/>
  <c r="BD27"/>
  <c r="BC25" i="19"/>
  <c r="BG27" i="15"/>
  <c r="BA28"/>
  <c r="BC28"/>
  <c r="BD28"/>
  <c r="BC26" i="19"/>
  <c r="BG28" i="15"/>
  <c r="BA29"/>
  <c r="BC29"/>
  <c r="BD29"/>
  <c r="BC27" i="19"/>
  <c r="BG29" i="15"/>
  <c r="BA30"/>
  <c r="BC30"/>
  <c r="BD30"/>
  <c r="BC28" i="19"/>
  <c r="BG30" i="15"/>
  <c r="BF28" i="19" s="1"/>
  <c r="BD24" i="25" s="1"/>
  <c r="BA31" i="15"/>
  <c r="BC31"/>
  <c r="BD31"/>
  <c r="BC29" i="19"/>
  <c r="BG31" i="15"/>
  <c r="BA32"/>
  <c r="BC32"/>
  <c r="BD32"/>
  <c r="BC30" i="19"/>
  <c r="BG32" i="15"/>
  <c r="BA33"/>
  <c r="BC33"/>
  <c r="BD33"/>
  <c r="BC31" i="19"/>
  <c r="BG33" i="15"/>
  <c r="BA34"/>
  <c r="BC34"/>
  <c r="BD34"/>
  <c r="BC32" i="19"/>
  <c r="BG34" i="15"/>
  <c r="BF32" i="19" s="1"/>
  <c r="BD28" i="25" s="1"/>
  <c r="BA35" i="15"/>
  <c r="BC35"/>
  <c r="BD35"/>
  <c r="BC33" i="19"/>
  <c r="BG35" i="15"/>
  <c r="BA36"/>
  <c r="BC36"/>
  <c r="BD36"/>
  <c r="BC34" i="19"/>
  <c r="BG36" i="15"/>
  <c r="BA37"/>
  <c r="BC37"/>
  <c r="BD37"/>
  <c r="BC35" i="19"/>
  <c r="BG37" i="15"/>
  <c r="BA38"/>
  <c r="BC38"/>
  <c r="BD38"/>
  <c r="BC36" i="19"/>
  <c r="BG38" i="15"/>
  <c r="BF36" i="19" s="1"/>
  <c r="BD32" i="25" s="1"/>
  <c r="BA39" i="15"/>
  <c r="BC39"/>
  <c r="BD39"/>
  <c r="BC37" i="19"/>
  <c r="BG39" i="15"/>
  <c r="BA40"/>
  <c r="BC40"/>
  <c r="BD40"/>
  <c r="BC38" i="19"/>
  <c r="BG40" i="15"/>
  <c r="BA41"/>
  <c r="BC41"/>
  <c r="BD41"/>
  <c r="BC39" i="19"/>
  <c r="BG41" i="15"/>
  <c r="BA42"/>
  <c r="BC42"/>
  <c r="BD42"/>
  <c r="BC40" i="19"/>
  <c r="BG42" i="15"/>
  <c r="BF40" i="19" s="1"/>
  <c r="BD36" i="25" s="1"/>
  <c r="BA43" i="15"/>
  <c r="BC43"/>
  <c r="BD43"/>
  <c r="BC41" i="19"/>
  <c r="BG43" i="15"/>
  <c r="BA44"/>
  <c r="BC44"/>
  <c r="BD44"/>
  <c r="BC42" i="19"/>
  <c r="BG44" i="15"/>
  <c r="BA45"/>
  <c r="BC45"/>
  <c r="BD45"/>
  <c r="BC43" i="19"/>
  <c r="BG45" i="15"/>
  <c r="BA46"/>
  <c r="BC46"/>
  <c r="BD46"/>
  <c r="BC44" i="19"/>
  <c r="BG46" i="15"/>
  <c r="BF44" i="19" s="1"/>
  <c r="BD40" i="25" s="1"/>
  <c r="BA47" i="15"/>
  <c r="BC47"/>
  <c r="BD47"/>
  <c r="BC45" i="19"/>
  <c r="BG47" i="15"/>
  <c r="BA48"/>
  <c r="BC48"/>
  <c r="BD48"/>
  <c r="BC46" i="19"/>
  <c r="BG48" i="15"/>
  <c r="BA49"/>
  <c r="BC49"/>
  <c r="BD49"/>
  <c r="BC47" i="19"/>
  <c r="BG49" i="15"/>
  <c r="BA50"/>
  <c r="BC50"/>
  <c r="BD50"/>
  <c r="BC48" i="19"/>
  <c r="BG50" i="15"/>
  <c r="BF48" i="19" s="1"/>
  <c r="BD44" i="25" s="1"/>
  <c r="BA51" i="15"/>
  <c r="BC51"/>
  <c r="BD51"/>
  <c r="BC49" i="19"/>
  <c r="BG51" i="15"/>
  <c r="BA52"/>
  <c r="BC52"/>
  <c r="BD52"/>
  <c r="BC50" i="19"/>
  <c r="BG52" i="15"/>
  <c r="BA53"/>
  <c r="BC53"/>
  <c r="BD53"/>
  <c r="BC51" i="19"/>
  <c r="BG53" i="15"/>
  <c r="BA54"/>
  <c r="BC54"/>
  <c r="BD54"/>
  <c r="BC52" i="19"/>
  <c r="BG54" i="15"/>
  <c r="BF52" i="19" s="1"/>
  <c r="BD48" i="25" s="1"/>
  <c r="BA55" i="15"/>
  <c r="BC55"/>
  <c r="BD55"/>
  <c r="BC53" i="19"/>
  <c r="BG55" i="15"/>
  <c r="BA56"/>
  <c r="BC56"/>
  <c r="BD56"/>
  <c r="BC54" i="19"/>
  <c r="BG56" i="15"/>
  <c r="BA57"/>
  <c r="BC57"/>
  <c r="BD57"/>
  <c r="BC55" i="19"/>
  <c r="BG57" i="15"/>
  <c r="BA58"/>
  <c r="BC58"/>
  <c r="BD58"/>
  <c r="BC56" i="19"/>
  <c r="BG58" i="15"/>
  <c r="BF56" i="19" s="1"/>
  <c r="BD52" i="25" s="1"/>
  <c r="BA59" i="15"/>
  <c r="BC59"/>
  <c r="BD59"/>
  <c r="BC57" i="19"/>
  <c r="BG59" i="15"/>
  <c r="BA60"/>
  <c r="BC60"/>
  <c r="BD60"/>
  <c r="BC58" i="19"/>
  <c r="BG60" i="15"/>
  <c r="BA61"/>
  <c r="BC61"/>
  <c r="BD61"/>
  <c r="BC59" i="19"/>
  <c r="BG61" i="15"/>
  <c r="BA62"/>
  <c r="BC62"/>
  <c r="BD62"/>
  <c r="BC60" i="19"/>
  <c r="BG62" i="15"/>
  <c r="BF60" i="19" s="1"/>
  <c r="BD56" i="25" s="1"/>
  <c r="BA63" i="15"/>
  <c r="BC63"/>
  <c r="BD63"/>
  <c r="BC61" i="19"/>
  <c r="BG63" i="15"/>
  <c r="BA64"/>
  <c r="BC64"/>
  <c r="BD64"/>
  <c r="BC62" i="19"/>
  <c r="BG64" i="15"/>
  <c r="BA65"/>
  <c r="BC65"/>
  <c r="BD65"/>
  <c r="BC63" i="19"/>
  <c r="BG65" i="15"/>
  <c r="BA66"/>
  <c r="BC66"/>
  <c r="BD66"/>
  <c r="BC64" i="19"/>
  <c r="BG66" i="15"/>
  <c r="BF64" i="19" s="1"/>
  <c r="BD60" i="25" s="1"/>
  <c r="BA67" i="15"/>
  <c r="BC67"/>
  <c r="BD67"/>
  <c r="BC65" i="19"/>
  <c r="BG67" i="15"/>
  <c r="BA68"/>
  <c r="BC68"/>
  <c r="BD68"/>
  <c r="BC66" i="19"/>
  <c r="BG68" i="15"/>
  <c r="BA69"/>
  <c r="BC69"/>
  <c r="BD69"/>
  <c r="BC67" i="19"/>
  <c r="BG69" i="15"/>
  <c r="BA70"/>
  <c r="BC70"/>
  <c r="BD70"/>
  <c r="BC68" i="19"/>
  <c r="BG70" i="15"/>
  <c r="BF68" i="19" s="1"/>
  <c r="BD64" i="25" s="1"/>
  <c r="BA71" i="15"/>
  <c r="BC71"/>
  <c r="BD71"/>
  <c r="BC69" i="19"/>
  <c r="BG71" i="15"/>
  <c r="BA72"/>
  <c r="BC72"/>
  <c r="BD72"/>
  <c r="BC70" i="19"/>
  <c r="BG72" i="15"/>
  <c r="BA73"/>
  <c r="BC73"/>
  <c r="BD73"/>
  <c r="BC71" i="19"/>
  <c r="BG73" i="15"/>
  <c r="BA74"/>
  <c r="BC74"/>
  <c r="BD74"/>
  <c r="BC72" i="19"/>
  <c r="BG74" i="15"/>
  <c r="BF72" i="19" s="1"/>
  <c r="BD68" i="25" s="1"/>
  <c r="BA75" i="15"/>
  <c r="BC75"/>
  <c r="BD75"/>
  <c r="BC73" i="19"/>
  <c r="BG75" i="15"/>
  <c r="BA76"/>
  <c r="BC76"/>
  <c r="BD76"/>
  <c r="BC74" i="19"/>
  <c r="BG76" i="15"/>
  <c r="BA77"/>
  <c r="BC77"/>
  <c r="BD77"/>
  <c r="BC75" i="19"/>
  <c r="BG77" i="15"/>
  <c r="BA78"/>
  <c r="BC78"/>
  <c r="BD78"/>
  <c r="BC76" i="19"/>
  <c r="BG78" i="15"/>
  <c r="BF76" i="19" s="1"/>
  <c r="BD72" i="25" s="1"/>
  <c r="BA79" i="15"/>
  <c r="BC79"/>
  <c r="BD79"/>
  <c r="BC77" i="19"/>
  <c r="BG79" i="15"/>
  <c r="BA80"/>
  <c r="BC80"/>
  <c r="BD80"/>
  <c r="BC78" i="19"/>
  <c r="BG80" i="15"/>
  <c r="BA81"/>
  <c r="BC81"/>
  <c r="BD81"/>
  <c r="BC79" i="19"/>
  <c r="BG81" i="15"/>
  <c r="BA82"/>
  <c r="BC82"/>
  <c r="BD82"/>
  <c r="BC80" i="19"/>
  <c r="BG82" i="15"/>
  <c r="BF80" i="19" s="1"/>
  <c r="BD76" i="25" s="1"/>
  <c r="BA83" i="15"/>
  <c r="BC83"/>
  <c r="BD83"/>
  <c r="BC81" i="19"/>
  <c r="BG83" i="15"/>
  <c r="BA84"/>
  <c r="BC84"/>
  <c r="BD84"/>
  <c r="BC82" i="19"/>
  <c r="BG84" i="15"/>
  <c r="BA85"/>
  <c r="BC85"/>
  <c r="BD85"/>
  <c r="BC83" i="19"/>
  <c r="BG85" i="15"/>
  <c r="BA86"/>
  <c r="BC86"/>
  <c r="BD86"/>
  <c r="BC84" i="19"/>
  <c r="BG86" i="15"/>
  <c r="BF84" i="19" s="1"/>
  <c r="BD80" i="25" s="1"/>
  <c r="BA87" i="15"/>
  <c r="BC87"/>
  <c r="BD87"/>
  <c r="BC85" i="19"/>
  <c r="BG87" i="15"/>
  <c r="BA88"/>
  <c r="BC88"/>
  <c r="BD88"/>
  <c r="BC86" i="19"/>
  <c r="BG88" i="15"/>
  <c r="BA89"/>
  <c r="BC89"/>
  <c r="BD89"/>
  <c r="BC87" i="19"/>
  <c r="BG89" i="15"/>
  <c r="BA90"/>
  <c r="BC90"/>
  <c r="BD90"/>
  <c r="BC88" i="19"/>
  <c r="BG90" i="15"/>
  <c r="BF88" i="19" s="1"/>
  <c r="BD84" i="25" s="1"/>
  <c r="BA91" i="15"/>
  <c r="BC91"/>
  <c r="BD91"/>
  <c r="BC89" i="19"/>
  <c r="BG91" i="15"/>
  <c r="BA92"/>
  <c r="BC92"/>
  <c r="BD92"/>
  <c r="BC90" i="19"/>
  <c r="BG92" i="15"/>
  <c r="BA93"/>
  <c r="BC93"/>
  <c r="BD93"/>
  <c r="BC91" i="19"/>
  <c r="BG93" i="15"/>
  <c r="BA94"/>
  <c r="BC94"/>
  <c r="BD94"/>
  <c r="BC92" i="19"/>
  <c r="BG94" i="15"/>
  <c r="BF92" i="19" s="1"/>
  <c r="BD88" i="25" s="1"/>
  <c r="BA95" i="15"/>
  <c r="BC95"/>
  <c r="BD95"/>
  <c r="BC93" i="19"/>
  <c r="BG95" i="15"/>
  <c r="BA96"/>
  <c r="BC96"/>
  <c r="BD96"/>
  <c r="BC94" i="19"/>
  <c r="BG96" i="15"/>
  <c r="BA97"/>
  <c r="BC97"/>
  <c r="BD97"/>
  <c r="BC95" i="19"/>
  <c r="BG97" i="15"/>
  <c r="BA98"/>
  <c r="BC98"/>
  <c r="BD98"/>
  <c r="BC96" i="19"/>
  <c r="BG98" i="15"/>
  <c r="BF96" i="19" s="1"/>
  <c r="BD92" i="25" s="1"/>
  <c r="BA99" i="15"/>
  <c r="BC99"/>
  <c r="BD99"/>
  <c r="BC97" i="19"/>
  <c r="BG99" i="15"/>
  <c r="BA100"/>
  <c r="BC100"/>
  <c r="BD100"/>
  <c r="BC98" i="19"/>
  <c r="BG100" i="15"/>
  <c r="BA101"/>
  <c r="BC101"/>
  <c r="BD101"/>
  <c r="BC99" i="19"/>
  <c r="BG101" i="15"/>
  <c r="BA102"/>
  <c r="BC102"/>
  <c r="BD102"/>
  <c r="BC100" i="19"/>
  <c r="BG102" i="15"/>
  <c r="BF100" i="19" s="1"/>
  <c r="BD96" i="25" s="1"/>
  <c r="BA103" i="15"/>
  <c r="BC103"/>
  <c r="BD103"/>
  <c r="BC101" i="19"/>
  <c r="BG103" i="15"/>
  <c r="BA104"/>
  <c r="BC104"/>
  <c r="BD104"/>
  <c r="BC102" i="19"/>
  <c r="BG104" i="15"/>
  <c r="BA105"/>
  <c r="BC105"/>
  <c r="BD105"/>
  <c r="BC103" i="19"/>
  <c r="BG105" i="15"/>
  <c r="BA106"/>
  <c r="BC106"/>
  <c r="BD106"/>
  <c r="BC104" i="19"/>
  <c r="BG106" i="15"/>
  <c r="BF104" i="19" s="1"/>
  <c r="BD100" i="25" s="1"/>
  <c r="BA107" i="15"/>
  <c r="BC107"/>
  <c r="BD107"/>
  <c r="BC105" i="19"/>
  <c r="BG107" i="15"/>
  <c r="BA108"/>
  <c r="BC108"/>
  <c r="BD108"/>
  <c r="BC106" i="19"/>
  <c r="BG108" i="15"/>
  <c r="AO11"/>
  <c r="AQ11"/>
  <c r="AR11"/>
  <c r="AQ9" i="19"/>
  <c r="AU11" i="15"/>
  <c r="AO12"/>
  <c r="AQ12"/>
  <c r="AR12"/>
  <c r="AQ10" i="19"/>
  <c r="AU12" i="15"/>
  <c r="AT10" i="19" s="1"/>
  <c r="BC6" i="25" s="1"/>
  <c r="AO13" i="15"/>
  <c r="AQ13"/>
  <c r="AR13"/>
  <c r="AQ11" i="19"/>
  <c r="AU13" i="15"/>
  <c r="AO14"/>
  <c r="AQ14"/>
  <c r="AR14"/>
  <c r="AQ12" i="19"/>
  <c r="AU14" i="15"/>
  <c r="AO15"/>
  <c r="AQ15"/>
  <c r="AR15"/>
  <c r="AQ13" i="19"/>
  <c r="AU15" i="15"/>
  <c r="AO16"/>
  <c r="AQ16"/>
  <c r="AR16"/>
  <c r="AQ14" i="19"/>
  <c r="AU16" i="15"/>
  <c r="AT14" i="19" s="1"/>
  <c r="BC10" i="25" s="1"/>
  <c r="AO17" i="15"/>
  <c r="AQ17"/>
  <c r="AR17"/>
  <c r="AQ15" i="19"/>
  <c r="AU17" i="15"/>
  <c r="AO18"/>
  <c r="AQ18"/>
  <c r="AR18"/>
  <c r="AQ16" i="19"/>
  <c r="AU18" i="15"/>
  <c r="AO19"/>
  <c r="AQ19"/>
  <c r="AR19"/>
  <c r="AQ17" i="19"/>
  <c r="AU19" i="15"/>
  <c r="AO20"/>
  <c r="AQ20"/>
  <c r="AR20"/>
  <c r="AQ18" i="19"/>
  <c r="AU20" i="15"/>
  <c r="AT18" i="19" s="1"/>
  <c r="BC14" i="25" s="1"/>
  <c r="AO21" i="15"/>
  <c r="AQ21"/>
  <c r="AR21"/>
  <c r="AQ19" i="19"/>
  <c r="AU21" i="15"/>
  <c r="AO22"/>
  <c r="AQ22"/>
  <c r="AR22"/>
  <c r="AQ20" i="19"/>
  <c r="AU22" i="15"/>
  <c r="AO23"/>
  <c r="AQ23"/>
  <c r="AR23"/>
  <c r="AQ21" i="19"/>
  <c r="AU23" i="15"/>
  <c r="AO24"/>
  <c r="AQ24"/>
  <c r="AR24"/>
  <c r="AQ22" i="19"/>
  <c r="AU24" i="15"/>
  <c r="AT22" i="19" s="1"/>
  <c r="BC18" i="25" s="1"/>
  <c r="AO25" i="15"/>
  <c r="AQ25"/>
  <c r="AR25"/>
  <c r="AQ23" i="19"/>
  <c r="AU25" i="15"/>
  <c r="AO26"/>
  <c r="AQ26"/>
  <c r="AR26"/>
  <c r="AQ24" i="19"/>
  <c r="AU26" i="15"/>
  <c r="AO27"/>
  <c r="AQ27"/>
  <c r="AR27"/>
  <c r="AQ25" i="19"/>
  <c r="AU27" i="15"/>
  <c r="AO28"/>
  <c r="AQ28"/>
  <c r="AR28"/>
  <c r="AQ26" i="19"/>
  <c r="AU28" i="15"/>
  <c r="AT26" i="19" s="1"/>
  <c r="BC22" i="25" s="1"/>
  <c r="AO29" i="15"/>
  <c r="AQ29"/>
  <c r="AR29"/>
  <c r="AQ27" i="19"/>
  <c r="AU29" i="15"/>
  <c r="AO30"/>
  <c r="AQ30"/>
  <c r="AR30"/>
  <c r="AQ28" i="19"/>
  <c r="AU30" i="15"/>
  <c r="AO31"/>
  <c r="AQ31"/>
  <c r="AR31"/>
  <c r="AQ29" i="19"/>
  <c r="AU31" i="15"/>
  <c r="AO32"/>
  <c r="AQ32"/>
  <c r="AR32"/>
  <c r="AQ30" i="19"/>
  <c r="AU32" i="15"/>
  <c r="AT30" i="19" s="1"/>
  <c r="BC26" i="25" s="1"/>
  <c r="AO33" i="15"/>
  <c r="AQ33"/>
  <c r="AR33"/>
  <c r="AQ31" i="19"/>
  <c r="AU33" i="15"/>
  <c r="AO34"/>
  <c r="AQ34"/>
  <c r="AR34"/>
  <c r="AQ32" i="19"/>
  <c r="AU34" i="15"/>
  <c r="AO35"/>
  <c r="AQ35"/>
  <c r="AR35"/>
  <c r="AQ33" i="19"/>
  <c r="AU35" i="15"/>
  <c r="AO36"/>
  <c r="AQ36"/>
  <c r="AR36"/>
  <c r="AQ34" i="19"/>
  <c r="AU36" i="15"/>
  <c r="AT34" i="19" s="1"/>
  <c r="BC30" i="25" s="1"/>
  <c r="AO37" i="15"/>
  <c r="AQ37"/>
  <c r="AR37"/>
  <c r="AQ35" i="19"/>
  <c r="AU37" i="15"/>
  <c r="AO38"/>
  <c r="AQ38"/>
  <c r="AR38"/>
  <c r="AQ36" i="19"/>
  <c r="AU38" i="15"/>
  <c r="AO39"/>
  <c r="AQ39"/>
  <c r="AR39"/>
  <c r="AQ37" i="19"/>
  <c r="AU39" i="15"/>
  <c r="AO40"/>
  <c r="AQ40"/>
  <c r="AR40"/>
  <c r="AQ38" i="19"/>
  <c r="AU40" i="15"/>
  <c r="AT38" i="19" s="1"/>
  <c r="BC34" i="25" s="1"/>
  <c r="AO41" i="15"/>
  <c r="AQ41"/>
  <c r="AR41"/>
  <c r="AQ39" i="19"/>
  <c r="AU41" i="15"/>
  <c r="AO42"/>
  <c r="AQ42"/>
  <c r="AR42"/>
  <c r="AQ40" i="19"/>
  <c r="AU42" i="15"/>
  <c r="AO43"/>
  <c r="AQ43"/>
  <c r="AR43"/>
  <c r="AQ41" i="19"/>
  <c r="AU43" i="15"/>
  <c r="AO44"/>
  <c r="AQ44"/>
  <c r="AR44"/>
  <c r="AQ42" i="19"/>
  <c r="AU44" i="15"/>
  <c r="AT42" i="19" s="1"/>
  <c r="BC38" i="25" s="1"/>
  <c r="AO45" i="15"/>
  <c r="AQ45"/>
  <c r="AR45"/>
  <c r="AQ43" i="19"/>
  <c r="AU45" i="15"/>
  <c r="AO46"/>
  <c r="AQ46"/>
  <c r="AR46"/>
  <c r="AQ44" i="19"/>
  <c r="AU46" i="15"/>
  <c r="AO47"/>
  <c r="AQ47"/>
  <c r="AR47"/>
  <c r="AQ45" i="19"/>
  <c r="AU47" i="15"/>
  <c r="AO48"/>
  <c r="AQ48"/>
  <c r="AR48"/>
  <c r="AQ46" i="19"/>
  <c r="AU48" i="15"/>
  <c r="AT46" i="19" s="1"/>
  <c r="BC42" i="25" s="1"/>
  <c r="AO49" i="15"/>
  <c r="AQ49"/>
  <c r="AR49"/>
  <c r="AQ47" i="19"/>
  <c r="AU49" i="15"/>
  <c r="AO50"/>
  <c r="AQ50"/>
  <c r="AR50"/>
  <c r="AQ48" i="19"/>
  <c r="AU50" i="15"/>
  <c r="AO51"/>
  <c r="AQ51"/>
  <c r="AR51"/>
  <c r="AQ49" i="19"/>
  <c r="AU51" i="15"/>
  <c r="AO52"/>
  <c r="AQ52"/>
  <c r="AR52"/>
  <c r="AQ50" i="19"/>
  <c r="AU52" i="15"/>
  <c r="AT50" i="19" s="1"/>
  <c r="BC46" i="25" s="1"/>
  <c r="AO53" i="15"/>
  <c r="AQ53"/>
  <c r="AR53"/>
  <c r="AQ51" i="19"/>
  <c r="AU53" i="15"/>
  <c r="AO54"/>
  <c r="AQ54"/>
  <c r="AR54"/>
  <c r="AQ52" i="19"/>
  <c r="AU54" i="15"/>
  <c r="AO55"/>
  <c r="AQ55"/>
  <c r="AR55"/>
  <c r="AQ53" i="19"/>
  <c r="AU55" i="15"/>
  <c r="AO56"/>
  <c r="AQ56"/>
  <c r="AR56"/>
  <c r="AQ54" i="19"/>
  <c r="AU56" i="15"/>
  <c r="AT54" i="19" s="1"/>
  <c r="BC50" i="25" s="1"/>
  <c r="AO57" i="15"/>
  <c r="AQ57"/>
  <c r="AR57"/>
  <c r="AQ55" i="19"/>
  <c r="AU57" i="15"/>
  <c r="AO58"/>
  <c r="AQ58"/>
  <c r="AR58"/>
  <c r="AQ56" i="19"/>
  <c r="AU58" i="15"/>
  <c r="AO59"/>
  <c r="AQ59"/>
  <c r="AR59"/>
  <c r="AQ57" i="19"/>
  <c r="AU59" i="15"/>
  <c r="AO60"/>
  <c r="AQ60"/>
  <c r="AR60"/>
  <c r="AQ58" i="19"/>
  <c r="AU60" i="15"/>
  <c r="AT58" i="19" s="1"/>
  <c r="BC54" i="25" s="1"/>
  <c r="AO61" i="15"/>
  <c r="AQ61"/>
  <c r="AR61"/>
  <c r="AQ59" i="19"/>
  <c r="AU61" i="15"/>
  <c r="AO62"/>
  <c r="AQ62"/>
  <c r="AR62"/>
  <c r="AQ60" i="19"/>
  <c r="AU62" i="15"/>
  <c r="AO63"/>
  <c r="AQ63"/>
  <c r="AR63"/>
  <c r="AQ61" i="19"/>
  <c r="AU63" i="15"/>
  <c r="AO64"/>
  <c r="AQ64"/>
  <c r="AR64"/>
  <c r="AQ62" i="19"/>
  <c r="AU64" i="15"/>
  <c r="AT62" i="19" s="1"/>
  <c r="BC58" i="25" s="1"/>
  <c r="AO65" i="15"/>
  <c r="AQ65"/>
  <c r="AR65"/>
  <c r="AQ63" i="19"/>
  <c r="AU65" i="15"/>
  <c r="AO66"/>
  <c r="AQ66"/>
  <c r="AR66"/>
  <c r="AQ64" i="19"/>
  <c r="AU66" i="15"/>
  <c r="AO67"/>
  <c r="AQ67"/>
  <c r="AR67"/>
  <c r="AQ65" i="19"/>
  <c r="AU67" i="15"/>
  <c r="AO68"/>
  <c r="AQ68"/>
  <c r="AR68"/>
  <c r="AQ66" i="19"/>
  <c r="AU68" i="15"/>
  <c r="AT66" i="19" s="1"/>
  <c r="BC62" i="25" s="1"/>
  <c r="AO69" i="15"/>
  <c r="AQ69"/>
  <c r="AR69"/>
  <c r="AQ67" i="19"/>
  <c r="AU69" i="15"/>
  <c r="AO70"/>
  <c r="AQ70"/>
  <c r="AR70"/>
  <c r="AQ68" i="19"/>
  <c r="AU70" i="15"/>
  <c r="AO71"/>
  <c r="AQ71"/>
  <c r="AR71"/>
  <c r="AQ69" i="19"/>
  <c r="AU71" i="15"/>
  <c r="AO72"/>
  <c r="AQ72"/>
  <c r="AR72"/>
  <c r="AQ70" i="19"/>
  <c r="AU72" i="15"/>
  <c r="AT70" i="19" s="1"/>
  <c r="BC66" i="25" s="1"/>
  <c r="AO73" i="15"/>
  <c r="AQ73"/>
  <c r="AR73"/>
  <c r="AQ71" i="19"/>
  <c r="AU73" i="15"/>
  <c r="AO74"/>
  <c r="AQ74"/>
  <c r="AR74"/>
  <c r="AQ72" i="19"/>
  <c r="AU74" i="15"/>
  <c r="AO75"/>
  <c r="AQ75"/>
  <c r="AR75"/>
  <c r="AQ73" i="19"/>
  <c r="AU75" i="15"/>
  <c r="AO76"/>
  <c r="AQ76"/>
  <c r="AR76"/>
  <c r="AQ74" i="19"/>
  <c r="AU76" i="15"/>
  <c r="AT74" i="19" s="1"/>
  <c r="BC70" i="25" s="1"/>
  <c r="AO77" i="15"/>
  <c r="AQ77"/>
  <c r="AR77"/>
  <c r="AQ75" i="19"/>
  <c r="AU77" i="15"/>
  <c r="AO78"/>
  <c r="AQ78"/>
  <c r="AR78"/>
  <c r="AQ76" i="19"/>
  <c r="AU78" i="15"/>
  <c r="AO79"/>
  <c r="AQ79"/>
  <c r="AR79"/>
  <c r="AQ77" i="19"/>
  <c r="AU79" i="15"/>
  <c r="AO80"/>
  <c r="AQ80"/>
  <c r="AR80"/>
  <c r="AQ78" i="19"/>
  <c r="AU80" i="15"/>
  <c r="AT78" i="19" s="1"/>
  <c r="BC74" i="25" s="1"/>
  <c r="AO81" i="15"/>
  <c r="AQ81"/>
  <c r="AR81"/>
  <c r="AQ79" i="19"/>
  <c r="AU81" i="15"/>
  <c r="AO82"/>
  <c r="AQ82"/>
  <c r="AR82"/>
  <c r="AQ80" i="19"/>
  <c r="AU82" i="15"/>
  <c r="AO83"/>
  <c r="AQ83"/>
  <c r="AR83"/>
  <c r="AQ81" i="19"/>
  <c r="AU83" i="15"/>
  <c r="AO84"/>
  <c r="AQ84"/>
  <c r="AR84"/>
  <c r="AQ82" i="19"/>
  <c r="AU84" i="15"/>
  <c r="AT82" i="19" s="1"/>
  <c r="BC78" i="25" s="1"/>
  <c r="AO85" i="15"/>
  <c r="AQ85"/>
  <c r="AR85"/>
  <c r="AQ83" i="19"/>
  <c r="AU85" i="15"/>
  <c r="AO86"/>
  <c r="AQ86"/>
  <c r="AR86"/>
  <c r="AQ84" i="19"/>
  <c r="AU86" i="15"/>
  <c r="AO87"/>
  <c r="AQ87"/>
  <c r="AR87"/>
  <c r="AQ85" i="19"/>
  <c r="AU87" i="15"/>
  <c r="AO88"/>
  <c r="AQ88"/>
  <c r="AR88"/>
  <c r="AQ86" i="19"/>
  <c r="AU88" i="15"/>
  <c r="AT86" i="19" s="1"/>
  <c r="BC82" i="25" s="1"/>
  <c r="AO89" i="15"/>
  <c r="AQ89"/>
  <c r="AR89"/>
  <c r="AQ87" i="19"/>
  <c r="AU89" i="15"/>
  <c r="AO90"/>
  <c r="AQ90"/>
  <c r="AR90"/>
  <c r="AQ88" i="19"/>
  <c r="AU90" i="15"/>
  <c r="AO91"/>
  <c r="AQ91"/>
  <c r="AR91"/>
  <c r="AQ89" i="19"/>
  <c r="AU91" i="15"/>
  <c r="AO92"/>
  <c r="AQ92"/>
  <c r="AR92"/>
  <c r="AQ90" i="19"/>
  <c r="AU92" i="15"/>
  <c r="AT90" i="19" s="1"/>
  <c r="BC86" i="25" s="1"/>
  <c r="AO93" i="15"/>
  <c r="AQ93"/>
  <c r="AR93"/>
  <c r="AQ91" i="19"/>
  <c r="AU93" i="15"/>
  <c r="AO94"/>
  <c r="AQ94"/>
  <c r="AR94"/>
  <c r="AQ92" i="19"/>
  <c r="AU94" i="15"/>
  <c r="AO95"/>
  <c r="AQ95"/>
  <c r="AR95"/>
  <c r="AQ93" i="19"/>
  <c r="AU95" i="15"/>
  <c r="AO96"/>
  <c r="AQ96"/>
  <c r="AR96"/>
  <c r="AQ94" i="19"/>
  <c r="AU96" i="15"/>
  <c r="AT94" i="19" s="1"/>
  <c r="BC90" i="25" s="1"/>
  <c r="AO97" i="15"/>
  <c r="AQ97"/>
  <c r="AR97"/>
  <c r="AQ95" i="19"/>
  <c r="AU97" i="15"/>
  <c r="AO98"/>
  <c r="AQ98"/>
  <c r="AR98"/>
  <c r="AQ96" i="19"/>
  <c r="AU98" i="15"/>
  <c r="AO99"/>
  <c r="AQ99"/>
  <c r="AR99"/>
  <c r="AQ97" i="19"/>
  <c r="AU99" i="15"/>
  <c r="AO100"/>
  <c r="AQ100"/>
  <c r="AR100"/>
  <c r="AQ98" i="19"/>
  <c r="AU100" i="15"/>
  <c r="AT98" i="19" s="1"/>
  <c r="BC94" i="25" s="1"/>
  <c r="AO101" i="15"/>
  <c r="AQ101"/>
  <c r="AR101"/>
  <c r="AQ99" i="19"/>
  <c r="AU101" i="15"/>
  <c r="AO102"/>
  <c r="AQ102"/>
  <c r="AR102"/>
  <c r="AQ100" i="19"/>
  <c r="AU102" i="15"/>
  <c r="AO103"/>
  <c r="AQ103"/>
  <c r="AR103"/>
  <c r="AQ101" i="19"/>
  <c r="AU103" i="15"/>
  <c r="AO104"/>
  <c r="AQ104"/>
  <c r="AR104"/>
  <c r="AQ102" i="19"/>
  <c r="AU104" i="15"/>
  <c r="AT102" i="19" s="1"/>
  <c r="BC98" i="25" s="1"/>
  <c r="AO105" i="15"/>
  <c r="AQ105"/>
  <c r="AR105"/>
  <c r="AQ103" i="19"/>
  <c r="AU105" i="15"/>
  <c r="AO106"/>
  <c r="AQ106"/>
  <c r="AR106"/>
  <c r="AQ104" i="19"/>
  <c r="AU106" i="15"/>
  <c r="AO107"/>
  <c r="AQ107"/>
  <c r="AR107"/>
  <c r="AQ105" i="19"/>
  <c r="AU107" i="15"/>
  <c r="AO108"/>
  <c r="AQ108"/>
  <c r="AR108"/>
  <c r="AQ106" i="19"/>
  <c r="AU108" i="15"/>
  <c r="AT106" i="19" s="1"/>
  <c r="BC102" i="25" s="1"/>
  <c r="AC11" i="15"/>
  <c r="AE11"/>
  <c r="AF11"/>
  <c r="AE9" i="19"/>
  <c r="AI11" i="15"/>
  <c r="AC12"/>
  <c r="AE12"/>
  <c r="AF12"/>
  <c r="AE10" i="19"/>
  <c r="AI12" i="15"/>
  <c r="AC13"/>
  <c r="AE13"/>
  <c r="AF13"/>
  <c r="AE11" i="19"/>
  <c r="AI13" i="15"/>
  <c r="AC14"/>
  <c r="AE14"/>
  <c r="AF14"/>
  <c r="AE12" i="19"/>
  <c r="AI14" i="15"/>
  <c r="AH12" i="19" s="1"/>
  <c r="BB8" i="25" s="1"/>
  <c r="AC15" i="15"/>
  <c r="AE15"/>
  <c r="AF15"/>
  <c r="AE13" i="19"/>
  <c r="AI15" i="15"/>
  <c r="AC16"/>
  <c r="AE16"/>
  <c r="AF16"/>
  <c r="AE14" i="19"/>
  <c r="AI16" i="15"/>
  <c r="AC17"/>
  <c r="AE17"/>
  <c r="AF17"/>
  <c r="AE15" i="19"/>
  <c r="AI17" i="15"/>
  <c r="AC18"/>
  <c r="AE18"/>
  <c r="AF18"/>
  <c r="AE16" i="19"/>
  <c r="AI18" i="15"/>
  <c r="AH16" i="19" s="1"/>
  <c r="BB12" i="25" s="1"/>
  <c r="AC19" i="15"/>
  <c r="AE19"/>
  <c r="AF19"/>
  <c r="AE17" i="19"/>
  <c r="AI19" i="15"/>
  <c r="AC20"/>
  <c r="AE20"/>
  <c r="AF20"/>
  <c r="AE18" i="19"/>
  <c r="AI20" i="15"/>
  <c r="AC21"/>
  <c r="AE21"/>
  <c r="AF21"/>
  <c r="AE19" i="19"/>
  <c r="AI21" i="15"/>
  <c r="AC22"/>
  <c r="AE22"/>
  <c r="AF22"/>
  <c r="AE20" i="19"/>
  <c r="AI22" i="15"/>
  <c r="AH20" i="19" s="1"/>
  <c r="BB16" i="25" s="1"/>
  <c r="AC23" i="15"/>
  <c r="AE23"/>
  <c r="AF23"/>
  <c r="AE21" i="19"/>
  <c r="AI23" i="15"/>
  <c r="AC24"/>
  <c r="AE24"/>
  <c r="AF24"/>
  <c r="AE22" i="19"/>
  <c r="AI24" i="15"/>
  <c r="AC25"/>
  <c r="AE25"/>
  <c r="AF25"/>
  <c r="AE23" i="19"/>
  <c r="AI25" i="15"/>
  <c r="AC26"/>
  <c r="AE26"/>
  <c r="AF26"/>
  <c r="AE24" i="19"/>
  <c r="AI26" i="15"/>
  <c r="AH24" i="19" s="1"/>
  <c r="BB20" i="25" s="1"/>
  <c r="AC27" i="15"/>
  <c r="AE27"/>
  <c r="AF27"/>
  <c r="AE25" i="19"/>
  <c r="AI27" i="15"/>
  <c r="AC28"/>
  <c r="AE28"/>
  <c r="AF28"/>
  <c r="AE26" i="19"/>
  <c r="AI28" i="15"/>
  <c r="AC29"/>
  <c r="AE29"/>
  <c r="AF29"/>
  <c r="AE27" i="19"/>
  <c r="AI29" i="15"/>
  <c r="AC30"/>
  <c r="AE30"/>
  <c r="AF30"/>
  <c r="AE28" i="19"/>
  <c r="AI30" i="15"/>
  <c r="AH28" i="19" s="1"/>
  <c r="BB24" i="25" s="1"/>
  <c r="AC31" i="15"/>
  <c r="AE31"/>
  <c r="AF31"/>
  <c r="AE29" i="19"/>
  <c r="AI31" i="15"/>
  <c r="AC32"/>
  <c r="AE32"/>
  <c r="AF32"/>
  <c r="AE30" i="19"/>
  <c r="AI32" i="15"/>
  <c r="AC33"/>
  <c r="AE33"/>
  <c r="AF33"/>
  <c r="AE31" i="19"/>
  <c r="AI33" i="15"/>
  <c r="AC34"/>
  <c r="AE34"/>
  <c r="AF34"/>
  <c r="AE32" i="19"/>
  <c r="AI34" i="15"/>
  <c r="AH32" i="19" s="1"/>
  <c r="BB28" i="25" s="1"/>
  <c r="AC35" i="15"/>
  <c r="AE35"/>
  <c r="AF35"/>
  <c r="AE33" i="19"/>
  <c r="AI35" i="15"/>
  <c r="AC36"/>
  <c r="AE36"/>
  <c r="AF36"/>
  <c r="AE34" i="19"/>
  <c r="AI36" i="15"/>
  <c r="AC37"/>
  <c r="AE37"/>
  <c r="AF37"/>
  <c r="AE35" i="19"/>
  <c r="AI37" i="15"/>
  <c r="AC38"/>
  <c r="AE38"/>
  <c r="AF38"/>
  <c r="AE36" i="19"/>
  <c r="AI38" i="15"/>
  <c r="AH36" i="19" s="1"/>
  <c r="BB32" i="25" s="1"/>
  <c r="AC39" i="15"/>
  <c r="AE39"/>
  <c r="AF39"/>
  <c r="AE37" i="19"/>
  <c r="AI39" i="15"/>
  <c r="AC40"/>
  <c r="AE40"/>
  <c r="AF40"/>
  <c r="AE38" i="19"/>
  <c r="AI40" i="15"/>
  <c r="AC41"/>
  <c r="AE41"/>
  <c r="AF41"/>
  <c r="AE39" i="19"/>
  <c r="AI41" i="15"/>
  <c r="AC42"/>
  <c r="AE42"/>
  <c r="AF42"/>
  <c r="AE40" i="19"/>
  <c r="AI42" i="15"/>
  <c r="AH40" i="19" s="1"/>
  <c r="BB36" i="25" s="1"/>
  <c r="AC43" i="15"/>
  <c r="AE43"/>
  <c r="AF43"/>
  <c r="AE41" i="19"/>
  <c r="AI43" i="15"/>
  <c r="AC44"/>
  <c r="AE44"/>
  <c r="AF44"/>
  <c r="AE42" i="19"/>
  <c r="AI44" i="15"/>
  <c r="AC45"/>
  <c r="AE45"/>
  <c r="AF45"/>
  <c r="AE43" i="19"/>
  <c r="AI45" i="15"/>
  <c r="AC46"/>
  <c r="AE46"/>
  <c r="AF46"/>
  <c r="AE44" i="19"/>
  <c r="AI46" i="15"/>
  <c r="AH44" i="19" s="1"/>
  <c r="BB40" i="25" s="1"/>
  <c r="AC47" i="15"/>
  <c r="AE47"/>
  <c r="AF47"/>
  <c r="AE45" i="19"/>
  <c r="AI47" i="15"/>
  <c r="AC48"/>
  <c r="AE48"/>
  <c r="AF48"/>
  <c r="AE46" i="19"/>
  <c r="AI48" i="15"/>
  <c r="AC49"/>
  <c r="AE49"/>
  <c r="AF49"/>
  <c r="AE47" i="19"/>
  <c r="AI49" i="15"/>
  <c r="AC50"/>
  <c r="AE50"/>
  <c r="AF50"/>
  <c r="AE48" i="19"/>
  <c r="AI50" i="15"/>
  <c r="AH48" i="19" s="1"/>
  <c r="BB44" i="25" s="1"/>
  <c r="AC51" i="15"/>
  <c r="AE51"/>
  <c r="AF51"/>
  <c r="AE49" i="19"/>
  <c r="AI51" i="15"/>
  <c r="AC52"/>
  <c r="AE52"/>
  <c r="AF52"/>
  <c r="AE50" i="19"/>
  <c r="AI52" i="15"/>
  <c r="AC53"/>
  <c r="AE53"/>
  <c r="AF53"/>
  <c r="AE51" i="19"/>
  <c r="AI53" i="15"/>
  <c r="AC54"/>
  <c r="AE54"/>
  <c r="AF54"/>
  <c r="AE52" i="19"/>
  <c r="AI54" i="15"/>
  <c r="AH52" i="19" s="1"/>
  <c r="BB48" i="25" s="1"/>
  <c r="AC55" i="15"/>
  <c r="AE55"/>
  <c r="AF55"/>
  <c r="AE53" i="19"/>
  <c r="AI55" i="15"/>
  <c r="AC56"/>
  <c r="AE56"/>
  <c r="AF56"/>
  <c r="AE54" i="19"/>
  <c r="AI56" i="15"/>
  <c r="AC57"/>
  <c r="AE57"/>
  <c r="AF57"/>
  <c r="AE55" i="19"/>
  <c r="AI57" i="15"/>
  <c r="AC58"/>
  <c r="AE58"/>
  <c r="AF58"/>
  <c r="AE56" i="19"/>
  <c r="AI58" i="15"/>
  <c r="AH56" i="19" s="1"/>
  <c r="BB52" i="25" s="1"/>
  <c r="AC59" i="15"/>
  <c r="AE59"/>
  <c r="AF59"/>
  <c r="AE57" i="19"/>
  <c r="AI59" i="15"/>
  <c r="AC60"/>
  <c r="AE60"/>
  <c r="AF60"/>
  <c r="AE58" i="19"/>
  <c r="AI60" i="15"/>
  <c r="AC61"/>
  <c r="AE61"/>
  <c r="AF61"/>
  <c r="AE59" i="19"/>
  <c r="AI61" i="15"/>
  <c r="AC62"/>
  <c r="AE62"/>
  <c r="AF62"/>
  <c r="AE60" i="19"/>
  <c r="AI62" i="15"/>
  <c r="AH60" i="19" s="1"/>
  <c r="BB56" i="25" s="1"/>
  <c r="AC63" i="15"/>
  <c r="AE63"/>
  <c r="AF63"/>
  <c r="AE61" i="19"/>
  <c r="AI63" i="15"/>
  <c r="AC64"/>
  <c r="AE64"/>
  <c r="AF64"/>
  <c r="AE62" i="19"/>
  <c r="AI64" i="15"/>
  <c r="AC65"/>
  <c r="AE65"/>
  <c r="AF65"/>
  <c r="AE63" i="19"/>
  <c r="AI65" i="15"/>
  <c r="AC66"/>
  <c r="AE66"/>
  <c r="AF66"/>
  <c r="AE64" i="19"/>
  <c r="AI66" i="15"/>
  <c r="AH64" i="19" s="1"/>
  <c r="BB60" i="25" s="1"/>
  <c r="AC67" i="15"/>
  <c r="AE67"/>
  <c r="AF67"/>
  <c r="AE65" i="19"/>
  <c r="AI67" i="15"/>
  <c r="AC68"/>
  <c r="AE68"/>
  <c r="AF68"/>
  <c r="AE66" i="19"/>
  <c r="AI68" i="15"/>
  <c r="AC69"/>
  <c r="AE69"/>
  <c r="AF69"/>
  <c r="AE67" i="19"/>
  <c r="AI69" i="15"/>
  <c r="AC70"/>
  <c r="AE70"/>
  <c r="AF70"/>
  <c r="AE68" i="19"/>
  <c r="AI70" i="15"/>
  <c r="AH68" i="19" s="1"/>
  <c r="BB64" i="25" s="1"/>
  <c r="AC71" i="15"/>
  <c r="AE71"/>
  <c r="AF71"/>
  <c r="AE69" i="19"/>
  <c r="AI71" i="15"/>
  <c r="AC72"/>
  <c r="AE72"/>
  <c r="AF72"/>
  <c r="AE70" i="19"/>
  <c r="AI72" i="15"/>
  <c r="AC73"/>
  <c r="AE73"/>
  <c r="AF73"/>
  <c r="AE71" i="19"/>
  <c r="AI73" i="15"/>
  <c r="AC74"/>
  <c r="AE74"/>
  <c r="AF74"/>
  <c r="AE72" i="19"/>
  <c r="AI74" i="15"/>
  <c r="AH72" i="19" s="1"/>
  <c r="BB68" i="25" s="1"/>
  <c r="AC75" i="15"/>
  <c r="AE75"/>
  <c r="AF75"/>
  <c r="AE73" i="19"/>
  <c r="AI75" i="15"/>
  <c r="AC76"/>
  <c r="AE76"/>
  <c r="AF76"/>
  <c r="AE74" i="19"/>
  <c r="AI76" i="15"/>
  <c r="AC77"/>
  <c r="AE77"/>
  <c r="AF77"/>
  <c r="AE75" i="19"/>
  <c r="AI77" i="15"/>
  <c r="AC78"/>
  <c r="AE78"/>
  <c r="AF78"/>
  <c r="AE76" i="19"/>
  <c r="AI78" i="15"/>
  <c r="AH76" i="19" s="1"/>
  <c r="BB72" i="25" s="1"/>
  <c r="AC79" i="15"/>
  <c r="AE79"/>
  <c r="AF79"/>
  <c r="AE77" i="19"/>
  <c r="AI79" i="15"/>
  <c r="AC80"/>
  <c r="AE80"/>
  <c r="AF80"/>
  <c r="AE78" i="19"/>
  <c r="AI80" i="15"/>
  <c r="AC81"/>
  <c r="AE81"/>
  <c r="AF81"/>
  <c r="AE79" i="19"/>
  <c r="AI81" i="15"/>
  <c r="AC82"/>
  <c r="AE82"/>
  <c r="AF82"/>
  <c r="AE80" i="19"/>
  <c r="AI82" i="15"/>
  <c r="AH80" i="19" s="1"/>
  <c r="BB76" i="25" s="1"/>
  <c r="AC83" i="15"/>
  <c r="AE83"/>
  <c r="AF83"/>
  <c r="AE81" i="19"/>
  <c r="AI83" i="15"/>
  <c r="AC84"/>
  <c r="AE84"/>
  <c r="AF84"/>
  <c r="AE82" i="19"/>
  <c r="AI84" i="15"/>
  <c r="AC85"/>
  <c r="AE85"/>
  <c r="AF85"/>
  <c r="AE83" i="19"/>
  <c r="AI85" i="15"/>
  <c r="AC86"/>
  <c r="AE86"/>
  <c r="AF86"/>
  <c r="AE84" i="19"/>
  <c r="AI86" i="15"/>
  <c r="AH84" i="19" s="1"/>
  <c r="BB80" i="25" s="1"/>
  <c r="AC87" i="15"/>
  <c r="AE87"/>
  <c r="AF87"/>
  <c r="AE85" i="19"/>
  <c r="AI87" i="15"/>
  <c r="AC88"/>
  <c r="AE88"/>
  <c r="AF88"/>
  <c r="AE86" i="19"/>
  <c r="AI88" i="15"/>
  <c r="AC89"/>
  <c r="AE89"/>
  <c r="AF89"/>
  <c r="AE87" i="19"/>
  <c r="AI89" i="15"/>
  <c r="AC90"/>
  <c r="AE90"/>
  <c r="AF90"/>
  <c r="AE88" i="19"/>
  <c r="AI90" i="15"/>
  <c r="AH88" i="19" s="1"/>
  <c r="BB84" i="25" s="1"/>
  <c r="AC91" i="15"/>
  <c r="AE91"/>
  <c r="AF91"/>
  <c r="AE89" i="19"/>
  <c r="AI91" i="15"/>
  <c r="AC92"/>
  <c r="AE92"/>
  <c r="AF92"/>
  <c r="AE90" i="19"/>
  <c r="AI92" i="15"/>
  <c r="AC93"/>
  <c r="AE93"/>
  <c r="AF93"/>
  <c r="AE91" i="19"/>
  <c r="AI93" i="15"/>
  <c r="AC94"/>
  <c r="AE94"/>
  <c r="AF94"/>
  <c r="AE92" i="19"/>
  <c r="AI94" i="15"/>
  <c r="AH92" i="19" s="1"/>
  <c r="BB88" i="25" s="1"/>
  <c r="AC95" i="15"/>
  <c r="AE95"/>
  <c r="AF95"/>
  <c r="AE93" i="19"/>
  <c r="AI95" i="15"/>
  <c r="AC96"/>
  <c r="AE96"/>
  <c r="AF96"/>
  <c r="AE94" i="19"/>
  <c r="AI96" i="15"/>
  <c r="AC97"/>
  <c r="AE97"/>
  <c r="AF97"/>
  <c r="AE95" i="19"/>
  <c r="AI97" i="15"/>
  <c r="AC98"/>
  <c r="AE98"/>
  <c r="AF98"/>
  <c r="AE96" i="19"/>
  <c r="AI98" i="15"/>
  <c r="AH96" i="19" s="1"/>
  <c r="BB92" i="25" s="1"/>
  <c r="AC99" i="15"/>
  <c r="AE99"/>
  <c r="AF99"/>
  <c r="AE97" i="19"/>
  <c r="AI99" i="15"/>
  <c r="AC100"/>
  <c r="AE100"/>
  <c r="AF100"/>
  <c r="AE98" i="19"/>
  <c r="AI100" i="15"/>
  <c r="AC101"/>
  <c r="AE101"/>
  <c r="AF101"/>
  <c r="AE99" i="19"/>
  <c r="AI101" i="15"/>
  <c r="AC102"/>
  <c r="AE102"/>
  <c r="AF102"/>
  <c r="AE100" i="19"/>
  <c r="AI102" i="15"/>
  <c r="AH100" i="19" s="1"/>
  <c r="BB96" i="25" s="1"/>
  <c r="AC103" i="15"/>
  <c r="AE103"/>
  <c r="AF103"/>
  <c r="AE101" i="19"/>
  <c r="AI103" i="15"/>
  <c r="AC104"/>
  <c r="AE104"/>
  <c r="AF104"/>
  <c r="AE102" i="19"/>
  <c r="AI104" i="15"/>
  <c r="AC105"/>
  <c r="AE105"/>
  <c r="AF105"/>
  <c r="AE103" i="19"/>
  <c r="AI105" i="15"/>
  <c r="AC106"/>
  <c r="AE106"/>
  <c r="AF106"/>
  <c r="AE104" i="19"/>
  <c r="AI106" i="15"/>
  <c r="AH104" i="19" s="1"/>
  <c r="BB100" i="25" s="1"/>
  <c r="AC107" i="15"/>
  <c r="AE107"/>
  <c r="AF107"/>
  <c r="AE105" i="19"/>
  <c r="AI107" i="15"/>
  <c r="AC108"/>
  <c r="AE108"/>
  <c r="AF108"/>
  <c r="AE106" i="19"/>
  <c r="AI108" i="15"/>
  <c r="Q11"/>
  <c r="S11"/>
  <c r="T11"/>
  <c r="S9" i="19"/>
  <c r="W11" i="15"/>
  <c r="V9" i="19"/>
  <c r="BA5" i="25" s="1"/>
  <c r="Q12" i="15"/>
  <c r="S12"/>
  <c r="T12"/>
  <c r="S10" i="19"/>
  <c r="V10" s="1"/>
  <c r="BA6" i="25" s="1"/>
  <c r="W12" i="15"/>
  <c r="Q13"/>
  <c r="S13"/>
  <c r="T13"/>
  <c r="S11" i="19"/>
  <c r="W13" i="15"/>
  <c r="V11" i="19"/>
  <c r="BA7" i="25" s="1"/>
  <c r="Q14" i="15"/>
  <c r="S14"/>
  <c r="T14"/>
  <c r="S12" i="19"/>
  <c r="V12" s="1"/>
  <c r="BA8" i="25" s="1"/>
  <c r="W14" i="15"/>
  <c r="Q15"/>
  <c r="S15"/>
  <c r="T15"/>
  <c r="S13" i="19"/>
  <c r="W15" i="15"/>
  <c r="V13" i="19"/>
  <c r="BA9" i="25" s="1"/>
  <c r="Q16" i="15"/>
  <c r="S16"/>
  <c r="T16"/>
  <c r="S14" i="19"/>
  <c r="V14" s="1"/>
  <c r="BA10" i="25" s="1"/>
  <c r="W16" i="15"/>
  <c r="Q17"/>
  <c r="S17"/>
  <c r="T17"/>
  <c r="S15" i="19"/>
  <c r="W17" i="15"/>
  <c r="V15" i="19"/>
  <c r="BA11" i="25" s="1"/>
  <c r="Q18" i="15"/>
  <c r="S18"/>
  <c r="T18"/>
  <c r="S16" i="19"/>
  <c r="V16" s="1"/>
  <c r="BA12" i="25" s="1"/>
  <c r="W18" i="15"/>
  <c r="Q19"/>
  <c r="S19"/>
  <c r="T19"/>
  <c r="S17" i="19"/>
  <c r="W19" i="15"/>
  <c r="V17" i="19"/>
  <c r="BA13" i="25" s="1"/>
  <c r="Q20" i="15"/>
  <c r="S20"/>
  <c r="T20"/>
  <c r="S18" i="19"/>
  <c r="V18" s="1"/>
  <c r="BA14" i="25" s="1"/>
  <c r="W20" i="15"/>
  <c r="Q21"/>
  <c r="S21"/>
  <c r="T21"/>
  <c r="S19" i="19"/>
  <c r="W21" i="15"/>
  <c r="V19" i="19"/>
  <c r="BA15" i="25" s="1"/>
  <c r="Q22" i="15"/>
  <c r="S22"/>
  <c r="T22"/>
  <c r="S20" i="19"/>
  <c r="V20" s="1"/>
  <c r="BA16" i="25" s="1"/>
  <c r="W22" i="15"/>
  <c r="Q23"/>
  <c r="S23"/>
  <c r="T23"/>
  <c r="S21" i="19"/>
  <c r="W23" i="15"/>
  <c r="V21" i="19"/>
  <c r="BA17" i="25" s="1"/>
  <c r="Q24" i="15"/>
  <c r="S24"/>
  <c r="T24"/>
  <c r="S22" i="19"/>
  <c r="V22" s="1"/>
  <c r="BA18" i="25" s="1"/>
  <c r="W24" i="15"/>
  <c r="Q25"/>
  <c r="S25"/>
  <c r="T25"/>
  <c r="S23" i="19"/>
  <c r="W25" i="15"/>
  <c r="V23" i="19"/>
  <c r="BA19" i="25" s="1"/>
  <c r="Q26" i="15"/>
  <c r="S26"/>
  <c r="T26"/>
  <c r="S24" i="19"/>
  <c r="V24" s="1"/>
  <c r="BA20" i="25" s="1"/>
  <c r="W26" i="15"/>
  <c r="Q27"/>
  <c r="S27"/>
  <c r="T27"/>
  <c r="S25" i="19"/>
  <c r="W27" i="15"/>
  <c r="V25" i="19"/>
  <c r="BA21" i="25" s="1"/>
  <c r="Q28" i="15"/>
  <c r="S28"/>
  <c r="T28"/>
  <c r="S26" i="19"/>
  <c r="V26" s="1"/>
  <c r="BA22" i="25" s="1"/>
  <c r="W28" i="15"/>
  <c r="Q29"/>
  <c r="S29"/>
  <c r="T29"/>
  <c r="S27" i="19"/>
  <c r="W29" i="15"/>
  <c r="V27" i="19"/>
  <c r="BA23" i="25" s="1"/>
  <c r="Q30" i="15"/>
  <c r="S30"/>
  <c r="T30"/>
  <c r="S28" i="19"/>
  <c r="V28" s="1"/>
  <c r="BA24" i="25" s="1"/>
  <c r="W30" i="15"/>
  <c r="Q31"/>
  <c r="S31"/>
  <c r="T31"/>
  <c r="S29" i="19"/>
  <c r="W31" i="15"/>
  <c r="V29" i="19"/>
  <c r="BA25" i="25" s="1"/>
  <c r="Q32" i="15"/>
  <c r="S32"/>
  <c r="T32"/>
  <c r="S30" i="19"/>
  <c r="V30" s="1"/>
  <c r="BA26" i="25" s="1"/>
  <c r="W32" i="15"/>
  <c r="Q33"/>
  <c r="S33"/>
  <c r="T33"/>
  <c r="S31" i="19"/>
  <c r="W33" i="15"/>
  <c r="V31" i="19"/>
  <c r="BA27" i="25" s="1"/>
  <c r="Q34" i="15"/>
  <c r="S34"/>
  <c r="T34"/>
  <c r="S32" i="19"/>
  <c r="V32" s="1"/>
  <c r="BA28" i="25" s="1"/>
  <c r="W34" i="15"/>
  <c r="Q35"/>
  <c r="S35"/>
  <c r="T35"/>
  <c r="S33" i="19"/>
  <c r="W35" i="15"/>
  <c r="V33" i="19"/>
  <c r="BA29" i="25" s="1"/>
  <c r="Q36" i="15"/>
  <c r="S36"/>
  <c r="T36"/>
  <c r="S34" i="19"/>
  <c r="V34" s="1"/>
  <c r="BA30" i="25" s="1"/>
  <c r="W36" i="15"/>
  <c r="Q37"/>
  <c r="S37"/>
  <c r="T37"/>
  <c r="S35" i="19"/>
  <c r="W37" i="15"/>
  <c r="V35" i="19"/>
  <c r="BA31" i="25" s="1"/>
  <c r="Q38" i="15"/>
  <c r="S38"/>
  <c r="T38"/>
  <c r="S36" i="19"/>
  <c r="V36" s="1"/>
  <c r="BA32" i="25" s="1"/>
  <c r="W38" i="15"/>
  <c r="Q39"/>
  <c r="S39"/>
  <c r="T39"/>
  <c r="S37" i="19"/>
  <c r="W39" i="15"/>
  <c r="V37" i="19"/>
  <c r="BA33" i="25" s="1"/>
  <c r="Q40" i="15"/>
  <c r="S40"/>
  <c r="T40"/>
  <c r="S38" i="19"/>
  <c r="V38" s="1"/>
  <c r="BA34" i="25" s="1"/>
  <c r="W40" i="15"/>
  <c r="Q41"/>
  <c r="S41"/>
  <c r="T41"/>
  <c r="S39" i="19"/>
  <c r="W41" i="15"/>
  <c r="V39" i="19"/>
  <c r="BA35" i="25" s="1"/>
  <c r="Q42" i="15"/>
  <c r="S42"/>
  <c r="T42"/>
  <c r="S40" i="19"/>
  <c r="V40" s="1"/>
  <c r="BA36" i="25" s="1"/>
  <c r="W42" i="15"/>
  <c r="Q43"/>
  <c r="S43"/>
  <c r="T43"/>
  <c r="S41" i="19"/>
  <c r="W43" i="15"/>
  <c r="V41" i="19"/>
  <c r="BA37" i="25" s="1"/>
  <c r="Q44" i="15"/>
  <c r="S44"/>
  <c r="T44"/>
  <c r="S42" i="19"/>
  <c r="V42" s="1"/>
  <c r="BA38" i="25" s="1"/>
  <c r="W44" i="15"/>
  <c r="Q45"/>
  <c r="S45"/>
  <c r="T45"/>
  <c r="S43" i="19"/>
  <c r="W45" i="15"/>
  <c r="V43" i="19"/>
  <c r="BA39" i="25" s="1"/>
  <c r="Q46" i="15"/>
  <c r="S46"/>
  <c r="T46"/>
  <c r="S44" i="19"/>
  <c r="V44" s="1"/>
  <c r="BA40" i="25" s="1"/>
  <c r="W46" i="15"/>
  <c r="Q47"/>
  <c r="S47"/>
  <c r="T47"/>
  <c r="S45" i="19"/>
  <c r="W47" i="15"/>
  <c r="V45" i="19"/>
  <c r="BA41" i="25" s="1"/>
  <c r="Q48" i="15"/>
  <c r="S48"/>
  <c r="T48"/>
  <c r="S46" i="19"/>
  <c r="V46" s="1"/>
  <c r="BA42" i="25" s="1"/>
  <c r="W48" i="15"/>
  <c r="Q49"/>
  <c r="S49"/>
  <c r="T49"/>
  <c r="S47" i="19"/>
  <c r="W49" i="15"/>
  <c r="V47" i="19"/>
  <c r="BA43" i="25" s="1"/>
  <c r="Q50" i="15"/>
  <c r="S50"/>
  <c r="T50"/>
  <c r="S48" i="19"/>
  <c r="V48" s="1"/>
  <c r="BA44" i="25" s="1"/>
  <c r="W50" i="15"/>
  <c r="Q51"/>
  <c r="S51"/>
  <c r="T51"/>
  <c r="S49" i="19"/>
  <c r="W51" i="15"/>
  <c r="V49" i="19"/>
  <c r="BA45" i="25" s="1"/>
  <c r="Q52" i="15"/>
  <c r="S52"/>
  <c r="T52"/>
  <c r="S50" i="19"/>
  <c r="V50" s="1"/>
  <c r="BA46" i="25" s="1"/>
  <c r="W52" i="15"/>
  <c r="Q53"/>
  <c r="S53"/>
  <c r="T53"/>
  <c r="S51" i="19"/>
  <c r="W53" i="15"/>
  <c r="V51" i="19"/>
  <c r="BA47" i="25" s="1"/>
  <c r="Q54" i="15"/>
  <c r="S54"/>
  <c r="T54"/>
  <c r="S52" i="19"/>
  <c r="V52" s="1"/>
  <c r="BA48" i="25" s="1"/>
  <c r="W54" i="15"/>
  <c r="Q55"/>
  <c r="S55"/>
  <c r="T55"/>
  <c r="S53" i="19"/>
  <c r="W55" i="15"/>
  <c r="V53" i="19"/>
  <c r="BA49" i="25" s="1"/>
  <c r="Q56" i="15"/>
  <c r="S56"/>
  <c r="T56"/>
  <c r="S54" i="19"/>
  <c r="V54" s="1"/>
  <c r="BA50" i="25" s="1"/>
  <c r="W56" i="15"/>
  <c r="Q57"/>
  <c r="S57"/>
  <c r="T57"/>
  <c r="S55" i="19"/>
  <c r="W57" i="15"/>
  <c r="V55" i="19"/>
  <c r="BA51" i="25" s="1"/>
  <c r="Q58" i="15"/>
  <c r="S58"/>
  <c r="T58"/>
  <c r="S56" i="19"/>
  <c r="V56" s="1"/>
  <c r="BA52" i="25" s="1"/>
  <c r="W58" i="15"/>
  <c r="Q59"/>
  <c r="S59"/>
  <c r="T59"/>
  <c r="S57" i="19"/>
  <c r="W59" i="15"/>
  <c r="V57" i="19"/>
  <c r="BA53" i="25" s="1"/>
  <c r="Q60" i="15"/>
  <c r="S60"/>
  <c r="T60"/>
  <c r="S58" i="19"/>
  <c r="V58" s="1"/>
  <c r="BA54" i="25" s="1"/>
  <c r="W60" i="15"/>
  <c r="Q61"/>
  <c r="S61"/>
  <c r="T61"/>
  <c r="S59" i="19"/>
  <c r="W61" i="15"/>
  <c r="V59" i="19"/>
  <c r="BA55" i="25" s="1"/>
  <c r="Q62" i="15"/>
  <c r="S62"/>
  <c r="T62"/>
  <c r="S60" i="19"/>
  <c r="V60" s="1"/>
  <c r="BA56" i="25" s="1"/>
  <c r="W62" i="15"/>
  <c r="Q63"/>
  <c r="S63"/>
  <c r="T63"/>
  <c r="S61" i="19"/>
  <c r="W63" i="15"/>
  <c r="V61" i="19"/>
  <c r="BA57" i="25" s="1"/>
  <c r="Q64" i="15"/>
  <c r="S64"/>
  <c r="T64"/>
  <c r="S62" i="19"/>
  <c r="V62" s="1"/>
  <c r="BA58" i="25" s="1"/>
  <c r="W64" i="15"/>
  <c r="Q65"/>
  <c r="S65"/>
  <c r="T65"/>
  <c r="S63" i="19"/>
  <c r="W65" i="15"/>
  <c r="V63" i="19"/>
  <c r="BA59" i="25" s="1"/>
  <c r="Q66" i="15"/>
  <c r="S66"/>
  <c r="T66"/>
  <c r="S64" i="19"/>
  <c r="V64" s="1"/>
  <c r="BA60" i="25" s="1"/>
  <c r="W66" i="15"/>
  <c r="Q67"/>
  <c r="S67"/>
  <c r="T67"/>
  <c r="S65" i="19"/>
  <c r="W67" i="15"/>
  <c r="V65" i="19"/>
  <c r="BA61" i="25" s="1"/>
  <c r="Q68" i="15"/>
  <c r="S68"/>
  <c r="T68"/>
  <c r="S66" i="19"/>
  <c r="V66" s="1"/>
  <c r="BA62" i="25" s="1"/>
  <c r="W68" i="15"/>
  <c r="Q69"/>
  <c r="S69"/>
  <c r="T69"/>
  <c r="S67" i="19"/>
  <c r="W69" i="15"/>
  <c r="V67" i="19"/>
  <c r="BA63" i="25" s="1"/>
  <c r="Q70" i="15"/>
  <c r="S70"/>
  <c r="T70"/>
  <c r="S68" i="19"/>
  <c r="V68" s="1"/>
  <c r="BA64" i="25" s="1"/>
  <c r="W70" i="15"/>
  <c r="Q71"/>
  <c r="S71"/>
  <c r="T71"/>
  <c r="S69" i="19"/>
  <c r="W71" i="15"/>
  <c r="V69" i="19"/>
  <c r="BA65" i="25" s="1"/>
  <c r="Q72" i="15"/>
  <c r="S72"/>
  <c r="T72"/>
  <c r="S70" i="19"/>
  <c r="V70" s="1"/>
  <c r="BA66" i="25" s="1"/>
  <c r="W72" i="15"/>
  <c r="Q73"/>
  <c r="S73"/>
  <c r="T73"/>
  <c r="S71" i="19"/>
  <c r="W73" i="15"/>
  <c r="V71" i="19"/>
  <c r="BA67" i="25" s="1"/>
  <c r="Q74" i="15"/>
  <c r="S74"/>
  <c r="T74"/>
  <c r="S72" i="19"/>
  <c r="V72" s="1"/>
  <c r="BA68" i="25" s="1"/>
  <c r="W74" i="15"/>
  <c r="Q75"/>
  <c r="S75"/>
  <c r="T75"/>
  <c r="S73" i="19"/>
  <c r="W75" i="15"/>
  <c r="V73" i="19"/>
  <c r="BA69" i="25" s="1"/>
  <c r="Q76" i="15"/>
  <c r="S76"/>
  <c r="T76"/>
  <c r="S74" i="19"/>
  <c r="V74" s="1"/>
  <c r="BA70" i="25" s="1"/>
  <c r="W76" i="15"/>
  <c r="Q77"/>
  <c r="S77"/>
  <c r="T77"/>
  <c r="S75" i="19"/>
  <c r="W77" i="15"/>
  <c r="V75" i="19"/>
  <c r="BA71" i="25" s="1"/>
  <c r="Q78" i="15"/>
  <c r="S78"/>
  <c r="T78"/>
  <c r="S76" i="19"/>
  <c r="V76" s="1"/>
  <c r="BA72" i="25" s="1"/>
  <c r="W78" i="15"/>
  <c r="Q79"/>
  <c r="S79"/>
  <c r="T79"/>
  <c r="S77" i="19"/>
  <c r="W79" i="15"/>
  <c r="V77" i="19"/>
  <c r="BA73" i="25" s="1"/>
  <c r="Q80" i="15"/>
  <c r="S80"/>
  <c r="T80"/>
  <c r="S78" i="19"/>
  <c r="V78" s="1"/>
  <c r="BA74" i="25" s="1"/>
  <c r="W80" i="15"/>
  <c r="Q81"/>
  <c r="S81"/>
  <c r="T81"/>
  <c r="S79" i="19"/>
  <c r="W81" i="15"/>
  <c r="V79" i="19"/>
  <c r="BA75" i="25" s="1"/>
  <c r="Q82" i="15"/>
  <c r="S82"/>
  <c r="T82"/>
  <c r="S80" i="19"/>
  <c r="V80" s="1"/>
  <c r="BA76" i="25" s="1"/>
  <c r="W82" i="15"/>
  <c r="Q83"/>
  <c r="S83"/>
  <c r="T83"/>
  <c r="S81" i="19"/>
  <c r="W83" i="15"/>
  <c r="V81" i="19"/>
  <c r="BA77" i="25" s="1"/>
  <c r="Q84" i="15"/>
  <c r="S84"/>
  <c r="T84"/>
  <c r="S82" i="19"/>
  <c r="V82" s="1"/>
  <c r="BA78" i="25" s="1"/>
  <c r="W84" i="15"/>
  <c r="Q85"/>
  <c r="S85"/>
  <c r="T85"/>
  <c r="S83" i="19"/>
  <c r="W85" i="15"/>
  <c r="V83" i="19"/>
  <c r="BA79" i="25" s="1"/>
  <c r="Q86" i="15"/>
  <c r="S86"/>
  <c r="T86"/>
  <c r="S84" i="19"/>
  <c r="V84" s="1"/>
  <c r="BA80" i="25" s="1"/>
  <c r="W86" i="15"/>
  <c r="Q87"/>
  <c r="S87"/>
  <c r="T87"/>
  <c r="S85" i="19"/>
  <c r="W87" i="15"/>
  <c r="V85" i="19"/>
  <c r="BA81" i="25" s="1"/>
  <c r="Q88" i="15"/>
  <c r="S88"/>
  <c r="T88"/>
  <c r="S86" i="19"/>
  <c r="V86" s="1"/>
  <c r="BA82" i="25" s="1"/>
  <c r="W88" i="15"/>
  <c r="Q89"/>
  <c r="S89"/>
  <c r="T89"/>
  <c r="S87" i="19"/>
  <c r="W89" i="15"/>
  <c r="V87" i="19"/>
  <c r="BA83" i="25" s="1"/>
  <c r="Q90" i="15"/>
  <c r="S90"/>
  <c r="T90"/>
  <c r="S88" i="19"/>
  <c r="V88" s="1"/>
  <c r="BA84" i="25" s="1"/>
  <c r="W90" i="15"/>
  <c r="Q91"/>
  <c r="S91"/>
  <c r="T91"/>
  <c r="S89" i="19"/>
  <c r="W91" i="15"/>
  <c r="V89" i="19"/>
  <c r="BA85" i="25" s="1"/>
  <c r="Q92" i="15"/>
  <c r="S92"/>
  <c r="T92"/>
  <c r="S90" i="19"/>
  <c r="V90" s="1"/>
  <c r="BA86" i="25" s="1"/>
  <c r="W92" i="15"/>
  <c r="Q93"/>
  <c r="S93"/>
  <c r="T93"/>
  <c r="S91" i="19"/>
  <c r="W93" i="15"/>
  <c r="V91" i="19"/>
  <c r="BA87" i="25" s="1"/>
  <c r="Q94" i="15"/>
  <c r="S94"/>
  <c r="T94"/>
  <c r="S92" i="19"/>
  <c r="V92" s="1"/>
  <c r="BA88" i="25" s="1"/>
  <c r="W94" i="15"/>
  <c r="Q95"/>
  <c r="S95"/>
  <c r="T95"/>
  <c r="S93" i="19"/>
  <c r="W95" i="15"/>
  <c r="V93" i="19"/>
  <c r="BA89" i="25" s="1"/>
  <c r="Q96" i="15"/>
  <c r="S96"/>
  <c r="T96"/>
  <c r="S94" i="19"/>
  <c r="V94" s="1"/>
  <c r="BA90" i="25" s="1"/>
  <c r="W96" i="15"/>
  <c r="Q97"/>
  <c r="S97"/>
  <c r="T97"/>
  <c r="S95" i="19"/>
  <c r="W97" i="15"/>
  <c r="V95" i="19"/>
  <c r="BA91" i="25" s="1"/>
  <c r="Q98" i="15"/>
  <c r="S98"/>
  <c r="T98"/>
  <c r="S96" i="19"/>
  <c r="V96" s="1"/>
  <c r="BA92" i="25" s="1"/>
  <c r="W98" i="15"/>
  <c r="Q99"/>
  <c r="S99"/>
  <c r="T99"/>
  <c r="S97" i="19"/>
  <c r="W99" i="15"/>
  <c r="V97" i="19"/>
  <c r="BA93" i="25" s="1"/>
  <c r="Q100" i="15"/>
  <c r="S100"/>
  <c r="T100"/>
  <c r="S98" i="19"/>
  <c r="V98" s="1"/>
  <c r="BA94" i="25" s="1"/>
  <c r="W100" i="15"/>
  <c r="Q101"/>
  <c r="S101"/>
  <c r="T101"/>
  <c r="S99" i="19"/>
  <c r="W101" i="15"/>
  <c r="V99" i="19"/>
  <c r="BA95" i="25" s="1"/>
  <c r="Q102" i="15"/>
  <c r="S102"/>
  <c r="T102"/>
  <c r="S100" i="19"/>
  <c r="V100" s="1"/>
  <c r="BA96" i="25" s="1"/>
  <c r="W102" i="15"/>
  <c r="Q103"/>
  <c r="S103"/>
  <c r="T103"/>
  <c r="S101" i="19"/>
  <c r="W103" i="15"/>
  <c r="V101" i="19"/>
  <c r="BA97" i="25" s="1"/>
  <c r="Q104" i="15"/>
  <c r="S104"/>
  <c r="T104"/>
  <c r="S102" i="19"/>
  <c r="V102" s="1"/>
  <c r="BA98" i="25" s="1"/>
  <c r="W104" i="15"/>
  <c r="Q105"/>
  <c r="S105"/>
  <c r="T105"/>
  <c r="S103" i="19"/>
  <c r="W105" i="15"/>
  <c r="V103" i="19"/>
  <c r="BA99" i="25" s="1"/>
  <c r="Q106" i="15"/>
  <c r="S106"/>
  <c r="T106"/>
  <c r="S104" i="19"/>
  <c r="V104" s="1"/>
  <c r="BA100" i="25" s="1"/>
  <c r="W106" i="15"/>
  <c r="Q107"/>
  <c r="S107"/>
  <c r="T107"/>
  <c r="S105" i="19"/>
  <c r="W107" i="15"/>
  <c r="V105" i="19"/>
  <c r="BA101" i="25" s="1"/>
  <c r="Q108" i="15"/>
  <c r="S108"/>
  <c r="T108"/>
  <c r="S106" i="19"/>
  <c r="V106" s="1"/>
  <c r="BA102" i="25" s="1"/>
  <c r="W108" i="15"/>
  <c r="F7" i="19"/>
  <c r="EW109" i="15"/>
  <c r="EV11"/>
  <c r="EV12"/>
  <c r="EV13"/>
  <c r="EV14"/>
  <c r="EV15"/>
  <c r="EV16"/>
  <c r="EV17"/>
  <c r="EV18"/>
  <c r="EV19"/>
  <c r="EV20"/>
  <c r="EV21"/>
  <c r="EV22"/>
  <c r="EV23"/>
  <c r="EV24"/>
  <c r="EV25"/>
  <c r="EV26"/>
  <c r="EV27"/>
  <c r="EV28"/>
  <c r="EV29"/>
  <c r="EV30"/>
  <c r="EV31"/>
  <c r="EV32"/>
  <c r="EV33"/>
  <c r="EV34"/>
  <c r="EV35"/>
  <c r="EV36"/>
  <c r="EV37"/>
  <c r="EV38"/>
  <c r="EV39"/>
  <c r="EV40"/>
  <c r="EV41"/>
  <c r="EV42"/>
  <c r="EV43"/>
  <c r="EV44"/>
  <c r="EV45"/>
  <c r="EV46"/>
  <c r="EV47"/>
  <c r="EV48"/>
  <c r="EV49"/>
  <c r="EV50"/>
  <c r="EV51"/>
  <c r="EV52"/>
  <c r="EV53"/>
  <c r="EV54"/>
  <c r="EV55"/>
  <c r="EV56"/>
  <c r="EV57"/>
  <c r="EV58"/>
  <c r="EV59"/>
  <c r="EV60"/>
  <c r="EV61"/>
  <c r="EV62"/>
  <c r="EV63"/>
  <c r="EV64"/>
  <c r="EV65"/>
  <c r="EV66"/>
  <c r="EV67"/>
  <c r="EV68"/>
  <c r="EV69"/>
  <c r="EV70"/>
  <c r="EV71"/>
  <c r="EV72"/>
  <c r="EV73"/>
  <c r="EV74"/>
  <c r="EV75"/>
  <c r="EV76"/>
  <c r="EV77"/>
  <c r="EV78"/>
  <c r="EV79"/>
  <c r="EV80"/>
  <c r="EV81"/>
  <c r="EV82"/>
  <c r="EV83"/>
  <c r="EV84"/>
  <c r="EV85"/>
  <c r="EV86"/>
  <c r="EV87"/>
  <c r="EV88"/>
  <c r="EV89"/>
  <c r="EV90"/>
  <c r="EV91"/>
  <c r="EV92"/>
  <c r="EV93"/>
  <c r="EV94"/>
  <c r="EV95"/>
  <c r="EV96"/>
  <c r="EV97"/>
  <c r="EV98"/>
  <c r="EV99"/>
  <c r="EV100"/>
  <c r="EV101"/>
  <c r="EV102"/>
  <c r="EV103"/>
  <c r="EV104"/>
  <c r="EV105"/>
  <c r="EV106"/>
  <c r="EV107"/>
  <c r="EV108"/>
  <c r="EQ109"/>
  <c r="EV109"/>
  <c r="EO9"/>
  <c r="ER11"/>
  <c r="ER12"/>
  <c r="EQ10" i="19" s="1"/>
  <c r="ER13" i="15"/>
  <c r="ER14"/>
  <c r="EQ12" i="19" s="1"/>
  <c r="ER15" i="15"/>
  <c r="ER16"/>
  <c r="EQ14" i="19" s="1"/>
  <c r="ER17" i="15"/>
  <c r="ER18"/>
  <c r="EQ16" i="19" s="1"/>
  <c r="ER19" i="15"/>
  <c r="ER20"/>
  <c r="EQ18" i="19" s="1"/>
  <c r="ER21" i="15"/>
  <c r="ER22"/>
  <c r="EQ20" i="19" s="1"/>
  <c r="ER23" i="15"/>
  <c r="ER24"/>
  <c r="EQ22" i="19" s="1"/>
  <c r="ER25" i="15"/>
  <c r="ER26"/>
  <c r="EQ24" i="19" s="1"/>
  <c r="ER27" i="15"/>
  <c r="ER28"/>
  <c r="EQ26" i="19" s="1"/>
  <c r="ER29" i="15"/>
  <c r="ER30"/>
  <c r="EQ28" i="19" s="1"/>
  <c r="ER31" i="15"/>
  <c r="ER32"/>
  <c r="EQ30" i="19" s="1"/>
  <c r="ER33" i="15"/>
  <c r="ER34"/>
  <c r="ER35"/>
  <c r="ER36"/>
  <c r="EQ34" i="19" s="1"/>
  <c r="ER37" i="15"/>
  <c r="ER38"/>
  <c r="ER39"/>
  <c r="ER40"/>
  <c r="EQ38" i="19" s="1"/>
  <c r="ER41" i="15"/>
  <c r="ER42"/>
  <c r="ER43"/>
  <c r="ER44"/>
  <c r="EQ42" i="19" s="1"/>
  <c r="ER45" i="15"/>
  <c r="ER46"/>
  <c r="EQ44" i="19" s="1"/>
  <c r="ER47" i="15"/>
  <c r="ER48"/>
  <c r="EQ46" i="19" s="1"/>
  <c r="ER49" i="15"/>
  <c r="ER50"/>
  <c r="ER51"/>
  <c r="ER52"/>
  <c r="EQ50" i="19" s="1"/>
  <c r="ER53" i="15"/>
  <c r="ER54"/>
  <c r="ER55"/>
  <c r="ER56"/>
  <c r="EQ54" i="19" s="1"/>
  <c r="ER57" i="15"/>
  <c r="ER58"/>
  <c r="ER59"/>
  <c r="ER60"/>
  <c r="EQ58" i="19" s="1"/>
  <c r="ER61" i="15"/>
  <c r="ER62"/>
  <c r="EQ60" i="19" s="1"/>
  <c r="ER63" i="15"/>
  <c r="ER64"/>
  <c r="EQ62" i="19" s="1"/>
  <c r="ER65" i="15"/>
  <c r="ER66"/>
  <c r="ER67"/>
  <c r="ER68"/>
  <c r="EQ66" i="19" s="1"/>
  <c r="ER69" i="15"/>
  <c r="ER70"/>
  <c r="ER71"/>
  <c r="ER72"/>
  <c r="EQ70" i="19" s="1"/>
  <c r="ER73" i="15"/>
  <c r="ER74"/>
  <c r="ER75"/>
  <c r="ER76"/>
  <c r="EQ74" i="19" s="1"/>
  <c r="ER77" i="15"/>
  <c r="ER78"/>
  <c r="EQ76" i="19" s="1"/>
  <c r="ER79" i="15"/>
  <c r="ER80"/>
  <c r="EQ78" i="19" s="1"/>
  <c r="ER81" i="15"/>
  <c r="ER82"/>
  <c r="ER83"/>
  <c r="ER84"/>
  <c r="EQ82" i="19" s="1"/>
  <c r="ER85" i="15"/>
  <c r="ER86"/>
  <c r="ER87"/>
  <c r="ER88"/>
  <c r="EQ86" i="19" s="1"/>
  <c r="ER89" i="15"/>
  <c r="ER90"/>
  <c r="ER91"/>
  <c r="ER92"/>
  <c r="EQ90" i="19" s="1"/>
  <c r="ER93" i="15"/>
  <c r="ER94"/>
  <c r="EQ92" i="19" s="1"/>
  <c r="ER95" i="15"/>
  <c r="ER96"/>
  <c r="EQ94" i="19" s="1"/>
  <c r="ER97" i="15"/>
  <c r="ER98"/>
  <c r="ER99"/>
  <c r="ER100"/>
  <c r="EQ98" i="19" s="1"/>
  <c r="ER101" i="15"/>
  <c r="ER102"/>
  <c r="ER103"/>
  <c r="ER104"/>
  <c r="EQ102" i="19" s="1"/>
  <c r="ER105" i="15"/>
  <c r="ER106"/>
  <c r="ER107"/>
  <c r="ER108"/>
  <c r="EQ106" i="19" s="1"/>
  <c r="ER109" i="15"/>
  <c r="EQ11"/>
  <c r="EQ12"/>
  <c r="EQ13"/>
  <c r="EQ14"/>
  <c r="EQ15"/>
  <c r="EQ16"/>
  <c r="EQ17"/>
  <c r="EQ18"/>
  <c r="EQ19"/>
  <c r="EQ20"/>
  <c r="EQ21"/>
  <c r="EP19" i="19" s="1"/>
  <c r="EQ22" i="15"/>
  <c r="EQ23"/>
  <c r="EQ24"/>
  <c r="EQ25"/>
  <c r="EP23" i="19" s="1"/>
  <c r="EQ26" i="15"/>
  <c r="EQ27"/>
  <c r="EQ28"/>
  <c r="EQ29"/>
  <c r="EQ30"/>
  <c r="EQ31"/>
  <c r="EQ32"/>
  <c r="EQ33"/>
  <c r="EQ34"/>
  <c r="EQ35"/>
  <c r="EQ36"/>
  <c r="EQ37"/>
  <c r="EP35" i="19" s="1"/>
  <c r="EQ38" i="15"/>
  <c r="EQ39"/>
  <c r="EQ40"/>
  <c r="EQ41"/>
  <c r="EP39" i="19" s="1"/>
  <c r="EQ42" i="15"/>
  <c r="EQ43"/>
  <c r="EQ44"/>
  <c r="EQ45"/>
  <c r="EQ46"/>
  <c r="EQ47"/>
  <c r="EQ48"/>
  <c r="EQ49"/>
  <c r="EQ50"/>
  <c r="EQ51"/>
  <c r="EQ52"/>
  <c r="EQ53"/>
  <c r="EP51" i="19" s="1"/>
  <c r="EQ54" i="15"/>
  <c r="EQ55"/>
  <c r="EQ56"/>
  <c r="EQ57"/>
  <c r="EP55" i="19" s="1"/>
  <c r="EQ58" i="15"/>
  <c r="EQ59"/>
  <c r="EQ60"/>
  <c r="EQ61"/>
  <c r="EQ62"/>
  <c r="EQ63"/>
  <c r="EQ64"/>
  <c r="EQ65"/>
  <c r="EQ66"/>
  <c r="EQ67"/>
  <c r="EQ68"/>
  <c r="EQ69"/>
  <c r="EP67" i="19" s="1"/>
  <c r="EQ70" i="15"/>
  <c r="EQ71"/>
  <c r="EQ72"/>
  <c r="EQ73"/>
  <c r="EP71" i="19" s="1"/>
  <c r="EQ74" i="15"/>
  <c r="EQ75"/>
  <c r="EQ76"/>
  <c r="EQ77"/>
  <c r="EQ78"/>
  <c r="EQ79"/>
  <c r="EQ80"/>
  <c r="EQ81"/>
  <c r="EQ82"/>
  <c r="EQ83"/>
  <c r="EQ84"/>
  <c r="EQ85"/>
  <c r="EP83" i="19" s="1"/>
  <c r="EQ86" i="15"/>
  <c r="EQ87"/>
  <c r="EQ88"/>
  <c r="EQ89"/>
  <c r="EP87" i="19" s="1"/>
  <c r="EQ90" i="15"/>
  <c r="EQ91"/>
  <c r="EQ92"/>
  <c r="EQ93"/>
  <c r="EQ94"/>
  <c r="EQ95"/>
  <c r="EP93" i="19" s="1"/>
  <c r="EQ96" i="15"/>
  <c r="EQ97"/>
  <c r="EQ98"/>
  <c r="EQ99"/>
  <c r="EQ100"/>
  <c r="EQ101"/>
  <c r="EP99" i="19" s="1"/>
  <c r="EQ102" i="15"/>
  <c r="EQ103"/>
  <c r="EQ104"/>
  <c r="EQ105"/>
  <c r="EP103" i="19" s="1"/>
  <c r="EQ106" i="15"/>
  <c r="EQ107"/>
  <c r="EP105" i="19" s="1"/>
  <c r="EQ108" i="15"/>
  <c r="EE9"/>
  <c r="EG9" s="1"/>
  <c r="DY9"/>
  <c r="DZ9"/>
  <c r="EA9"/>
  <c r="DS9"/>
  <c r="DT9"/>
  <c r="DU9"/>
  <c r="DG9"/>
  <c r="DJ9"/>
  <c r="DB9"/>
  <c r="DK9"/>
  <c r="DC9"/>
  <c r="DL9"/>
  <c r="DM9"/>
  <c r="DN9"/>
  <c r="DO9"/>
  <c r="CL9"/>
  <c r="CO9"/>
  <c r="CI9"/>
  <c r="CP9"/>
  <c r="CQ9"/>
  <c r="CR9"/>
  <c r="FW9"/>
  <c r="FZ9"/>
  <c r="FS9"/>
  <c r="FV9"/>
  <c r="FO9"/>
  <c r="FR9"/>
  <c r="FK9"/>
  <c r="FN9"/>
  <c r="EP9"/>
  <c r="EO7" i="19" s="1"/>
  <c r="GC10" i="15"/>
  <c r="GC11"/>
  <c r="GC12"/>
  <c r="GC13"/>
  <c r="GC14"/>
  <c r="GC15"/>
  <c r="GC16"/>
  <c r="GC17"/>
  <c r="GC18"/>
  <c r="GC19"/>
  <c r="GC20"/>
  <c r="GC21"/>
  <c r="GC22"/>
  <c r="GC23"/>
  <c r="GC24"/>
  <c r="GC25"/>
  <c r="GC26"/>
  <c r="GC27"/>
  <c r="GC28"/>
  <c r="GC29"/>
  <c r="GC30"/>
  <c r="GC31"/>
  <c r="GC32"/>
  <c r="GC33"/>
  <c r="GC34"/>
  <c r="GC35"/>
  <c r="GC36"/>
  <c r="GC37"/>
  <c r="GC38"/>
  <c r="GC39"/>
  <c r="GC40"/>
  <c r="GC41"/>
  <c r="GC42"/>
  <c r="GC43"/>
  <c r="GC44"/>
  <c r="GC45"/>
  <c r="GC46"/>
  <c r="GC47"/>
  <c r="GC48"/>
  <c r="GC49"/>
  <c r="GC50"/>
  <c r="GC51"/>
  <c r="GC52"/>
  <c r="GC53"/>
  <c r="GC54"/>
  <c r="GC55"/>
  <c r="GC56"/>
  <c r="GC57"/>
  <c r="GC58"/>
  <c r="GC59"/>
  <c r="GC60"/>
  <c r="GC61"/>
  <c r="GC62"/>
  <c r="GC63"/>
  <c r="GC64"/>
  <c r="GC65"/>
  <c r="GC66"/>
  <c r="GC67"/>
  <c r="GC68"/>
  <c r="GC69"/>
  <c r="GC70"/>
  <c r="GC71"/>
  <c r="GC72"/>
  <c r="GC73"/>
  <c r="GC74"/>
  <c r="GC75"/>
  <c r="GC76"/>
  <c r="GC77"/>
  <c r="GC78"/>
  <c r="GC79"/>
  <c r="GC80"/>
  <c r="GC81"/>
  <c r="GC82"/>
  <c r="GC83"/>
  <c r="GC84"/>
  <c r="GC85"/>
  <c r="GC86"/>
  <c r="GC87"/>
  <c r="GC88"/>
  <c r="GC89"/>
  <c r="GC90"/>
  <c r="GC91"/>
  <c r="GC92"/>
  <c r="GC93"/>
  <c r="GC94"/>
  <c r="GC95"/>
  <c r="GC96"/>
  <c r="GC97"/>
  <c r="GC98"/>
  <c r="GC99"/>
  <c r="GC100"/>
  <c r="GC101"/>
  <c r="GC102"/>
  <c r="GC103"/>
  <c r="GC104"/>
  <c r="GC105"/>
  <c r="GC106"/>
  <c r="GC107"/>
  <c r="GC108"/>
  <c r="GC9"/>
  <c r="EE11"/>
  <c r="EG11"/>
  <c r="EI11"/>
  <c r="GA11"/>
  <c r="EE12"/>
  <c r="EG12"/>
  <c r="EI12"/>
  <c r="GA12"/>
  <c r="EE13"/>
  <c r="EG13"/>
  <c r="EI13"/>
  <c r="GA13"/>
  <c r="EE14"/>
  <c r="EG14"/>
  <c r="EI14"/>
  <c r="GA14"/>
  <c r="EE15"/>
  <c r="EG15"/>
  <c r="EI15"/>
  <c r="GA15"/>
  <c r="EE16"/>
  <c r="EG16"/>
  <c r="EI16"/>
  <c r="GA16"/>
  <c r="EE17"/>
  <c r="EG17"/>
  <c r="EI17"/>
  <c r="GA17"/>
  <c r="EE18"/>
  <c r="EG18"/>
  <c r="EI18"/>
  <c r="GA18"/>
  <c r="EE19"/>
  <c r="EG19"/>
  <c r="EI19"/>
  <c r="GA19"/>
  <c r="EE20"/>
  <c r="EG20"/>
  <c r="EI20"/>
  <c r="GA20"/>
  <c r="EE21"/>
  <c r="EG21"/>
  <c r="EI21"/>
  <c r="GA21"/>
  <c r="EE22"/>
  <c r="EG22"/>
  <c r="EI22"/>
  <c r="GA22"/>
  <c r="EE23"/>
  <c r="EG23"/>
  <c r="EI23"/>
  <c r="GA23"/>
  <c r="EE24"/>
  <c r="EG24"/>
  <c r="EI24"/>
  <c r="GA24"/>
  <c r="EE25"/>
  <c r="EG25"/>
  <c r="EI25"/>
  <c r="GA25"/>
  <c r="EE26"/>
  <c r="EG26"/>
  <c r="EI26"/>
  <c r="GA26"/>
  <c r="EE27"/>
  <c r="EG27"/>
  <c r="EI27"/>
  <c r="GA27"/>
  <c r="EE28"/>
  <c r="EG28"/>
  <c r="EI28"/>
  <c r="GA28"/>
  <c r="EE29"/>
  <c r="EG29"/>
  <c r="EI29"/>
  <c r="GA29"/>
  <c r="EE30"/>
  <c r="EG30"/>
  <c r="EI30"/>
  <c r="GA30"/>
  <c r="EE31"/>
  <c r="EG31"/>
  <c r="EI31"/>
  <c r="GA31"/>
  <c r="EE32"/>
  <c r="EG32"/>
  <c r="EI32"/>
  <c r="GA32"/>
  <c r="EE33"/>
  <c r="EG33"/>
  <c r="EI33"/>
  <c r="GA33"/>
  <c r="EE34"/>
  <c r="EG34"/>
  <c r="EI34"/>
  <c r="GA34"/>
  <c r="EE35"/>
  <c r="EG35"/>
  <c r="EI35"/>
  <c r="GA35"/>
  <c r="EE36"/>
  <c r="EG36"/>
  <c r="EI36"/>
  <c r="GA36"/>
  <c r="EE37"/>
  <c r="EG37"/>
  <c r="EI37"/>
  <c r="GA37"/>
  <c r="EE38"/>
  <c r="EG38"/>
  <c r="EI38"/>
  <c r="GA38"/>
  <c r="EE39"/>
  <c r="EG39"/>
  <c r="EI39"/>
  <c r="GA39"/>
  <c r="EE40"/>
  <c r="EG40"/>
  <c r="EI40"/>
  <c r="GA40"/>
  <c r="EE41"/>
  <c r="EG41"/>
  <c r="EI41"/>
  <c r="GA41"/>
  <c r="EE42"/>
  <c r="EG42"/>
  <c r="EI42"/>
  <c r="GA42"/>
  <c r="EE43"/>
  <c r="EG43"/>
  <c r="EI43"/>
  <c r="GA43"/>
  <c r="EE44"/>
  <c r="EG44"/>
  <c r="EI44"/>
  <c r="GA44"/>
  <c r="EE45"/>
  <c r="EG45"/>
  <c r="EI45"/>
  <c r="GA45"/>
  <c r="EE46"/>
  <c r="EG46"/>
  <c r="EI46"/>
  <c r="GA46"/>
  <c r="EE47"/>
  <c r="EG47"/>
  <c r="EI47"/>
  <c r="GA47"/>
  <c r="EE48"/>
  <c r="EG48"/>
  <c r="EI48"/>
  <c r="GA48"/>
  <c r="EE49"/>
  <c r="EG49"/>
  <c r="EI49"/>
  <c r="GA49"/>
  <c r="EE50"/>
  <c r="EG50"/>
  <c r="EI50"/>
  <c r="GA50"/>
  <c r="EE51"/>
  <c r="EG51"/>
  <c r="EI51"/>
  <c r="GA51"/>
  <c r="EE52"/>
  <c r="EG52"/>
  <c r="EI52"/>
  <c r="GA52"/>
  <c r="EE53"/>
  <c r="EG53"/>
  <c r="EI53"/>
  <c r="GA53"/>
  <c r="EE54"/>
  <c r="EG54"/>
  <c r="EI54"/>
  <c r="GA54"/>
  <c r="EE55"/>
  <c r="EG55"/>
  <c r="EI55"/>
  <c r="GA55"/>
  <c r="EE56"/>
  <c r="EG56"/>
  <c r="EI56"/>
  <c r="GA56"/>
  <c r="EE57"/>
  <c r="EG57"/>
  <c r="EI57"/>
  <c r="GA57"/>
  <c r="EE58"/>
  <c r="EG58"/>
  <c r="EI58"/>
  <c r="GA58"/>
  <c r="EE59"/>
  <c r="EG59"/>
  <c r="EI59"/>
  <c r="GA59"/>
  <c r="EE60"/>
  <c r="EG60"/>
  <c r="EI60"/>
  <c r="GA60"/>
  <c r="EE61"/>
  <c r="EG61"/>
  <c r="EI61"/>
  <c r="GA61"/>
  <c r="EE62"/>
  <c r="EG62"/>
  <c r="EI62"/>
  <c r="GA62"/>
  <c r="EE63"/>
  <c r="EG63"/>
  <c r="EI63"/>
  <c r="GA63"/>
  <c r="EE64"/>
  <c r="EG64"/>
  <c r="EI64"/>
  <c r="GA64"/>
  <c r="EE65"/>
  <c r="EG65"/>
  <c r="EI65"/>
  <c r="GA65"/>
  <c r="EE66"/>
  <c r="EG66"/>
  <c r="EI66"/>
  <c r="GA66"/>
  <c r="EE67"/>
  <c r="EG67"/>
  <c r="EI67"/>
  <c r="GA67"/>
  <c r="EE68"/>
  <c r="EG68"/>
  <c r="EI68"/>
  <c r="GA68"/>
  <c r="EE69"/>
  <c r="EG69"/>
  <c r="EI69"/>
  <c r="GA69"/>
  <c r="EE70"/>
  <c r="EG70"/>
  <c r="EI70"/>
  <c r="GA70"/>
  <c r="EE71"/>
  <c r="EG71"/>
  <c r="EI71"/>
  <c r="GA71"/>
  <c r="EE72"/>
  <c r="EG72"/>
  <c r="EI72"/>
  <c r="GA72"/>
  <c r="EE73"/>
  <c r="EG73"/>
  <c r="EI73"/>
  <c r="GA73"/>
  <c r="EE74"/>
  <c r="EG74"/>
  <c r="EI74"/>
  <c r="GA74"/>
  <c r="EE75"/>
  <c r="EG75"/>
  <c r="EI75"/>
  <c r="GA75"/>
  <c r="EE76"/>
  <c r="EG76"/>
  <c r="EI76"/>
  <c r="GA76"/>
  <c r="EE77"/>
  <c r="EG77"/>
  <c r="EI77"/>
  <c r="GA77"/>
  <c r="EE78"/>
  <c r="EG78"/>
  <c r="EI78"/>
  <c r="GA78"/>
  <c r="EE79"/>
  <c r="EG79"/>
  <c r="EI79"/>
  <c r="GA79"/>
  <c r="EE80"/>
  <c r="EG80"/>
  <c r="EI80"/>
  <c r="GA80"/>
  <c r="EE81"/>
  <c r="EG81"/>
  <c r="EI81"/>
  <c r="GA81"/>
  <c r="EE82"/>
  <c r="EG82"/>
  <c r="EI82"/>
  <c r="GA82"/>
  <c r="EE83"/>
  <c r="EG83"/>
  <c r="EI83"/>
  <c r="GA83"/>
  <c r="EE84"/>
  <c r="EG84"/>
  <c r="EI84"/>
  <c r="GA84"/>
  <c r="EE85"/>
  <c r="EG85"/>
  <c r="EI85"/>
  <c r="GA85"/>
  <c r="EE86"/>
  <c r="EG86"/>
  <c r="EI86"/>
  <c r="GA86"/>
  <c r="EE87"/>
  <c r="EG87"/>
  <c r="EI87"/>
  <c r="GA87"/>
  <c r="EE88"/>
  <c r="EG88"/>
  <c r="EI88"/>
  <c r="GA88"/>
  <c r="EE89"/>
  <c r="EG89"/>
  <c r="EI89"/>
  <c r="GA89"/>
  <c r="EE90"/>
  <c r="EG90"/>
  <c r="EI90"/>
  <c r="GA90"/>
  <c r="EE91"/>
  <c r="EG91"/>
  <c r="EI91"/>
  <c r="GA91"/>
  <c r="EE92"/>
  <c r="EG92"/>
  <c r="EI92"/>
  <c r="GA92"/>
  <c r="EE93"/>
  <c r="EG93"/>
  <c r="EI93"/>
  <c r="GA93"/>
  <c r="EE94"/>
  <c r="EG94"/>
  <c r="EI94"/>
  <c r="GA94"/>
  <c r="EE95"/>
  <c r="EG95"/>
  <c r="EI95"/>
  <c r="GA95"/>
  <c r="EE96"/>
  <c r="EG96"/>
  <c r="EI96"/>
  <c r="GA96"/>
  <c r="EE97"/>
  <c r="EG97"/>
  <c r="EI97"/>
  <c r="GA97"/>
  <c r="EE98"/>
  <c r="EG98"/>
  <c r="EI98"/>
  <c r="GA98"/>
  <c r="EE99"/>
  <c r="EG99"/>
  <c r="EI99"/>
  <c r="GA99"/>
  <c r="EE100"/>
  <c r="EG100"/>
  <c r="EI100"/>
  <c r="GA100"/>
  <c r="EE101"/>
  <c r="EG101"/>
  <c r="EI101"/>
  <c r="GA101"/>
  <c r="EE102"/>
  <c r="EG102"/>
  <c r="EI102"/>
  <c r="GA102"/>
  <c r="EE103"/>
  <c r="EG103"/>
  <c r="EI103"/>
  <c r="GA103"/>
  <c r="EE104"/>
  <c r="EG104"/>
  <c r="EI104"/>
  <c r="GA104"/>
  <c r="EE105"/>
  <c r="EG105"/>
  <c r="EI105"/>
  <c r="GA105"/>
  <c r="EE106"/>
  <c r="EG106"/>
  <c r="EI106"/>
  <c r="GA106"/>
  <c r="EE107"/>
  <c r="EG107"/>
  <c r="EI107"/>
  <c r="GA107"/>
  <c r="EE108"/>
  <c r="EG108"/>
  <c r="EI108"/>
  <c r="GA108"/>
  <c r="B2" i="21"/>
  <c r="ER9" i="19"/>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ER49"/>
  <c r="ER50"/>
  <c r="ER51"/>
  <c r="ER52"/>
  <c r="ER53"/>
  <c r="ER54"/>
  <c r="ER55"/>
  <c r="ER56"/>
  <c r="ER57"/>
  <c r="ER58"/>
  <c r="ER59"/>
  <c r="ER60"/>
  <c r="ER61"/>
  <c r="ER62"/>
  <c r="ER63"/>
  <c r="ER64"/>
  <c r="ER65"/>
  <c r="ER66"/>
  <c r="ER67"/>
  <c r="ER68"/>
  <c r="ER69"/>
  <c r="ER70"/>
  <c r="ER71"/>
  <c r="ER72"/>
  <c r="ER73"/>
  <c r="ER74"/>
  <c r="ER75"/>
  <c r="ER76"/>
  <c r="ER77"/>
  <c r="ER78"/>
  <c r="ER79"/>
  <c r="ER80"/>
  <c r="ER81"/>
  <c r="ER82"/>
  <c r="ER83"/>
  <c r="ER84"/>
  <c r="ER85"/>
  <c r="ER86"/>
  <c r="ER87"/>
  <c r="ER88"/>
  <c r="ER89"/>
  <c r="ER90"/>
  <c r="ER91"/>
  <c r="ER92"/>
  <c r="ER93"/>
  <c r="ER94"/>
  <c r="ER95"/>
  <c r="ER96"/>
  <c r="ER97"/>
  <c r="ER98"/>
  <c r="ER99"/>
  <c r="ER100"/>
  <c r="ER101"/>
  <c r="ER102"/>
  <c r="ER103"/>
  <c r="ER104"/>
  <c r="ER105"/>
  <c r="ER106"/>
  <c r="EQ9"/>
  <c r="EQ11"/>
  <c r="EQ13"/>
  <c r="EQ15"/>
  <c r="EQ17"/>
  <c r="EQ19"/>
  <c r="EQ21"/>
  <c r="EQ23"/>
  <c r="EQ25"/>
  <c r="EQ27"/>
  <c r="EQ29"/>
  <c r="EQ31"/>
  <c r="EQ32"/>
  <c r="EQ33"/>
  <c r="EQ35"/>
  <c r="EQ36"/>
  <c r="EQ37"/>
  <c r="EQ39"/>
  <c r="EQ40"/>
  <c r="EQ41"/>
  <c r="EQ43"/>
  <c r="EQ45"/>
  <c r="EQ47"/>
  <c r="EQ48"/>
  <c r="EQ49"/>
  <c r="EQ51"/>
  <c r="EQ52"/>
  <c r="EQ53"/>
  <c r="EQ55"/>
  <c r="EQ56"/>
  <c r="EQ57"/>
  <c r="EQ59"/>
  <c r="EQ61"/>
  <c r="EQ63"/>
  <c r="EQ64"/>
  <c r="EQ65"/>
  <c r="EQ67"/>
  <c r="EQ68"/>
  <c r="EQ69"/>
  <c r="EQ71"/>
  <c r="EQ72"/>
  <c r="EQ73"/>
  <c r="EQ75"/>
  <c r="EQ77"/>
  <c r="EQ79"/>
  <c r="EQ80"/>
  <c r="EQ81"/>
  <c r="EQ83"/>
  <c r="EQ84"/>
  <c r="EQ85"/>
  <c r="EQ87"/>
  <c r="EQ88"/>
  <c r="EQ89"/>
  <c r="EQ91"/>
  <c r="EQ93"/>
  <c r="EQ95"/>
  <c r="EQ96"/>
  <c r="EQ97"/>
  <c r="EQ99"/>
  <c r="EQ100"/>
  <c r="EQ101"/>
  <c r="EQ103"/>
  <c r="EQ104"/>
  <c r="EQ105"/>
  <c r="DZ7"/>
  <c r="DZ8"/>
  <c r="DW110" s="1"/>
  <c r="DY11" i="15"/>
  <c r="DZ11"/>
  <c r="EA11"/>
  <c r="DZ9" i="19"/>
  <c r="DY12" i="15"/>
  <c r="DZ12"/>
  <c r="EA12"/>
  <c r="DZ10" i="19"/>
  <c r="DY13" i="15"/>
  <c r="DZ13"/>
  <c r="EA13"/>
  <c r="DZ11" i="19"/>
  <c r="DY14" i="15"/>
  <c r="DZ14"/>
  <c r="EA14"/>
  <c r="DZ12" i="19"/>
  <c r="DY15" i="15"/>
  <c r="DZ15"/>
  <c r="EA15"/>
  <c r="DZ13" i="19"/>
  <c r="DY16" i="15"/>
  <c r="DZ16"/>
  <c r="EA16"/>
  <c r="DZ14" i="19"/>
  <c r="DY17" i="15"/>
  <c r="DZ17"/>
  <c r="EA17"/>
  <c r="DZ15" i="19"/>
  <c r="DY18" i="15"/>
  <c r="DZ18"/>
  <c r="EA18"/>
  <c r="DZ16" i="19"/>
  <c r="DY19" i="15"/>
  <c r="DZ19"/>
  <c r="EA19"/>
  <c r="DZ17" i="19"/>
  <c r="DY20" i="15"/>
  <c r="DZ20"/>
  <c r="EA20"/>
  <c r="DZ18" i="19"/>
  <c r="DY21" i="15"/>
  <c r="DZ21"/>
  <c r="EA21"/>
  <c r="DZ19" i="19"/>
  <c r="DY22" i="15"/>
  <c r="DZ22"/>
  <c r="EA22"/>
  <c r="DZ20" i="19"/>
  <c r="DY23" i="15"/>
  <c r="DZ23"/>
  <c r="EA23"/>
  <c r="DZ21" i="19"/>
  <c r="DY24" i="15"/>
  <c r="DZ24"/>
  <c r="EA24"/>
  <c r="DZ22" i="19"/>
  <c r="DY25" i="15"/>
  <c r="DZ25"/>
  <c r="EA25"/>
  <c r="DZ23" i="19"/>
  <c r="DY26" i="15"/>
  <c r="DZ26"/>
  <c r="EA26"/>
  <c r="DZ24" i="19"/>
  <c r="DY27" i="15"/>
  <c r="DZ27"/>
  <c r="EA27"/>
  <c r="DZ25" i="19"/>
  <c r="DY28" i="15"/>
  <c r="DZ28"/>
  <c r="EA28"/>
  <c r="DZ26" i="19"/>
  <c r="DY29" i="15"/>
  <c r="DZ29"/>
  <c r="EA29"/>
  <c r="DZ27" i="19"/>
  <c r="DY30" i="15"/>
  <c r="DZ30"/>
  <c r="EA30"/>
  <c r="DZ28" i="19"/>
  <c r="DY31" i="15"/>
  <c r="DZ31"/>
  <c r="EA31"/>
  <c r="DZ29" i="19"/>
  <c r="DY32" i="15"/>
  <c r="DZ32"/>
  <c r="EA32"/>
  <c r="DZ30" i="19"/>
  <c r="DY33" i="15"/>
  <c r="DZ33"/>
  <c r="EA33"/>
  <c r="DZ31" i="19"/>
  <c r="DY34" i="15"/>
  <c r="DZ34"/>
  <c r="EA34"/>
  <c r="DZ32" i="19"/>
  <c r="DY35" i="15"/>
  <c r="DZ35"/>
  <c r="EA35"/>
  <c r="DZ33" i="19"/>
  <c r="DY36" i="15"/>
  <c r="DZ36"/>
  <c r="EA36"/>
  <c r="DZ34" i="19"/>
  <c r="DY37" i="15"/>
  <c r="DZ37"/>
  <c r="EA37"/>
  <c r="DZ35" i="19"/>
  <c r="DY38" i="15"/>
  <c r="DZ38"/>
  <c r="EA38"/>
  <c r="DZ36" i="19"/>
  <c r="DY39" i="15"/>
  <c r="DZ39"/>
  <c r="EA39"/>
  <c r="DZ37" i="19"/>
  <c r="DY40" i="15"/>
  <c r="DZ40"/>
  <c r="EA40"/>
  <c r="DZ38" i="19"/>
  <c r="DY41" i="15"/>
  <c r="DZ41"/>
  <c r="EA41"/>
  <c r="DZ39" i="19"/>
  <c r="DY42" i="15"/>
  <c r="DZ42"/>
  <c r="EA42"/>
  <c r="DZ40" i="19"/>
  <c r="DY43" i="15"/>
  <c r="DZ43"/>
  <c r="EA43"/>
  <c r="DZ41" i="19"/>
  <c r="DY44" i="15"/>
  <c r="DZ44"/>
  <c r="EA44"/>
  <c r="DZ42" i="19"/>
  <c r="DY45" i="15"/>
  <c r="DZ45"/>
  <c r="EA45"/>
  <c r="DZ43" i="19"/>
  <c r="DY46" i="15"/>
  <c r="DZ46"/>
  <c r="EA46"/>
  <c r="DZ44" i="19"/>
  <c r="DY47" i="15"/>
  <c r="DZ47"/>
  <c r="EA47"/>
  <c r="DZ45" i="19"/>
  <c r="DY48" i="15"/>
  <c r="DZ48"/>
  <c r="EA48"/>
  <c r="DZ46" i="19"/>
  <c r="DY49" i="15"/>
  <c r="DZ49"/>
  <c r="EA49"/>
  <c r="DZ47" i="19"/>
  <c r="DY50" i="15"/>
  <c r="DZ50"/>
  <c r="EA50"/>
  <c r="DZ48" i="19"/>
  <c r="DY51" i="15"/>
  <c r="DZ51"/>
  <c r="EA51"/>
  <c r="DZ49" i="19"/>
  <c r="DY52" i="15"/>
  <c r="DZ52"/>
  <c r="EA52"/>
  <c r="DZ50" i="19"/>
  <c r="DY53" i="15"/>
  <c r="DZ53"/>
  <c r="EA53"/>
  <c r="DZ51" i="19"/>
  <c r="DY54" i="15"/>
  <c r="DZ54"/>
  <c r="EA54"/>
  <c r="DZ52" i="19"/>
  <c r="DY55" i="15"/>
  <c r="DZ55"/>
  <c r="EA55"/>
  <c r="DZ53" i="19"/>
  <c r="DY56" i="15"/>
  <c r="DZ56"/>
  <c r="EA56"/>
  <c r="DZ54" i="19"/>
  <c r="DY57" i="15"/>
  <c r="DZ57"/>
  <c r="EA57"/>
  <c r="DZ55" i="19"/>
  <c r="DY58" i="15"/>
  <c r="DZ58"/>
  <c r="EA58"/>
  <c r="DZ56" i="19"/>
  <c r="DY59" i="15"/>
  <c r="DZ59"/>
  <c r="EA59"/>
  <c r="DZ57" i="19"/>
  <c r="DY60" i="15"/>
  <c r="DZ60"/>
  <c r="EA60"/>
  <c r="DZ58" i="19"/>
  <c r="DY61" i="15"/>
  <c r="DZ61"/>
  <c r="EA61"/>
  <c r="DZ59" i="19"/>
  <c r="DY62" i="15"/>
  <c r="DZ62"/>
  <c r="EA62"/>
  <c r="DZ60" i="19"/>
  <c r="DY63" i="15"/>
  <c r="DZ63"/>
  <c r="EA63"/>
  <c r="DZ61" i="19"/>
  <c r="DY64" i="15"/>
  <c r="DZ64"/>
  <c r="EA64"/>
  <c r="DZ62" i="19"/>
  <c r="DY65" i="15"/>
  <c r="DZ65"/>
  <c r="EA65"/>
  <c r="DZ63" i="19"/>
  <c r="DY66" i="15"/>
  <c r="DZ66"/>
  <c r="EA66"/>
  <c r="DZ64" i="19"/>
  <c r="DY67" i="15"/>
  <c r="DZ67"/>
  <c r="EA67"/>
  <c r="DZ65" i="19"/>
  <c r="DY68" i="15"/>
  <c r="DZ68"/>
  <c r="EA68"/>
  <c r="DZ66" i="19"/>
  <c r="DY69" i="15"/>
  <c r="DZ69"/>
  <c r="EA69"/>
  <c r="DZ67" i="19"/>
  <c r="DY70" i="15"/>
  <c r="DZ70"/>
  <c r="EA70"/>
  <c r="DZ68" i="19"/>
  <c r="DY71" i="15"/>
  <c r="DZ71"/>
  <c r="EA71"/>
  <c r="DZ69" i="19"/>
  <c r="DY72" i="15"/>
  <c r="DZ72"/>
  <c r="EA72"/>
  <c r="DZ70" i="19"/>
  <c r="DY73" i="15"/>
  <c r="DZ73"/>
  <c r="EA73"/>
  <c r="DZ71" i="19"/>
  <c r="DY74" i="15"/>
  <c r="DZ74"/>
  <c r="EA74"/>
  <c r="DZ72" i="19"/>
  <c r="DY75" i="15"/>
  <c r="DZ75"/>
  <c r="EA75"/>
  <c r="DZ73" i="19"/>
  <c r="DY76" i="15"/>
  <c r="DZ76"/>
  <c r="EA76"/>
  <c r="DZ74" i="19"/>
  <c r="DY77" i="15"/>
  <c r="DZ77"/>
  <c r="EA77"/>
  <c r="DZ75" i="19"/>
  <c r="DY78" i="15"/>
  <c r="DZ78"/>
  <c r="EA78"/>
  <c r="DZ76" i="19"/>
  <c r="DY79" i="15"/>
  <c r="DZ79"/>
  <c r="EA79"/>
  <c r="DZ77" i="19"/>
  <c r="DY80" i="15"/>
  <c r="DZ80"/>
  <c r="EA80"/>
  <c r="DZ78" i="19"/>
  <c r="DY81" i="15"/>
  <c r="DZ81"/>
  <c r="EA81"/>
  <c r="DZ79" i="19"/>
  <c r="DY82" i="15"/>
  <c r="DZ82"/>
  <c r="EA82"/>
  <c r="DZ80" i="19"/>
  <c r="DY83" i="15"/>
  <c r="DZ83"/>
  <c r="EA83"/>
  <c r="DZ81" i="19"/>
  <c r="DY84" i="15"/>
  <c r="DZ84"/>
  <c r="EA84"/>
  <c r="DZ82" i="19"/>
  <c r="DY85" i="15"/>
  <c r="DZ85"/>
  <c r="EA85"/>
  <c r="DZ83" i="19"/>
  <c r="DY86" i="15"/>
  <c r="DZ86"/>
  <c r="EA86"/>
  <c r="DZ84" i="19"/>
  <c r="DY87" i="15"/>
  <c r="DZ87"/>
  <c r="EA87"/>
  <c r="DZ85" i="19"/>
  <c r="DY88" i="15"/>
  <c r="DZ88"/>
  <c r="EA88"/>
  <c r="DZ86" i="19"/>
  <c r="DY89" i="15"/>
  <c r="DZ89"/>
  <c r="EA89"/>
  <c r="DZ87" i="19"/>
  <c r="DY90" i="15"/>
  <c r="DZ90"/>
  <c r="EA90"/>
  <c r="DZ88" i="19"/>
  <c r="DY91" i="15"/>
  <c r="DZ91"/>
  <c r="EA91"/>
  <c r="DZ89" i="19"/>
  <c r="DY92" i="15"/>
  <c r="DZ92"/>
  <c r="EA92"/>
  <c r="DZ90" i="19"/>
  <c r="DY93" i="15"/>
  <c r="DZ93"/>
  <c r="EA93"/>
  <c r="DZ91" i="19"/>
  <c r="DY94" i="15"/>
  <c r="DZ94"/>
  <c r="EA94"/>
  <c r="DZ92" i="19"/>
  <c r="DY95" i="15"/>
  <c r="DZ95"/>
  <c r="EA95"/>
  <c r="DZ93" i="19"/>
  <c r="DY96" i="15"/>
  <c r="DZ96"/>
  <c r="EA96"/>
  <c r="DZ94" i="19"/>
  <c r="DY97" i="15"/>
  <c r="DZ97"/>
  <c r="EA97"/>
  <c r="DZ95" i="19"/>
  <c r="DY98" i="15"/>
  <c r="DZ98"/>
  <c r="EA98"/>
  <c r="DZ96" i="19"/>
  <c r="DY99" i="15"/>
  <c r="DZ99"/>
  <c r="EA99"/>
  <c r="DZ97" i="19"/>
  <c r="DY100" i="15"/>
  <c r="DZ100"/>
  <c r="EA100"/>
  <c r="DZ98" i="19"/>
  <c r="DY101" i="15"/>
  <c r="DZ101"/>
  <c r="EA101"/>
  <c r="DZ99" i="19"/>
  <c r="DY102" i="15"/>
  <c r="DZ102"/>
  <c r="EA102"/>
  <c r="DZ100" i="19"/>
  <c r="DY103" i="15"/>
  <c r="DZ103"/>
  <c r="EA103"/>
  <c r="DZ101" i="19"/>
  <c r="DY104" i="15"/>
  <c r="DZ104"/>
  <c r="EA104"/>
  <c r="DZ102" i="19"/>
  <c r="DY105" i="15"/>
  <c r="DZ105"/>
  <c r="EA105"/>
  <c r="DZ103" i="19"/>
  <c r="DY106" i="15"/>
  <c r="DZ106"/>
  <c r="EA106"/>
  <c r="DZ104" i="19"/>
  <c r="DY107" i="15"/>
  <c r="DZ107"/>
  <c r="EA107"/>
  <c r="DZ105" i="19"/>
  <c r="DY108" i="15"/>
  <c r="DZ108"/>
  <c r="EA108"/>
  <c r="DZ106" i="19"/>
  <c r="DU110"/>
  <c r="DT7"/>
  <c r="DR110" s="1"/>
  <c r="DT8"/>
  <c r="DS11" i="15"/>
  <c r="DT11"/>
  <c r="DU11"/>
  <c r="DT9" i="19"/>
  <c r="DS12" i="15"/>
  <c r="DT12"/>
  <c r="DU12"/>
  <c r="DT10" i="19"/>
  <c r="DS13" i="15"/>
  <c r="DT13"/>
  <c r="DU13"/>
  <c r="DT11" i="19"/>
  <c r="DS14" i="15"/>
  <c r="DT14"/>
  <c r="DU14"/>
  <c r="DT12" i="19"/>
  <c r="DS15" i="15"/>
  <c r="DT15"/>
  <c r="DU15"/>
  <c r="DT13" i="19"/>
  <c r="DS16" i="15"/>
  <c r="DT16"/>
  <c r="DU16"/>
  <c r="DT14" i="19"/>
  <c r="DS17" i="15"/>
  <c r="DT17"/>
  <c r="DU17"/>
  <c r="DT15" i="19"/>
  <c r="DS18" i="15"/>
  <c r="DT18"/>
  <c r="DU18"/>
  <c r="DT16" i="19"/>
  <c r="DS19" i="15"/>
  <c r="DT19"/>
  <c r="DU19"/>
  <c r="DT17" i="19"/>
  <c r="DS20" i="15"/>
  <c r="DT20"/>
  <c r="DU20"/>
  <c r="DT18" i="19"/>
  <c r="DS21" i="15"/>
  <c r="DT21"/>
  <c r="DU21"/>
  <c r="DT19" i="19"/>
  <c r="DS22" i="15"/>
  <c r="DT22"/>
  <c r="DU22"/>
  <c r="DT20" i="19"/>
  <c r="DS23" i="15"/>
  <c r="DT23"/>
  <c r="DU23"/>
  <c r="DT21" i="19"/>
  <c r="DS24" i="15"/>
  <c r="DT24"/>
  <c r="DU24"/>
  <c r="DT22" i="19"/>
  <c r="DS25" i="15"/>
  <c r="DT25"/>
  <c r="DU25"/>
  <c r="DT23" i="19"/>
  <c r="DS26" i="15"/>
  <c r="DT26"/>
  <c r="DU26"/>
  <c r="DT24" i="19"/>
  <c r="DS27" i="15"/>
  <c r="DT27"/>
  <c r="DU27"/>
  <c r="DT25" i="19"/>
  <c r="DS28" i="15"/>
  <c r="DT28"/>
  <c r="DU28"/>
  <c r="DT26" i="19"/>
  <c r="DS29" i="15"/>
  <c r="DT29"/>
  <c r="DU29"/>
  <c r="DT27" i="19"/>
  <c r="DS30" i="15"/>
  <c r="DT30"/>
  <c r="DU30"/>
  <c r="DT28" i="19"/>
  <c r="DS31" i="15"/>
  <c r="DT31"/>
  <c r="DU31"/>
  <c r="DT29" i="19"/>
  <c r="DS32" i="15"/>
  <c r="DT32"/>
  <c r="DU32"/>
  <c r="DT30" i="19"/>
  <c r="DS33" i="15"/>
  <c r="DT33"/>
  <c r="DU33"/>
  <c r="DT31" i="19"/>
  <c r="DS34" i="15"/>
  <c r="DT34"/>
  <c r="DU34"/>
  <c r="DT32" i="19"/>
  <c r="DS35" i="15"/>
  <c r="DT35"/>
  <c r="DU35"/>
  <c r="DT33" i="19"/>
  <c r="DS36" i="15"/>
  <c r="DT36"/>
  <c r="DU36"/>
  <c r="DT34" i="19"/>
  <c r="DS37" i="15"/>
  <c r="DT37"/>
  <c r="DU37"/>
  <c r="DT35" i="19"/>
  <c r="DS38" i="15"/>
  <c r="DT38"/>
  <c r="DU38"/>
  <c r="DT36" i="19"/>
  <c r="DS39" i="15"/>
  <c r="DT39"/>
  <c r="DU39"/>
  <c r="DT37" i="19"/>
  <c r="DS40" i="15"/>
  <c r="DT40"/>
  <c r="DU40"/>
  <c r="DT38" i="19"/>
  <c r="DS41" i="15"/>
  <c r="DT41"/>
  <c r="DU41"/>
  <c r="DT39" i="19"/>
  <c r="DS42" i="15"/>
  <c r="DT42"/>
  <c r="DU42"/>
  <c r="DT40" i="19"/>
  <c r="DS43" i="15"/>
  <c r="DT43"/>
  <c r="DU43"/>
  <c r="DT41" i="19"/>
  <c r="DS44" i="15"/>
  <c r="DT44"/>
  <c r="DU44"/>
  <c r="DT42" i="19"/>
  <c r="DS45" i="15"/>
  <c r="DT45"/>
  <c r="DU45"/>
  <c r="DT43" i="19"/>
  <c r="DS46" i="15"/>
  <c r="DT46"/>
  <c r="DU46"/>
  <c r="DT44" i="19"/>
  <c r="DS47" i="15"/>
  <c r="DT47"/>
  <c r="DU47"/>
  <c r="DT45" i="19"/>
  <c r="DS48" i="15"/>
  <c r="DT48"/>
  <c r="DU48"/>
  <c r="DT46" i="19"/>
  <c r="DS49" i="15"/>
  <c r="DT49"/>
  <c r="DU49"/>
  <c r="DT47" i="19"/>
  <c r="DS50" i="15"/>
  <c r="DT50"/>
  <c r="DU50"/>
  <c r="DT48" i="19"/>
  <c r="DS51" i="15"/>
  <c r="DT51"/>
  <c r="DU51"/>
  <c r="DT49" i="19"/>
  <c r="DS52" i="15"/>
  <c r="DT52"/>
  <c r="DU52"/>
  <c r="DT50" i="19"/>
  <c r="DS53" i="15"/>
  <c r="DT53"/>
  <c r="DU53"/>
  <c r="DT51" i="19"/>
  <c r="DS54" i="15"/>
  <c r="DT54"/>
  <c r="DU54"/>
  <c r="DT52" i="19"/>
  <c r="DS55" i="15"/>
  <c r="DT55"/>
  <c r="DU55"/>
  <c r="DT53" i="19"/>
  <c r="DS56" i="15"/>
  <c r="DT56"/>
  <c r="DU56"/>
  <c r="DT54" i="19"/>
  <c r="DS57" i="15"/>
  <c r="DT57"/>
  <c r="DU57"/>
  <c r="DT55" i="19"/>
  <c r="DS58" i="15"/>
  <c r="DT58"/>
  <c r="DU58"/>
  <c r="DT56" i="19"/>
  <c r="DS59" i="15"/>
  <c r="DT59"/>
  <c r="DU59"/>
  <c r="DT57" i="19"/>
  <c r="DS60" i="15"/>
  <c r="DT60"/>
  <c r="DU60"/>
  <c r="DT58" i="19"/>
  <c r="DS61" i="15"/>
  <c r="DT61"/>
  <c r="DU61"/>
  <c r="DT59" i="19"/>
  <c r="DS62" i="15"/>
  <c r="DT62"/>
  <c r="DU62"/>
  <c r="DT60" i="19"/>
  <c r="DS63" i="15"/>
  <c r="DT63"/>
  <c r="DU63"/>
  <c r="DT61" i="19"/>
  <c r="DS64" i="15"/>
  <c r="DT64"/>
  <c r="DU64"/>
  <c r="DT62" i="19"/>
  <c r="DS65" i="15"/>
  <c r="DT65"/>
  <c r="DU65"/>
  <c r="DT63" i="19"/>
  <c r="DS66" i="15"/>
  <c r="DT66"/>
  <c r="DU66"/>
  <c r="DT64" i="19"/>
  <c r="DS67" i="15"/>
  <c r="DT67"/>
  <c r="DU67"/>
  <c r="DT65" i="19"/>
  <c r="DS68" i="15"/>
  <c r="DT68"/>
  <c r="DU68"/>
  <c r="DT66" i="19"/>
  <c r="DS69" i="15"/>
  <c r="DT69"/>
  <c r="DU69"/>
  <c r="DT67" i="19"/>
  <c r="DS70" i="15"/>
  <c r="DT70"/>
  <c r="DU70"/>
  <c r="DT68" i="19"/>
  <c r="DS71" i="15"/>
  <c r="DT71"/>
  <c r="DU71"/>
  <c r="DT69" i="19"/>
  <c r="DS72" i="15"/>
  <c r="DT72"/>
  <c r="DU72"/>
  <c r="DT70" i="19"/>
  <c r="DS73" i="15"/>
  <c r="DT73"/>
  <c r="DU73"/>
  <c r="DT71" i="19"/>
  <c r="DS74" i="15"/>
  <c r="DT74"/>
  <c r="DU74"/>
  <c r="DT72" i="19"/>
  <c r="DS75" i="15"/>
  <c r="DT75"/>
  <c r="DU75"/>
  <c r="DT73" i="19"/>
  <c r="DS76" i="15"/>
  <c r="DT76"/>
  <c r="DU76"/>
  <c r="DT74" i="19"/>
  <c r="DS77" i="15"/>
  <c r="DT77"/>
  <c r="DU77"/>
  <c r="DT75" i="19"/>
  <c r="DS78" i="15"/>
  <c r="DT78"/>
  <c r="DU78"/>
  <c r="DT76" i="19"/>
  <c r="DS79" i="15"/>
  <c r="DT79"/>
  <c r="DU79"/>
  <c r="DT77" i="19"/>
  <c r="DS80" i="15"/>
  <c r="DT80"/>
  <c r="DU80"/>
  <c r="DT78" i="19"/>
  <c r="DS81" i="15"/>
  <c r="DT81"/>
  <c r="DU81"/>
  <c r="DT79" i="19"/>
  <c r="DS82" i="15"/>
  <c r="DT82"/>
  <c r="DU82"/>
  <c r="DT80" i="19"/>
  <c r="DS83" i="15"/>
  <c r="DT83"/>
  <c r="DU83"/>
  <c r="DT81" i="19"/>
  <c r="DS84" i="15"/>
  <c r="DT84"/>
  <c r="DU84"/>
  <c r="DT82" i="19"/>
  <c r="DS85" i="15"/>
  <c r="DT85"/>
  <c r="DU85"/>
  <c r="DT83" i="19"/>
  <c r="DS86" i="15"/>
  <c r="DT86"/>
  <c r="DU86"/>
  <c r="DT84" i="19"/>
  <c r="DS87" i="15"/>
  <c r="DT87"/>
  <c r="DU87"/>
  <c r="DT85" i="19"/>
  <c r="DS88" i="15"/>
  <c r="DT88"/>
  <c r="DU88"/>
  <c r="DT86" i="19"/>
  <c r="DS89" i="15"/>
  <c r="DT89"/>
  <c r="DU89"/>
  <c r="DT87" i="19"/>
  <c r="DS90" i="15"/>
  <c r="DT90"/>
  <c r="DU90"/>
  <c r="DT88" i="19"/>
  <c r="DS91" i="15"/>
  <c r="DT91"/>
  <c r="DU91"/>
  <c r="DT89" i="19"/>
  <c r="DP110" s="1"/>
  <c r="DS92" i="15"/>
  <c r="DT92"/>
  <c r="DU92"/>
  <c r="DT90" i="19"/>
  <c r="DS93" i="15"/>
  <c r="DT93"/>
  <c r="DU93"/>
  <c r="DT91" i="19"/>
  <c r="DS94" i="15"/>
  <c r="DT94"/>
  <c r="DU94"/>
  <c r="DT92" i="19"/>
  <c r="DS95" i="15"/>
  <c r="DT95"/>
  <c r="DU95"/>
  <c r="DT93" i="19"/>
  <c r="DS96" i="15"/>
  <c r="DT96"/>
  <c r="DU96"/>
  <c r="DT94" i="19"/>
  <c r="DS97" i="15"/>
  <c r="DT97"/>
  <c r="DU97"/>
  <c r="DT95" i="19"/>
  <c r="DS98" i="15"/>
  <c r="DT98"/>
  <c r="DU98"/>
  <c r="DT96" i="19"/>
  <c r="DS99" i="15"/>
  <c r="DT99"/>
  <c r="DU99"/>
  <c r="DT97" i="19"/>
  <c r="DS100" i="15"/>
  <c r="DT100"/>
  <c r="DU100"/>
  <c r="DT98" i="19"/>
  <c r="DS101" i="15"/>
  <c r="DT101"/>
  <c r="DU101"/>
  <c r="DT99" i="19"/>
  <c r="DS102" i="15"/>
  <c r="DT102"/>
  <c r="DU102"/>
  <c r="DT100" i="19"/>
  <c r="DS103" i="15"/>
  <c r="DT103"/>
  <c r="DU103"/>
  <c r="DT101" i="19"/>
  <c r="DS104" i="15"/>
  <c r="DT104"/>
  <c r="DU104"/>
  <c r="DT102" i="19"/>
  <c r="DS105" i="15"/>
  <c r="DT105"/>
  <c r="DU105"/>
  <c r="DT103" i="19"/>
  <c r="DS106" i="15"/>
  <c r="DT106"/>
  <c r="DU106"/>
  <c r="DT104" i="19"/>
  <c r="DS107" i="15"/>
  <c r="DT107"/>
  <c r="DU107"/>
  <c r="DT105" i="19"/>
  <c r="DS108" i="15"/>
  <c r="DT108"/>
  <c r="DU108"/>
  <c r="DT106" i="19"/>
  <c r="DQ110"/>
  <c r="DO110"/>
  <c r="EJ8"/>
  <c r="EJ11" i="15"/>
  <c r="EK11"/>
  <c r="EJ9" i="19"/>
  <c r="EJ12" i="15"/>
  <c r="EK12"/>
  <c r="EJ10" i="19"/>
  <c r="EJ13" i="15"/>
  <c r="EK13"/>
  <c r="EJ11" i="19"/>
  <c r="EJ14" i="15"/>
  <c r="EK14"/>
  <c r="EJ12" i="19"/>
  <c r="EJ15" i="15"/>
  <c r="EK15"/>
  <c r="EJ13" i="19"/>
  <c r="EJ16" i="15"/>
  <c r="EK16"/>
  <c r="EJ14" i="19"/>
  <c r="EJ17" i="15"/>
  <c r="EK17"/>
  <c r="EJ15" i="19"/>
  <c r="EJ18" i="15"/>
  <c r="EK18"/>
  <c r="EJ16" i="19"/>
  <c r="EJ19" i="15"/>
  <c r="EK19"/>
  <c r="EJ17" i="19"/>
  <c r="EJ20" i="15"/>
  <c r="EK20"/>
  <c r="EJ18" i="19"/>
  <c r="EJ21" i="15"/>
  <c r="EK21"/>
  <c r="EJ19" i="19"/>
  <c r="EJ22" i="15"/>
  <c r="EK22"/>
  <c r="EJ20" i="19"/>
  <c r="EJ23" i="15"/>
  <c r="EK23"/>
  <c r="EJ21" i="19"/>
  <c r="EJ24" i="15"/>
  <c r="EK24"/>
  <c r="EJ22" i="19"/>
  <c r="EJ25" i="15"/>
  <c r="EK25"/>
  <c r="EJ23" i="19"/>
  <c r="EJ26" i="15"/>
  <c r="EK26"/>
  <c r="EJ24" i="19"/>
  <c r="EJ27" i="15"/>
  <c r="EK27"/>
  <c r="EJ25" i="19"/>
  <c r="EJ28" i="15"/>
  <c r="EK28"/>
  <c r="EJ26" i="19"/>
  <c r="EJ29" i="15"/>
  <c r="EK29"/>
  <c r="EJ27" i="19"/>
  <c r="EJ30" i="15"/>
  <c r="EK30"/>
  <c r="EJ28" i="19"/>
  <c r="EJ31" i="15"/>
  <c r="EK31"/>
  <c r="EJ29" i="19"/>
  <c r="EJ32" i="15"/>
  <c r="EK32"/>
  <c r="EJ30" i="19"/>
  <c r="EJ33" i="15"/>
  <c r="EK33"/>
  <c r="EJ31" i="19"/>
  <c r="EJ34" i="15"/>
  <c r="EK34"/>
  <c r="EJ32" i="19"/>
  <c r="EJ35" i="15"/>
  <c r="EK35"/>
  <c r="EJ33" i="19"/>
  <c r="EJ36" i="15"/>
  <c r="EK36"/>
  <c r="EJ34" i="19"/>
  <c r="EJ37" i="15"/>
  <c r="EK37"/>
  <c r="EJ35" i="19"/>
  <c r="EJ38" i="15"/>
  <c r="EK38"/>
  <c r="EJ36" i="19"/>
  <c r="EJ39" i="15"/>
  <c r="EK39"/>
  <c r="EJ37" i="19"/>
  <c r="EJ40" i="15"/>
  <c r="EK40"/>
  <c r="EJ38" i="19"/>
  <c r="EJ41" i="15"/>
  <c r="EK41"/>
  <c r="EJ39" i="19"/>
  <c r="EJ42" i="15"/>
  <c r="EK42"/>
  <c r="EJ40" i="19"/>
  <c r="EJ43" i="15"/>
  <c r="EK43"/>
  <c r="EJ41" i="19"/>
  <c r="EJ44" i="15"/>
  <c r="EK44"/>
  <c r="EJ42" i="19"/>
  <c r="EJ45" i="15"/>
  <c r="EK45"/>
  <c r="EJ43" i="19"/>
  <c r="EJ46" i="15"/>
  <c r="EK46"/>
  <c r="EJ44" i="19"/>
  <c r="EJ47" i="15"/>
  <c r="EK47"/>
  <c r="EJ45" i="19"/>
  <c r="EJ48" i="15"/>
  <c r="EK48"/>
  <c r="EJ46" i="19"/>
  <c r="EJ49" i="15"/>
  <c r="EK49"/>
  <c r="EJ47" i="19"/>
  <c r="EJ50" i="15"/>
  <c r="EK50"/>
  <c r="EJ48" i="19"/>
  <c r="EJ51" i="15"/>
  <c r="EK51"/>
  <c r="EJ49" i="19"/>
  <c r="EJ52" i="15"/>
  <c r="EK52"/>
  <c r="EJ50" i="19"/>
  <c r="EJ53" i="15"/>
  <c r="EK53"/>
  <c r="EJ51" i="19"/>
  <c r="EJ54" i="15"/>
  <c r="EK54"/>
  <c r="EJ52" i="19"/>
  <c r="EJ55" i="15"/>
  <c r="EK55"/>
  <c r="EJ53" i="19"/>
  <c r="EJ56" i="15"/>
  <c r="EK56"/>
  <c r="EJ54" i="19"/>
  <c r="EJ57" i="15"/>
  <c r="EK57"/>
  <c r="EJ55" i="19"/>
  <c r="EJ58" i="15"/>
  <c r="EK58"/>
  <c r="EJ56" i="19"/>
  <c r="EJ59" i="15"/>
  <c r="EK59"/>
  <c r="EJ57" i="19"/>
  <c r="EJ60" i="15"/>
  <c r="EK60"/>
  <c r="EJ58" i="19"/>
  <c r="EJ61" i="15"/>
  <c r="EK61"/>
  <c r="EJ59" i="19"/>
  <c r="EJ62" i="15"/>
  <c r="EK62"/>
  <c r="EJ60" i="19"/>
  <c r="EJ63" i="15"/>
  <c r="EK63"/>
  <c r="EJ61" i="19"/>
  <c r="EJ64" i="15"/>
  <c r="EK64"/>
  <c r="EJ62" i="19"/>
  <c r="EJ65" i="15"/>
  <c r="EK65"/>
  <c r="EJ63" i="19"/>
  <c r="EJ66" i="15"/>
  <c r="EK66"/>
  <c r="EJ64" i="19"/>
  <c r="EJ67" i="15"/>
  <c r="EK67"/>
  <c r="EJ65" i="19"/>
  <c r="EJ68" i="15"/>
  <c r="EK68"/>
  <c r="EJ66" i="19"/>
  <c r="EJ69" i="15"/>
  <c r="EK69"/>
  <c r="EJ67" i="19"/>
  <c r="EJ70" i="15"/>
  <c r="EK70"/>
  <c r="EJ68" i="19"/>
  <c r="EJ71" i="15"/>
  <c r="EK71"/>
  <c r="EJ69" i="19"/>
  <c r="EJ72" i="15"/>
  <c r="EK72"/>
  <c r="EJ70" i="19"/>
  <c r="EJ73" i="15"/>
  <c r="EK73"/>
  <c r="EJ71" i="19"/>
  <c r="EJ74" i="15"/>
  <c r="EK74"/>
  <c r="EJ72" i="19"/>
  <c r="EJ75" i="15"/>
  <c r="EK75"/>
  <c r="EJ73" i="19"/>
  <c r="EJ76" i="15"/>
  <c r="EK76"/>
  <c r="EJ74" i="19"/>
  <c r="EJ77" i="15"/>
  <c r="EK77"/>
  <c r="EJ75" i="19"/>
  <c r="EJ78" i="15"/>
  <c r="EK78"/>
  <c r="EJ76" i="19"/>
  <c r="EJ79" i="15"/>
  <c r="EK79"/>
  <c r="EJ77" i="19"/>
  <c r="EJ80" i="15"/>
  <c r="EK80"/>
  <c r="EJ78" i="19"/>
  <c r="EJ81" i="15"/>
  <c r="EK81"/>
  <c r="EJ79" i="19"/>
  <c r="EJ82" i="15"/>
  <c r="EK82"/>
  <c r="EJ80" i="19"/>
  <c r="EJ83" i="15"/>
  <c r="EK83"/>
  <c r="EJ81" i="19"/>
  <c r="EJ84" i="15"/>
  <c r="EK84"/>
  <c r="EJ82" i="19"/>
  <c r="EJ85" i="15"/>
  <c r="EK85"/>
  <c r="EJ83" i="19"/>
  <c r="EJ86" i="15"/>
  <c r="EK86"/>
  <c r="EJ84" i="19"/>
  <c r="EJ87" i="15"/>
  <c r="EK87"/>
  <c r="EJ85" i="19"/>
  <c r="EJ88" i="15"/>
  <c r="EK88"/>
  <c r="EJ86" i="19"/>
  <c r="EJ89" i="15"/>
  <c r="EK89"/>
  <c r="EJ87" i="19"/>
  <c r="EJ90" i="15"/>
  <c r="EK90"/>
  <c r="EJ88" i="19"/>
  <c r="EJ91" i="15"/>
  <c r="EK91"/>
  <c r="EJ89" i="19"/>
  <c r="EJ92" i="15"/>
  <c r="EK92"/>
  <c r="EJ90" i="19"/>
  <c r="EJ93" i="15"/>
  <c r="EK93"/>
  <c r="EJ91" i="19"/>
  <c r="EJ94" i="15"/>
  <c r="EK94"/>
  <c r="EJ92" i="19"/>
  <c r="EJ95" i="15"/>
  <c r="EK95"/>
  <c r="EJ93" i="19"/>
  <c r="EJ96" i="15"/>
  <c r="EK96"/>
  <c r="EJ94" i="19"/>
  <c r="EJ97" i="15"/>
  <c r="EK97"/>
  <c r="EJ95" i="19"/>
  <c r="EJ98" i="15"/>
  <c r="EK98"/>
  <c r="EJ96" i="19"/>
  <c r="EJ99" i="15"/>
  <c r="EK99"/>
  <c r="EJ97" i="19"/>
  <c r="EJ100" i="15"/>
  <c r="EK100"/>
  <c r="EJ98" i="19"/>
  <c r="EJ101" i="15"/>
  <c r="EK101"/>
  <c r="EJ99" i="19"/>
  <c r="EJ102" i="15"/>
  <c r="EK102"/>
  <c r="EJ100" i="19"/>
  <c r="EJ103" i="15"/>
  <c r="EK103"/>
  <c r="EJ101" i="19"/>
  <c r="EJ104" i="15"/>
  <c r="EK104"/>
  <c r="EJ102" i="19"/>
  <c r="EJ105" i="15"/>
  <c r="EK105"/>
  <c r="EJ103" i="19"/>
  <c r="EJ106" i="15"/>
  <c r="EK106"/>
  <c r="EJ104" i="19"/>
  <c r="EJ107" i="15"/>
  <c r="EK107"/>
  <c r="EJ105" i="19"/>
  <c r="EJ108" i="15"/>
  <c r="EK108"/>
  <c r="EJ106" i="19"/>
  <c r="F8"/>
  <c r="CW110" s="1"/>
  <c r="F9"/>
  <c r="B9"/>
  <c r="F10"/>
  <c r="B10"/>
  <c r="F11"/>
  <c r="B11"/>
  <c r="F12"/>
  <c r="B12"/>
  <c r="F13"/>
  <c r="B13"/>
  <c r="F14"/>
  <c r="B14"/>
  <c r="F15"/>
  <c r="B15"/>
  <c r="F16"/>
  <c r="B16"/>
  <c r="F17"/>
  <c r="B17"/>
  <c r="F18"/>
  <c r="B18"/>
  <c r="F19"/>
  <c r="B19"/>
  <c r="F20"/>
  <c r="B20"/>
  <c r="F21"/>
  <c r="B21"/>
  <c r="F22"/>
  <c r="B22"/>
  <c r="F23"/>
  <c r="B23"/>
  <c r="F24"/>
  <c r="B24"/>
  <c r="F25"/>
  <c r="B25"/>
  <c r="F26"/>
  <c r="B26"/>
  <c r="F27"/>
  <c r="B27"/>
  <c r="F28"/>
  <c r="B28"/>
  <c r="F29"/>
  <c r="B29"/>
  <c r="F30"/>
  <c r="B30"/>
  <c r="F31"/>
  <c r="B31"/>
  <c r="F32"/>
  <c r="B32"/>
  <c r="F33"/>
  <c r="B33"/>
  <c r="F34"/>
  <c r="B34"/>
  <c r="F35"/>
  <c r="B35"/>
  <c r="F36"/>
  <c r="B36"/>
  <c r="F37"/>
  <c r="B37"/>
  <c r="F38"/>
  <c r="B38"/>
  <c r="F39"/>
  <c r="B39"/>
  <c r="F40"/>
  <c r="B40"/>
  <c r="F41"/>
  <c r="B41"/>
  <c r="F42"/>
  <c r="B42"/>
  <c r="F43"/>
  <c r="B43"/>
  <c r="F44"/>
  <c r="B44"/>
  <c r="F45"/>
  <c r="B45"/>
  <c r="F46"/>
  <c r="B46"/>
  <c r="F47"/>
  <c r="B47"/>
  <c r="F48"/>
  <c r="B48"/>
  <c r="F49"/>
  <c r="B49"/>
  <c r="F50"/>
  <c r="B50"/>
  <c r="F51"/>
  <c r="B51"/>
  <c r="F52"/>
  <c r="B52"/>
  <c r="F53"/>
  <c r="B53"/>
  <c r="F54"/>
  <c r="B54"/>
  <c r="F55"/>
  <c r="B55"/>
  <c r="F56"/>
  <c r="B56"/>
  <c r="F57"/>
  <c r="B57"/>
  <c r="F58"/>
  <c r="B58"/>
  <c r="F59"/>
  <c r="B59"/>
  <c r="F60"/>
  <c r="B60"/>
  <c r="F61"/>
  <c r="B61"/>
  <c r="F62"/>
  <c r="B62"/>
  <c r="F63"/>
  <c r="B63"/>
  <c r="F64"/>
  <c r="B64"/>
  <c r="F65"/>
  <c r="B65"/>
  <c r="F66"/>
  <c r="B66"/>
  <c r="F67"/>
  <c r="B67"/>
  <c r="F68"/>
  <c r="B68"/>
  <c r="F69"/>
  <c r="B69"/>
  <c r="F70"/>
  <c r="B70"/>
  <c r="F71"/>
  <c r="B71"/>
  <c r="F72"/>
  <c r="B72"/>
  <c r="F73"/>
  <c r="B73"/>
  <c r="F74"/>
  <c r="B74"/>
  <c r="F75"/>
  <c r="B75"/>
  <c r="F76"/>
  <c r="B76"/>
  <c r="F77"/>
  <c r="B77"/>
  <c r="F78"/>
  <c r="B78"/>
  <c r="F79"/>
  <c r="B79"/>
  <c r="F80"/>
  <c r="B80"/>
  <c r="F81"/>
  <c r="B81"/>
  <c r="F82"/>
  <c r="B82"/>
  <c r="F83"/>
  <c r="B83"/>
  <c r="F84"/>
  <c r="B84"/>
  <c r="F85"/>
  <c r="B85"/>
  <c r="F86"/>
  <c r="B86"/>
  <c r="F87"/>
  <c r="B87"/>
  <c r="F88"/>
  <c r="B88"/>
  <c r="F89"/>
  <c r="B89"/>
  <c r="F90"/>
  <c r="B90"/>
  <c r="F91"/>
  <c r="B91"/>
  <c r="F92"/>
  <c r="B92"/>
  <c r="F93"/>
  <c r="B93"/>
  <c r="F94"/>
  <c r="B94"/>
  <c r="F95"/>
  <c r="B95"/>
  <c r="F96"/>
  <c r="B96"/>
  <c r="F97"/>
  <c r="B97"/>
  <c r="F98"/>
  <c r="B98"/>
  <c r="F99"/>
  <c r="B99"/>
  <c r="F100"/>
  <c r="B100"/>
  <c r="F101"/>
  <c r="B101"/>
  <c r="F102"/>
  <c r="B102"/>
  <c r="F103"/>
  <c r="B103"/>
  <c r="F104"/>
  <c r="B104"/>
  <c r="F105"/>
  <c r="B105"/>
  <c r="F106"/>
  <c r="B106"/>
  <c r="DN7"/>
  <c r="DN8"/>
  <c r="DC110" s="1"/>
  <c r="DJ11" i="15"/>
  <c r="DC11"/>
  <c r="DL11"/>
  <c r="DB11"/>
  <c r="DK11"/>
  <c r="DM11"/>
  <c r="DG11"/>
  <c r="DN11"/>
  <c r="DO11"/>
  <c r="DN9" i="19"/>
  <c r="DJ12" i="15"/>
  <c r="DC12"/>
  <c r="DL12"/>
  <c r="DB12"/>
  <c r="DK12"/>
  <c r="DM12"/>
  <c r="DG12"/>
  <c r="DN12"/>
  <c r="DO12"/>
  <c r="DN10" i="19"/>
  <c r="DJ13" i="15"/>
  <c r="DC13"/>
  <c r="DL13"/>
  <c r="DB13"/>
  <c r="DK13"/>
  <c r="DM13"/>
  <c r="DG13"/>
  <c r="DN13"/>
  <c r="DO13"/>
  <c r="DN11" i="19"/>
  <c r="DJ14" i="15"/>
  <c r="DC14"/>
  <c r="DL14"/>
  <c r="DB14"/>
  <c r="DK14"/>
  <c r="DM14"/>
  <c r="DG14"/>
  <c r="DN14"/>
  <c r="DO14"/>
  <c r="DN12" i="19"/>
  <c r="DJ15" i="15"/>
  <c r="DC15"/>
  <c r="DL15"/>
  <c r="DB15"/>
  <c r="DK15"/>
  <c r="DM15"/>
  <c r="DG15"/>
  <c r="DN15"/>
  <c r="DO15"/>
  <c r="DN13" i="19"/>
  <c r="DJ16" i="15"/>
  <c r="DC16"/>
  <c r="DL16"/>
  <c r="DB16"/>
  <c r="DK16"/>
  <c r="DM16"/>
  <c r="DG16"/>
  <c r="DN16"/>
  <c r="DO16"/>
  <c r="DN14" i="19"/>
  <c r="DJ17" i="15"/>
  <c r="DC17"/>
  <c r="DL17"/>
  <c r="DB17"/>
  <c r="DK17"/>
  <c r="DM17"/>
  <c r="DG17"/>
  <c r="DN17"/>
  <c r="DO17"/>
  <c r="DN15" i="19"/>
  <c r="DJ18" i="15"/>
  <c r="DC18"/>
  <c r="DL18"/>
  <c r="DB18"/>
  <c r="DK18"/>
  <c r="DM18"/>
  <c r="DG18"/>
  <c r="DN18"/>
  <c r="DO18"/>
  <c r="DN16" i="19"/>
  <c r="DJ19" i="15"/>
  <c r="DC19"/>
  <c r="DL19"/>
  <c r="DB19"/>
  <c r="DK19"/>
  <c r="DM19"/>
  <c r="DG19"/>
  <c r="DN19"/>
  <c r="DO19"/>
  <c r="DN17" i="19"/>
  <c r="DJ20" i="15"/>
  <c r="DC20"/>
  <c r="DL20"/>
  <c r="DB20"/>
  <c r="DK20"/>
  <c r="DM20"/>
  <c r="DG20"/>
  <c r="DN20"/>
  <c r="DO20"/>
  <c r="DN18" i="19"/>
  <c r="DJ21" i="15"/>
  <c r="DC21"/>
  <c r="DL21"/>
  <c r="DB21"/>
  <c r="DK21"/>
  <c r="DM21"/>
  <c r="DG21"/>
  <c r="DN21"/>
  <c r="DO21"/>
  <c r="DN19" i="19"/>
  <c r="DJ22" i="15"/>
  <c r="DC22"/>
  <c r="DL22"/>
  <c r="DB22"/>
  <c r="DK22"/>
  <c r="DM22"/>
  <c r="DG22"/>
  <c r="DN22"/>
  <c r="DO22"/>
  <c r="DN20" i="19"/>
  <c r="DJ23" i="15"/>
  <c r="DC23"/>
  <c r="DL23"/>
  <c r="DB23"/>
  <c r="DK23"/>
  <c r="DM23"/>
  <c r="DG23"/>
  <c r="DN23"/>
  <c r="DO23"/>
  <c r="DN21" i="19"/>
  <c r="DJ24" i="15"/>
  <c r="DC24"/>
  <c r="DL24"/>
  <c r="DB24"/>
  <c r="DK24"/>
  <c r="DM24"/>
  <c r="DG24"/>
  <c r="DN24"/>
  <c r="DO24"/>
  <c r="DN22" i="19"/>
  <c r="DJ25" i="15"/>
  <c r="DC25"/>
  <c r="DL25"/>
  <c r="DB25"/>
  <c r="DK25"/>
  <c r="DM25"/>
  <c r="DG25"/>
  <c r="DN25"/>
  <c r="DO25"/>
  <c r="DN23" i="19"/>
  <c r="DJ26" i="15"/>
  <c r="DC26"/>
  <c r="DL26"/>
  <c r="DB26"/>
  <c r="DK26"/>
  <c r="DM26"/>
  <c r="DG26"/>
  <c r="DN26"/>
  <c r="DO26"/>
  <c r="DN24" i="19"/>
  <c r="DJ27" i="15"/>
  <c r="DC27"/>
  <c r="DL27"/>
  <c r="DB27"/>
  <c r="DK27"/>
  <c r="DM27"/>
  <c r="DG27"/>
  <c r="DN27"/>
  <c r="DO27"/>
  <c r="DN25" i="19"/>
  <c r="DJ28" i="15"/>
  <c r="DC28"/>
  <c r="DL28"/>
  <c r="DB28"/>
  <c r="DK28"/>
  <c r="DM28"/>
  <c r="DG28"/>
  <c r="DN28"/>
  <c r="DO28"/>
  <c r="DN26" i="19"/>
  <c r="DJ29" i="15"/>
  <c r="DC29"/>
  <c r="DL29"/>
  <c r="DB29"/>
  <c r="DK29"/>
  <c r="DM29"/>
  <c r="DG29"/>
  <c r="DN29"/>
  <c r="DO29"/>
  <c r="DN27" i="19"/>
  <c r="DJ30" i="15"/>
  <c r="DC30"/>
  <c r="DL30"/>
  <c r="DB30"/>
  <c r="DK30"/>
  <c r="DM30"/>
  <c r="DG30"/>
  <c r="DN30"/>
  <c r="DO30"/>
  <c r="DN28" i="19"/>
  <c r="DJ31" i="15"/>
  <c r="DC31"/>
  <c r="DL31"/>
  <c r="DB31"/>
  <c r="DK31"/>
  <c r="DM31"/>
  <c r="DG31"/>
  <c r="DN31"/>
  <c r="DO31"/>
  <c r="DN29" i="19"/>
  <c r="DJ32" i="15"/>
  <c r="DC32"/>
  <c r="DL32"/>
  <c r="DB32"/>
  <c r="DK32"/>
  <c r="DM32"/>
  <c r="DG32"/>
  <c r="DN32"/>
  <c r="DO32"/>
  <c r="DN30" i="19"/>
  <c r="DJ33" i="15"/>
  <c r="DC33"/>
  <c r="DL33"/>
  <c r="DB33"/>
  <c r="DK33"/>
  <c r="DM33"/>
  <c r="DG33"/>
  <c r="DN33"/>
  <c r="DO33"/>
  <c r="DN31" i="19"/>
  <c r="DJ34" i="15"/>
  <c r="DC34"/>
  <c r="DL34"/>
  <c r="DB34"/>
  <c r="DK34"/>
  <c r="DM34"/>
  <c r="DG34"/>
  <c r="DN34"/>
  <c r="DO34"/>
  <c r="DN32" i="19"/>
  <c r="DJ35" i="15"/>
  <c r="DC35"/>
  <c r="DL35"/>
  <c r="DB35"/>
  <c r="DK35"/>
  <c r="DM35"/>
  <c r="DG35"/>
  <c r="DN35"/>
  <c r="DO35"/>
  <c r="DN33" i="19"/>
  <c r="DJ36" i="15"/>
  <c r="DC36"/>
  <c r="DL36"/>
  <c r="DB36"/>
  <c r="DK36"/>
  <c r="DM36"/>
  <c r="DG36"/>
  <c r="DN36"/>
  <c r="DO36"/>
  <c r="DN34" i="19"/>
  <c r="DJ37" i="15"/>
  <c r="DC37"/>
  <c r="DL37"/>
  <c r="DB37"/>
  <c r="DK37"/>
  <c r="DM37"/>
  <c r="DG37"/>
  <c r="DN37"/>
  <c r="DO37"/>
  <c r="DN35" i="19"/>
  <c r="DJ38" i="15"/>
  <c r="DC38"/>
  <c r="DL38"/>
  <c r="DB38"/>
  <c r="DK38"/>
  <c r="DM38"/>
  <c r="DG38"/>
  <c r="DN38"/>
  <c r="DO38"/>
  <c r="DN36" i="19"/>
  <c r="DJ39" i="15"/>
  <c r="DC39"/>
  <c r="DL39"/>
  <c r="DB39"/>
  <c r="DK39"/>
  <c r="DM39"/>
  <c r="DG39"/>
  <c r="DN39"/>
  <c r="DO39"/>
  <c r="DN37" i="19"/>
  <c r="DJ40" i="15"/>
  <c r="DC40"/>
  <c r="DL40"/>
  <c r="DB40"/>
  <c r="DK40"/>
  <c r="DM40"/>
  <c r="DG40"/>
  <c r="DN40"/>
  <c r="DO40"/>
  <c r="DN38" i="19"/>
  <c r="DJ41" i="15"/>
  <c r="DC41"/>
  <c r="DL41"/>
  <c r="DB41"/>
  <c r="DK41"/>
  <c r="DM41"/>
  <c r="DG41"/>
  <c r="DN41"/>
  <c r="DO41"/>
  <c r="DN39" i="19"/>
  <c r="DJ42" i="15"/>
  <c r="DC42"/>
  <c r="DL42"/>
  <c r="DB42"/>
  <c r="DK42"/>
  <c r="DM42"/>
  <c r="DG42"/>
  <c r="DN42"/>
  <c r="DO42"/>
  <c r="DN40" i="19"/>
  <c r="DJ43" i="15"/>
  <c r="DC43"/>
  <c r="DL43"/>
  <c r="DB43"/>
  <c r="DK43"/>
  <c r="DM43"/>
  <c r="DG43"/>
  <c r="DN43"/>
  <c r="DO43"/>
  <c r="DN41" i="19"/>
  <c r="DJ44" i="15"/>
  <c r="DC44"/>
  <c r="DL44"/>
  <c r="DB44"/>
  <c r="DK44"/>
  <c r="DM44"/>
  <c r="DG44"/>
  <c r="DN44"/>
  <c r="DO44"/>
  <c r="DN42" i="19"/>
  <c r="DJ45" i="15"/>
  <c r="DC45"/>
  <c r="DL45"/>
  <c r="DB45"/>
  <c r="DK45"/>
  <c r="DM45"/>
  <c r="DG45"/>
  <c r="DN45"/>
  <c r="DO45"/>
  <c r="DN43" i="19"/>
  <c r="DJ46" i="15"/>
  <c r="DC46"/>
  <c r="DL46"/>
  <c r="DB46"/>
  <c r="DK46"/>
  <c r="DM46"/>
  <c r="DG46"/>
  <c r="DN46"/>
  <c r="DO46"/>
  <c r="DN44" i="19"/>
  <c r="DJ47" i="15"/>
  <c r="DC47"/>
  <c r="DL47"/>
  <c r="DB47"/>
  <c r="DK47"/>
  <c r="DM47"/>
  <c r="DG47"/>
  <c r="DN47"/>
  <c r="DO47"/>
  <c r="DN45" i="19"/>
  <c r="DJ48" i="15"/>
  <c r="DC48"/>
  <c r="DL48"/>
  <c r="DB48"/>
  <c r="DK48"/>
  <c r="DM48"/>
  <c r="DG48"/>
  <c r="DN48"/>
  <c r="DO48"/>
  <c r="DN46" i="19"/>
  <c r="DJ49" i="15"/>
  <c r="DC49"/>
  <c r="DL49"/>
  <c r="DB49"/>
  <c r="DK49"/>
  <c r="DM49"/>
  <c r="DG49"/>
  <c r="DN49"/>
  <c r="DO49"/>
  <c r="DN47" i="19"/>
  <c r="DJ50" i="15"/>
  <c r="DC50"/>
  <c r="DL50"/>
  <c r="DB50"/>
  <c r="DK50"/>
  <c r="DM50"/>
  <c r="DG50"/>
  <c r="DN50"/>
  <c r="DO50"/>
  <c r="DN48" i="19"/>
  <c r="DJ51" i="15"/>
  <c r="DC51"/>
  <c r="DL51"/>
  <c r="DB51"/>
  <c r="DK51"/>
  <c r="DM51"/>
  <c r="DG51"/>
  <c r="DN51"/>
  <c r="DO51"/>
  <c r="DN49" i="19"/>
  <c r="DJ52" i="15"/>
  <c r="DC52"/>
  <c r="DL52"/>
  <c r="DB52"/>
  <c r="DK52"/>
  <c r="DM52"/>
  <c r="DG52"/>
  <c r="DN52"/>
  <c r="DO52"/>
  <c r="DN50" i="19"/>
  <c r="DJ53" i="15"/>
  <c r="DC53"/>
  <c r="DL53"/>
  <c r="DB53"/>
  <c r="DK53"/>
  <c r="DM53"/>
  <c r="DG53"/>
  <c r="DN53"/>
  <c r="DO53"/>
  <c r="DN51" i="19"/>
  <c r="DJ54" i="15"/>
  <c r="DC54"/>
  <c r="DL54"/>
  <c r="DB54"/>
  <c r="DK54"/>
  <c r="DM54"/>
  <c r="DG54"/>
  <c r="DN54"/>
  <c r="DO54"/>
  <c r="DN52" i="19"/>
  <c r="DJ55" i="15"/>
  <c r="DC55"/>
  <c r="DL55"/>
  <c r="DB55"/>
  <c r="DK55"/>
  <c r="DM55"/>
  <c r="DG55"/>
  <c r="DN55"/>
  <c r="DO55"/>
  <c r="DN53" i="19"/>
  <c r="DJ56" i="15"/>
  <c r="DC56"/>
  <c r="DL56"/>
  <c r="DB56"/>
  <c r="DK56"/>
  <c r="DM56"/>
  <c r="DG56"/>
  <c r="DN56"/>
  <c r="DO56"/>
  <c r="DN54" i="19"/>
  <c r="DJ57" i="15"/>
  <c r="DC57"/>
  <c r="DL57"/>
  <c r="DB57"/>
  <c r="DK57"/>
  <c r="DM57"/>
  <c r="DG57"/>
  <c r="DN57"/>
  <c r="DO57"/>
  <c r="DN55" i="19"/>
  <c r="DJ58" i="15"/>
  <c r="DC58"/>
  <c r="DL58"/>
  <c r="DB58"/>
  <c r="DK58"/>
  <c r="DM58"/>
  <c r="DG58"/>
  <c r="DN58"/>
  <c r="DO58"/>
  <c r="DN56" i="19"/>
  <c r="DJ59" i="15"/>
  <c r="DC59"/>
  <c r="DL59"/>
  <c r="DB59"/>
  <c r="DK59"/>
  <c r="DM59"/>
  <c r="DG59"/>
  <c r="DN59"/>
  <c r="DO59"/>
  <c r="DN57" i="19"/>
  <c r="DJ60" i="15"/>
  <c r="DC60"/>
  <c r="DL60"/>
  <c r="DB60"/>
  <c r="DK60"/>
  <c r="DM60"/>
  <c r="DG60"/>
  <c r="DN60"/>
  <c r="DO60"/>
  <c r="DN58" i="19"/>
  <c r="DJ61" i="15"/>
  <c r="DC61"/>
  <c r="DL61"/>
  <c r="DB61"/>
  <c r="DK61"/>
  <c r="DM61"/>
  <c r="DG61"/>
  <c r="DN61"/>
  <c r="DO61"/>
  <c r="DN59" i="19"/>
  <c r="DJ62" i="15"/>
  <c r="DC62"/>
  <c r="DL62"/>
  <c r="DB62"/>
  <c r="DK62"/>
  <c r="DM62"/>
  <c r="DG62"/>
  <c r="DN62"/>
  <c r="DO62"/>
  <c r="DN60" i="19"/>
  <c r="DJ63" i="15"/>
  <c r="DC63"/>
  <c r="DL63"/>
  <c r="DB63"/>
  <c r="DK63"/>
  <c r="DM63"/>
  <c r="DG63"/>
  <c r="DN63"/>
  <c r="DO63"/>
  <c r="DN61" i="19"/>
  <c r="DJ64" i="15"/>
  <c r="DC64"/>
  <c r="DL64"/>
  <c r="DB64"/>
  <c r="DK64"/>
  <c r="DM64"/>
  <c r="DG64"/>
  <c r="DN64"/>
  <c r="DO64"/>
  <c r="DN62" i="19"/>
  <c r="DJ65" i="15"/>
  <c r="DC65"/>
  <c r="DL65"/>
  <c r="DB65"/>
  <c r="DK65"/>
  <c r="DM65"/>
  <c r="DG65"/>
  <c r="DN65"/>
  <c r="DO65"/>
  <c r="DN63" i="19"/>
  <c r="DJ66" i="15"/>
  <c r="DC66"/>
  <c r="DL66"/>
  <c r="DB66"/>
  <c r="DK66"/>
  <c r="DM66"/>
  <c r="DG66"/>
  <c r="DN66"/>
  <c r="DO66"/>
  <c r="DN64" i="19"/>
  <c r="DJ67" i="15"/>
  <c r="DC67"/>
  <c r="DL67"/>
  <c r="DB67"/>
  <c r="DK67"/>
  <c r="DM67"/>
  <c r="DG67"/>
  <c r="DN67"/>
  <c r="DO67"/>
  <c r="DN65" i="19"/>
  <c r="DJ68" i="15"/>
  <c r="DC68"/>
  <c r="DL68"/>
  <c r="DB68"/>
  <c r="DK68"/>
  <c r="DM68"/>
  <c r="DG68"/>
  <c r="DN68"/>
  <c r="DO68"/>
  <c r="DN66" i="19"/>
  <c r="DJ69" i="15"/>
  <c r="DC69"/>
  <c r="DL69"/>
  <c r="DB69"/>
  <c r="DK69"/>
  <c r="DM69"/>
  <c r="DG69"/>
  <c r="DN69"/>
  <c r="DO69"/>
  <c r="DN67" i="19"/>
  <c r="DJ70" i="15"/>
  <c r="DC70"/>
  <c r="DL70"/>
  <c r="DB70"/>
  <c r="DK70"/>
  <c r="DM70"/>
  <c r="DG70"/>
  <c r="DN70"/>
  <c r="DO70"/>
  <c r="DN68" i="19"/>
  <c r="DJ71" i="15"/>
  <c r="DC71"/>
  <c r="DL71"/>
  <c r="DB71"/>
  <c r="DK71"/>
  <c r="DM71"/>
  <c r="DG71"/>
  <c r="DN71"/>
  <c r="DO71"/>
  <c r="DN69" i="19"/>
  <c r="DJ72" i="15"/>
  <c r="DC72"/>
  <c r="DL72"/>
  <c r="DB72"/>
  <c r="DK72"/>
  <c r="DM72"/>
  <c r="DG72"/>
  <c r="DN72"/>
  <c r="DO72"/>
  <c r="DN70" i="19"/>
  <c r="DJ73" i="15"/>
  <c r="DC73"/>
  <c r="DL73"/>
  <c r="DB73"/>
  <c r="DK73"/>
  <c r="DM73"/>
  <c r="DG73"/>
  <c r="DN73"/>
  <c r="DO73"/>
  <c r="DN71" i="19"/>
  <c r="DJ74" i="15"/>
  <c r="DC74"/>
  <c r="DL74"/>
  <c r="DB74"/>
  <c r="DK74"/>
  <c r="DM74"/>
  <c r="DG74"/>
  <c r="DN74"/>
  <c r="DO74"/>
  <c r="DN72" i="19"/>
  <c r="DJ75" i="15"/>
  <c r="DC75"/>
  <c r="DL75"/>
  <c r="DB75"/>
  <c r="DK75"/>
  <c r="DM75"/>
  <c r="DG75"/>
  <c r="DN75"/>
  <c r="DO75"/>
  <c r="DN73" i="19"/>
  <c r="DJ76" i="15"/>
  <c r="DC76"/>
  <c r="DL76"/>
  <c r="DB76"/>
  <c r="DK76"/>
  <c r="DM76"/>
  <c r="DG76"/>
  <c r="DN76"/>
  <c r="DO76"/>
  <c r="DN74" i="19"/>
  <c r="DJ77" i="15"/>
  <c r="DC77"/>
  <c r="DL77"/>
  <c r="DB77"/>
  <c r="DK77"/>
  <c r="DM77"/>
  <c r="DG77"/>
  <c r="DN77"/>
  <c r="DO77"/>
  <c r="DN75" i="19"/>
  <c r="DJ78" i="15"/>
  <c r="DC78"/>
  <c r="DL78"/>
  <c r="DB78"/>
  <c r="DK78"/>
  <c r="DM78"/>
  <c r="DG78"/>
  <c r="DN78"/>
  <c r="DO78"/>
  <c r="DN76" i="19"/>
  <c r="DJ79" i="15"/>
  <c r="DC79"/>
  <c r="DL79"/>
  <c r="DB79"/>
  <c r="DK79"/>
  <c r="DM79"/>
  <c r="DG79"/>
  <c r="DN79"/>
  <c r="DO79"/>
  <c r="DN77" i="19"/>
  <c r="DJ80" i="15"/>
  <c r="DC80"/>
  <c r="DL80"/>
  <c r="DB80"/>
  <c r="DK80"/>
  <c r="DM80"/>
  <c r="DG80"/>
  <c r="DN80"/>
  <c r="DO80"/>
  <c r="DN78" i="19"/>
  <c r="DJ81" i="15"/>
  <c r="DC81"/>
  <c r="DL81"/>
  <c r="DB81"/>
  <c r="DK81"/>
  <c r="DM81"/>
  <c r="DG81"/>
  <c r="DN81"/>
  <c r="DO81"/>
  <c r="DN79" i="19"/>
  <c r="DJ82" i="15"/>
  <c r="DC82"/>
  <c r="DL82"/>
  <c r="DB82"/>
  <c r="DK82"/>
  <c r="DM82"/>
  <c r="DG82"/>
  <c r="DN82"/>
  <c r="DO82"/>
  <c r="DN80" i="19"/>
  <c r="DJ83" i="15"/>
  <c r="DC83"/>
  <c r="DL83"/>
  <c r="DB83"/>
  <c r="DK83"/>
  <c r="DM83"/>
  <c r="DG83"/>
  <c r="DN83"/>
  <c r="DO83"/>
  <c r="DN81" i="19"/>
  <c r="DJ84" i="15"/>
  <c r="DC84"/>
  <c r="DL84"/>
  <c r="DB84"/>
  <c r="DK84"/>
  <c r="DM84"/>
  <c r="DG84"/>
  <c r="DN84"/>
  <c r="DO84"/>
  <c r="DN82" i="19"/>
  <c r="DJ85" i="15"/>
  <c r="DC85"/>
  <c r="DL85"/>
  <c r="DB85"/>
  <c r="DK85"/>
  <c r="DM85"/>
  <c r="DG85"/>
  <c r="DN85"/>
  <c r="DO85"/>
  <c r="DN83" i="19"/>
  <c r="DJ86" i="15"/>
  <c r="DC86"/>
  <c r="DL86"/>
  <c r="DB86"/>
  <c r="DK86"/>
  <c r="DM86"/>
  <c r="DG86"/>
  <c r="DN86"/>
  <c r="DO86"/>
  <c r="DN84" i="19"/>
  <c r="DJ87" i="15"/>
  <c r="DC87"/>
  <c r="DL87"/>
  <c r="DB87"/>
  <c r="DK87"/>
  <c r="DM87"/>
  <c r="DG87"/>
  <c r="DN87"/>
  <c r="DO87"/>
  <c r="DN85" i="19"/>
  <c r="DJ88" i="15"/>
  <c r="DC88"/>
  <c r="DL88"/>
  <c r="DB88"/>
  <c r="DK88"/>
  <c r="DM88"/>
  <c r="DG88"/>
  <c r="DN88"/>
  <c r="DO88"/>
  <c r="DN86" i="19"/>
  <c r="DJ89" i="15"/>
  <c r="DC89"/>
  <c r="DL89"/>
  <c r="DB89"/>
  <c r="DK89"/>
  <c r="DM89"/>
  <c r="DG89"/>
  <c r="DN89"/>
  <c r="DO89"/>
  <c r="DN87" i="19"/>
  <c r="DJ90" i="15"/>
  <c r="DC90"/>
  <c r="DL90"/>
  <c r="DB90"/>
  <c r="DK90"/>
  <c r="DM90"/>
  <c r="DG90"/>
  <c r="DN90"/>
  <c r="DO90"/>
  <c r="DN88" i="19"/>
  <c r="DJ91" i="15"/>
  <c r="DC91"/>
  <c r="DL91"/>
  <c r="DB91"/>
  <c r="DK91"/>
  <c r="DM91"/>
  <c r="DG91"/>
  <c r="DN91"/>
  <c r="DO91"/>
  <c r="DN89" i="19"/>
  <c r="DJ92" i="15"/>
  <c r="DC92"/>
  <c r="DL92"/>
  <c r="DB92"/>
  <c r="DK92"/>
  <c r="DM92"/>
  <c r="DG92"/>
  <c r="DN92"/>
  <c r="DO92"/>
  <c r="DN90" i="19"/>
  <c r="DJ93" i="15"/>
  <c r="DC93"/>
  <c r="DL93"/>
  <c r="DB93"/>
  <c r="DK93"/>
  <c r="DM93"/>
  <c r="DG93"/>
  <c r="DN93"/>
  <c r="DO93"/>
  <c r="DN91" i="19"/>
  <c r="DJ94" i="15"/>
  <c r="DC94"/>
  <c r="DL94"/>
  <c r="DB94"/>
  <c r="DK94"/>
  <c r="DM94"/>
  <c r="DG94"/>
  <c r="DN94"/>
  <c r="DO94"/>
  <c r="DN92" i="19"/>
  <c r="DJ95" i="15"/>
  <c r="DC95"/>
  <c r="DL95"/>
  <c r="DB95"/>
  <c r="DK95"/>
  <c r="DM95"/>
  <c r="DG95"/>
  <c r="DN95"/>
  <c r="DO95"/>
  <c r="DN93" i="19"/>
  <c r="DJ96" i="15"/>
  <c r="DC96"/>
  <c r="DL96"/>
  <c r="DB96"/>
  <c r="DK96"/>
  <c r="DM96"/>
  <c r="DG96"/>
  <c r="DN96"/>
  <c r="DO96"/>
  <c r="DN94" i="19"/>
  <c r="DJ97" i="15"/>
  <c r="DC97"/>
  <c r="DL97"/>
  <c r="DB97"/>
  <c r="DK97"/>
  <c r="DM97"/>
  <c r="DG97"/>
  <c r="DN97"/>
  <c r="DO97"/>
  <c r="DN95" i="19"/>
  <c r="DJ98" i="15"/>
  <c r="DC98"/>
  <c r="DL98"/>
  <c r="DB98"/>
  <c r="DK98"/>
  <c r="DM98"/>
  <c r="DG98"/>
  <c r="DN98"/>
  <c r="DO98"/>
  <c r="DN96" i="19"/>
  <c r="DJ99" i="15"/>
  <c r="DC99"/>
  <c r="DL99"/>
  <c r="DB99"/>
  <c r="DK99"/>
  <c r="DM99"/>
  <c r="DG99"/>
  <c r="DN99"/>
  <c r="DO99"/>
  <c r="DN97" i="19"/>
  <c r="DJ100" i="15"/>
  <c r="DC100"/>
  <c r="DL100"/>
  <c r="DB100"/>
  <c r="DK100"/>
  <c r="DM100"/>
  <c r="DG100"/>
  <c r="DN100"/>
  <c r="DO100"/>
  <c r="DN98" i="19"/>
  <c r="DJ101" i="15"/>
  <c r="DC101"/>
  <c r="DL101"/>
  <c r="DB101"/>
  <c r="DK101"/>
  <c r="DM101"/>
  <c r="DG101"/>
  <c r="DN101"/>
  <c r="DO101"/>
  <c r="DN99" i="19"/>
  <c r="DJ102" i="15"/>
  <c r="DC102"/>
  <c r="DL102"/>
  <c r="DB102"/>
  <c r="DK102"/>
  <c r="DM102"/>
  <c r="DG102"/>
  <c r="DN102"/>
  <c r="DO102"/>
  <c r="DN100" i="19"/>
  <c r="DJ103" i="15"/>
  <c r="DC103"/>
  <c r="DL103"/>
  <c r="DB103"/>
  <c r="DK103"/>
  <c r="DM103"/>
  <c r="DG103"/>
  <c r="DN103"/>
  <c r="DO103"/>
  <c r="DN101" i="19"/>
  <c r="DJ104" i="15"/>
  <c r="DC104"/>
  <c r="DL104"/>
  <c r="DB104"/>
  <c r="DK104"/>
  <c r="DM104"/>
  <c r="DG104"/>
  <c r="DN104"/>
  <c r="DO104"/>
  <c r="DN102" i="19"/>
  <c r="DJ105" i="15"/>
  <c r="DC105"/>
  <c r="DL105"/>
  <c r="DB105"/>
  <c r="DK105"/>
  <c r="DM105"/>
  <c r="DG105"/>
  <c r="DN105"/>
  <c r="DO105"/>
  <c r="DN103" i="19"/>
  <c r="DG106" i="15"/>
  <c r="DJ106"/>
  <c r="DB106"/>
  <c r="DK106"/>
  <c r="DC106"/>
  <c r="DL106"/>
  <c r="DM106"/>
  <c r="DN106"/>
  <c r="DO106"/>
  <c r="DN104" i="19"/>
  <c r="DG107" i="15"/>
  <c r="DJ107"/>
  <c r="DB107"/>
  <c r="DK107"/>
  <c r="DC107"/>
  <c r="DL107"/>
  <c r="DM107"/>
  <c r="DN107"/>
  <c r="DO107"/>
  <c r="DN105" i="19"/>
  <c r="DG108" i="15"/>
  <c r="DJ108"/>
  <c r="DB108"/>
  <c r="DK108"/>
  <c r="DC108"/>
  <c r="DL108"/>
  <c r="DM108"/>
  <c r="DN108"/>
  <c r="DO108"/>
  <c r="DN106" i="19"/>
  <c r="DG110"/>
  <c r="CO11" i="15"/>
  <c r="CI11"/>
  <c r="CL11"/>
  <c r="CP11"/>
  <c r="CQ11"/>
  <c r="CR11"/>
  <c r="CO12"/>
  <c r="CI12"/>
  <c r="CL12"/>
  <c r="CP12"/>
  <c r="CQ12"/>
  <c r="CR12"/>
  <c r="CO13"/>
  <c r="CI13"/>
  <c r="CL13"/>
  <c r="CP13"/>
  <c r="CQ13"/>
  <c r="CR13"/>
  <c r="CO14"/>
  <c r="CI14"/>
  <c r="CL14"/>
  <c r="CP14"/>
  <c r="CQ14"/>
  <c r="CR14"/>
  <c r="CO15"/>
  <c r="CI15"/>
  <c r="CL15"/>
  <c r="CP15"/>
  <c r="CQ15"/>
  <c r="CR15"/>
  <c r="CO16"/>
  <c r="CI16"/>
  <c r="CL16"/>
  <c r="CP16"/>
  <c r="CQ16"/>
  <c r="CR16"/>
  <c r="CO17"/>
  <c r="CI17"/>
  <c r="CL17"/>
  <c r="CP17"/>
  <c r="CQ17"/>
  <c r="CR17"/>
  <c r="CO18"/>
  <c r="CI18"/>
  <c r="CL18"/>
  <c r="CP18"/>
  <c r="CQ18"/>
  <c r="CR18"/>
  <c r="CO19"/>
  <c r="CI19"/>
  <c r="CL19"/>
  <c r="CP19"/>
  <c r="CQ19"/>
  <c r="CR19"/>
  <c r="CO20"/>
  <c r="CI20"/>
  <c r="CL20"/>
  <c r="CP20"/>
  <c r="CQ20"/>
  <c r="CR20"/>
  <c r="CO21"/>
  <c r="CI21"/>
  <c r="CL21"/>
  <c r="CP21"/>
  <c r="CQ21"/>
  <c r="CR21"/>
  <c r="CO22"/>
  <c r="CI22"/>
  <c r="CL22"/>
  <c r="CP22"/>
  <c r="CQ22"/>
  <c r="CR22"/>
  <c r="CO23"/>
  <c r="CI23"/>
  <c r="CL23"/>
  <c r="CP23"/>
  <c r="CQ23"/>
  <c r="CR23"/>
  <c r="CO24"/>
  <c r="CI24"/>
  <c r="CL24"/>
  <c r="CP24"/>
  <c r="CQ24"/>
  <c r="CR24"/>
  <c r="CO25"/>
  <c r="CI25"/>
  <c r="CL25"/>
  <c r="CP25"/>
  <c r="CQ25"/>
  <c r="CR25"/>
  <c r="CO26"/>
  <c r="CI26"/>
  <c r="CL26"/>
  <c r="CP26"/>
  <c r="CQ26"/>
  <c r="CR26"/>
  <c r="CO27"/>
  <c r="CI27"/>
  <c r="CL27"/>
  <c r="CP27"/>
  <c r="CQ27"/>
  <c r="CR27"/>
  <c r="CO28"/>
  <c r="CI28"/>
  <c r="CL28"/>
  <c r="CP28"/>
  <c r="CQ28"/>
  <c r="CR28"/>
  <c r="CO29"/>
  <c r="CI29"/>
  <c r="CL29"/>
  <c r="CP29"/>
  <c r="CQ29"/>
  <c r="CR29"/>
  <c r="CO30"/>
  <c r="CI30"/>
  <c r="CL30"/>
  <c r="CP30"/>
  <c r="CQ30"/>
  <c r="CR30"/>
  <c r="CO31"/>
  <c r="CI31"/>
  <c r="CL31"/>
  <c r="CP31"/>
  <c r="CQ31"/>
  <c r="CR31"/>
  <c r="CO32"/>
  <c r="CI32"/>
  <c r="CL32"/>
  <c r="CP32"/>
  <c r="CQ32"/>
  <c r="CR32"/>
  <c r="CO33"/>
  <c r="CI33"/>
  <c r="CL33"/>
  <c r="CP33"/>
  <c r="CQ33"/>
  <c r="CR33"/>
  <c r="CO34"/>
  <c r="CI34"/>
  <c r="CL34"/>
  <c r="CP34"/>
  <c r="CQ34"/>
  <c r="CR34"/>
  <c r="CO35"/>
  <c r="CI35"/>
  <c r="CL35"/>
  <c r="CP35"/>
  <c r="CQ35"/>
  <c r="CR35"/>
  <c r="CO36"/>
  <c r="CI36"/>
  <c r="CL36"/>
  <c r="CP36"/>
  <c r="CQ36"/>
  <c r="CR36"/>
  <c r="CO37"/>
  <c r="CI37"/>
  <c r="CL37"/>
  <c r="CP37"/>
  <c r="CQ37"/>
  <c r="CR37"/>
  <c r="CO38"/>
  <c r="CI38"/>
  <c r="CL38"/>
  <c r="CP38"/>
  <c r="CQ38"/>
  <c r="CR38"/>
  <c r="CO39"/>
  <c r="CI39"/>
  <c r="CL39"/>
  <c r="CP39"/>
  <c r="CQ39"/>
  <c r="CR39"/>
  <c r="CO40"/>
  <c r="CI40"/>
  <c r="CL40"/>
  <c r="CP40"/>
  <c r="CQ40"/>
  <c r="CR40"/>
  <c r="CO41"/>
  <c r="CI41"/>
  <c r="CL41"/>
  <c r="CP41"/>
  <c r="CQ41"/>
  <c r="CR41"/>
  <c r="CO42"/>
  <c r="CI42"/>
  <c r="CL42"/>
  <c r="CP42"/>
  <c r="CQ42"/>
  <c r="CR42"/>
  <c r="CO43"/>
  <c r="CI43"/>
  <c r="CL43"/>
  <c r="CP43"/>
  <c r="CQ43"/>
  <c r="CR43"/>
  <c r="CO44"/>
  <c r="CI44"/>
  <c r="CL44"/>
  <c r="CP44"/>
  <c r="CQ44"/>
  <c r="CR44"/>
  <c r="CO45"/>
  <c r="CI45"/>
  <c r="CL45"/>
  <c r="CP45"/>
  <c r="CQ45"/>
  <c r="CR45"/>
  <c r="CO46"/>
  <c r="CI46"/>
  <c r="CL46"/>
  <c r="CP46"/>
  <c r="CQ46"/>
  <c r="CR46"/>
  <c r="CO47"/>
  <c r="CI47"/>
  <c r="CL47"/>
  <c r="CP47"/>
  <c r="CQ47"/>
  <c r="CR47"/>
  <c r="CO48"/>
  <c r="CI48"/>
  <c r="CL48"/>
  <c r="CP48"/>
  <c r="CQ48"/>
  <c r="CR48"/>
  <c r="CO49"/>
  <c r="CI49"/>
  <c r="CL49"/>
  <c r="CP49"/>
  <c r="CQ49"/>
  <c r="CR49"/>
  <c r="CO50"/>
  <c r="CI50"/>
  <c r="CL50"/>
  <c r="CP50"/>
  <c r="CQ50"/>
  <c r="CR50"/>
  <c r="CO51"/>
  <c r="CI51"/>
  <c r="CL51"/>
  <c r="CP51"/>
  <c r="CQ51"/>
  <c r="CR51"/>
  <c r="CO52"/>
  <c r="CI52"/>
  <c r="CL52"/>
  <c r="CP52"/>
  <c r="CQ52"/>
  <c r="CR52"/>
  <c r="CO53"/>
  <c r="CI53"/>
  <c r="CL53"/>
  <c r="CP53"/>
  <c r="CQ53"/>
  <c r="CR53"/>
  <c r="CO54"/>
  <c r="CI54"/>
  <c r="CL54"/>
  <c r="CP54"/>
  <c r="CQ54"/>
  <c r="CR54"/>
  <c r="CO55"/>
  <c r="CI55"/>
  <c r="CL55"/>
  <c r="CP55"/>
  <c r="CQ55"/>
  <c r="CR55"/>
  <c r="CO56"/>
  <c r="CI56"/>
  <c r="CL56"/>
  <c r="CP56"/>
  <c r="CQ56"/>
  <c r="CR56"/>
  <c r="CO57"/>
  <c r="CI57"/>
  <c r="CL57"/>
  <c r="CP57"/>
  <c r="CQ57"/>
  <c r="CR57"/>
  <c r="CO58"/>
  <c r="CI58"/>
  <c r="CL58"/>
  <c r="CP58"/>
  <c r="CQ58"/>
  <c r="CR58"/>
  <c r="CO59"/>
  <c r="CI59"/>
  <c r="CL59"/>
  <c r="CP59"/>
  <c r="CQ59"/>
  <c r="CR59"/>
  <c r="CO60"/>
  <c r="CI60"/>
  <c r="CL60"/>
  <c r="CP60"/>
  <c r="CQ60"/>
  <c r="CR60"/>
  <c r="CO61"/>
  <c r="CI61"/>
  <c r="CL61"/>
  <c r="CP61"/>
  <c r="CQ61"/>
  <c r="CR61"/>
  <c r="CO62"/>
  <c r="CI62"/>
  <c r="CL62"/>
  <c r="CP62"/>
  <c r="CQ62"/>
  <c r="CR62"/>
  <c r="CO63"/>
  <c r="CI63"/>
  <c r="CL63"/>
  <c r="CP63"/>
  <c r="CQ63"/>
  <c r="CR63"/>
  <c r="CO64"/>
  <c r="CI64"/>
  <c r="CL64"/>
  <c r="CP64"/>
  <c r="CQ64"/>
  <c r="CR64"/>
  <c r="CO65"/>
  <c r="CI65"/>
  <c r="CL65"/>
  <c r="CP65"/>
  <c r="CQ65"/>
  <c r="CR65"/>
  <c r="CO66"/>
  <c r="CI66"/>
  <c r="CL66"/>
  <c r="CP66"/>
  <c r="CQ66"/>
  <c r="CR66"/>
  <c r="CO67"/>
  <c r="CI67"/>
  <c r="CL67"/>
  <c r="CP67"/>
  <c r="CQ67"/>
  <c r="CR67"/>
  <c r="CO68"/>
  <c r="CI68"/>
  <c r="CL68"/>
  <c r="CP68"/>
  <c r="CQ68"/>
  <c r="CR68"/>
  <c r="CO69"/>
  <c r="CI69"/>
  <c r="CL69"/>
  <c r="CP69"/>
  <c r="CQ69"/>
  <c r="CR69"/>
  <c r="CO70"/>
  <c r="CI70"/>
  <c r="CL70"/>
  <c r="CP70"/>
  <c r="CQ70"/>
  <c r="CR70"/>
  <c r="CO71"/>
  <c r="CI71"/>
  <c r="CL71"/>
  <c r="CP71"/>
  <c r="CQ71"/>
  <c r="CR71"/>
  <c r="CO72"/>
  <c r="CI72"/>
  <c r="CL72"/>
  <c r="CP72"/>
  <c r="CQ72"/>
  <c r="CR72"/>
  <c r="CO73"/>
  <c r="CI73"/>
  <c r="CL73"/>
  <c r="CP73"/>
  <c r="CQ73"/>
  <c r="CR73"/>
  <c r="CO74"/>
  <c r="CI74"/>
  <c r="CL74"/>
  <c r="CP74"/>
  <c r="CQ74"/>
  <c r="CR74"/>
  <c r="CO75"/>
  <c r="CI75"/>
  <c r="CL75"/>
  <c r="CP75"/>
  <c r="CQ75"/>
  <c r="CR75"/>
  <c r="CO76"/>
  <c r="CI76"/>
  <c r="CL76"/>
  <c r="CP76"/>
  <c r="CQ76"/>
  <c r="CR76"/>
  <c r="CO77"/>
  <c r="CI77"/>
  <c r="CL77"/>
  <c r="CP77"/>
  <c r="CQ77"/>
  <c r="CR77"/>
  <c r="CO78"/>
  <c r="CI78"/>
  <c r="CL78"/>
  <c r="CP78"/>
  <c r="CQ78"/>
  <c r="CR78"/>
  <c r="CO79"/>
  <c r="CI79"/>
  <c r="CL79"/>
  <c r="CP79"/>
  <c r="CQ79"/>
  <c r="CR79"/>
  <c r="CO80"/>
  <c r="CI80"/>
  <c r="CL80"/>
  <c r="CP80"/>
  <c r="CQ80"/>
  <c r="CR80"/>
  <c r="CO81"/>
  <c r="CI81"/>
  <c r="CL81"/>
  <c r="CP81"/>
  <c r="CQ81"/>
  <c r="CR81"/>
  <c r="CO82"/>
  <c r="CI82"/>
  <c r="CL82"/>
  <c r="CP82"/>
  <c r="CQ82"/>
  <c r="CR82"/>
  <c r="CO83"/>
  <c r="CI83"/>
  <c r="CL83"/>
  <c r="CP83"/>
  <c r="CQ83"/>
  <c r="CR83"/>
  <c r="CO84"/>
  <c r="CI84"/>
  <c r="CL84"/>
  <c r="CP84"/>
  <c r="CQ84"/>
  <c r="CR84"/>
  <c r="CO85"/>
  <c r="CI85"/>
  <c r="CL85"/>
  <c r="CP85"/>
  <c r="CQ85"/>
  <c r="CR85"/>
  <c r="CO86"/>
  <c r="CI86"/>
  <c r="CL86"/>
  <c r="CP86"/>
  <c r="CQ86"/>
  <c r="CR86"/>
  <c r="CO87"/>
  <c r="CI87"/>
  <c r="CL87"/>
  <c r="CP87"/>
  <c r="CQ87"/>
  <c r="CR87"/>
  <c r="CO88"/>
  <c r="CI88"/>
  <c r="CL88"/>
  <c r="CP88"/>
  <c r="CQ88"/>
  <c r="CR88"/>
  <c r="CO89"/>
  <c r="CI89"/>
  <c r="CL89"/>
  <c r="CP89"/>
  <c r="CQ89"/>
  <c r="CR89"/>
  <c r="CO90"/>
  <c r="CI90"/>
  <c r="CL90"/>
  <c r="CP90"/>
  <c r="CQ90"/>
  <c r="CR90"/>
  <c r="CO91"/>
  <c r="CI91"/>
  <c r="CL91"/>
  <c r="CP91"/>
  <c r="CQ91"/>
  <c r="CR91"/>
  <c r="CO92"/>
  <c r="CI92"/>
  <c r="CL92"/>
  <c r="CP92"/>
  <c r="CQ92"/>
  <c r="CR92"/>
  <c r="CO93"/>
  <c r="CI93"/>
  <c r="CL93"/>
  <c r="CP93"/>
  <c r="CQ93"/>
  <c r="CR93"/>
  <c r="CO94"/>
  <c r="CI94"/>
  <c r="CL94"/>
  <c r="CP94"/>
  <c r="CQ94"/>
  <c r="CR94"/>
  <c r="CO95"/>
  <c r="CI95"/>
  <c r="CL95"/>
  <c r="CP95"/>
  <c r="CQ95"/>
  <c r="CR95"/>
  <c r="CO96"/>
  <c r="CI96"/>
  <c r="CL96"/>
  <c r="CP96"/>
  <c r="CQ96"/>
  <c r="CR96"/>
  <c r="CO97"/>
  <c r="CI97"/>
  <c r="CL97"/>
  <c r="CP97"/>
  <c r="CQ97"/>
  <c r="CR97"/>
  <c r="CO98"/>
  <c r="CI98"/>
  <c r="CL98"/>
  <c r="CP98"/>
  <c r="CQ98"/>
  <c r="CR98"/>
  <c r="CO99"/>
  <c r="CI99"/>
  <c r="CL99"/>
  <c r="CP99"/>
  <c r="CQ99"/>
  <c r="CR99"/>
  <c r="CO100"/>
  <c r="CI100"/>
  <c r="CL100"/>
  <c r="CP100"/>
  <c r="CQ100"/>
  <c r="CR100"/>
  <c r="CO101"/>
  <c r="CI101"/>
  <c r="CL101"/>
  <c r="CP101"/>
  <c r="CQ101"/>
  <c r="CR101"/>
  <c r="CO102"/>
  <c r="CI102"/>
  <c r="CL102"/>
  <c r="CP102"/>
  <c r="CQ102"/>
  <c r="CR102"/>
  <c r="CO103"/>
  <c r="CI103"/>
  <c r="CL103"/>
  <c r="CP103"/>
  <c r="CQ103"/>
  <c r="CR103"/>
  <c r="CO104"/>
  <c r="CI104"/>
  <c r="CL104"/>
  <c r="CP104"/>
  <c r="CQ104"/>
  <c r="CR104"/>
  <c r="CO105"/>
  <c r="CI105"/>
  <c r="CL105"/>
  <c r="CP105"/>
  <c r="CQ105"/>
  <c r="CR105"/>
  <c r="CL106"/>
  <c r="CO106"/>
  <c r="CI106"/>
  <c r="CP106"/>
  <c r="CQ106"/>
  <c r="CR106"/>
  <c r="CL107"/>
  <c r="CO107"/>
  <c r="CI107"/>
  <c r="CP107"/>
  <c r="CQ107"/>
  <c r="CR107"/>
  <c r="CL108"/>
  <c r="CO108"/>
  <c r="CI108"/>
  <c r="CP108"/>
  <c r="CQ108"/>
  <c r="CR108"/>
  <c r="CQ106" i="19"/>
  <c r="CP106"/>
  <c r="CO106"/>
  <c r="CN106"/>
  <c r="CM106"/>
  <c r="CL106"/>
  <c r="CK106"/>
  <c r="CJ106"/>
  <c r="CI106"/>
  <c r="CH106"/>
  <c r="CG106"/>
  <c r="CF106"/>
  <c r="CE106"/>
  <c r="CQ9"/>
  <c r="CQ10"/>
  <c r="CO110" s="1"/>
  <c r="CQ11"/>
  <c r="CQ12"/>
  <c r="CQ13"/>
  <c r="CQ14"/>
  <c r="CQ15"/>
  <c r="CQ16"/>
  <c r="CQ17"/>
  <c r="CQ18"/>
  <c r="CQ19"/>
  <c r="CQ20"/>
  <c r="CQ21"/>
  <c r="CQ105"/>
  <c r="CQ7"/>
  <c r="CN110" s="1"/>
  <c r="CQ8"/>
  <c r="CL110" s="1"/>
  <c r="CP110" s="1"/>
  <c r="CQ22"/>
  <c r="CQ23"/>
  <c r="CQ24"/>
  <c r="CQ25"/>
  <c r="CQ26"/>
  <c r="CQ27"/>
  <c r="CQ28"/>
  <c r="CQ29"/>
  <c r="CQ30"/>
  <c r="CQ31"/>
  <c r="CQ32"/>
  <c r="CQ33"/>
  <c r="CQ34"/>
  <c r="CQ35"/>
  <c r="CQ36"/>
  <c r="CQ37"/>
  <c r="CQ38"/>
  <c r="CQ39"/>
  <c r="CQ40"/>
  <c r="CQ41"/>
  <c r="CQ42"/>
  <c r="CQ43"/>
  <c r="CQ44"/>
  <c r="CQ45"/>
  <c r="CQ46"/>
  <c r="CQ47"/>
  <c r="CQ48"/>
  <c r="CQ49"/>
  <c r="CQ50"/>
  <c r="CQ51"/>
  <c r="CQ52"/>
  <c r="CQ53"/>
  <c r="CQ54"/>
  <c r="CQ55"/>
  <c r="CQ56"/>
  <c r="CQ57"/>
  <c r="CQ58"/>
  <c r="CQ59"/>
  <c r="CQ60"/>
  <c r="CQ61"/>
  <c r="CQ62"/>
  <c r="CQ63"/>
  <c r="CQ64"/>
  <c r="CQ65"/>
  <c r="CQ66"/>
  <c r="CQ67"/>
  <c r="CQ68"/>
  <c r="CQ69"/>
  <c r="CQ70"/>
  <c r="CQ71"/>
  <c r="CQ72"/>
  <c r="CQ73"/>
  <c r="CQ74"/>
  <c r="CQ75"/>
  <c r="CQ76"/>
  <c r="CQ77"/>
  <c r="CQ78"/>
  <c r="CQ79"/>
  <c r="CQ80"/>
  <c r="CQ81"/>
  <c r="CQ82"/>
  <c r="CQ83"/>
  <c r="CQ84"/>
  <c r="CQ85"/>
  <c r="CQ86"/>
  <c r="CQ87"/>
  <c r="CQ88"/>
  <c r="CQ89"/>
  <c r="CQ90"/>
  <c r="CQ91"/>
  <c r="CQ92"/>
  <c r="CQ93"/>
  <c r="CQ94"/>
  <c r="CQ95"/>
  <c r="CQ96"/>
  <c r="CQ97"/>
  <c r="CQ98"/>
  <c r="CQ99"/>
  <c r="CQ100"/>
  <c r="CQ101"/>
  <c r="CQ102"/>
  <c r="CQ103"/>
  <c r="CQ104"/>
  <c r="CM110"/>
  <c r="BY111"/>
  <c r="BW111"/>
  <c r="BU111"/>
  <c r="BM111"/>
  <c r="BK111"/>
  <c r="BI111"/>
  <c r="BA111"/>
  <c r="AY111"/>
  <c r="AW111"/>
  <c r="AO111"/>
  <c r="AM111"/>
  <c r="AK111"/>
  <c r="AC111"/>
  <c r="AA111"/>
  <c r="Y111"/>
  <c r="Q111"/>
  <c r="O111"/>
  <c r="M111"/>
  <c r="ET108" i="15"/>
  <c r="EU108" s="1"/>
  <c r="ET106" i="19" s="1"/>
  <c r="EP106"/>
  <c r="EP108" i="15"/>
  <c r="EO106" i="19"/>
  <c r="EO108" i="15"/>
  <c r="EN106" i="19"/>
  <c r="EN108" i="15"/>
  <c r="EM106" i="19"/>
  <c r="EL106"/>
  <c r="EK106"/>
  <c r="ET107" i="15"/>
  <c r="EU107"/>
  <c r="ET105" i="19" s="1"/>
  <c r="ES105"/>
  <c r="EP107" i="15"/>
  <c r="EO105" i="19"/>
  <c r="EO107" i="15"/>
  <c r="EN105" i="19"/>
  <c r="EN107" i="15"/>
  <c r="EM105" i="19"/>
  <c r="EL105"/>
  <c r="EK105"/>
  <c r="ET106" i="15"/>
  <c r="ES104" i="19" s="1"/>
  <c r="EP104"/>
  <c r="EP106" i="15"/>
  <c r="EO104" i="19"/>
  <c r="EO106" i="15"/>
  <c r="EN104" i="19"/>
  <c r="EN106" i="15"/>
  <c r="EM104" i="19"/>
  <c r="EL104"/>
  <c r="EK104"/>
  <c r="ET105" i="15"/>
  <c r="ES103" i="19" s="1"/>
  <c r="EP105" i="15"/>
  <c r="EO103" i="19"/>
  <c r="EO105" i="15"/>
  <c r="EN103" i="19"/>
  <c r="EM103"/>
  <c r="EL103"/>
  <c r="EK103"/>
  <c r="ET104" i="15"/>
  <c r="ES102" i="19" s="1"/>
  <c r="EP102"/>
  <c r="EP104" i="15"/>
  <c r="EO102" i="19"/>
  <c r="EO104" i="15"/>
  <c r="EN102" i="19"/>
  <c r="EM102"/>
  <c r="EL102"/>
  <c r="EK102"/>
  <c r="ET103" i="15"/>
  <c r="ES101" i="19" s="1"/>
  <c r="EP101"/>
  <c r="EP103" i="15"/>
  <c r="EO101" i="19"/>
  <c r="EO103" i="15"/>
  <c r="EN101" i="19"/>
  <c r="EM101"/>
  <c r="EL101"/>
  <c r="EK101"/>
  <c r="ET102" i="15"/>
  <c r="EU102" s="1"/>
  <c r="ET100" i="19" s="1"/>
  <c r="EP100"/>
  <c r="EP102" i="15"/>
  <c r="EO100" i="19"/>
  <c r="EO102" i="15"/>
  <c r="EN100" i="19"/>
  <c r="EM100"/>
  <c r="EL100"/>
  <c r="EK100"/>
  <c r="ET101" i="15"/>
  <c r="ES99" i="19" s="1"/>
  <c r="EP101" i="15"/>
  <c r="EO99" i="19"/>
  <c r="EO101" i="15"/>
  <c r="EN99" i="19"/>
  <c r="EM99"/>
  <c r="EL99"/>
  <c r="EK99"/>
  <c r="ET100" i="15"/>
  <c r="ES98" i="19" s="1"/>
  <c r="EP98"/>
  <c r="EP100" i="15"/>
  <c r="EO98" i="19"/>
  <c r="EO100" i="15"/>
  <c r="EN98" i="19"/>
  <c r="EM98"/>
  <c r="EL98"/>
  <c r="EK98"/>
  <c r="ET99" i="15"/>
  <c r="ES97" i="19" s="1"/>
  <c r="EP97"/>
  <c r="EP99" i="15"/>
  <c r="EO97" i="19"/>
  <c r="EO99" i="15"/>
  <c r="EN97" i="19"/>
  <c r="EM97"/>
  <c r="EL97"/>
  <c r="EK97"/>
  <c r="ET98" i="15"/>
  <c r="EU98" s="1"/>
  <c r="ET96" i="19" s="1"/>
  <c r="EP96"/>
  <c r="EP98" i="15"/>
  <c r="EO96" i="19"/>
  <c r="EO98" i="15"/>
  <c r="EN96" i="19"/>
  <c r="EM96"/>
  <c r="EL96"/>
  <c r="EK96"/>
  <c r="ET97" i="15"/>
  <c r="ES95" i="19" s="1"/>
  <c r="EP95"/>
  <c r="EP97" i="15"/>
  <c r="EO95" i="19"/>
  <c r="EO97" i="15"/>
  <c r="EN95" i="19"/>
  <c r="EM95"/>
  <c r="EL95"/>
  <c r="EK95"/>
  <c r="ET96" i="15"/>
  <c r="ES94" i="19" s="1"/>
  <c r="EP94"/>
  <c r="EP96" i="15"/>
  <c r="EO94" i="19"/>
  <c r="EO96" i="15"/>
  <c r="EN94" i="19"/>
  <c r="EM94"/>
  <c r="EL94"/>
  <c r="EK94"/>
  <c r="ET95" i="15"/>
  <c r="ES93" i="19" s="1"/>
  <c r="EP95" i="15"/>
  <c r="EO93" i="19"/>
  <c r="EO95" i="15"/>
  <c r="EN93" i="19"/>
  <c r="EM93"/>
  <c r="EL93"/>
  <c r="EK93"/>
  <c r="ET94" i="15"/>
  <c r="EU94" s="1"/>
  <c r="ET92" i="19" s="1"/>
  <c r="ES92"/>
  <c r="EP92"/>
  <c r="EP94" i="15"/>
  <c r="EO92" i="19"/>
  <c r="EO94" i="15"/>
  <c r="EN92" i="19"/>
  <c r="EM92"/>
  <c r="EL92"/>
  <c r="EK92"/>
  <c r="ET93" i="15"/>
  <c r="ES91" i="19" s="1"/>
  <c r="EP91"/>
  <c r="EP93" i="15"/>
  <c r="EO91" i="19"/>
  <c r="EO93" i="15"/>
  <c r="EN91" i="19"/>
  <c r="EM91"/>
  <c r="EL91"/>
  <c r="EK91"/>
  <c r="ET92" i="15"/>
  <c r="ES90" i="19" s="1"/>
  <c r="EP90"/>
  <c r="EP92" i="15"/>
  <c r="EO90" i="19"/>
  <c r="EO92" i="15"/>
  <c r="EN90" i="19"/>
  <c r="EM90"/>
  <c r="EL90"/>
  <c r="EK90"/>
  <c r="ET91" i="15"/>
  <c r="ES89" i="19" s="1"/>
  <c r="EP89"/>
  <c r="EP91" i="15"/>
  <c r="EO89" i="19"/>
  <c r="EO91" i="15"/>
  <c r="EN89" i="19"/>
  <c r="EM89"/>
  <c r="EL89"/>
  <c r="EK89"/>
  <c r="ET90" i="15"/>
  <c r="EU90" s="1"/>
  <c r="ET88" i="19" s="1"/>
  <c r="ES88"/>
  <c r="EP88"/>
  <c r="EP90" i="15"/>
  <c r="EO88" i="19"/>
  <c r="EO90" i="15"/>
  <c r="EN88" i="19"/>
  <c r="EM88"/>
  <c r="EL88"/>
  <c r="EK88"/>
  <c r="ET89" i="15"/>
  <c r="ES87" i="19" s="1"/>
  <c r="EP89" i="15"/>
  <c r="EO87" i="19"/>
  <c r="EO89" i="15"/>
  <c r="EN87" i="19"/>
  <c r="EM87"/>
  <c r="EL87"/>
  <c r="EK87"/>
  <c r="ET88" i="15"/>
  <c r="ES86" i="19" s="1"/>
  <c r="EP86"/>
  <c r="EP88" i="15"/>
  <c r="EO86" i="19"/>
  <c r="EO88" i="15"/>
  <c r="EN86" i="19"/>
  <c r="EM86"/>
  <c r="EL86"/>
  <c r="EK86"/>
  <c r="ET87" i="15"/>
  <c r="ES85" i="19" s="1"/>
  <c r="EP85"/>
  <c r="EP87" i="15"/>
  <c r="EO85" i="19"/>
  <c r="EO87" i="15"/>
  <c r="EN85" i="19"/>
  <c r="EM85"/>
  <c r="EL85"/>
  <c r="EK85"/>
  <c r="ET86" i="15"/>
  <c r="EU86" s="1"/>
  <c r="ET84" i="19" s="1"/>
  <c r="EP84"/>
  <c r="EP86" i="15"/>
  <c r="EO84" i="19"/>
  <c r="EO86" i="15"/>
  <c r="EN84" i="19"/>
  <c r="EM84"/>
  <c r="EL84"/>
  <c r="EK84"/>
  <c r="ET85" i="15"/>
  <c r="ES83" i="19" s="1"/>
  <c r="EP85" i="15"/>
  <c r="EO83" i="19"/>
  <c r="EO85" i="15"/>
  <c r="EN83" i="19"/>
  <c r="EM83"/>
  <c r="EL83"/>
  <c r="EK83"/>
  <c r="ET84" i="15"/>
  <c r="ES82" i="19" s="1"/>
  <c r="EP82"/>
  <c r="EP84" i="15"/>
  <c r="EO82" i="19"/>
  <c r="EO84" i="15"/>
  <c r="EN82" i="19"/>
  <c r="EM82"/>
  <c r="EL82"/>
  <c r="EK82"/>
  <c r="ET83" i="15"/>
  <c r="ES81" i="19" s="1"/>
  <c r="EP81"/>
  <c r="EP83" i="15"/>
  <c r="EO81" i="19"/>
  <c r="EO83" i="15"/>
  <c r="EN81" i="19"/>
  <c r="EM81"/>
  <c r="EL81"/>
  <c r="EK81"/>
  <c r="ET82" i="15"/>
  <c r="EU82" s="1"/>
  <c r="ET80" i="19" s="1"/>
  <c r="EP80"/>
  <c r="EP82" i="15"/>
  <c r="EO80" i="19"/>
  <c r="EO82" i="15"/>
  <c r="EN80" i="19"/>
  <c r="EM80"/>
  <c r="EL80"/>
  <c r="EK80"/>
  <c r="ET81" i="15"/>
  <c r="ES79" i="19" s="1"/>
  <c r="EP79"/>
  <c r="EP81" i="15"/>
  <c r="EO79" i="19"/>
  <c r="EO81" i="15"/>
  <c r="EN79" i="19"/>
  <c r="EM79"/>
  <c r="EL79"/>
  <c r="EK79"/>
  <c r="ET80" i="15"/>
  <c r="ES78" i="19" s="1"/>
  <c r="EP78"/>
  <c r="EP80" i="15"/>
  <c r="EO78" i="19"/>
  <c r="EO80" i="15"/>
  <c r="EN78" i="19"/>
  <c r="EM78"/>
  <c r="EL78"/>
  <c r="EK78"/>
  <c r="ET79" i="15"/>
  <c r="ES77" i="19" s="1"/>
  <c r="EP77"/>
  <c r="EP79" i="15"/>
  <c r="EO77" i="19"/>
  <c r="EO79" i="15"/>
  <c r="EN77" i="19"/>
  <c r="EM77"/>
  <c r="EL77"/>
  <c r="EK77"/>
  <c r="ET78" i="15"/>
  <c r="EU78" s="1"/>
  <c r="ET76" i="19" s="1"/>
  <c r="ES76"/>
  <c r="EP76"/>
  <c r="EP78" i="15"/>
  <c r="EO76" i="19"/>
  <c r="EO78" i="15"/>
  <c r="EN76" i="19"/>
  <c r="EM76"/>
  <c r="EL76"/>
  <c r="EK76"/>
  <c r="ET77" i="15"/>
  <c r="ES75" i="19" s="1"/>
  <c r="EP75"/>
  <c r="EP77" i="15"/>
  <c r="EO75" i="19"/>
  <c r="EO77" i="15"/>
  <c r="EN75" i="19"/>
  <c r="EM75"/>
  <c r="EL75"/>
  <c r="EK75"/>
  <c r="ET76" i="15"/>
  <c r="ES74" i="19" s="1"/>
  <c r="EP74"/>
  <c r="EP76" i="15"/>
  <c r="EO74" i="19"/>
  <c r="EO76" i="15"/>
  <c r="EN74" i="19"/>
  <c r="EM74"/>
  <c r="EL74"/>
  <c r="EK74"/>
  <c r="ET75" i="15"/>
  <c r="ES73" i="19" s="1"/>
  <c r="EP73"/>
  <c r="EP75" i="15"/>
  <c r="EO73" i="19"/>
  <c r="EO75" i="15"/>
  <c r="EN73" i="19"/>
  <c r="EM73"/>
  <c r="EL73"/>
  <c r="EK73"/>
  <c r="ET74" i="15"/>
  <c r="EU74" s="1"/>
  <c r="ET72" i="19" s="1"/>
  <c r="ES72"/>
  <c r="EP72"/>
  <c r="EP74" i="15"/>
  <c r="EO72" i="19"/>
  <c r="EO74" i="15"/>
  <c r="EN72" i="19"/>
  <c r="EM72"/>
  <c r="EL72"/>
  <c r="EK72"/>
  <c r="ET73" i="15"/>
  <c r="ES71" i="19" s="1"/>
  <c r="EP73" i="15"/>
  <c r="EO71" i="19"/>
  <c r="EO73" i="15"/>
  <c r="EN71" i="19"/>
  <c r="EM71"/>
  <c r="EL71"/>
  <c r="EK71"/>
  <c r="ET72" i="15"/>
  <c r="ES70" i="19" s="1"/>
  <c r="EP70"/>
  <c r="EP72" i="15"/>
  <c r="EO70" i="19"/>
  <c r="EO72" i="15"/>
  <c r="EN70" i="19"/>
  <c r="EM70"/>
  <c r="EL70"/>
  <c r="EK70"/>
  <c r="ET71" i="15"/>
  <c r="ES69" i="19" s="1"/>
  <c r="EP69"/>
  <c r="EP71" i="15"/>
  <c r="EO69" i="19"/>
  <c r="EO71" i="15"/>
  <c r="EN69" i="19"/>
  <c r="EM69"/>
  <c r="EL69"/>
  <c r="EK69"/>
  <c r="ET70" i="15"/>
  <c r="EU70" s="1"/>
  <c r="ET68" i="19" s="1"/>
  <c r="EP68"/>
  <c r="EP70" i="15"/>
  <c r="EO68" i="19"/>
  <c r="EO70" i="15"/>
  <c r="EN68" i="19"/>
  <c r="EM68"/>
  <c r="EL68"/>
  <c r="EK68"/>
  <c r="ET69" i="15"/>
  <c r="ES67" i="19" s="1"/>
  <c r="EP69" i="15"/>
  <c r="EO67" i="19"/>
  <c r="EO69" i="15"/>
  <c r="EN67" i="19"/>
  <c r="EM67"/>
  <c r="EL67"/>
  <c r="EK67"/>
  <c r="ET68" i="15"/>
  <c r="ES66" i="19" s="1"/>
  <c r="EP66"/>
  <c r="EP68" i="15"/>
  <c r="EO66" i="19"/>
  <c r="EO68" i="15"/>
  <c r="EN66" i="19"/>
  <c r="EM66"/>
  <c r="EL66"/>
  <c r="EK66"/>
  <c r="ET67" i="15"/>
  <c r="ES65" i="19" s="1"/>
  <c r="EP65"/>
  <c r="EP67" i="15"/>
  <c r="EO65" i="19"/>
  <c r="EO67" i="15"/>
  <c r="EN65" i="19"/>
  <c r="EM65"/>
  <c r="EL65"/>
  <c r="EK65"/>
  <c r="ET66" i="15"/>
  <c r="EU66" s="1"/>
  <c r="ET64" i="19" s="1"/>
  <c r="EP64"/>
  <c r="EP66" i="15"/>
  <c r="EO64" i="19"/>
  <c r="EO66" i="15"/>
  <c r="EN64" i="19"/>
  <c r="EM64"/>
  <c r="EL64"/>
  <c r="EK64"/>
  <c r="ET65" i="15"/>
  <c r="ES63" i="19" s="1"/>
  <c r="EP63"/>
  <c r="EP65" i="15"/>
  <c r="EO63" i="19"/>
  <c r="EO65" i="15"/>
  <c r="EN63" i="19"/>
  <c r="EM63"/>
  <c r="EL63"/>
  <c r="EK63"/>
  <c r="ET64" i="15"/>
  <c r="ES62" i="19" s="1"/>
  <c r="EP62"/>
  <c r="EP64" i="15"/>
  <c r="EO62" i="19"/>
  <c r="EO64" i="15"/>
  <c r="EN62" i="19"/>
  <c r="EM62"/>
  <c r="EL62"/>
  <c r="EK62"/>
  <c r="ET63" i="15"/>
  <c r="ES61" i="19" s="1"/>
  <c r="EP61"/>
  <c r="EP63" i="15"/>
  <c r="EO61" i="19"/>
  <c r="EO63" i="15"/>
  <c r="EN61" i="19"/>
  <c r="EM61"/>
  <c r="EL61"/>
  <c r="EK61"/>
  <c r="ET62" i="15"/>
  <c r="EU62" s="1"/>
  <c r="ET60" i="19" s="1"/>
  <c r="ES60"/>
  <c r="EP60"/>
  <c r="EP62" i="15"/>
  <c r="EO60" i="19"/>
  <c r="EO62" i="15"/>
  <c r="EN60" i="19"/>
  <c r="EM60"/>
  <c r="EL60"/>
  <c r="EK60"/>
  <c r="ET61" i="15"/>
  <c r="ES59" i="19" s="1"/>
  <c r="EP59"/>
  <c r="EP61" i="15"/>
  <c r="EO59" i="19"/>
  <c r="EO61" i="15"/>
  <c r="EN59" i="19"/>
  <c r="EM59"/>
  <c r="EL59"/>
  <c r="EK59"/>
  <c r="ET60" i="15"/>
  <c r="ES58" i="19" s="1"/>
  <c r="EP58"/>
  <c r="EP60" i="15"/>
  <c r="EO58" i="19"/>
  <c r="EO60" i="15"/>
  <c r="EN58" i="19"/>
  <c r="EM58"/>
  <c r="EL58"/>
  <c r="EK58"/>
  <c r="ET59" i="15"/>
  <c r="ES57" i="19" s="1"/>
  <c r="EP57"/>
  <c r="EP59" i="15"/>
  <c r="EO57" i="19"/>
  <c r="EO59" i="15"/>
  <c r="EN57" i="19"/>
  <c r="EM57"/>
  <c r="EL57"/>
  <c r="EK57"/>
  <c r="ET58" i="15"/>
  <c r="EU58" s="1"/>
  <c r="ET56" i="19" s="1"/>
  <c r="ES56"/>
  <c r="EP56"/>
  <c r="EP58" i="15"/>
  <c r="EO56" i="19"/>
  <c r="EO58" i="15"/>
  <c r="EN56" i="19"/>
  <c r="EM56"/>
  <c r="EL56"/>
  <c r="EK56"/>
  <c r="ET57" i="15"/>
  <c r="ES55" i="19" s="1"/>
  <c r="EP57" i="15"/>
  <c r="EO55" i="19"/>
  <c r="EO57" i="15"/>
  <c r="EN55" i="19"/>
  <c r="EM55"/>
  <c r="EL55"/>
  <c r="EK55"/>
  <c r="ET56" i="15"/>
  <c r="ES54" i="19" s="1"/>
  <c r="EP54"/>
  <c r="EP56" i="15"/>
  <c r="EO54" i="19"/>
  <c r="EO56" i="15"/>
  <c r="EN54" i="19"/>
  <c r="EM54"/>
  <c r="EL54"/>
  <c r="EK54"/>
  <c r="ET55" i="15"/>
  <c r="ES53" i="19" s="1"/>
  <c r="EP53"/>
  <c r="EP55" i="15"/>
  <c r="EO53" i="19"/>
  <c r="EO55" i="15"/>
  <c r="EN53" i="19"/>
  <c r="EM53"/>
  <c r="EL53"/>
  <c r="EK53"/>
  <c r="ET54" i="15"/>
  <c r="EU54" s="1"/>
  <c r="ET52" i="19" s="1"/>
  <c r="EP52"/>
  <c r="EP54" i="15"/>
  <c r="EO52" i="19"/>
  <c r="EO54" i="15"/>
  <c r="EN52" i="19"/>
  <c r="EM52"/>
  <c r="EL52"/>
  <c r="EK52"/>
  <c r="ET53" i="15"/>
  <c r="ES51" i="19" s="1"/>
  <c r="EP53" i="15"/>
  <c r="EO51" i="19"/>
  <c r="EO53" i="15"/>
  <c r="EN51" i="19"/>
  <c r="EM51"/>
  <c r="EL51"/>
  <c r="EK51"/>
  <c r="ET52" i="15"/>
  <c r="ES50" i="19" s="1"/>
  <c r="EP50"/>
  <c r="EP52" i="15"/>
  <c r="EO50" i="19"/>
  <c r="EO52" i="15"/>
  <c r="EN50" i="19"/>
  <c r="EM50"/>
  <c r="EL50"/>
  <c r="EK50"/>
  <c r="ET51" i="15"/>
  <c r="ES49" i="19" s="1"/>
  <c r="EP49"/>
  <c r="EP51" i="15"/>
  <c r="EO49" i="19"/>
  <c r="EO51" i="15"/>
  <c r="EN49" i="19"/>
  <c r="EM49"/>
  <c r="EL49"/>
  <c r="EK49"/>
  <c r="ET50" i="15"/>
  <c r="EU50" s="1"/>
  <c r="ET48" i="19" s="1"/>
  <c r="EP48"/>
  <c r="EP50" i="15"/>
  <c r="EO48" i="19"/>
  <c r="EO50" i="15"/>
  <c r="EN48" i="19"/>
  <c r="EM48"/>
  <c r="EL48"/>
  <c r="EK48"/>
  <c r="ET49" i="15"/>
  <c r="ES47" i="19" s="1"/>
  <c r="EP47"/>
  <c r="EP49" i="15"/>
  <c r="EO47" i="19"/>
  <c r="EO49" i="15"/>
  <c r="EN47" i="19"/>
  <c r="EM47"/>
  <c r="EL47"/>
  <c r="EK47"/>
  <c r="ET48" i="15"/>
  <c r="ES46" i="19" s="1"/>
  <c r="EP46"/>
  <c r="EP48" i="15"/>
  <c r="EO46" i="19"/>
  <c r="EO48" i="15"/>
  <c r="EN46" i="19"/>
  <c r="EM46"/>
  <c r="EL46"/>
  <c r="EK46"/>
  <c r="ET47" i="15"/>
  <c r="ES45" i="19" s="1"/>
  <c r="EP45"/>
  <c r="EP47" i="15"/>
  <c r="EO45" i="19"/>
  <c r="EO47" i="15"/>
  <c r="EN45" i="19"/>
  <c r="EM45"/>
  <c r="EL45"/>
  <c r="EK45"/>
  <c r="ET46" i="15"/>
  <c r="EU46" s="1"/>
  <c r="ET44" i="19" s="1"/>
  <c r="ES44"/>
  <c r="EP44"/>
  <c r="EP46" i="15"/>
  <c r="EO44" i="19"/>
  <c r="EO46" i="15"/>
  <c r="EN44" i="19"/>
  <c r="EM44"/>
  <c r="EL44"/>
  <c r="EK44"/>
  <c r="ET45" i="15"/>
  <c r="ES43" i="19" s="1"/>
  <c r="EP43"/>
  <c r="EP45" i="15"/>
  <c r="EO43" i="19"/>
  <c r="EO45" i="15"/>
  <c r="EN43" i="19"/>
  <c r="EM43"/>
  <c r="EL43"/>
  <c r="EK43"/>
  <c r="ET44" i="15"/>
  <c r="ES42" i="19" s="1"/>
  <c r="EP42"/>
  <c r="EP44" i="15"/>
  <c r="EO42" i="19"/>
  <c r="EO44" i="15"/>
  <c r="EN42" i="19"/>
  <c r="EM42"/>
  <c r="EL42"/>
  <c r="EK42"/>
  <c r="ET43" i="15"/>
  <c r="ES41" i="19" s="1"/>
  <c r="EP41"/>
  <c r="EP43" i="15"/>
  <c r="EO41" i="19"/>
  <c r="EO43" i="15"/>
  <c r="EN41" i="19"/>
  <c r="EM41"/>
  <c r="EL41"/>
  <c r="EK41"/>
  <c r="ET42" i="15"/>
  <c r="EU42" s="1"/>
  <c r="ET40" i="19" s="1"/>
  <c r="ES40"/>
  <c r="EP40"/>
  <c r="EP42" i="15"/>
  <c r="EO40" i="19"/>
  <c r="EO42" i="15"/>
  <c r="EN40" i="19"/>
  <c r="EM40"/>
  <c r="EL40"/>
  <c r="EK40"/>
  <c r="ET41" i="15"/>
  <c r="ES39" i="19" s="1"/>
  <c r="EP41" i="15"/>
  <c r="EO39" i="19"/>
  <c r="EO41" i="15"/>
  <c r="EN39" i="19"/>
  <c r="EM39"/>
  <c r="EL39"/>
  <c r="EK39"/>
  <c r="ET40" i="15"/>
  <c r="ES38" i="19" s="1"/>
  <c r="EP38"/>
  <c r="EP40" i="15"/>
  <c r="EO38" i="19"/>
  <c r="EO40" i="15"/>
  <c r="EN38" i="19"/>
  <c r="EM38"/>
  <c r="EL38"/>
  <c r="EK38"/>
  <c r="ET39" i="15"/>
  <c r="ES37" i="19" s="1"/>
  <c r="EP37"/>
  <c r="EP39" i="15"/>
  <c r="EO37" i="19"/>
  <c r="EO39" i="15"/>
  <c r="EN37" i="19"/>
  <c r="EM37"/>
  <c r="EL37"/>
  <c r="EK37"/>
  <c r="ET38" i="15"/>
  <c r="EU38" s="1"/>
  <c r="ET36" i="19" s="1"/>
  <c r="EP36"/>
  <c r="EP38" i="15"/>
  <c r="EO36" i="19"/>
  <c r="EO38" i="15"/>
  <c r="EN36" i="19"/>
  <c r="EM36"/>
  <c r="EL36"/>
  <c r="EK36"/>
  <c r="ET37" i="15"/>
  <c r="ES35" i="19" s="1"/>
  <c r="EP37" i="15"/>
  <c r="EO35" i="19"/>
  <c r="EO37" i="15"/>
  <c r="EN35" i="19"/>
  <c r="EM35"/>
  <c r="EL35"/>
  <c r="EK35"/>
  <c r="ET36" i="15"/>
  <c r="ES34" i="19" s="1"/>
  <c r="EP34"/>
  <c r="EP36" i="15"/>
  <c r="EO34" i="19"/>
  <c r="EO36" i="15"/>
  <c r="EN34" i="19"/>
  <c r="EM34"/>
  <c r="EL34"/>
  <c r="EK34"/>
  <c r="ET35" i="15"/>
  <c r="ES33" i="19" s="1"/>
  <c r="EP33"/>
  <c r="EP35" i="15"/>
  <c r="EO33" i="19"/>
  <c r="EO35" i="15"/>
  <c r="EN33" i="19"/>
  <c r="EM33"/>
  <c r="EL33"/>
  <c r="EK33"/>
  <c r="ET34" i="15"/>
  <c r="EU34" s="1"/>
  <c r="ET32" i="19" s="1"/>
  <c r="EP32"/>
  <c r="EP34" i="15"/>
  <c r="EO32" i="19"/>
  <c r="EO34" i="15"/>
  <c r="EN32" i="19"/>
  <c r="EM32"/>
  <c r="EL32"/>
  <c r="EK32"/>
  <c r="ET33" i="15"/>
  <c r="ES31" i="19" s="1"/>
  <c r="EP31"/>
  <c r="EP33" i="15"/>
  <c r="EO31" i="19"/>
  <c r="EO33" i="15"/>
  <c r="EN31" i="19"/>
  <c r="EM31"/>
  <c r="EL31"/>
  <c r="EK31"/>
  <c r="ET32" i="15"/>
  <c r="ES30" i="19" s="1"/>
  <c r="EP30"/>
  <c r="EP32" i="15"/>
  <c r="EO30" i="19"/>
  <c r="EO32" i="15"/>
  <c r="EN30" i="19"/>
  <c r="EM30"/>
  <c r="EL30"/>
  <c r="EK30"/>
  <c r="ET31" i="15"/>
  <c r="ES29" i="19" s="1"/>
  <c r="EP29"/>
  <c r="EP31" i="15"/>
  <c r="EO29" i="19"/>
  <c r="EO31" i="15"/>
  <c r="EN29" i="19"/>
  <c r="EM29"/>
  <c r="EL29"/>
  <c r="EK29"/>
  <c r="ET30" i="15"/>
  <c r="EU30" s="1"/>
  <c r="ET28" i="19" s="1"/>
  <c r="ES28"/>
  <c r="EP28"/>
  <c r="EP30" i="15"/>
  <c r="EO28" i="19"/>
  <c r="EO30" i="15"/>
  <c r="EN28" i="19"/>
  <c r="EM28"/>
  <c r="EL28"/>
  <c r="EK28"/>
  <c r="ET29" i="15"/>
  <c r="ES27" i="19" s="1"/>
  <c r="EP27"/>
  <c r="EP29" i="15"/>
  <c r="EO27" i="19"/>
  <c r="EO29" i="15"/>
  <c r="EN27" i="19"/>
  <c r="EM27"/>
  <c r="EL27"/>
  <c r="EK27"/>
  <c r="ET28" i="15"/>
  <c r="ES26" i="19" s="1"/>
  <c r="EP26"/>
  <c r="EP28" i="15"/>
  <c r="EO26" i="19"/>
  <c r="EO28" i="15"/>
  <c r="EN26" i="19"/>
  <c r="EM26"/>
  <c r="EL26"/>
  <c r="EK26"/>
  <c r="ET27" i="15"/>
  <c r="ES25" i="19" s="1"/>
  <c r="EP25"/>
  <c r="EP27" i="15"/>
  <c r="EO25" i="19"/>
  <c r="EO27" i="15"/>
  <c r="EN25" i="19"/>
  <c r="EM25"/>
  <c r="EL25"/>
  <c r="EK25"/>
  <c r="ET26" i="15"/>
  <c r="EU26" s="1"/>
  <c r="ET24" i="19" s="1"/>
  <c r="ES24"/>
  <c r="EP24"/>
  <c r="EP26" i="15"/>
  <c r="EO24" i="19"/>
  <c r="EO26" i="15"/>
  <c r="EN24" i="19"/>
  <c r="EM24"/>
  <c r="EL24"/>
  <c r="EK24"/>
  <c r="ET25" i="15"/>
  <c r="ES23" i="19" s="1"/>
  <c r="EP25" i="15"/>
  <c r="EO23" i="19"/>
  <c r="EO25" i="15"/>
  <c r="EN23" i="19"/>
  <c r="EM23"/>
  <c r="EL23"/>
  <c r="EK23"/>
  <c r="ET24" i="15"/>
  <c r="ES22" i="19" s="1"/>
  <c r="EP22"/>
  <c r="EP24" i="15"/>
  <c r="EO22" i="19"/>
  <c r="EO24" i="15"/>
  <c r="EN22" i="19"/>
  <c r="EM22"/>
  <c r="EL22"/>
  <c r="EK22"/>
  <c r="ET23" i="15"/>
  <c r="ES21" i="19" s="1"/>
  <c r="EP21"/>
  <c r="EP23" i="15"/>
  <c r="EO21" i="19"/>
  <c r="EO23" i="15"/>
  <c r="EN21" i="19"/>
  <c r="EM21"/>
  <c r="EL21"/>
  <c r="EK21"/>
  <c r="ET22" i="15"/>
  <c r="EU22" s="1"/>
  <c r="ET20" i="19" s="1"/>
  <c r="EP20"/>
  <c r="EP22" i="15"/>
  <c r="EO20" i="19"/>
  <c r="EO22" i="15"/>
  <c r="EN20" i="19"/>
  <c r="EM20"/>
  <c r="EL20"/>
  <c r="EK20"/>
  <c r="ET21" i="15"/>
  <c r="ES19" i="19" s="1"/>
  <c r="EP21" i="15"/>
  <c r="EO19" i="19"/>
  <c r="EO21" i="15"/>
  <c r="EN19" i="19"/>
  <c r="EM19"/>
  <c r="EL19"/>
  <c r="EK19"/>
  <c r="ET20" i="15"/>
  <c r="ES18" i="19" s="1"/>
  <c r="EP18"/>
  <c r="EP20" i="15"/>
  <c r="EO18" i="19"/>
  <c r="EO20" i="15"/>
  <c r="EN18" i="19"/>
  <c r="EM18"/>
  <c r="EL18"/>
  <c r="EK18"/>
  <c r="ET19" i="15"/>
  <c r="ES17" i="19" s="1"/>
  <c r="EP17"/>
  <c r="EP19" i="15"/>
  <c r="EO17" i="19"/>
  <c r="EO19" i="15"/>
  <c r="EN17" i="19"/>
  <c r="EM17"/>
  <c r="EL17"/>
  <c r="EK17"/>
  <c r="ET18" i="15"/>
  <c r="EU18" s="1"/>
  <c r="ET16" i="19" s="1"/>
  <c r="EP16"/>
  <c r="EP18" i="15"/>
  <c r="EO16" i="19"/>
  <c r="EO18" i="15"/>
  <c r="EN16" i="19"/>
  <c r="EM16"/>
  <c r="EL16"/>
  <c r="EK16"/>
  <c r="ET17" i="15"/>
  <c r="ES15" i="19" s="1"/>
  <c r="EP15"/>
  <c r="EP17" i="15"/>
  <c r="EO15" i="19"/>
  <c r="EO17" i="15"/>
  <c r="EN15" i="19"/>
  <c r="EM15"/>
  <c r="EL15"/>
  <c r="EK15"/>
  <c r="ET16" i="15"/>
  <c r="ES14" i="19" s="1"/>
  <c r="EP14"/>
  <c r="EP16" i="15"/>
  <c r="EO14" i="19"/>
  <c r="EO16" i="15"/>
  <c r="EN14" i="19"/>
  <c r="EM14"/>
  <c r="EL14"/>
  <c r="EK14"/>
  <c r="ET15" i="15"/>
  <c r="ES13" i="19" s="1"/>
  <c r="EP13"/>
  <c r="EP15" i="15"/>
  <c r="EO13" i="19"/>
  <c r="EO15" i="15"/>
  <c r="EN13" i="19"/>
  <c r="EM13"/>
  <c r="EL13"/>
  <c r="EK13"/>
  <c r="ET14" i="15"/>
  <c r="EU14" s="1"/>
  <c r="ET12" i="19" s="1"/>
  <c r="ES12"/>
  <c r="EP12"/>
  <c r="EP14" i="15"/>
  <c r="EO12" i="19"/>
  <c r="EO14" i="15"/>
  <c r="EN12" i="19"/>
  <c r="EM12"/>
  <c r="EL12"/>
  <c r="EK12"/>
  <c r="ET13" i="15"/>
  <c r="ES11" i="19" s="1"/>
  <c r="EP11"/>
  <c r="EP13" i="15"/>
  <c r="EO11" i="19"/>
  <c r="EO13" i="15"/>
  <c r="EN11" i="19"/>
  <c r="EM11"/>
  <c r="EL11"/>
  <c r="EK11"/>
  <c r="ET12" i="15"/>
  <c r="ES10" i="19" s="1"/>
  <c r="EP10"/>
  <c r="EP12" i="15"/>
  <c r="EO10" i="19"/>
  <c r="EO12" i="15"/>
  <c r="EN10" i="19"/>
  <c r="EM10"/>
  <c r="EL10"/>
  <c r="EK10"/>
  <c r="ET11" i="15"/>
  <c r="ES9" i="19" s="1"/>
  <c r="EP9"/>
  <c r="EP11" i="15"/>
  <c r="EO9" i="19"/>
  <c r="EO11" i="15"/>
  <c r="EN9" i="19"/>
  <c r="EM9"/>
  <c r="EL9"/>
  <c r="EK9"/>
  <c r="EO8"/>
  <c r="EN8"/>
  <c r="EM8"/>
  <c r="EL8"/>
  <c r="EK8"/>
  <c r="EN7"/>
  <c r="EM7"/>
  <c r="EL7"/>
  <c r="EK7"/>
  <c r="ET3"/>
  <c r="ES3"/>
  <c r="ER3"/>
  <c r="EQ3"/>
  <c r="EP3"/>
  <c r="EO3"/>
  <c r="EN3"/>
  <c r="EM3"/>
  <c r="EL3"/>
  <c r="EK3"/>
  <c r="EN2"/>
  <c r="EK2"/>
  <c r="EI106"/>
  <c r="EH106"/>
  <c r="EG106"/>
  <c r="EF106"/>
  <c r="EE106"/>
  <c r="ED106"/>
  <c r="EC106"/>
  <c r="EB106"/>
  <c r="EA106"/>
  <c r="EI105"/>
  <c r="EH105"/>
  <c r="EG105"/>
  <c r="EF105"/>
  <c r="EE105"/>
  <c r="ED105"/>
  <c r="EC105"/>
  <c r="EB105"/>
  <c r="EA105"/>
  <c r="EI104"/>
  <c r="EH104"/>
  <c r="EG104"/>
  <c r="EF104"/>
  <c r="EE104"/>
  <c r="ED104"/>
  <c r="EC104"/>
  <c r="EB104"/>
  <c r="EA104"/>
  <c r="EI103"/>
  <c r="EH103"/>
  <c r="EG103"/>
  <c r="EF103"/>
  <c r="EE103"/>
  <c r="ED103"/>
  <c r="EC103"/>
  <c r="EB103"/>
  <c r="EA103"/>
  <c r="EI102"/>
  <c r="EH102"/>
  <c r="EG102"/>
  <c r="EF102"/>
  <c r="EE102"/>
  <c r="ED102"/>
  <c r="EC102"/>
  <c r="EB102"/>
  <c r="EA102"/>
  <c r="EI101"/>
  <c r="EH101"/>
  <c r="EG101"/>
  <c r="EF101"/>
  <c r="EE101"/>
  <c r="ED101"/>
  <c r="EC101"/>
  <c r="EB101"/>
  <c r="EA101"/>
  <c r="EI100"/>
  <c r="EH100"/>
  <c r="EG100"/>
  <c r="EF100"/>
  <c r="EE100"/>
  <c r="ED100"/>
  <c r="EC100"/>
  <c r="EB100"/>
  <c r="EA100"/>
  <c r="EI99"/>
  <c r="EH99"/>
  <c r="EG99"/>
  <c r="EF99"/>
  <c r="EE99"/>
  <c r="ED99"/>
  <c r="EC99"/>
  <c r="EB99"/>
  <c r="EA99"/>
  <c r="EI98"/>
  <c r="EH98"/>
  <c r="EG98"/>
  <c r="EF98"/>
  <c r="EE98"/>
  <c r="ED98"/>
  <c r="EC98"/>
  <c r="EB98"/>
  <c r="EA98"/>
  <c r="EI97"/>
  <c r="EH97"/>
  <c r="EG97"/>
  <c r="EF97"/>
  <c r="EE97"/>
  <c r="ED97"/>
  <c r="EC97"/>
  <c r="EB97"/>
  <c r="EA97"/>
  <c r="EI96"/>
  <c r="EH96"/>
  <c r="EG96"/>
  <c r="EF96"/>
  <c r="EE96"/>
  <c r="ED96"/>
  <c r="EC96"/>
  <c r="EB96"/>
  <c r="EA96"/>
  <c r="EI95"/>
  <c r="EH95"/>
  <c r="EG95"/>
  <c r="EF95"/>
  <c r="EE95"/>
  <c r="ED95"/>
  <c r="EC95"/>
  <c r="EB95"/>
  <c r="EA95"/>
  <c r="EI94"/>
  <c r="EH94"/>
  <c r="EG94"/>
  <c r="EF94"/>
  <c r="EE94"/>
  <c r="ED94"/>
  <c r="EC94"/>
  <c r="EB94"/>
  <c r="EA94"/>
  <c r="EI93"/>
  <c r="EH93"/>
  <c r="EG93"/>
  <c r="EF93"/>
  <c r="EE93"/>
  <c r="ED93"/>
  <c r="EC93"/>
  <c r="EB93"/>
  <c r="EA93"/>
  <c r="EI92"/>
  <c r="EH92"/>
  <c r="EG92"/>
  <c r="EF92"/>
  <c r="EE92"/>
  <c r="ED92"/>
  <c r="EC92"/>
  <c r="EB92"/>
  <c r="EA92"/>
  <c r="EI91"/>
  <c r="EH91"/>
  <c r="EG91"/>
  <c r="EF91"/>
  <c r="EE91"/>
  <c r="ED91"/>
  <c r="EC91"/>
  <c r="EB91"/>
  <c r="EA91"/>
  <c r="EI90"/>
  <c r="EH90"/>
  <c r="EG90"/>
  <c r="EF90"/>
  <c r="EE90"/>
  <c r="ED90"/>
  <c r="EC90"/>
  <c r="EB90"/>
  <c r="EA90"/>
  <c r="EI89"/>
  <c r="EH89"/>
  <c r="EG89"/>
  <c r="EF89"/>
  <c r="EE89"/>
  <c r="ED89"/>
  <c r="EC89"/>
  <c r="EB89"/>
  <c r="EA89"/>
  <c r="EI88"/>
  <c r="EH88"/>
  <c r="EG88"/>
  <c r="EF88"/>
  <c r="EE88"/>
  <c r="ED88"/>
  <c r="EC88"/>
  <c r="EB88"/>
  <c r="EA88"/>
  <c r="EI87"/>
  <c r="EH87"/>
  <c r="EG87"/>
  <c r="EF87"/>
  <c r="EE87"/>
  <c r="ED87"/>
  <c r="EC87"/>
  <c r="EB87"/>
  <c r="EA87"/>
  <c r="EI86"/>
  <c r="EH86"/>
  <c r="EG86"/>
  <c r="EF86"/>
  <c r="EE86"/>
  <c r="ED86"/>
  <c r="EC86"/>
  <c r="EB86"/>
  <c r="EA86"/>
  <c r="EI85"/>
  <c r="EH85"/>
  <c r="EG85"/>
  <c r="EF85"/>
  <c r="EE85"/>
  <c r="ED85"/>
  <c r="EC85"/>
  <c r="EB85"/>
  <c r="EA85"/>
  <c r="EI84"/>
  <c r="EH84"/>
  <c r="EG84"/>
  <c r="EF84"/>
  <c r="EE84"/>
  <c r="ED84"/>
  <c r="EC84"/>
  <c r="EB84"/>
  <c r="EA84"/>
  <c r="EI83"/>
  <c r="EH83"/>
  <c r="EG83"/>
  <c r="EF83"/>
  <c r="EE83"/>
  <c r="ED83"/>
  <c r="EC83"/>
  <c r="EB83"/>
  <c r="EA83"/>
  <c r="EI82"/>
  <c r="EH82"/>
  <c r="EG82"/>
  <c r="EF82"/>
  <c r="EE82"/>
  <c r="ED82"/>
  <c r="EC82"/>
  <c r="EB82"/>
  <c r="EA82"/>
  <c r="EI81"/>
  <c r="EH81"/>
  <c r="EG81"/>
  <c r="EF81"/>
  <c r="EE81"/>
  <c r="ED81"/>
  <c r="EC81"/>
  <c r="EB81"/>
  <c r="EA81"/>
  <c r="EI80"/>
  <c r="EH80"/>
  <c r="EG80"/>
  <c r="EF80"/>
  <c r="EE80"/>
  <c r="ED80"/>
  <c r="EC80"/>
  <c r="EB80"/>
  <c r="EA80"/>
  <c r="EI79"/>
  <c r="EH79"/>
  <c r="EG79"/>
  <c r="EF79"/>
  <c r="EE79"/>
  <c r="ED79"/>
  <c r="EC79"/>
  <c r="EB79"/>
  <c r="EA79"/>
  <c r="EI78"/>
  <c r="EH78"/>
  <c r="EG78"/>
  <c r="EF78"/>
  <c r="EE78"/>
  <c r="ED78"/>
  <c r="EC78"/>
  <c r="EB78"/>
  <c r="EA78"/>
  <c r="EI77"/>
  <c r="EH77"/>
  <c r="EG77"/>
  <c r="EF77"/>
  <c r="EE77"/>
  <c r="ED77"/>
  <c r="EC77"/>
  <c r="EB77"/>
  <c r="EA77"/>
  <c r="EI76"/>
  <c r="EH76"/>
  <c r="EG76"/>
  <c r="EF76"/>
  <c r="EE76"/>
  <c r="ED76"/>
  <c r="EC76"/>
  <c r="EB76"/>
  <c r="EA76"/>
  <c r="EI75"/>
  <c r="EH75"/>
  <c r="EG75"/>
  <c r="EF75"/>
  <c r="EE75"/>
  <c r="ED75"/>
  <c r="EC75"/>
  <c r="EB75"/>
  <c r="EA75"/>
  <c r="EI74"/>
  <c r="EH74"/>
  <c r="EG74"/>
  <c r="EF74"/>
  <c r="EE74"/>
  <c r="ED74"/>
  <c r="EC74"/>
  <c r="EB74"/>
  <c r="EA74"/>
  <c r="EI73"/>
  <c r="EH73"/>
  <c r="EG73"/>
  <c r="EF73"/>
  <c r="EE73"/>
  <c r="ED73"/>
  <c r="EC73"/>
  <c r="EB73"/>
  <c r="EA73"/>
  <c r="EI72"/>
  <c r="EH72"/>
  <c r="EG72"/>
  <c r="EF72"/>
  <c r="EE72"/>
  <c r="ED72"/>
  <c r="EC72"/>
  <c r="EB72"/>
  <c r="EA72"/>
  <c r="EI71"/>
  <c r="EH71"/>
  <c r="EG71"/>
  <c r="EF71"/>
  <c r="EE71"/>
  <c r="ED71"/>
  <c r="EC71"/>
  <c r="EB71"/>
  <c r="EA71"/>
  <c r="EI70"/>
  <c r="EH70"/>
  <c r="EG70"/>
  <c r="EF70"/>
  <c r="EE70"/>
  <c r="ED70"/>
  <c r="EC70"/>
  <c r="EB70"/>
  <c r="EA70"/>
  <c r="EI69"/>
  <c r="EH69"/>
  <c r="EG69"/>
  <c r="EF69"/>
  <c r="EE69"/>
  <c r="ED69"/>
  <c r="EC69"/>
  <c r="EB69"/>
  <c r="EA69"/>
  <c r="EI68"/>
  <c r="EH68"/>
  <c r="EG68"/>
  <c r="EF68"/>
  <c r="EE68"/>
  <c r="ED68"/>
  <c r="EC68"/>
  <c r="EB68"/>
  <c r="EA68"/>
  <c r="EI67"/>
  <c r="EH67"/>
  <c r="EG67"/>
  <c r="EF67"/>
  <c r="EE67"/>
  <c r="ED67"/>
  <c r="EC67"/>
  <c r="EB67"/>
  <c r="EA67"/>
  <c r="EI66"/>
  <c r="EH66"/>
  <c r="EG66"/>
  <c r="EF66"/>
  <c r="EE66"/>
  <c r="ED66"/>
  <c r="EC66"/>
  <c r="EB66"/>
  <c r="EA66"/>
  <c r="EI65"/>
  <c r="EH65"/>
  <c r="EG65"/>
  <c r="EF65"/>
  <c r="EE65"/>
  <c r="ED65"/>
  <c r="EC65"/>
  <c r="EB65"/>
  <c r="EA65"/>
  <c r="EI64"/>
  <c r="EH64"/>
  <c r="EG64"/>
  <c r="EF64"/>
  <c r="EE64"/>
  <c r="ED64"/>
  <c r="EC64"/>
  <c r="EB64"/>
  <c r="EA64"/>
  <c r="EI63"/>
  <c r="EH63"/>
  <c r="EG63"/>
  <c r="EF63"/>
  <c r="EE63"/>
  <c r="ED63"/>
  <c r="EC63"/>
  <c r="EB63"/>
  <c r="EA63"/>
  <c r="EI62"/>
  <c r="EH62"/>
  <c r="EG62"/>
  <c r="EF62"/>
  <c r="EE62"/>
  <c r="ED62"/>
  <c r="EC62"/>
  <c r="EB62"/>
  <c r="EA62"/>
  <c r="EI61"/>
  <c r="EH61"/>
  <c r="EG61"/>
  <c r="EF61"/>
  <c r="EE61"/>
  <c r="ED61"/>
  <c r="EC61"/>
  <c r="EB61"/>
  <c r="EA61"/>
  <c r="EI60"/>
  <c r="EH60"/>
  <c r="EG60"/>
  <c r="EF60"/>
  <c r="EE60"/>
  <c r="ED60"/>
  <c r="EC60"/>
  <c r="EB60"/>
  <c r="EA60"/>
  <c r="EI59"/>
  <c r="EH59"/>
  <c r="EG59"/>
  <c r="EF59"/>
  <c r="EE59"/>
  <c r="ED59"/>
  <c r="EC59"/>
  <c r="EB59"/>
  <c r="EA59"/>
  <c r="EI58"/>
  <c r="EH58"/>
  <c r="EG58"/>
  <c r="EF58"/>
  <c r="EE58"/>
  <c r="ED58"/>
  <c r="EC58"/>
  <c r="EB58"/>
  <c r="EA58"/>
  <c r="EI57"/>
  <c r="EH57"/>
  <c r="EG57"/>
  <c r="EF57"/>
  <c r="EE57"/>
  <c r="ED57"/>
  <c r="EC57"/>
  <c r="EB57"/>
  <c r="EA57"/>
  <c r="EI56"/>
  <c r="EH56"/>
  <c r="EG56"/>
  <c r="EF56"/>
  <c r="EE56"/>
  <c r="ED56"/>
  <c r="EC56"/>
  <c r="EB56"/>
  <c r="EA56"/>
  <c r="EI55"/>
  <c r="EH55"/>
  <c r="EG55"/>
  <c r="EF55"/>
  <c r="EE55"/>
  <c r="ED55"/>
  <c r="EC55"/>
  <c r="EB55"/>
  <c r="EA55"/>
  <c r="EI54"/>
  <c r="EH54"/>
  <c r="EG54"/>
  <c r="EF54"/>
  <c r="EE54"/>
  <c r="ED54"/>
  <c r="EC54"/>
  <c r="EB54"/>
  <c r="EA54"/>
  <c r="EI53"/>
  <c r="EH53"/>
  <c r="EG53"/>
  <c r="EF53"/>
  <c r="EE53"/>
  <c r="ED53"/>
  <c r="EC53"/>
  <c r="EB53"/>
  <c r="EA53"/>
  <c r="EI52"/>
  <c r="EH52"/>
  <c r="EG52"/>
  <c r="EF52"/>
  <c r="EE52"/>
  <c r="ED52"/>
  <c r="EC52"/>
  <c r="EB52"/>
  <c r="EA52"/>
  <c r="EI51"/>
  <c r="EH51"/>
  <c r="EG51"/>
  <c r="EF51"/>
  <c r="EE51"/>
  <c r="ED51"/>
  <c r="EC51"/>
  <c r="EB51"/>
  <c r="EA51"/>
  <c r="EI50"/>
  <c r="EH50"/>
  <c r="EG50"/>
  <c r="EF50"/>
  <c r="EE50"/>
  <c r="ED50"/>
  <c r="EC50"/>
  <c r="EB50"/>
  <c r="EA50"/>
  <c r="EI49"/>
  <c r="EH49"/>
  <c r="EG49"/>
  <c r="EF49"/>
  <c r="EE49"/>
  <c r="ED49"/>
  <c r="EC49"/>
  <c r="EB49"/>
  <c r="EA49"/>
  <c r="EI48"/>
  <c r="EH48"/>
  <c r="EG48"/>
  <c r="EF48"/>
  <c r="EE48"/>
  <c r="ED48"/>
  <c r="EC48"/>
  <c r="EB48"/>
  <c r="EA48"/>
  <c r="EI47"/>
  <c r="EH47"/>
  <c r="EG47"/>
  <c r="EF47"/>
  <c r="EE47"/>
  <c r="ED47"/>
  <c r="EC47"/>
  <c r="EB47"/>
  <c r="EA47"/>
  <c r="EI46"/>
  <c r="EH46"/>
  <c r="EG46"/>
  <c r="EF46"/>
  <c r="EE46"/>
  <c r="ED46"/>
  <c r="EC46"/>
  <c r="EB46"/>
  <c r="EA46"/>
  <c r="EI45"/>
  <c r="EH45"/>
  <c r="EG45"/>
  <c r="EF45"/>
  <c r="EE45"/>
  <c r="ED45"/>
  <c r="EC45"/>
  <c r="EB45"/>
  <c r="EA45"/>
  <c r="EI44"/>
  <c r="EH44"/>
  <c r="EG44"/>
  <c r="EF44"/>
  <c r="EE44"/>
  <c r="ED44"/>
  <c r="EC44"/>
  <c r="EB44"/>
  <c r="EA44"/>
  <c r="EI43"/>
  <c r="EH43"/>
  <c r="EG43"/>
  <c r="EF43"/>
  <c r="EE43"/>
  <c r="ED43"/>
  <c r="EC43"/>
  <c r="EB43"/>
  <c r="EA43"/>
  <c r="EI42"/>
  <c r="EH42"/>
  <c r="EG42"/>
  <c r="EF42"/>
  <c r="EE42"/>
  <c r="ED42"/>
  <c r="EC42"/>
  <c r="EB42"/>
  <c r="EA42"/>
  <c r="EI41"/>
  <c r="EH41"/>
  <c r="EG41"/>
  <c r="EF41"/>
  <c r="EE41"/>
  <c r="ED41"/>
  <c r="EC41"/>
  <c r="EB41"/>
  <c r="EA41"/>
  <c r="EI40"/>
  <c r="EH40"/>
  <c r="EG40"/>
  <c r="EF40"/>
  <c r="EE40"/>
  <c r="ED40"/>
  <c r="EC40"/>
  <c r="EB40"/>
  <c r="EA40"/>
  <c r="EI39"/>
  <c r="EH39"/>
  <c r="EG39"/>
  <c r="EF39"/>
  <c r="EE39"/>
  <c r="ED39"/>
  <c r="EC39"/>
  <c r="EB39"/>
  <c r="EA39"/>
  <c r="EI38"/>
  <c r="EH38"/>
  <c r="EG38"/>
  <c r="EF38"/>
  <c r="EE38"/>
  <c r="ED38"/>
  <c r="EC38"/>
  <c r="EB38"/>
  <c r="EA38"/>
  <c r="EI37"/>
  <c r="EH37"/>
  <c r="EG37"/>
  <c r="EF37"/>
  <c r="EE37"/>
  <c r="ED37"/>
  <c r="EC37"/>
  <c r="EB37"/>
  <c r="EA37"/>
  <c r="EI36"/>
  <c r="EH36"/>
  <c r="EG36"/>
  <c r="EF36"/>
  <c r="EE36"/>
  <c r="ED36"/>
  <c r="EC36"/>
  <c r="EB36"/>
  <c r="EA36"/>
  <c r="EI35"/>
  <c r="EH35"/>
  <c r="EG35"/>
  <c r="EF35"/>
  <c r="EE35"/>
  <c r="ED35"/>
  <c r="EC35"/>
  <c r="EB35"/>
  <c r="EA35"/>
  <c r="EI34"/>
  <c r="EH34"/>
  <c r="EG34"/>
  <c r="EF34"/>
  <c r="EE34"/>
  <c r="ED34"/>
  <c r="EC34"/>
  <c r="EB34"/>
  <c r="EA34"/>
  <c r="EI33"/>
  <c r="EH33"/>
  <c r="EG33"/>
  <c r="EF33"/>
  <c r="EE33"/>
  <c r="ED33"/>
  <c r="EC33"/>
  <c r="EB33"/>
  <c r="EA33"/>
  <c r="EI32"/>
  <c r="EH32"/>
  <c r="EG32"/>
  <c r="EF32"/>
  <c r="EE32"/>
  <c r="ED32"/>
  <c r="EC32"/>
  <c r="EB32"/>
  <c r="EA32"/>
  <c r="EI31"/>
  <c r="EH31"/>
  <c r="EG31"/>
  <c r="EF31"/>
  <c r="EE31"/>
  <c r="ED31"/>
  <c r="EC31"/>
  <c r="EB31"/>
  <c r="EA31"/>
  <c r="EI30"/>
  <c r="EH30"/>
  <c r="EG30"/>
  <c r="EF30"/>
  <c r="EE30"/>
  <c r="ED30"/>
  <c r="EC30"/>
  <c r="EB30"/>
  <c r="EA30"/>
  <c r="EI29"/>
  <c r="EH29"/>
  <c r="EG29"/>
  <c r="EF29"/>
  <c r="EE29"/>
  <c r="ED29"/>
  <c r="EC29"/>
  <c r="EB29"/>
  <c r="EA29"/>
  <c r="EI28"/>
  <c r="EH28"/>
  <c r="EG28"/>
  <c r="EF28"/>
  <c r="EE28"/>
  <c r="ED28"/>
  <c r="EC28"/>
  <c r="EB28"/>
  <c r="EA28"/>
  <c r="EI27"/>
  <c r="EH27"/>
  <c r="EG27"/>
  <c r="EF27"/>
  <c r="EE27"/>
  <c r="ED27"/>
  <c r="EC27"/>
  <c r="EB27"/>
  <c r="EA27"/>
  <c r="EI26"/>
  <c r="EH26"/>
  <c r="EG26"/>
  <c r="EF26"/>
  <c r="EE26"/>
  <c r="ED26"/>
  <c r="EC26"/>
  <c r="EB26"/>
  <c r="EA26"/>
  <c r="EI25"/>
  <c r="EH25"/>
  <c r="EG25"/>
  <c r="EF25"/>
  <c r="EE25"/>
  <c r="ED25"/>
  <c r="EC25"/>
  <c r="EB25"/>
  <c r="EA25"/>
  <c r="EI24"/>
  <c r="EH24"/>
  <c r="EG24"/>
  <c r="EF24"/>
  <c r="EE24"/>
  <c r="ED24"/>
  <c r="EC24"/>
  <c r="EB24"/>
  <c r="EA24"/>
  <c r="EI23"/>
  <c r="EH23"/>
  <c r="EG23"/>
  <c r="EF23"/>
  <c r="EE23"/>
  <c r="ED23"/>
  <c r="EC23"/>
  <c r="EB23"/>
  <c r="EA23"/>
  <c r="EI22"/>
  <c r="EH22"/>
  <c r="EG22"/>
  <c r="EF22"/>
  <c r="EE22"/>
  <c r="ED22"/>
  <c r="EC22"/>
  <c r="EB22"/>
  <c r="EA22"/>
  <c r="EI21"/>
  <c r="EH21"/>
  <c r="EG21"/>
  <c r="EF21"/>
  <c r="EE21"/>
  <c r="ED21"/>
  <c r="EC21"/>
  <c r="EB21"/>
  <c r="EA21"/>
  <c r="EI20"/>
  <c r="EH20"/>
  <c r="EG20"/>
  <c r="EF20"/>
  <c r="EE20"/>
  <c r="ED20"/>
  <c r="EC20"/>
  <c r="EB20"/>
  <c r="EA20"/>
  <c r="EI19"/>
  <c r="EH19"/>
  <c r="EG19"/>
  <c r="EF19"/>
  <c r="EE19"/>
  <c r="ED19"/>
  <c r="EC19"/>
  <c r="EB19"/>
  <c r="EA19"/>
  <c r="EI18"/>
  <c r="EH18"/>
  <c r="EG18"/>
  <c r="EF18"/>
  <c r="EE18"/>
  <c r="ED18"/>
  <c r="EC18"/>
  <c r="EB18"/>
  <c r="EA18"/>
  <c r="EI17"/>
  <c r="EH17"/>
  <c r="EG17"/>
  <c r="EF17"/>
  <c r="EE17"/>
  <c r="ED17"/>
  <c r="EC17"/>
  <c r="EB17"/>
  <c r="EA17"/>
  <c r="EI16"/>
  <c r="EH16"/>
  <c r="EG16"/>
  <c r="EF16"/>
  <c r="EE16"/>
  <c r="ED16"/>
  <c r="EC16"/>
  <c r="EB16"/>
  <c r="EA16"/>
  <c r="EI15"/>
  <c r="EH15"/>
  <c r="EG15"/>
  <c r="EF15"/>
  <c r="EE15"/>
  <c r="ED15"/>
  <c r="EC15"/>
  <c r="EB15"/>
  <c r="EA15"/>
  <c r="EI14"/>
  <c r="EH14"/>
  <c r="EG14"/>
  <c r="EF14"/>
  <c r="EE14"/>
  <c r="ED14"/>
  <c r="EC14"/>
  <c r="EB14"/>
  <c r="EA14"/>
  <c r="EI13"/>
  <c r="EH13"/>
  <c r="EG13"/>
  <c r="EF13"/>
  <c r="EE13"/>
  <c r="ED13"/>
  <c r="EC13"/>
  <c r="EB13"/>
  <c r="EA13"/>
  <c r="EI12"/>
  <c r="EH12"/>
  <c r="EG12"/>
  <c r="EF12"/>
  <c r="EE12"/>
  <c r="ED12"/>
  <c r="EC12"/>
  <c r="EB12"/>
  <c r="EA12"/>
  <c r="EI11"/>
  <c r="EH11"/>
  <c r="EG11"/>
  <c r="EF11"/>
  <c r="EE11"/>
  <c r="ED11"/>
  <c r="EC11"/>
  <c r="EB11"/>
  <c r="EA11"/>
  <c r="EI10"/>
  <c r="EH10"/>
  <c r="EG10"/>
  <c r="EF10"/>
  <c r="EE10"/>
  <c r="ED10"/>
  <c r="EC10"/>
  <c r="EB10"/>
  <c r="EA10"/>
  <c r="EI9"/>
  <c r="EH9"/>
  <c r="EG9"/>
  <c r="EF9"/>
  <c r="EE9"/>
  <c r="ED9"/>
  <c r="EC9"/>
  <c r="EB9"/>
  <c r="EA9"/>
  <c r="EI8"/>
  <c r="EH8"/>
  <c r="EG8"/>
  <c r="EF8"/>
  <c r="EE8"/>
  <c r="ED8"/>
  <c r="EC8"/>
  <c r="EB8"/>
  <c r="EA8"/>
  <c r="EG7"/>
  <c r="EE7"/>
  <c r="ED7"/>
  <c r="EC7"/>
  <c r="EB7"/>
  <c r="EA7"/>
  <c r="EA6"/>
  <c r="EC6"/>
  <c r="EB6"/>
  <c r="EJ6"/>
  <c r="EJ5"/>
  <c r="EI6"/>
  <c r="EH6"/>
  <c r="EG6"/>
  <c r="EF6"/>
  <c r="EE6"/>
  <c r="ED6"/>
  <c r="EI5"/>
  <c r="EH5"/>
  <c r="EG5"/>
  <c r="EF5"/>
  <c r="EE5"/>
  <c r="ED5"/>
  <c r="EJ4"/>
  <c r="EI4"/>
  <c r="EH4"/>
  <c r="EG4"/>
  <c r="EF4"/>
  <c r="EE4"/>
  <c r="ED4"/>
  <c r="EC5"/>
  <c r="EB5"/>
  <c r="EA5"/>
  <c r="EA4"/>
  <c r="EA3"/>
  <c r="EA2"/>
  <c r="EA107" s="1"/>
  <c r="DM106"/>
  <c r="DL106"/>
  <c r="DK106"/>
  <c r="DJ106"/>
  <c r="DI106"/>
  <c r="DH106"/>
  <c r="DG106"/>
  <c r="DF106"/>
  <c r="DE106"/>
  <c r="DD106"/>
  <c r="DD108" i="15"/>
  <c r="DC106" i="19"/>
  <c r="DB106"/>
  <c r="DA106"/>
  <c r="DA108" i="15"/>
  <c r="CZ106" i="19"/>
  <c r="CY106"/>
  <c r="CX106"/>
  <c r="CX108" i="15"/>
  <c r="CW106" i="19"/>
  <c r="CV106"/>
  <c r="CU106"/>
  <c r="CU108" i="15"/>
  <c r="CT106" i="19"/>
  <c r="CS106"/>
  <c r="CR106"/>
  <c r="DM105"/>
  <c r="DL105"/>
  <c r="DK105"/>
  <c r="DJ105"/>
  <c r="DI105"/>
  <c r="DH105"/>
  <c r="DG105"/>
  <c r="DF105"/>
  <c r="DE105"/>
  <c r="DD105"/>
  <c r="DD107" i="15"/>
  <c r="DC105" i="19"/>
  <c r="DB105"/>
  <c r="DA105"/>
  <c r="DA107" i="15"/>
  <c r="CZ105" i="19"/>
  <c r="CY105"/>
  <c r="CX105"/>
  <c r="CX107" i="15"/>
  <c r="CW105" i="19"/>
  <c r="CV105"/>
  <c r="CU105"/>
  <c r="CU107" i="15"/>
  <c r="CT105" i="19"/>
  <c r="CS105"/>
  <c r="CR105"/>
  <c r="DM104"/>
  <c r="DL104"/>
  <c r="DK104"/>
  <c r="DJ104"/>
  <c r="DI104"/>
  <c r="DH104"/>
  <c r="DG104"/>
  <c r="DF104"/>
  <c r="DE104"/>
  <c r="DD104"/>
  <c r="DD106" i="15"/>
  <c r="DC104" i="19"/>
  <c r="DB104"/>
  <c r="DA104"/>
  <c r="DA106" i="15"/>
  <c r="CZ104" i="19"/>
  <c r="CY104"/>
  <c r="CX104"/>
  <c r="CX106" i="15"/>
  <c r="CW104" i="19"/>
  <c r="CV104"/>
  <c r="CU104"/>
  <c r="CU106" i="15"/>
  <c r="CT104" i="19"/>
  <c r="CS104"/>
  <c r="CR104"/>
  <c r="DM103"/>
  <c r="DL103"/>
  <c r="DK103"/>
  <c r="DJ103"/>
  <c r="DI103"/>
  <c r="DH103"/>
  <c r="DG103"/>
  <c r="DF103"/>
  <c r="DE103"/>
  <c r="DD103"/>
  <c r="DD105" i="15"/>
  <c r="DC103" i="19"/>
  <c r="DB103"/>
  <c r="DA103"/>
  <c r="DA105" i="15"/>
  <c r="CZ103" i="19"/>
  <c r="CY103"/>
  <c r="CX103"/>
  <c r="CX105" i="15"/>
  <c r="CW103" i="19"/>
  <c r="CV103"/>
  <c r="CU103"/>
  <c r="CU105" i="15"/>
  <c r="CT103" i="19"/>
  <c r="CS103"/>
  <c r="CR103"/>
  <c r="DM102"/>
  <c r="DL102"/>
  <c r="DK102"/>
  <c r="DJ102"/>
  <c r="DI102"/>
  <c r="DH102"/>
  <c r="DG102"/>
  <c r="DF102"/>
  <c r="DE102"/>
  <c r="DD102"/>
  <c r="DD104" i="15"/>
  <c r="DC102" i="19"/>
  <c r="DB102"/>
  <c r="DA102"/>
  <c r="DA104" i="15"/>
  <c r="CZ102" i="19"/>
  <c r="CY102"/>
  <c r="CX102"/>
  <c r="CX104" i="15"/>
  <c r="CW102" i="19"/>
  <c r="CV102"/>
  <c r="CU102"/>
  <c r="CU104" i="15"/>
  <c r="CT102" i="19"/>
  <c r="CS102"/>
  <c r="CR102"/>
  <c r="DM101"/>
  <c r="DL101"/>
  <c r="DK101"/>
  <c r="DJ101"/>
  <c r="DI101"/>
  <c r="DH101"/>
  <c r="DG101"/>
  <c r="DF101"/>
  <c r="DE101"/>
  <c r="DD101"/>
  <c r="DD103" i="15"/>
  <c r="DC101" i="19"/>
  <c r="DB101"/>
  <c r="DA101"/>
  <c r="DA103" i="15"/>
  <c r="CZ101" i="19"/>
  <c r="CY101"/>
  <c r="CX101"/>
  <c r="CX103" i="15"/>
  <c r="CW101" i="19"/>
  <c r="CV101"/>
  <c r="CU101"/>
  <c r="CU103" i="15"/>
  <c r="CT101" i="19"/>
  <c r="CS101"/>
  <c r="CR101"/>
  <c r="DM100"/>
  <c r="DL100"/>
  <c r="DK100"/>
  <c r="DJ100"/>
  <c r="DI100"/>
  <c r="DH100"/>
  <c r="DG100"/>
  <c r="DF100"/>
  <c r="DE100"/>
  <c r="DD100"/>
  <c r="DD102" i="15"/>
  <c r="DC100" i="19"/>
  <c r="DB100"/>
  <c r="DA100"/>
  <c r="DA102" i="15"/>
  <c r="CZ100" i="19"/>
  <c r="CY100"/>
  <c r="CX100"/>
  <c r="CX102" i="15"/>
  <c r="CW100" i="19"/>
  <c r="CV100"/>
  <c r="CU100"/>
  <c r="CU102" i="15"/>
  <c r="CT100" i="19"/>
  <c r="CS100"/>
  <c r="CR100"/>
  <c r="DM99"/>
  <c r="DL99"/>
  <c r="DK99"/>
  <c r="DJ99"/>
  <c r="DI99"/>
  <c r="DH99"/>
  <c r="DG99"/>
  <c r="DF99"/>
  <c r="DE99"/>
  <c r="DD99"/>
  <c r="DD101" i="15"/>
  <c r="DC99" i="19"/>
  <c r="DB99"/>
  <c r="DA99"/>
  <c r="DA101" i="15"/>
  <c r="CZ99" i="19"/>
  <c r="CY99"/>
  <c r="CX99"/>
  <c r="CX101" i="15"/>
  <c r="CW99" i="19"/>
  <c r="CV99"/>
  <c r="CU99"/>
  <c r="CU101" i="15"/>
  <c r="CT99" i="19"/>
  <c r="CS99"/>
  <c r="CR99"/>
  <c r="DM98"/>
  <c r="DL98"/>
  <c r="DK98"/>
  <c r="DJ98"/>
  <c r="DI98"/>
  <c r="DH98"/>
  <c r="DG98"/>
  <c r="DF98"/>
  <c r="DE98"/>
  <c r="DD98"/>
  <c r="DD100" i="15"/>
  <c r="DC98" i="19"/>
  <c r="DB98"/>
  <c r="DA98"/>
  <c r="DA100" i="15"/>
  <c r="CZ98" i="19"/>
  <c r="CY98"/>
  <c r="CX98"/>
  <c r="CX100" i="15"/>
  <c r="CW98" i="19"/>
  <c r="CV98"/>
  <c r="CU98"/>
  <c r="CU100" i="15"/>
  <c r="CT98" i="19"/>
  <c r="CS98"/>
  <c r="CR98"/>
  <c r="DM97"/>
  <c r="DL97"/>
  <c r="DK97"/>
  <c r="DJ97"/>
  <c r="DI97"/>
  <c r="DH97"/>
  <c r="DG97"/>
  <c r="DF97"/>
  <c r="DE97"/>
  <c r="DD97"/>
  <c r="DD99" i="15"/>
  <c r="DC97" i="19"/>
  <c r="DB97"/>
  <c r="DA97"/>
  <c r="DA99" i="15"/>
  <c r="CZ97" i="19"/>
  <c r="CY97"/>
  <c r="CX97"/>
  <c r="CX99" i="15"/>
  <c r="CW97" i="19"/>
  <c r="CV97"/>
  <c r="CU97"/>
  <c r="CU99" i="15"/>
  <c r="CT97" i="19"/>
  <c r="CS97"/>
  <c r="CR97"/>
  <c r="DM96"/>
  <c r="DL96"/>
  <c r="DK96"/>
  <c r="DJ96"/>
  <c r="DI96"/>
  <c r="DH96"/>
  <c r="DG96"/>
  <c r="DF96"/>
  <c r="DE96"/>
  <c r="DD96"/>
  <c r="DD98" i="15"/>
  <c r="DC96" i="19"/>
  <c r="DB96"/>
  <c r="DA96"/>
  <c r="DA98" i="15"/>
  <c r="CZ96" i="19"/>
  <c r="CY96"/>
  <c r="CX96"/>
  <c r="CX98" i="15"/>
  <c r="CW96" i="19"/>
  <c r="CV96"/>
  <c r="CU96"/>
  <c r="CU98" i="15"/>
  <c r="CT96" i="19"/>
  <c r="CS96"/>
  <c r="CR96"/>
  <c r="DM95"/>
  <c r="DL95"/>
  <c r="DK95"/>
  <c r="DJ95"/>
  <c r="DI95"/>
  <c r="DH95"/>
  <c r="DG95"/>
  <c r="DF95"/>
  <c r="DE95"/>
  <c r="DD95"/>
  <c r="DD97" i="15"/>
  <c r="DC95" i="19"/>
  <c r="DB95"/>
  <c r="DA95"/>
  <c r="DA97" i="15"/>
  <c r="CZ95" i="19"/>
  <c r="CY95"/>
  <c r="CX95"/>
  <c r="CX97" i="15"/>
  <c r="CW95" i="19"/>
  <c r="CV95"/>
  <c r="CU95"/>
  <c r="CU97" i="15"/>
  <c r="CT95" i="19"/>
  <c r="CS95"/>
  <c r="CR95"/>
  <c r="DM94"/>
  <c r="DL94"/>
  <c r="DK94"/>
  <c r="DJ94"/>
  <c r="DI94"/>
  <c r="DH94"/>
  <c r="DG94"/>
  <c r="DF94"/>
  <c r="DE94"/>
  <c r="DD94"/>
  <c r="DD96" i="15"/>
  <c r="DC94" i="19"/>
  <c r="DB94"/>
  <c r="DA94"/>
  <c r="DA96" i="15"/>
  <c r="CZ94" i="19"/>
  <c r="CY94"/>
  <c r="CX94"/>
  <c r="CX96" i="15"/>
  <c r="CW94" i="19"/>
  <c r="CV94"/>
  <c r="CU94"/>
  <c r="CU96" i="15"/>
  <c r="CT94" i="19"/>
  <c r="CS94"/>
  <c r="CR94"/>
  <c r="DM93"/>
  <c r="DL93"/>
  <c r="DK93"/>
  <c r="DJ93"/>
  <c r="DI93"/>
  <c r="DH93"/>
  <c r="DG93"/>
  <c r="DF93"/>
  <c r="DE93"/>
  <c r="DD93"/>
  <c r="DD95" i="15"/>
  <c r="DC93" i="19"/>
  <c r="DB93"/>
  <c r="DA93"/>
  <c r="DA95" i="15"/>
  <c r="CZ93" i="19"/>
  <c r="CY93"/>
  <c r="CX93"/>
  <c r="CX95" i="15"/>
  <c r="CW93" i="19"/>
  <c r="CV93"/>
  <c r="CU93"/>
  <c r="CU95" i="15"/>
  <c r="CT93" i="19"/>
  <c r="CS93"/>
  <c r="CR93"/>
  <c r="DM92"/>
  <c r="DL92"/>
  <c r="DK92"/>
  <c r="DJ92"/>
  <c r="DI92"/>
  <c r="DH92"/>
  <c r="DG92"/>
  <c r="DF92"/>
  <c r="DE92"/>
  <c r="DD92"/>
  <c r="DD94" i="15"/>
  <c r="DC92" i="19"/>
  <c r="DB92"/>
  <c r="DA92"/>
  <c r="DA94" i="15"/>
  <c r="CZ92" i="19"/>
  <c r="CY92"/>
  <c r="CX92"/>
  <c r="CX94" i="15"/>
  <c r="CW92" i="19"/>
  <c r="CV92"/>
  <c r="CU92"/>
  <c r="CU94" i="15"/>
  <c r="CT92" i="19"/>
  <c r="CS92"/>
  <c r="CR92"/>
  <c r="DM91"/>
  <c r="DL91"/>
  <c r="DK91"/>
  <c r="DJ91"/>
  <c r="DI91"/>
  <c r="DH91"/>
  <c r="DG91"/>
  <c r="DF91"/>
  <c r="DE91"/>
  <c r="DD91"/>
  <c r="DD93" i="15"/>
  <c r="DC91" i="19"/>
  <c r="DB91"/>
  <c r="DA91"/>
  <c r="DA93" i="15"/>
  <c r="CZ91" i="19"/>
  <c r="CY91"/>
  <c r="CX91"/>
  <c r="CX93" i="15"/>
  <c r="CW91" i="19"/>
  <c r="CV91"/>
  <c r="CU91"/>
  <c r="CU93" i="15"/>
  <c r="CT91" i="19"/>
  <c r="CS91"/>
  <c r="CR91"/>
  <c r="DM90"/>
  <c r="DL90"/>
  <c r="DK90"/>
  <c r="DJ90"/>
  <c r="DI90"/>
  <c r="DH90"/>
  <c r="DG90"/>
  <c r="DF90"/>
  <c r="DE90"/>
  <c r="DD90"/>
  <c r="DD92" i="15"/>
  <c r="DC90" i="19"/>
  <c r="DB90"/>
  <c r="DA90"/>
  <c r="DA92" i="15"/>
  <c r="CZ90" i="19"/>
  <c r="CY90"/>
  <c r="CX90"/>
  <c r="CX92" i="15"/>
  <c r="CW90" i="19"/>
  <c r="CV90"/>
  <c r="CU90"/>
  <c r="CU92" i="15"/>
  <c r="CT90" i="19"/>
  <c r="CS90"/>
  <c r="CR90"/>
  <c r="DM89"/>
  <c r="DL89"/>
  <c r="DK89"/>
  <c r="DJ89"/>
  <c r="DI89"/>
  <c r="DH89"/>
  <c r="DG89"/>
  <c r="DF89"/>
  <c r="DE89"/>
  <c r="DD89"/>
  <c r="DD91" i="15"/>
  <c r="DC89" i="19"/>
  <c r="DB89"/>
  <c r="DA89"/>
  <c r="DA91" i="15"/>
  <c r="CZ89" i="19"/>
  <c r="CY89"/>
  <c r="CX89"/>
  <c r="CX91" i="15"/>
  <c r="CW89" i="19"/>
  <c r="CV89"/>
  <c r="CU89"/>
  <c r="CU91" i="15"/>
  <c r="CT89" i="19"/>
  <c r="CS89"/>
  <c r="CR89"/>
  <c r="DM88"/>
  <c r="DL88"/>
  <c r="DK88"/>
  <c r="DJ88"/>
  <c r="DI88"/>
  <c r="DH88"/>
  <c r="DG88"/>
  <c r="DF88"/>
  <c r="DE88"/>
  <c r="DD88"/>
  <c r="DD90" i="15"/>
  <c r="DC88" i="19"/>
  <c r="DB88"/>
  <c r="DA88"/>
  <c r="DA90" i="15"/>
  <c r="CZ88" i="19"/>
  <c r="CY88"/>
  <c r="CX88"/>
  <c r="CX90" i="15"/>
  <c r="CW88" i="19"/>
  <c r="CV88"/>
  <c r="CU88"/>
  <c r="CU90" i="15"/>
  <c r="CT88" i="19"/>
  <c r="CS88"/>
  <c r="CR88"/>
  <c r="DM87"/>
  <c r="DL87"/>
  <c r="DK87"/>
  <c r="DJ87"/>
  <c r="DI87"/>
  <c r="DH87"/>
  <c r="DG87"/>
  <c r="DF87"/>
  <c r="DE87"/>
  <c r="DD87"/>
  <c r="DD89" i="15"/>
  <c r="DC87" i="19"/>
  <c r="DB87"/>
  <c r="DA87"/>
  <c r="DA89" i="15"/>
  <c r="CZ87" i="19"/>
  <c r="CY87"/>
  <c r="CX87"/>
  <c r="CX89" i="15"/>
  <c r="CW87" i="19"/>
  <c r="CV87"/>
  <c r="CU87"/>
  <c r="CU89" i="15"/>
  <c r="CT87" i="19"/>
  <c r="CS87"/>
  <c r="CR87"/>
  <c r="DM86"/>
  <c r="DL86"/>
  <c r="DK86"/>
  <c r="DJ86"/>
  <c r="DI86"/>
  <c r="DH86"/>
  <c r="DG86"/>
  <c r="DF86"/>
  <c r="DE86"/>
  <c r="DD86"/>
  <c r="DD88" i="15"/>
  <c r="DC86" i="19"/>
  <c r="DB86"/>
  <c r="DA86"/>
  <c r="DA88" i="15"/>
  <c r="CZ86" i="19"/>
  <c r="CY86"/>
  <c r="CX86"/>
  <c r="CX88" i="15"/>
  <c r="CW86" i="19"/>
  <c r="CV86"/>
  <c r="CU86"/>
  <c r="CU88" i="15"/>
  <c r="CT86" i="19"/>
  <c r="CS86"/>
  <c r="CR86"/>
  <c r="DM85"/>
  <c r="DL85"/>
  <c r="DK85"/>
  <c r="DJ85"/>
  <c r="DI85"/>
  <c r="DH85"/>
  <c r="DG85"/>
  <c r="DF85"/>
  <c r="DE85"/>
  <c r="DD85"/>
  <c r="DD87" i="15"/>
  <c r="DC85" i="19"/>
  <c r="DB85"/>
  <c r="DA85"/>
  <c r="DA87" i="15"/>
  <c r="CZ85" i="19"/>
  <c r="CY85"/>
  <c r="CX85"/>
  <c r="CX87" i="15"/>
  <c r="CW85" i="19"/>
  <c r="CV85"/>
  <c r="CU85"/>
  <c r="CU87" i="15"/>
  <c r="CT85" i="19"/>
  <c r="CS85"/>
  <c r="CR85"/>
  <c r="DM84"/>
  <c r="DL84"/>
  <c r="DK84"/>
  <c r="DJ84"/>
  <c r="DI84"/>
  <c r="DH84"/>
  <c r="DG84"/>
  <c r="DF84"/>
  <c r="DE84"/>
  <c r="DD84"/>
  <c r="DD86" i="15"/>
  <c r="DC84" i="19"/>
  <c r="DB84"/>
  <c r="DA84"/>
  <c r="DA86" i="15"/>
  <c r="CZ84" i="19"/>
  <c r="CY84"/>
  <c r="CX84"/>
  <c r="CX86" i="15"/>
  <c r="CW84" i="19"/>
  <c r="CV84"/>
  <c r="CU84"/>
  <c r="CU86" i="15"/>
  <c r="CT84" i="19"/>
  <c r="CS84"/>
  <c r="CR84"/>
  <c r="DM83"/>
  <c r="DL83"/>
  <c r="DK83"/>
  <c r="DJ83"/>
  <c r="DI83"/>
  <c r="DH83"/>
  <c r="DG83"/>
  <c r="DF83"/>
  <c r="DE83"/>
  <c r="DD83"/>
  <c r="DD85" i="15"/>
  <c r="DC83" i="19"/>
  <c r="DB83"/>
  <c r="DA83"/>
  <c r="DA85" i="15"/>
  <c r="CZ83" i="19"/>
  <c r="CY83"/>
  <c r="CX83"/>
  <c r="CX85" i="15"/>
  <c r="CW83" i="19"/>
  <c r="CV83"/>
  <c r="CU83"/>
  <c r="CU85" i="15"/>
  <c r="CT83" i="19"/>
  <c r="CS83"/>
  <c r="CR83"/>
  <c r="DM82"/>
  <c r="DL82"/>
  <c r="DK82"/>
  <c r="DJ82"/>
  <c r="DI82"/>
  <c r="DH82"/>
  <c r="DG82"/>
  <c r="DF82"/>
  <c r="DE82"/>
  <c r="DD82"/>
  <c r="DD84" i="15"/>
  <c r="DC82" i="19"/>
  <c r="DB82"/>
  <c r="DA82"/>
  <c r="DA84" i="15"/>
  <c r="CZ82" i="19"/>
  <c r="CY82"/>
  <c r="CX82"/>
  <c r="CX84" i="15"/>
  <c r="CW82" i="19"/>
  <c r="CV82"/>
  <c r="CU82"/>
  <c r="CU84" i="15"/>
  <c r="CT82" i="19"/>
  <c r="CS82"/>
  <c r="CR82"/>
  <c r="DM81"/>
  <c r="DL81"/>
  <c r="DK81"/>
  <c r="DJ81"/>
  <c r="DI81"/>
  <c r="DH81"/>
  <c r="DG81"/>
  <c r="DF81"/>
  <c r="DE81"/>
  <c r="DD81"/>
  <c r="DD83" i="15"/>
  <c r="DC81" i="19"/>
  <c r="DB81"/>
  <c r="DA81"/>
  <c r="DA83" i="15"/>
  <c r="CZ81" i="19"/>
  <c r="CY81"/>
  <c r="CX81"/>
  <c r="CX83" i="15"/>
  <c r="CW81" i="19"/>
  <c r="CV81"/>
  <c r="CU81"/>
  <c r="CU83" i="15"/>
  <c r="CT81" i="19"/>
  <c r="CS81"/>
  <c r="CR81"/>
  <c r="DM80"/>
  <c r="DL80"/>
  <c r="DK80"/>
  <c r="DJ80"/>
  <c r="DI80"/>
  <c r="DH80"/>
  <c r="DG80"/>
  <c r="DF80"/>
  <c r="DE80"/>
  <c r="DD80"/>
  <c r="DD82" i="15"/>
  <c r="DC80" i="19"/>
  <c r="DB80"/>
  <c r="DA80"/>
  <c r="DA82" i="15"/>
  <c r="CZ80" i="19"/>
  <c r="CY80"/>
  <c r="CX80"/>
  <c r="CX82" i="15"/>
  <c r="CW80" i="19"/>
  <c r="CV80"/>
  <c r="CU80"/>
  <c r="CU82" i="15"/>
  <c r="CT80" i="19"/>
  <c r="CS80"/>
  <c r="CR80"/>
  <c r="DM79"/>
  <c r="DL79"/>
  <c r="DK79"/>
  <c r="DJ79"/>
  <c r="DI79"/>
  <c r="DH79"/>
  <c r="DG79"/>
  <c r="DF79"/>
  <c r="DE79"/>
  <c r="DD79"/>
  <c r="DD81" i="15"/>
  <c r="DC79" i="19"/>
  <c r="DB79"/>
  <c r="DA79"/>
  <c r="DA81" i="15"/>
  <c r="CZ79" i="19"/>
  <c r="CY79"/>
  <c r="CX79"/>
  <c r="CX81" i="15"/>
  <c r="CW79" i="19"/>
  <c r="CV79"/>
  <c r="CU79"/>
  <c r="CU81" i="15"/>
  <c r="CT79" i="19"/>
  <c r="CS79"/>
  <c r="CR79"/>
  <c r="DM78"/>
  <c r="DL78"/>
  <c r="DK78"/>
  <c r="DJ78"/>
  <c r="DI78"/>
  <c r="DH78"/>
  <c r="DG78"/>
  <c r="DF78"/>
  <c r="DE78"/>
  <c r="DD78"/>
  <c r="DD80" i="15"/>
  <c r="DC78" i="19"/>
  <c r="DB78"/>
  <c r="DA78"/>
  <c r="DA80" i="15"/>
  <c r="CZ78" i="19"/>
  <c r="CY78"/>
  <c r="CX78"/>
  <c r="CX80" i="15"/>
  <c r="CW78" i="19"/>
  <c r="CV78"/>
  <c r="CU78"/>
  <c r="CU80" i="15"/>
  <c r="CT78" i="19"/>
  <c r="CS78"/>
  <c r="CR78"/>
  <c r="DM77"/>
  <c r="DL77"/>
  <c r="DK77"/>
  <c r="DJ77"/>
  <c r="DI77"/>
  <c r="DH77"/>
  <c r="DG77"/>
  <c r="DF77"/>
  <c r="DE77"/>
  <c r="DD77"/>
  <c r="DD79" i="15"/>
  <c r="DC77" i="19"/>
  <c r="DB77"/>
  <c r="DA77"/>
  <c r="DA79" i="15"/>
  <c r="CZ77" i="19"/>
  <c r="CY77"/>
  <c r="CX77"/>
  <c r="CX79" i="15"/>
  <c r="CW77" i="19"/>
  <c r="CV77"/>
  <c r="CU77"/>
  <c r="CU79" i="15"/>
  <c r="CT77" i="19"/>
  <c r="CS77"/>
  <c r="CR77"/>
  <c r="DM76"/>
  <c r="DL76"/>
  <c r="DK76"/>
  <c r="DJ76"/>
  <c r="DI76"/>
  <c r="DH76"/>
  <c r="DG76"/>
  <c r="DF76"/>
  <c r="DE76"/>
  <c r="DD76"/>
  <c r="DD78" i="15"/>
  <c r="DC76" i="19"/>
  <c r="DB76"/>
  <c r="DA76"/>
  <c r="DA78" i="15"/>
  <c r="CZ76" i="19"/>
  <c r="CY76"/>
  <c r="CX76"/>
  <c r="CX78" i="15"/>
  <c r="CW76" i="19"/>
  <c r="CV76"/>
  <c r="CU76"/>
  <c r="CU78" i="15"/>
  <c r="CT76" i="19"/>
  <c r="CS76"/>
  <c r="CR76"/>
  <c r="DM75"/>
  <c r="DL75"/>
  <c r="DK75"/>
  <c r="DJ75"/>
  <c r="DI75"/>
  <c r="DH75"/>
  <c r="DG75"/>
  <c r="DF75"/>
  <c r="DE75"/>
  <c r="DD75"/>
  <c r="DD77" i="15"/>
  <c r="DC75" i="19"/>
  <c r="DB75"/>
  <c r="DA75"/>
  <c r="DA77" i="15"/>
  <c r="CZ75" i="19"/>
  <c r="CY75"/>
  <c r="CX75"/>
  <c r="CX77" i="15"/>
  <c r="CW75" i="19"/>
  <c r="CV75"/>
  <c r="CU75"/>
  <c r="CU77" i="15"/>
  <c r="CT75" i="19"/>
  <c r="CS75"/>
  <c r="CR75"/>
  <c r="DM74"/>
  <c r="DL74"/>
  <c r="DK74"/>
  <c r="DJ74"/>
  <c r="DI74"/>
  <c r="DH74"/>
  <c r="DG74"/>
  <c r="DF74"/>
  <c r="DE74"/>
  <c r="DD74"/>
  <c r="DD76" i="15"/>
  <c r="DC74" i="19"/>
  <c r="DB74"/>
  <c r="DA74"/>
  <c r="DA76" i="15"/>
  <c r="CZ74" i="19"/>
  <c r="CY74"/>
  <c r="CX74"/>
  <c r="CX76" i="15"/>
  <c r="CW74" i="19"/>
  <c r="CV74"/>
  <c r="CU74"/>
  <c r="CU76" i="15"/>
  <c r="CT74" i="19"/>
  <c r="CS74"/>
  <c r="CR74"/>
  <c r="DM73"/>
  <c r="DL73"/>
  <c r="DK73"/>
  <c r="DJ73"/>
  <c r="DI73"/>
  <c r="DH73"/>
  <c r="DG73"/>
  <c r="DF73"/>
  <c r="DE73"/>
  <c r="DD73"/>
  <c r="DD75" i="15"/>
  <c r="DC73" i="19"/>
  <c r="DB73"/>
  <c r="DA73"/>
  <c r="DA75" i="15"/>
  <c r="CZ73" i="19"/>
  <c r="CY73"/>
  <c r="CX73"/>
  <c r="CX75" i="15"/>
  <c r="CW73" i="19"/>
  <c r="CV73"/>
  <c r="CU73"/>
  <c r="CU75" i="15"/>
  <c r="CT73" i="19"/>
  <c r="CS73"/>
  <c r="CR73"/>
  <c r="DM72"/>
  <c r="DL72"/>
  <c r="DK72"/>
  <c r="DJ72"/>
  <c r="DI72"/>
  <c r="DH72"/>
  <c r="DG72"/>
  <c r="DF72"/>
  <c r="DE72"/>
  <c r="DD72"/>
  <c r="DD74" i="15"/>
  <c r="DC72" i="19"/>
  <c r="DB72"/>
  <c r="DA72"/>
  <c r="DA74" i="15"/>
  <c r="CZ72" i="19"/>
  <c r="CY72"/>
  <c r="CX72"/>
  <c r="CX74" i="15"/>
  <c r="CW72" i="19"/>
  <c r="CV72"/>
  <c r="CU72"/>
  <c r="CU74" i="15"/>
  <c r="CT72" i="19"/>
  <c r="CS72"/>
  <c r="CR72"/>
  <c r="DM71"/>
  <c r="DL71"/>
  <c r="DK71"/>
  <c r="DJ71"/>
  <c r="DI71"/>
  <c r="DH71"/>
  <c r="DG71"/>
  <c r="DF71"/>
  <c r="DE71"/>
  <c r="DD71"/>
  <c r="DD73" i="15"/>
  <c r="DC71" i="19"/>
  <c r="DB71"/>
  <c r="DA71"/>
  <c r="DA73" i="15"/>
  <c r="CZ71" i="19"/>
  <c r="CY71"/>
  <c r="CX71"/>
  <c r="CX73" i="15"/>
  <c r="CW71" i="19"/>
  <c r="CV71"/>
  <c r="CU71"/>
  <c r="CU73" i="15"/>
  <c r="CT71" i="19"/>
  <c r="CS71"/>
  <c r="CR71"/>
  <c r="DM70"/>
  <c r="DL70"/>
  <c r="DK70"/>
  <c r="DJ70"/>
  <c r="DI70"/>
  <c r="DH70"/>
  <c r="DG70"/>
  <c r="DF70"/>
  <c r="DE70"/>
  <c r="DD70"/>
  <c r="DD72" i="15"/>
  <c r="DC70" i="19"/>
  <c r="DB70"/>
  <c r="DA70"/>
  <c r="DA72" i="15"/>
  <c r="CZ70" i="19"/>
  <c r="CY70"/>
  <c r="CX70"/>
  <c r="CX72" i="15"/>
  <c r="CW70" i="19"/>
  <c r="CV70"/>
  <c r="CU70"/>
  <c r="CU72" i="15"/>
  <c r="CT70" i="19"/>
  <c r="CS70"/>
  <c r="CR70"/>
  <c r="DM69"/>
  <c r="DL69"/>
  <c r="DK69"/>
  <c r="DJ69"/>
  <c r="DI69"/>
  <c r="DH69"/>
  <c r="DG69"/>
  <c r="DF69"/>
  <c r="DE69"/>
  <c r="DD69"/>
  <c r="DD71" i="15"/>
  <c r="DC69" i="19"/>
  <c r="DB69"/>
  <c r="DA69"/>
  <c r="DA71" i="15"/>
  <c r="CZ69" i="19"/>
  <c r="CY69"/>
  <c r="CX69"/>
  <c r="CX71" i="15"/>
  <c r="CW69" i="19"/>
  <c r="CV69"/>
  <c r="CU69"/>
  <c r="CU71" i="15"/>
  <c r="CT69" i="19"/>
  <c r="CS69"/>
  <c r="CR69"/>
  <c r="DM68"/>
  <c r="DL68"/>
  <c r="DK68"/>
  <c r="DJ68"/>
  <c r="DI68"/>
  <c r="DH68"/>
  <c r="DG68"/>
  <c r="DF68"/>
  <c r="DE68"/>
  <c r="DD68"/>
  <c r="DD70" i="15"/>
  <c r="DC68" i="19"/>
  <c r="DB68"/>
  <c r="DA68"/>
  <c r="DA70" i="15"/>
  <c r="CZ68" i="19"/>
  <c r="CY68"/>
  <c r="CX68"/>
  <c r="CX70" i="15"/>
  <c r="CW68" i="19"/>
  <c r="CV68"/>
  <c r="CU68"/>
  <c r="CU70" i="15"/>
  <c r="CT68" i="19"/>
  <c r="CS68"/>
  <c r="CR68"/>
  <c r="DM67"/>
  <c r="DL67"/>
  <c r="DK67"/>
  <c r="DJ67"/>
  <c r="DI67"/>
  <c r="DH67"/>
  <c r="DG67"/>
  <c r="DF67"/>
  <c r="DE67"/>
  <c r="DD67"/>
  <c r="DD69" i="15"/>
  <c r="DC67" i="19"/>
  <c r="DB67"/>
  <c r="DA67"/>
  <c r="DA69" i="15"/>
  <c r="CZ67" i="19"/>
  <c r="CY67"/>
  <c r="CX67"/>
  <c r="CX69" i="15"/>
  <c r="CW67" i="19"/>
  <c r="CV67"/>
  <c r="CU67"/>
  <c r="CU69" i="15"/>
  <c r="CT67" i="19"/>
  <c r="CS67"/>
  <c r="CR67"/>
  <c r="DM66"/>
  <c r="DL66"/>
  <c r="DK66"/>
  <c r="DJ66"/>
  <c r="DI66"/>
  <c r="DH66"/>
  <c r="DG66"/>
  <c r="DF66"/>
  <c r="DE66"/>
  <c r="DD66"/>
  <c r="DD68" i="15"/>
  <c r="DC66" i="19"/>
  <c r="DB66"/>
  <c r="DA66"/>
  <c r="DA68" i="15"/>
  <c r="CZ66" i="19"/>
  <c r="CY66"/>
  <c r="CX66"/>
  <c r="CX68" i="15"/>
  <c r="CW66" i="19"/>
  <c r="CV66"/>
  <c r="CU66"/>
  <c r="CU68" i="15"/>
  <c r="CT66" i="19"/>
  <c r="CS66"/>
  <c r="CR66"/>
  <c r="DM65"/>
  <c r="DL65"/>
  <c r="DK65"/>
  <c r="DJ65"/>
  <c r="DI65"/>
  <c r="DH65"/>
  <c r="DG65"/>
  <c r="DF65"/>
  <c r="DE65"/>
  <c r="DD65"/>
  <c r="DD67" i="15"/>
  <c r="DC65" i="19"/>
  <c r="DB65"/>
  <c r="DA65"/>
  <c r="DA67" i="15"/>
  <c r="CZ65" i="19"/>
  <c r="CY65"/>
  <c r="CX65"/>
  <c r="CX67" i="15"/>
  <c r="CW65" i="19"/>
  <c r="CV65"/>
  <c r="CU65"/>
  <c r="CU67" i="15"/>
  <c r="CT65" i="19"/>
  <c r="CS65"/>
  <c r="CR65"/>
  <c r="DM64"/>
  <c r="DL64"/>
  <c r="DK64"/>
  <c r="DJ64"/>
  <c r="DI64"/>
  <c r="DH64"/>
  <c r="DG64"/>
  <c r="DF64"/>
  <c r="DE64"/>
  <c r="DD64"/>
  <c r="DD66" i="15"/>
  <c r="DC64" i="19"/>
  <c r="DB64"/>
  <c r="DA64"/>
  <c r="DA66" i="15"/>
  <c r="CZ64" i="19"/>
  <c r="CY64"/>
  <c r="CX64"/>
  <c r="CX66" i="15"/>
  <c r="CW64" i="19"/>
  <c r="CV64"/>
  <c r="CU64"/>
  <c r="CU66" i="15"/>
  <c r="CT64" i="19"/>
  <c r="CS64"/>
  <c r="CR64"/>
  <c r="DM63"/>
  <c r="DL63"/>
  <c r="DK63"/>
  <c r="DJ63"/>
  <c r="DI63"/>
  <c r="DH63"/>
  <c r="DG63"/>
  <c r="DF63"/>
  <c r="DE63"/>
  <c r="DD63"/>
  <c r="DD65" i="15"/>
  <c r="DC63" i="19"/>
  <c r="DB63"/>
  <c r="DA63"/>
  <c r="DA65" i="15"/>
  <c r="CZ63" i="19"/>
  <c r="CY63"/>
  <c r="CX63"/>
  <c r="CX65" i="15"/>
  <c r="CW63" i="19"/>
  <c r="CV63"/>
  <c r="CU63"/>
  <c r="CU65" i="15"/>
  <c r="CT63" i="19"/>
  <c r="CS63"/>
  <c r="CR63"/>
  <c r="DM62"/>
  <c r="DL62"/>
  <c r="DK62"/>
  <c r="DJ62"/>
  <c r="DI62"/>
  <c r="DH62"/>
  <c r="DG62"/>
  <c r="DF62"/>
  <c r="DE62"/>
  <c r="DD62"/>
  <c r="DD64" i="15"/>
  <c r="DC62" i="19"/>
  <c r="DB62"/>
  <c r="DA62"/>
  <c r="DA64" i="15"/>
  <c r="CZ62" i="19"/>
  <c r="CY62"/>
  <c r="CX62"/>
  <c r="CX64" i="15"/>
  <c r="CW62" i="19"/>
  <c r="CV62"/>
  <c r="CU62"/>
  <c r="CU64" i="15"/>
  <c r="CT62" i="19"/>
  <c r="CS62"/>
  <c r="CR62"/>
  <c r="DM61"/>
  <c r="DL61"/>
  <c r="DK61"/>
  <c r="DJ61"/>
  <c r="DI61"/>
  <c r="DH61"/>
  <c r="DG61"/>
  <c r="DF61"/>
  <c r="DE61"/>
  <c r="DD61"/>
  <c r="DD63" i="15"/>
  <c r="DC61" i="19"/>
  <c r="DB61"/>
  <c r="DA61"/>
  <c r="DA63" i="15"/>
  <c r="CZ61" i="19"/>
  <c r="CY61"/>
  <c r="CX61"/>
  <c r="CX63" i="15"/>
  <c r="CW61" i="19"/>
  <c r="CV61"/>
  <c r="CU61"/>
  <c r="CU63" i="15"/>
  <c r="CT61" i="19"/>
  <c r="CS61"/>
  <c r="CR61"/>
  <c r="DM60"/>
  <c r="DL60"/>
  <c r="DK60"/>
  <c r="DJ60"/>
  <c r="DI60"/>
  <c r="DH60"/>
  <c r="DG60"/>
  <c r="DF60"/>
  <c r="DE60"/>
  <c r="DD60"/>
  <c r="DD62" i="15"/>
  <c r="DC60" i="19"/>
  <c r="DB60"/>
  <c r="DA60"/>
  <c r="DA62" i="15"/>
  <c r="CZ60" i="19"/>
  <c r="CY60"/>
  <c r="CX60"/>
  <c r="CX62" i="15"/>
  <c r="CW60" i="19"/>
  <c r="CV60"/>
  <c r="CU60"/>
  <c r="CU62" i="15"/>
  <c r="CT60" i="19"/>
  <c r="CS60"/>
  <c r="CR60"/>
  <c r="DM59"/>
  <c r="DL59"/>
  <c r="DK59"/>
  <c r="DJ59"/>
  <c r="DI59"/>
  <c r="DH59"/>
  <c r="DG59"/>
  <c r="DF59"/>
  <c r="DE59"/>
  <c r="DD59"/>
  <c r="DD61" i="15"/>
  <c r="DC59" i="19"/>
  <c r="DB59"/>
  <c r="DA59"/>
  <c r="DA61" i="15"/>
  <c r="CZ59" i="19"/>
  <c r="CY59"/>
  <c r="CX59"/>
  <c r="CX61" i="15"/>
  <c r="CW59" i="19"/>
  <c r="CV59"/>
  <c r="CU59"/>
  <c r="CU61" i="15"/>
  <c r="CT59" i="19"/>
  <c r="CS59"/>
  <c r="CR59"/>
  <c r="DM58"/>
  <c r="DL58"/>
  <c r="DK58"/>
  <c r="DJ58"/>
  <c r="DI58"/>
  <c r="DH58"/>
  <c r="DG58"/>
  <c r="DF58"/>
  <c r="DE58"/>
  <c r="DD58"/>
  <c r="DD60" i="15"/>
  <c r="DC58" i="19"/>
  <c r="DB58"/>
  <c r="DA58"/>
  <c r="DA60" i="15"/>
  <c r="CZ58" i="19"/>
  <c r="CY58"/>
  <c r="CX58"/>
  <c r="CX60" i="15"/>
  <c r="CW58" i="19"/>
  <c r="CV58"/>
  <c r="CU58"/>
  <c r="CU60" i="15"/>
  <c r="CT58" i="19"/>
  <c r="CS58"/>
  <c r="CR58"/>
  <c r="DM57"/>
  <c r="DL57"/>
  <c r="DK57"/>
  <c r="DJ57"/>
  <c r="DI57"/>
  <c r="DH57"/>
  <c r="DG57"/>
  <c r="DF57"/>
  <c r="DE57"/>
  <c r="DD57"/>
  <c r="DD59" i="15"/>
  <c r="DC57" i="19"/>
  <c r="DB57"/>
  <c r="DA57"/>
  <c r="DA59" i="15"/>
  <c r="CZ57" i="19"/>
  <c r="CY57"/>
  <c r="CX57"/>
  <c r="CX59" i="15"/>
  <c r="CW57" i="19"/>
  <c r="CV57"/>
  <c r="CU57"/>
  <c r="CU59" i="15"/>
  <c r="CT57" i="19"/>
  <c r="CS57"/>
  <c r="CR57"/>
  <c r="DM56"/>
  <c r="DL56"/>
  <c r="DK56"/>
  <c r="DJ56"/>
  <c r="DI56"/>
  <c r="DH56"/>
  <c r="DG56"/>
  <c r="DF56"/>
  <c r="DE56"/>
  <c r="DD56"/>
  <c r="DD58" i="15"/>
  <c r="DC56" i="19"/>
  <c r="DB56"/>
  <c r="DA56"/>
  <c r="DA58" i="15"/>
  <c r="CZ56" i="19"/>
  <c r="CY56"/>
  <c r="CX56"/>
  <c r="CX58" i="15"/>
  <c r="CW56" i="19"/>
  <c r="CV56"/>
  <c r="CU56"/>
  <c r="CU58" i="15"/>
  <c r="CT56" i="19"/>
  <c r="CS56"/>
  <c r="CR56"/>
  <c r="DM55"/>
  <c r="DL55"/>
  <c r="DK55"/>
  <c r="DJ55"/>
  <c r="DI55"/>
  <c r="DH55"/>
  <c r="DG55"/>
  <c r="DF55"/>
  <c r="DE55"/>
  <c r="DD55"/>
  <c r="DD57" i="15"/>
  <c r="DC55" i="19"/>
  <c r="DB55"/>
  <c r="DA55"/>
  <c r="DA57" i="15"/>
  <c r="CZ55" i="19"/>
  <c r="CY55"/>
  <c r="CX55"/>
  <c r="CX57" i="15"/>
  <c r="CW55" i="19"/>
  <c r="CV55"/>
  <c r="CU55"/>
  <c r="CU57" i="15"/>
  <c r="CT55" i="19"/>
  <c r="CS55"/>
  <c r="CR55"/>
  <c r="DM54"/>
  <c r="DL54"/>
  <c r="DK54"/>
  <c r="DJ54"/>
  <c r="DI54"/>
  <c r="DH54"/>
  <c r="DG54"/>
  <c r="DF54"/>
  <c r="DE54"/>
  <c r="DD54"/>
  <c r="DD56" i="15"/>
  <c r="DC54" i="19"/>
  <c r="DB54"/>
  <c r="DA54"/>
  <c r="DA56" i="15"/>
  <c r="CZ54" i="19"/>
  <c r="CY54"/>
  <c r="CX54"/>
  <c r="CX56" i="15"/>
  <c r="CW54" i="19"/>
  <c r="CV54"/>
  <c r="CU54"/>
  <c r="CU56" i="15"/>
  <c r="CT54" i="19"/>
  <c r="CS54"/>
  <c r="CR54"/>
  <c r="DM53"/>
  <c r="DL53"/>
  <c r="DK53"/>
  <c r="DJ53"/>
  <c r="DI53"/>
  <c r="DH53"/>
  <c r="DG53"/>
  <c r="DF53"/>
  <c r="DE53"/>
  <c r="DD53"/>
  <c r="DD55" i="15"/>
  <c r="DC53" i="19"/>
  <c r="DB53"/>
  <c r="DA53"/>
  <c r="DA55" i="15"/>
  <c r="CZ53" i="19"/>
  <c r="CY53"/>
  <c r="CX53"/>
  <c r="CX55" i="15"/>
  <c r="CW53" i="19"/>
  <c r="CV53"/>
  <c r="CU53"/>
  <c r="CU55" i="15"/>
  <c r="CT53" i="19"/>
  <c r="CS53"/>
  <c r="CR53"/>
  <c r="DM52"/>
  <c r="DL52"/>
  <c r="DK52"/>
  <c r="DJ52"/>
  <c r="DI52"/>
  <c r="DH52"/>
  <c r="DG52"/>
  <c r="DF52"/>
  <c r="DE52"/>
  <c r="DD52"/>
  <c r="DD54" i="15"/>
  <c r="DC52" i="19"/>
  <c r="DB52"/>
  <c r="DA52"/>
  <c r="DA54" i="15"/>
  <c r="CZ52" i="19"/>
  <c r="CY52"/>
  <c r="CX52"/>
  <c r="CX54" i="15"/>
  <c r="CW52" i="19"/>
  <c r="CV52"/>
  <c r="CU52"/>
  <c r="CU54" i="15"/>
  <c r="CT52" i="19"/>
  <c r="CS52"/>
  <c r="CR52"/>
  <c r="DM51"/>
  <c r="DL51"/>
  <c r="DK51"/>
  <c r="DJ51"/>
  <c r="DI51"/>
  <c r="DH51"/>
  <c r="DG51"/>
  <c r="DF51"/>
  <c r="DE51"/>
  <c r="DD51"/>
  <c r="DD53" i="15"/>
  <c r="DC51" i="19"/>
  <c r="DB51"/>
  <c r="DA51"/>
  <c r="DA53" i="15"/>
  <c r="CZ51" i="19"/>
  <c r="CY51"/>
  <c r="CX51"/>
  <c r="CX53" i="15"/>
  <c r="CW51" i="19"/>
  <c r="CV51"/>
  <c r="CU51"/>
  <c r="CU53" i="15"/>
  <c r="CT51" i="19"/>
  <c r="CS51"/>
  <c r="CR51"/>
  <c r="DM50"/>
  <c r="DL50"/>
  <c r="DK50"/>
  <c r="DJ50"/>
  <c r="DI50"/>
  <c r="DH50"/>
  <c r="DG50"/>
  <c r="DF50"/>
  <c r="DE50"/>
  <c r="DD50"/>
  <c r="DD52" i="15"/>
  <c r="DC50" i="19"/>
  <c r="DB50"/>
  <c r="DA50"/>
  <c r="DA52" i="15"/>
  <c r="CZ50" i="19"/>
  <c r="CY50"/>
  <c r="CX50"/>
  <c r="CX52" i="15"/>
  <c r="CW50" i="19"/>
  <c r="CV50"/>
  <c r="CU50"/>
  <c r="CU52" i="15"/>
  <c r="CT50" i="19"/>
  <c r="CS50"/>
  <c r="CR50"/>
  <c r="DM49"/>
  <c r="DL49"/>
  <c r="DK49"/>
  <c r="DJ49"/>
  <c r="DI49"/>
  <c r="DH49"/>
  <c r="DG49"/>
  <c r="DF49"/>
  <c r="DE49"/>
  <c r="DD49"/>
  <c r="DD51" i="15"/>
  <c r="DC49" i="19"/>
  <c r="DB49"/>
  <c r="DA49"/>
  <c r="DA51" i="15"/>
  <c r="CZ49" i="19"/>
  <c r="CY49"/>
  <c r="CX49"/>
  <c r="CX51" i="15"/>
  <c r="CW49" i="19"/>
  <c r="CV49"/>
  <c r="CU49"/>
  <c r="CU51" i="15"/>
  <c r="CT49" i="19"/>
  <c r="CS49"/>
  <c r="CR49"/>
  <c r="DM48"/>
  <c r="DL48"/>
  <c r="DK48"/>
  <c r="DJ48"/>
  <c r="DI48"/>
  <c r="DH48"/>
  <c r="DG48"/>
  <c r="DF48"/>
  <c r="DE48"/>
  <c r="DD48"/>
  <c r="DD50" i="15"/>
  <c r="DC48" i="19"/>
  <c r="DB48"/>
  <c r="DA48"/>
  <c r="DA50" i="15"/>
  <c r="CZ48" i="19"/>
  <c r="CY48"/>
  <c r="CX48"/>
  <c r="CX50" i="15"/>
  <c r="CW48" i="19"/>
  <c r="CV48"/>
  <c r="CU48"/>
  <c r="CU50" i="15"/>
  <c r="CT48" i="19"/>
  <c r="CS48"/>
  <c r="CR48"/>
  <c r="DM47"/>
  <c r="DL47"/>
  <c r="DK47"/>
  <c r="DJ47"/>
  <c r="DI47"/>
  <c r="DH47"/>
  <c r="DG47"/>
  <c r="DF47"/>
  <c r="DE47"/>
  <c r="DD47"/>
  <c r="DD49" i="15"/>
  <c r="DC47" i="19"/>
  <c r="DB47"/>
  <c r="DA47"/>
  <c r="DA49" i="15"/>
  <c r="CZ47" i="19"/>
  <c r="CY47"/>
  <c r="CX47"/>
  <c r="CX49" i="15"/>
  <c r="CW47" i="19"/>
  <c r="CV47"/>
  <c r="CU47"/>
  <c r="CU49" i="15"/>
  <c r="CT47" i="19"/>
  <c r="CS47"/>
  <c r="CR47"/>
  <c r="DM46"/>
  <c r="DL46"/>
  <c r="DK46"/>
  <c r="DJ46"/>
  <c r="DI46"/>
  <c r="DH46"/>
  <c r="DG46"/>
  <c r="DF46"/>
  <c r="DE46"/>
  <c r="DD46"/>
  <c r="DD48" i="15"/>
  <c r="DC46" i="19"/>
  <c r="DB46"/>
  <c r="DA46"/>
  <c r="DA48" i="15"/>
  <c r="CZ46" i="19"/>
  <c r="CY46"/>
  <c r="CX46"/>
  <c r="CX48" i="15"/>
  <c r="CW46" i="19"/>
  <c r="CV46"/>
  <c r="CU46"/>
  <c r="CU48" i="15"/>
  <c r="CT46" i="19"/>
  <c r="CS46"/>
  <c r="CR46"/>
  <c r="DM45"/>
  <c r="DL45"/>
  <c r="DK45"/>
  <c r="DJ45"/>
  <c r="DI45"/>
  <c r="DH45"/>
  <c r="DG45"/>
  <c r="DF45"/>
  <c r="DE45"/>
  <c r="DD45"/>
  <c r="DD47" i="15"/>
  <c r="DC45" i="19"/>
  <c r="DB45"/>
  <c r="DA45"/>
  <c r="DA47" i="15"/>
  <c r="CZ45" i="19"/>
  <c r="CY45"/>
  <c r="CX45"/>
  <c r="CX47" i="15"/>
  <c r="CW45" i="19"/>
  <c r="CV45"/>
  <c r="CU45"/>
  <c r="CU47" i="15"/>
  <c r="CT45" i="19"/>
  <c r="CS45"/>
  <c r="CR45"/>
  <c r="DM44"/>
  <c r="DL44"/>
  <c r="DK44"/>
  <c r="DJ44"/>
  <c r="DI44"/>
  <c r="DH44"/>
  <c r="DG44"/>
  <c r="DF44"/>
  <c r="DE44"/>
  <c r="DD44"/>
  <c r="DD46" i="15"/>
  <c r="DC44" i="19"/>
  <c r="DB44"/>
  <c r="DA44"/>
  <c r="DA46" i="15"/>
  <c r="CZ44" i="19"/>
  <c r="CY44"/>
  <c r="CX44"/>
  <c r="CX46" i="15"/>
  <c r="CW44" i="19"/>
  <c r="CV44"/>
  <c r="CU44"/>
  <c r="CU46" i="15"/>
  <c r="CT44" i="19"/>
  <c r="CS44"/>
  <c r="CR44"/>
  <c r="DM43"/>
  <c r="DL43"/>
  <c r="DK43"/>
  <c r="DJ43"/>
  <c r="DI43"/>
  <c r="DH43"/>
  <c r="DG43"/>
  <c r="DF43"/>
  <c r="DE43"/>
  <c r="DD43"/>
  <c r="DD45" i="15"/>
  <c r="DC43" i="19"/>
  <c r="DB43"/>
  <c r="DA43"/>
  <c r="DA45" i="15"/>
  <c r="CZ43" i="19"/>
  <c r="CY43"/>
  <c r="CX43"/>
  <c r="CX45" i="15"/>
  <c r="CW43" i="19"/>
  <c r="CV43"/>
  <c r="CU43"/>
  <c r="CU45" i="15"/>
  <c r="CT43" i="19"/>
  <c r="CS43"/>
  <c r="CR43"/>
  <c r="DM42"/>
  <c r="DL42"/>
  <c r="DK42"/>
  <c r="DJ42"/>
  <c r="DI42"/>
  <c r="DH42"/>
  <c r="DG42"/>
  <c r="DF42"/>
  <c r="DE42"/>
  <c r="DD42"/>
  <c r="DD44" i="15"/>
  <c r="DC42" i="19"/>
  <c r="DB42"/>
  <c r="DA42"/>
  <c r="DA44" i="15"/>
  <c r="CZ42" i="19"/>
  <c r="CY42"/>
  <c r="CX42"/>
  <c r="CX44" i="15"/>
  <c r="CW42" i="19"/>
  <c r="CV42"/>
  <c r="CU42"/>
  <c r="CU44" i="15"/>
  <c r="CT42" i="19"/>
  <c r="CS42"/>
  <c r="CR42"/>
  <c r="DM41"/>
  <c r="DL41"/>
  <c r="DK41"/>
  <c r="DJ41"/>
  <c r="DI41"/>
  <c r="DH41"/>
  <c r="DG41"/>
  <c r="DF41"/>
  <c r="DE41"/>
  <c r="DD41"/>
  <c r="DD43" i="15"/>
  <c r="DC41" i="19"/>
  <c r="DB41"/>
  <c r="DA41"/>
  <c r="DA43" i="15"/>
  <c r="CZ41" i="19"/>
  <c r="CY41"/>
  <c r="CX41"/>
  <c r="CX43" i="15"/>
  <c r="CW41" i="19"/>
  <c r="CV41"/>
  <c r="CU41"/>
  <c r="CU43" i="15"/>
  <c r="CT41" i="19"/>
  <c r="CS41"/>
  <c r="CR41"/>
  <c r="DM40"/>
  <c r="DL40"/>
  <c r="DK40"/>
  <c r="DJ40"/>
  <c r="DI40"/>
  <c r="DH40"/>
  <c r="DG40"/>
  <c r="DF40"/>
  <c r="DE40"/>
  <c r="DD40"/>
  <c r="DD42" i="15"/>
  <c r="DC40" i="19"/>
  <c r="DB40"/>
  <c r="DA40"/>
  <c r="DA42" i="15"/>
  <c r="CZ40" i="19"/>
  <c r="CY40"/>
  <c r="CX40"/>
  <c r="CX42" i="15"/>
  <c r="CW40" i="19"/>
  <c r="CV40"/>
  <c r="CU40"/>
  <c r="CU42" i="15"/>
  <c r="CT40" i="19"/>
  <c r="CS40"/>
  <c r="CR40"/>
  <c r="DM39"/>
  <c r="DL39"/>
  <c r="DK39"/>
  <c r="DJ39"/>
  <c r="DI39"/>
  <c r="DH39"/>
  <c r="DG39"/>
  <c r="DF39"/>
  <c r="DE39"/>
  <c r="DD39"/>
  <c r="DD41" i="15"/>
  <c r="DC39" i="19"/>
  <c r="DB39"/>
  <c r="DA39"/>
  <c r="DA41" i="15"/>
  <c r="CZ39" i="19"/>
  <c r="CY39"/>
  <c r="CX39"/>
  <c r="CX41" i="15"/>
  <c r="CW39" i="19"/>
  <c r="CV39"/>
  <c r="CU39"/>
  <c r="CU41" i="15"/>
  <c r="CT39" i="19"/>
  <c r="CS39"/>
  <c r="CR39"/>
  <c r="DM38"/>
  <c r="DL38"/>
  <c r="DK38"/>
  <c r="DJ38"/>
  <c r="DI38"/>
  <c r="DH38"/>
  <c r="DG38"/>
  <c r="DF38"/>
  <c r="DE38"/>
  <c r="DD38"/>
  <c r="DD40" i="15"/>
  <c r="DC38" i="19"/>
  <c r="DB38"/>
  <c r="DA38"/>
  <c r="DA40" i="15"/>
  <c r="CZ38" i="19"/>
  <c r="CY38"/>
  <c r="CX38"/>
  <c r="CX40" i="15"/>
  <c r="CW38" i="19"/>
  <c r="CV38"/>
  <c r="CU38"/>
  <c r="CU40" i="15"/>
  <c r="CT38" i="19"/>
  <c r="CS38"/>
  <c r="CR38"/>
  <c r="DM37"/>
  <c r="DL37"/>
  <c r="DK37"/>
  <c r="DJ37"/>
  <c r="DI37"/>
  <c r="DH37"/>
  <c r="DG37"/>
  <c r="DF37"/>
  <c r="DE37"/>
  <c r="DD37"/>
  <c r="DD39" i="15"/>
  <c r="DC37" i="19"/>
  <c r="DB37"/>
  <c r="DA37"/>
  <c r="DA39" i="15"/>
  <c r="CZ37" i="19"/>
  <c r="CY37"/>
  <c r="CX37"/>
  <c r="CX39" i="15"/>
  <c r="CW37" i="19"/>
  <c r="CV37"/>
  <c r="CU37"/>
  <c r="CU39" i="15"/>
  <c r="CT37" i="19"/>
  <c r="CS37"/>
  <c r="CR37"/>
  <c r="DM36"/>
  <c r="DL36"/>
  <c r="DK36"/>
  <c r="DJ36"/>
  <c r="DI36"/>
  <c r="DH36"/>
  <c r="DG36"/>
  <c r="DF36"/>
  <c r="DE36"/>
  <c r="DD36"/>
  <c r="DD38" i="15"/>
  <c r="DC36" i="19"/>
  <c r="DB36"/>
  <c r="DA36"/>
  <c r="DA38" i="15"/>
  <c r="CZ36" i="19"/>
  <c r="CY36"/>
  <c r="CX36"/>
  <c r="CX38" i="15"/>
  <c r="CW36" i="19"/>
  <c r="CV36"/>
  <c r="CU36"/>
  <c r="CU38" i="15"/>
  <c r="CT36" i="19"/>
  <c r="CS36"/>
  <c r="CR36"/>
  <c r="DM35"/>
  <c r="DL35"/>
  <c r="DK35"/>
  <c r="DJ35"/>
  <c r="DI35"/>
  <c r="DH35"/>
  <c r="DG35"/>
  <c r="DF35"/>
  <c r="DE35"/>
  <c r="DD35"/>
  <c r="DD37" i="15"/>
  <c r="DC35" i="19"/>
  <c r="DB35"/>
  <c r="DA35"/>
  <c r="DA37" i="15"/>
  <c r="CZ35" i="19"/>
  <c r="CY35"/>
  <c r="CX35"/>
  <c r="CX37" i="15"/>
  <c r="CW35" i="19"/>
  <c r="CV35"/>
  <c r="CU35"/>
  <c r="CU37" i="15"/>
  <c r="CT35" i="19"/>
  <c r="CS35"/>
  <c r="CR35"/>
  <c r="DM34"/>
  <c r="DL34"/>
  <c r="DK34"/>
  <c r="DJ34"/>
  <c r="DI34"/>
  <c r="DH34"/>
  <c r="DG34"/>
  <c r="DF34"/>
  <c r="DE34"/>
  <c r="DD34"/>
  <c r="DD36" i="15"/>
  <c r="DC34" i="19"/>
  <c r="DB34"/>
  <c r="DA34"/>
  <c r="DA36" i="15"/>
  <c r="CZ34" i="19"/>
  <c r="CY34"/>
  <c r="CX34"/>
  <c r="CX36" i="15"/>
  <c r="CW34" i="19"/>
  <c r="CV34"/>
  <c r="CU34"/>
  <c r="CU36" i="15"/>
  <c r="CT34" i="19"/>
  <c r="CS34"/>
  <c r="CR34"/>
  <c r="DM33"/>
  <c r="DL33"/>
  <c r="DK33"/>
  <c r="DJ33"/>
  <c r="DI33"/>
  <c r="DH33"/>
  <c r="DG33"/>
  <c r="DF33"/>
  <c r="DE33"/>
  <c r="DD33"/>
  <c r="DD35" i="15"/>
  <c r="DC33" i="19"/>
  <c r="DB33"/>
  <c r="DA33"/>
  <c r="DA35" i="15"/>
  <c r="CZ33" i="19"/>
  <c r="CY33"/>
  <c r="CX33"/>
  <c r="CX35" i="15"/>
  <c r="CW33" i="19"/>
  <c r="CV33"/>
  <c r="CU33"/>
  <c r="CU35" i="15"/>
  <c r="CT33" i="19"/>
  <c r="CS33"/>
  <c r="CR33"/>
  <c r="DM32"/>
  <c r="DL32"/>
  <c r="DK32"/>
  <c r="DJ32"/>
  <c r="DI32"/>
  <c r="DH32"/>
  <c r="DG32"/>
  <c r="DF32"/>
  <c r="DE32"/>
  <c r="DD32"/>
  <c r="DD34" i="15"/>
  <c r="DC32" i="19"/>
  <c r="DB32"/>
  <c r="DA32"/>
  <c r="DA34" i="15"/>
  <c r="CZ32" i="19"/>
  <c r="CY32"/>
  <c r="CX32"/>
  <c r="CX34" i="15"/>
  <c r="CW32" i="19"/>
  <c r="CV32"/>
  <c r="CU32"/>
  <c r="CU34" i="15"/>
  <c r="CT32" i="19"/>
  <c r="CS32"/>
  <c r="CR32"/>
  <c r="DM31"/>
  <c r="DL31"/>
  <c r="DK31"/>
  <c r="DJ31"/>
  <c r="DI31"/>
  <c r="DH31"/>
  <c r="DG31"/>
  <c r="DF31"/>
  <c r="DE31"/>
  <c r="DD31"/>
  <c r="DD33" i="15"/>
  <c r="DC31" i="19"/>
  <c r="DB31"/>
  <c r="DA31"/>
  <c r="DA33" i="15"/>
  <c r="CZ31" i="19"/>
  <c r="CY31"/>
  <c r="CX31"/>
  <c r="CX33" i="15"/>
  <c r="CW31" i="19"/>
  <c r="CV31"/>
  <c r="CU31"/>
  <c r="CU33" i="15"/>
  <c r="CT31" i="19"/>
  <c r="CS31"/>
  <c r="CR31"/>
  <c r="DM30"/>
  <c r="DL30"/>
  <c r="DK30"/>
  <c r="DJ30"/>
  <c r="DI30"/>
  <c r="DH30"/>
  <c r="DG30"/>
  <c r="DF30"/>
  <c r="DE30"/>
  <c r="DD30"/>
  <c r="DD32" i="15"/>
  <c r="DC30" i="19"/>
  <c r="DB30"/>
  <c r="DA30"/>
  <c r="DA32" i="15"/>
  <c r="CZ30" i="19"/>
  <c r="CY30"/>
  <c r="CX30"/>
  <c r="CX32" i="15"/>
  <c r="CW30" i="19"/>
  <c r="CV30"/>
  <c r="CU30"/>
  <c r="CU32" i="15"/>
  <c r="CT30" i="19"/>
  <c r="CS30"/>
  <c r="CR30"/>
  <c r="DM29"/>
  <c r="DL29"/>
  <c r="DK29"/>
  <c r="DJ29"/>
  <c r="DI29"/>
  <c r="DH29"/>
  <c r="DG29"/>
  <c r="DF29"/>
  <c r="DE29"/>
  <c r="DD29"/>
  <c r="DD31" i="15"/>
  <c r="DC29" i="19"/>
  <c r="DB29"/>
  <c r="DA29"/>
  <c r="DA31" i="15"/>
  <c r="CZ29" i="19"/>
  <c r="CY29"/>
  <c r="CX29"/>
  <c r="CX31" i="15"/>
  <c r="CW29" i="19"/>
  <c r="CV29"/>
  <c r="CU29"/>
  <c r="CU31" i="15"/>
  <c r="CT29" i="19"/>
  <c r="CS29"/>
  <c r="CR29"/>
  <c r="DM28"/>
  <c r="DL28"/>
  <c r="DK28"/>
  <c r="DJ28"/>
  <c r="DI28"/>
  <c r="DH28"/>
  <c r="DG28"/>
  <c r="DF28"/>
  <c r="DE28"/>
  <c r="DD28"/>
  <c r="DD30" i="15"/>
  <c r="DC28" i="19"/>
  <c r="DB28"/>
  <c r="DA28"/>
  <c r="DA30" i="15"/>
  <c r="CZ28" i="19"/>
  <c r="CY28"/>
  <c r="CX28"/>
  <c r="CX30" i="15"/>
  <c r="CW28" i="19"/>
  <c r="CV28"/>
  <c r="CU28"/>
  <c r="CU30" i="15"/>
  <c r="CT28" i="19"/>
  <c r="CS28"/>
  <c r="CR28"/>
  <c r="DM27"/>
  <c r="DL27"/>
  <c r="DK27"/>
  <c r="DJ27"/>
  <c r="DI27"/>
  <c r="DH27"/>
  <c r="DG27"/>
  <c r="DF27"/>
  <c r="DE27"/>
  <c r="DD27"/>
  <c r="DD29" i="15"/>
  <c r="DC27" i="19"/>
  <c r="DB27"/>
  <c r="DA27"/>
  <c r="DA29" i="15"/>
  <c r="CZ27" i="19"/>
  <c r="CY27"/>
  <c r="CX27"/>
  <c r="CX29" i="15"/>
  <c r="CW27" i="19"/>
  <c r="CV27"/>
  <c r="CU27"/>
  <c r="CU29" i="15"/>
  <c r="CT27" i="19"/>
  <c r="CS27"/>
  <c r="CR27"/>
  <c r="DM26"/>
  <c r="DL26"/>
  <c r="DK26"/>
  <c r="DJ26"/>
  <c r="DI26"/>
  <c r="DH26"/>
  <c r="DG26"/>
  <c r="DF26"/>
  <c r="DE26"/>
  <c r="DD26"/>
  <c r="DD28" i="15"/>
  <c r="DC26" i="19"/>
  <c r="DB26"/>
  <c r="DA26"/>
  <c r="DA28" i="15"/>
  <c r="CZ26" i="19"/>
  <c r="CY26"/>
  <c r="CX26"/>
  <c r="CX28" i="15"/>
  <c r="CW26" i="19"/>
  <c r="CV26"/>
  <c r="CU26"/>
  <c r="CU28" i="15"/>
  <c r="CT26" i="19"/>
  <c r="CS26"/>
  <c r="CR26"/>
  <c r="DM25"/>
  <c r="DL25"/>
  <c r="DK25"/>
  <c r="DJ25"/>
  <c r="DI25"/>
  <c r="DH25"/>
  <c r="DG25"/>
  <c r="DF25"/>
  <c r="DE25"/>
  <c r="DD25"/>
  <c r="DD27" i="15"/>
  <c r="DC25" i="19"/>
  <c r="DB25"/>
  <c r="DA25"/>
  <c r="DA27" i="15"/>
  <c r="CZ25" i="19"/>
  <c r="CY25"/>
  <c r="CX25"/>
  <c r="CX27" i="15"/>
  <c r="CW25" i="19"/>
  <c r="CV25"/>
  <c r="CU25"/>
  <c r="CU27" i="15"/>
  <c r="CT25" i="19"/>
  <c r="CS25"/>
  <c r="CR25"/>
  <c r="DM24"/>
  <c r="DL24"/>
  <c r="DK24"/>
  <c r="DJ24"/>
  <c r="DI24"/>
  <c r="DH24"/>
  <c r="DG24"/>
  <c r="DF24"/>
  <c r="DE24"/>
  <c r="DD24"/>
  <c r="DD26" i="15"/>
  <c r="DC24" i="19"/>
  <c r="DB24"/>
  <c r="DA24"/>
  <c r="DA26" i="15"/>
  <c r="CZ24" i="19"/>
  <c r="CY24"/>
  <c r="CX24"/>
  <c r="CX26" i="15"/>
  <c r="CW24" i="19"/>
  <c r="CV24"/>
  <c r="CU24"/>
  <c r="CU26" i="15"/>
  <c r="CT24" i="19"/>
  <c r="CS24"/>
  <c r="CR24"/>
  <c r="DM23"/>
  <c r="DL23"/>
  <c r="DK23"/>
  <c r="DJ23"/>
  <c r="DI23"/>
  <c r="DH23"/>
  <c r="DG23"/>
  <c r="DF23"/>
  <c r="DE23"/>
  <c r="DD23"/>
  <c r="DD25" i="15"/>
  <c r="DC23" i="19"/>
  <c r="DB23"/>
  <c r="DA23"/>
  <c r="DA25" i="15"/>
  <c r="CZ23" i="19"/>
  <c r="CY23"/>
  <c r="CX23"/>
  <c r="CX25" i="15"/>
  <c r="CW23" i="19"/>
  <c r="CV23"/>
  <c r="CU23"/>
  <c r="CU25" i="15"/>
  <c r="CT23" i="19"/>
  <c r="CS23"/>
  <c r="CR23"/>
  <c r="DM22"/>
  <c r="DL22"/>
  <c r="DK22"/>
  <c r="DJ22"/>
  <c r="DI22"/>
  <c r="DH22"/>
  <c r="DG22"/>
  <c r="DF22"/>
  <c r="DE22"/>
  <c r="DD22"/>
  <c r="DD24" i="15"/>
  <c r="DC22" i="19"/>
  <c r="DB22"/>
  <c r="DA22"/>
  <c r="DA24" i="15"/>
  <c r="CZ22" i="19"/>
  <c r="CY22"/>
  <c r="CX22"/>
  <c r="CX24" i="15"/>
  <c r="CW22" i="19"/>
  <c r="CV22"/>
  <c r="CU22"/>
  <c r="CU24" i="15"/>
  <c r="CT22" i="19"/>
  <c r="CS22"/>
  <c r="CR22"/>
  <c r="DM21"/>
  <c r="DL21"/>
  <c r="DK21"/>
  <c r="DJ21"/>
  <c r="DI21"/>
  <c r="DH21"/>
  <c r="DG21"/>
  <c r="DF21"/>
  <c r="DE21"/>
  <c r="DD21"/>
  <c r="DD23" i="15"/>
  <c r="DC21" i="19"/>
  <c r="DB21"/>
  <c r="DA21"/>
  <c r="DA23" i="15"/>
  <c r="CZ21" i="19"/>
  <c r="CY21"/>
  <c r="CX21"/>
  <c r="CX23" i="15"/>
  <c r="CW21" i="19"/>
  <c r="CV21"/>
  <c r="CU21"/>
  <c r="CU23" i="15"/>
  <c r="CT21" i="19"/>
  <c r="CS21"/>
  <c r="CR21"/>
  <c r="DM20"/>
  <c r="DL20"/>
  <c r="DK20"/>
  <c r="DJ20"/>
  <c r="DI20"/>
  <c r="DH20"/>
  <c r="DG20"/>
  <c r="DF20"/>
  <c r="DE20"/>
  <c r="DD20"/>
  <c r="DD22" i="15"/>
  <c r="DC20" i="19"/>
  <c r="DB20"/>
  <c r="DA20"/>
  <c r="DA22" i="15"/>
  <c r="CZ20" i="19"/>
  <c r="CY20"/>
  <c r="CX20"/>
  <c r="CX22" i="15"/>
  <c r="CW20" i="19"/>
  <c r="CV20"/>
  <c r="CU20"/>
  <c r="CU22" i="15"/>
  <c r="CT20" i="19"/>
  <c r="CS20"/>
  <c r="CR20"/>
  <c r="DM19"/>
  <c r="DL19"/>
  <c r="DK19"/>
  <c r="DJ19"/>
  <c r="DI19"/>
  <c r="DH19"/>
  <c r="DG19"/>
  <c r="DF19"/>
  <c r="DE19"/>
  <c r="DD19"/>
  <c r="DD21" i="15"/>
  <c r="DC19" i="19"/>
  <c r="DB19"/>
  <c r="DA19"/>
  <c r="DA21" i="15"/>
  <c r="CZ19" i="19"/>
  <c r="CY19"/>
  <c r="CX19"/>
  <c r="CX21" i="15"/>
  <c r="CW19" i="19"/>
  <c r="CV19"/>
  <c r="CU19"/>
  <c r="CU21" i="15"/>
  <c r="CT19" i="19"/>
  <c r="CS19"/>
  <c r="CR19"/>
  <c r="DM18"/>
  <c r="DL18"/>
  <c r="DK18"/>
  <c r="DJ18"/>
  <c r="DI18"/>
  <c r="DH18"/>
  <c r="DG18"/>
  <c r="DF18"/>
  <c r="DE18"/>
  <c r="DD18"/>
  <c r="DD20" i="15"/>
  <c r="DC18" i="19"/>
  <c r="DB18"/>
  <c r="DA18"/>
  <c r="DA20" i="15"/>
  <c r="CZ18" i="19"/>
  <c r="CY18"/>
  <c r="CX18"/>
  <c r="CX20" i="15"/>
  <c r="CW18" i="19"/>
  <c r="CV18"/>
  <c r="CU18"/>
  <c r="CU20" i="15"/>
  <c r="CT18" i="19"/>
  <c r="CS18"/>
  <c r="CR18"/>
  <c r="DM17"/>
  <c r="DL17"/>
  <c r="DK17"/>
  <c r="DJ17"/>
  <c r="DI17"/>
  <c r="DH17"/>
  <c r="DG17"/>
  <c r="DF17"/>
  <c r="DE17"/>
  <c r="DD17"/>
  <c r="DD19" i="15"/>
  <c r="DC17" i="19"/>
  <c r="DB17"/>
  <c r="DA17"/>
  <c r="DA19" i="15"/>
  <c r="CZ17" i="19"/>
  <c r="CY17"/>
  <c r="CX17"/>
  <c r="CX19" i="15"/>
  <c r="CW17" i="19"/>
  <c r="CV17"/>
  <c r="CU17"/>
  <c r="CU19" i="15"/>
  <c r="CT17" i="19"/>
  <c r="CS17"/>
  <c r="CR17"/>
  <c r="DM16"/>
  <c r="DL16"/>
  <c r="DK16"/>
  <c r="DJ16"/>
  <c r="DI16"/>
  <c r="DH16"/>
  <c r="DG16"/>
  <c r="DF16"/>
  <c r="DE16"/>
  <c r="DD16"/>
  <c r="DD18" i="15"/>
  <c r="DC16" i="19"/>
  <c r="DB16"/>
  <c r="DA16"/>
  <c r="DA18" i="15"/>
  <c r="CZ16" i="19"/>
  <c r="CY16"/>
  <c r="CX16"/>
  <c r="CX18" i="15"/>
  <c r="CW16" i="19"/>
  <c r="CV16"/>
  <c r="CU16"/>
  <c r="CU18" i="15"/>
  <c r="CT16" i="19"/>
  <c r="CS16"/>
  <c r="CR16"/>
  <c r="DM15"/>
  <c r="DL15"/>
  <c r="DK15"/>
  <c r="DJ15"/>
  <c r="DI15"/>
  <c r="DH15"/>
  <c r="DG15"/>
  <c r="DF15"/>
  <c r="DE15"/>
  <c r="DD15"/>
  <c r="DD17" i="15"/>
  <c r="DC15" i="19"/>
  <c r="DB15"/>
  <c r="DA15"/>
  <c r="DA17" i="15"/>
  <c r="CZ15" i="19"/>
  <c r="CY15"/>
  <c r="CX15"/>
  <c r="CX17" i="15"/>
  <c r="CW15" i="19"/>
  <c r="CV15"/>
  <c r="CU15"/>
  <c r="CU17" i="15"/>
  <c r="CT15" i="19"/>
  <c r="CS15"/>
  <c r="CR15"/>
  <c r="DM14"/>
  <c r="DL14"/>
  <c r="DK14"/>
  <c r="DJ14"/>
  <c r="DI14"/>
  <c r="DH14"/>
  <c r="DG14"/>
  <c r="DF14"/>
  <c r="DE14"/>
  <c r="DD14"/>
  <c r="DD16" i="15"/>
  <c r="DC14" i="19"/>
  <c r="DB14"/>
  <c r="DA14"/>
  <c r="DA16" i="15"/>
  <c r="CZ14" i="19"/>
  <c r="CY14"/>
  <c r="CX14"/>
  <c r="CX16" i="15"/>
  <c r="CW14" i="19"/>
  <c r="CV14"/>
  <c r="CU14"/>
  <c r="CU16" i="15"/>
  <c r="CT14" i="19"/>
  <c r="CS14"/>
  <c r="CR14"/>
  <c r="DM13"/>
  <c r="DL13"/>
  <c r="DK13"/>
  <c r="DJ13"/>
  <c r="DI13"/>
  <c r="DH13"/>
  <c r="DG13"/>
  <c r="DF13"/>
  <c r="DE13"/>
  <c r="DD13"/>
  <c r="DD15" i="15"/>
  <c r="DC13" i="19"/>
  <c r="DB13"/>
  <c r="DA13"/>
  <c r="DA15" i="15"/>
  <c r="CZ13" i="19"/>
  <c r="CY13"/>
  <c r="CX13"/>
  <c r="CX15" i="15"/>
  <c r="CW13" i="19"/>
  <c r="CV13"/>
  <c r="CU13"/>
  <c r="CU15" i="15"/>
  <c r="CT13" i="19"/>
  <c r="CS13"/>
  <c r="CR13"/>
  <c r="DM12"/>
  <c r="DL12"/>
  <c r="DK12"/>
  <c r="DJ12"/>
  <c r="DI12"/>
  <c r="DH12"/>
  <c r="DG12"/>
  <c r="DF12"/>
  <c r="DE12"/>
  <c r="DD12"/>
  <c r="DD14" i="15"/>
  <c r="DC12" i="19"/>
  <c r="DB12"/>
  <c r="DA12"/>
  <c r="DA14" i="15"/>
  <c r="CZ12" i="19"/>
  <c r="CY12"/>
  <c r="CX12"/>
  <c r="CX14" i="15"/>
  <c r="CW12" i="19"/>
  <c r="CV12"/>
  <c r="CU12"/>
  <c r="CU14" i="15"/>
  <c r="CT12" i="19"/>
  <c r="CS12"/>
  <c r="CR12"/>
  <c r="DM11"/>
  <c r="DL11"/>
  <c r="DK11"/>
  <c r="DJ11"/>
  <c r="DI11"/>
  <c r="DH11"/>
  <c r="DG11"/>
  <c r="DF11"/>
  <c r="DE11"/>
  <c r="DD11"/>
  <c r="DD13" i="15"/>
  <c r="DC11" i="19"/>
  <c r="DB11"/>
  <c r="DA11"/>
  <c r="DA13" i="15"/>
  <c r="CZ11" i="19"/>
  <c r="CY11"/>
  <c r="CX11"/>
  <c r="CX13" i="15"/>
  <c r="CW11" i="19"/>
  <c r="CV11"/>
  <c r="CU11"/>
  <c r="CU13" i="15"/>
  <c r="CT11" i="19"/>
  <c r="CS11"/>
  <c r="CR11"/>
  <c r="DM10"/>
  <c r="DL10"/>
  <c r="DK10"/>
  <c r="DJ10"/>
  <c r="DI10"/>
  <c r="DH10"/>
  <c r="DG10"/>
  <c r="DF10"/>
  <c r="DE10"/>
  <c r="DD10"/>
  <c r="DD12" i="15"/>
  <c r="DC10" i="19"/>
  <c r="DB10"/>
  <c r="DA10"/>
  <c r="DA12" i="15"/>
  <c r="CZ10" i="19"/>
  <c r="CY10"/>
  <c r="CX10"/>
  <c r="CX12" i="15"/>
  <c r="CW10" i="19"/>
  <c r="CV10"/>
  <c r="CU10"/>
  <c r="CU12" i="15"/>
  <c r="CT10" i="19"/>
  <c r="CS10"/>
  <c r="CR10"/>
  <c r="DM9"/>
  <c r="DL9"/>
  <c r="DK9"/>
  <c r="DJ9"/>
  <c r="DI9"/>
  <c r="DH9"/>
  <c r="DG9"/>
  <c r="DF9"/>
  <c r="DE9"/>
  <c r="DD9"/>
  <c r="DD11" i="15"/>
  <c r="DC9" i="19"/>
  <c r="DB9"/>
  <c r="DA9"/>
  <c r="DA11" i="15"/>
  <c r="CZ9" i="19"/>
  <c r="CY9"/>
  <c r="CX9"/>
  <c r="CX11" i="15"/>
  <c r="CW9" i="19"/>
  <c r="CV9"/>
  <c r="CU9"/>
  <c r="CU11" i="15"/>
  <c r="CT9" i="19"/>
  <c r="CS9"/>
  <c r="CR9"/>
  <c r="DM8"/>
  <c r="DL8"/>
  <c r="DK8"/>
  <c r="DJ8"/>
  <c r="DI8"/>
  <c r="DH8"/>
  <c r="DG8"/>
  <c r="DF8"/>
  <c r="DE8"/>
  <c r="DD8"/>
  <c r="DD10" i="15"/>
  <c r="DC8" i="19"/>
  <c r="DB8"/>
  <c r="DA8"/>
  <c r="DA10" i="15"/>
  <c r="CZ8" i="19"/>
  <c r="CY8"/>
  <c r="CX8"/>
  <c r="CX10" i="15"/>
  <c r="CW8" i="19"/>
  <c r="CV8"/>
  <c r="CU8"/>
  <c r="CU10" i="15"/>
  <c r="CT8" i="19"/>
  <c r="CS8"/>
  <c r="CR8"/>
  <c r="DM7"/>
  <c r="DL7"/>
  <c r="DK7"/>
  <c r="DJ7"/>
  <c r="DI7"/>
  <c r="DH7"/>
  <c r="DG7"/>
  <c r="DF7"/>
  <c r="DE7"/>
  <c r="DD7"/>
  <c r="DD9" i="15"/>
  <c r="DC7" i="19"/>
  <c r="DB7"/>
  <c r="DA7"/>
  <c r="DA9" i="15"/>
  <c r="CZ7" i="19"/>
  <c r="CY7"/>
  <c r="CX7"/>
  <c r="CX9" i="15"/>
  <c r="CW7" i="19"/>
  <c r="CV7"/>
  <c r="CU7"/>
  <c r="CU9" i="15"/>
  <c r="CT7" i="19"/>
  <c r="CS7"/>
  <c r="CR7"/>
  <c r="DN6"/>
  <c r="DM6"/>
  <c r="DL6"/>
  <c r="DK6"/>
  <c r="DJ6"/>
  <c r="DI6"/>
  <c r="DH6"/>
  <c r="DG6"/>
  <c r="DF6"/>
  <c r="DE6"/>
  <c r="DD6"/>
  <c r="DC6"/>
  <c r="DB6"/>
  <c r="DA6"/>
  <c r="CZ6"/>
  <c r="CY6"/>
  <c r="CX6"/>
  <c r="CW6"/>
  <c r="CV6"/>
  <c r="CU6"/>
  <c r="CT6"/>
  <c r="CS6"/>
  <c r="CR6"/>
  <c r="DN5"/>
  <c r="DM5"/>
  <c r="DL5"/>
  <c r="DK5"/>
  <c r="DJ5"/>
  <c r="DI5"/>
  <c r="DH5"/>
  <c r="DG5"/>
  <c r="DF5"/>
  <c r="DE5"/>
  <c r="DD5"/>
  <c r="DC5"/>
  <c r="DB5"/>
  <c r="DA5"/>
  <c r="CZ5"/>
  <c r="CY5"/>
  <c r="CX5"/>
  <c r="CW5"/>
  <c r="CV5"/>
  <c r="CU5"/>
  <c r="CT5"/>
  <c r="CS5"/>
  <c r="CR5"/>
  <c r="DN4"/>
  <c r="DM4"/>
  <c r="DL4"/>
  <c r="DK4"/>
  <c r="DJ4"/>
  <c r="DI4"/>
  <c r="DH4"/>
  <c r="DG4"/>
  <c r="DF4"/>
  <c r="DE4"/>
  <c r="DD4"/>
  <c r="DC4"/>
  <c r="DB4"/>
  <c r="DA4"/>
  <c r="CZ4"/>
  <c r="CY4"/>
  <c r="CX4"/>
  <c r="CW4"/>
  <c r="CV4"/>
  <c r="CU4"/>
  <c r="CT4"/>
  <c r="CS4"/>
  <c r="CR4"/>
  <c r="DN3"/>
  <c r="DM3"/>
  <c r="DL3"/>
  <c r="DK3"/>
  <c r="DJ3"/>
  <c r="DI3"/>
  <c r="DH3"/>
  <c r="DG3"/>
  <c r="DF3"/>
  <c r="DE3"/>
  <c r="DD3"/>
  <c r="DC3"/>
  <c r="DB3"/>
  <c r="DA3"/>
  <c r="CZ3"/>
  <c r="CY3"/>
  <c r="CX3"/>
  <c r="CW3"/>
  <c r="CV3"/>
  <c r="CU3"/>
  <c r="CT3"/>
  <c r="CS3"/>
  <c r="CR3"/>
  <c r="DN2"/>
  <c r="DM2"/>
  <c r="DL2"/>
  <c r="DK2"/>
  <c r="DJ2"/>
  <c r="DI2"/>
  <c r="DH2"/>
  <c r="DG2"/>
  <c r="DF2"/>
  <c r="DE2"/>
  <c r="DD2"/>
  <c r="DC2"/>
  <c r="DB2"/>
  <c r="DA2"/>
  <c r="CZ2"/>
  <c r="CY2"/>
  <c r="CX2"/>
  <c r="CW2"/>
  <c r="CV2"/>
  <c r="CU2"/>
  <c r="CT2"/>
  <c r="CS2"/>
  <c r="CR2"/>
  <c r="CO6"/>
  <c r="CN6"/>
  <c r="CM6"/>
  <c r="CL6"/>
  <c r="CK6"/>
  <c r="CJ6"/>
  <c r="CI6"/>
  <c r="CH6"/>
  <c r="CG6"/>
  <c r="CF6"/>
  <c r="CE6"/>
  <c r="CQ4"/>
  <c r="CQ6"/>
  <c r="CQ5"/>
  <c r="CP6"/>
  <c r="CP5"/>
  <c r="CP4"/>
  <c r="CO5"/>
  <c r="CO4"/>
  <c r="CM5"/>
  <c r="CN5"/>
  <c r="CL5"/>
  <c r="CK5"/>
  <c r="CJ5"/>
  <c r="CI5"/>
  <c r="CH5"/>
  <c r="CN4"/>
  <c r="CM4"/>
  <c r="CL4"/>
  <c r="CK4"/>
  <c r="CJ4"/>
  <c r="CI4"/>
  <c r="CH4"/>
  <c r="CG5"/>
  <c r="CE5"/>
  <c r="CE4"/>
  <c r="CE3"/>
  <c r="CE108" s="1"/>
  <c r="CE2"/>
  <c r="CP105"/>
  <c r="CO105"/>
  <c r="CN105"/>
  <c r="CM105"/>
  <c r="CL105"/>
  <c r="CK105"/>
  <c r="CJ105"/>
  <c r="CI105"/>
  <c r="CH105"/>
  <c r="CG105"/>
  <c r="CF105"/>
  <c r="CE105"/>
  <c r="CP104"/>
  <c r="CO104"/>
  <c r="CN104"/>
  <c r="CM104"/>
  <c r="CL104"/>
  <c r="CK104"/>
  <c r="CJ104"/>
  <c r="CI104"/>
  <c r="CH104"/>
  <c r="CG104"/>
  <c r="CF104"/>
  <c r="CE104"/>
  <c r="CP103"/>
  <c r="CO103"/>
  <c r="CN103"/>
  <c r="CM103"/>
  <c r="CL103"/>
  <c r="CK103"/>
  <c r="CJ103"/>
  <c r="CI103"/>
  <c r="CH103"/>
  <c r="CG103"/>
  <c r="CF103"/>
  <c r="CE103"/>
  <c r="CP102"/>
  <c r="CO102"/>
  <c r="CN102"/>
  <c r="CM102"/>
  <c r="CL102"/>
  <c r="CK102"/>
  <c r="CJ102"/>
  <c r="CI102"/>
  <c r="CH102"/>
  <c r="CG102"/>
  <c r="CF102"/>
  <c r="CE102"/>
  <c r="CP101"/>
  <c r="CO101"/>
  <c r="CN101"/>
  <c r="CM101"/>
  <c r="CL101"/>
  <c r="CK101"/>
  <c r="CJ101"/>
  <c r="CI101"/>
  <c r="CH101"/>
  <c r="CG101"/>
  <c r="CF101"/>
  <c r="CE101"/>
  <c r="CP100"/>
  <c r="CO100"/>
  <c r="CN100"/>
  <c r="CM100"/>
  <c r="CL100"/>
  <c r="CK100"/>
  <c r="CJ100"/>
  <c r="CI100"/>
  <c r="CH100"/>
  <c r="CG100"/>
  <c r="CF100"/>
  <c r="CE100"/>
  <c r="CP99"/>
  <c r="CO99"/>
  <c r="CN99"/>
  <c r="CM99"/>
  <c r="CL99"/>
  <c r="CK99"/>
  <c r="CJ99"/>
  <c r="CI99"/>
  <c r="CH99"/>
  <c r="CG99"/>
  <c r="CF99"/>
  <c r="CE99"/>
  <c r="CP98"/>
  <c r="CO98"/>
  <c r="CN98"/>
  <c r="CM98"/>
  <c r="CL98"/>
  <c r="CK98"/>
  <c r="CJ98"/>
  <c r="CI98"/>
  <c r="CH98"/>
  <c r="CG98"/>
  <c r="CF98"/>
  <c r="CE98"/>
  <c r="CP97"/>
  <c r="CO97"/>
  <c r="CN97"/>
  <c r="CM97"/>
  <c r="CL97"/>
  <c r="CK97"/>
  <c r="CJ97"/>
  <c r="CI97"/>
  <c r="CH97"/>
  <c r="CG97"/>
  <c r="CF97"/>
  <c r="CE97"/>
  <c r="CP96"/>
  <c r="CO96"/>
  <c r="CN96"/>
  <c r="CM96"/>
  <c r="CL96"/>
  <c r="CK96"/>
  <c r="CJ96"/>
  <c r="CI96"/>
  <c r="CH96"/>
  <c r="CG96"/>
  <c r="CF96"/>
  <c r="CE96"/>
  <c r="CP95"/>
  <c r="CO95"/>
  <c r="CN95"/>
  <c r="CM95"/>
  <c r="CL95"/>
  <c r="CK95"/>
  <c r="CJ95"/>
  <c r="CI95"/>
  <c r="CH95"/>
  <c r="CG95"/>
  <c r="CF95"/>
  <c r="CE95"/>
  <c r="CP94"/>
  <c r="CO94"/>
  <c r="CN94"/>
  <c r="CM94"/>
  <c r="CL94"/>
  <c r="CK94"/>
  <c r="CJ94"/>
  <c r="CI94"/>
  <c r="CH94"/>
  <c r="CG94"/>
  <c r="CF94"/>
  <c r="CE94"/>
  <c r="CP93"/>
  <c r="CO93"/>
  <c r="CN93"/>
  <c r="CM93"/>
  <c r="CL93"/>
  <c r="CK93"/>
  <c r="CJ93"/>
  <c r="CI93"/>
  <c r="CH93"/>
  <c r="CG93"/>
  <c r="CF93"/>
  <c r="CE93"/>
  <c r="CP92"/>
  <c r="CO92"/>
  <c r="CN92"/>
  <c r="CM92"/>
  <c r="CL92"/>
  <c r="CK92"/>
  <c r="CJ92"/>
  <c r="CI92"/>
  <c r="CH92"/>
  <c r="CG92"/>
  <c r="CF92"/>
  <c r="CE92"/>
  <c r="CP91"/>
  <c r="CO91"/>
  <c r="CN91"/>
  <c r="CM91"/>
  <c r="CL91"/>
  <c r="CK91"/>
  <c r="CJ91"/>
  <c r="CI91"/>
  <c r="CH91"/>
  <c r="CG91"/>
  <c r="CF91"/>
  <c r="CE91"/>
  <c r="CP90"/>
  <c r="CO90"/>
  <c r="CN90"/>
  <c r="CM90"/>
  <c r="CL90"/>
  <c r="CK90"/>
  <c r="CJ90"/>
  <c r="CI90"/>
  <c r="CH90"/>
  <c r="CG90"/>
  <c r="CF90"/>
  <c r="CE90"/>
  <c r="CP89"/>
  <c r="CO89"/>
  <c r="CN89"/>
  <c r="CM89"/>
  <c r="CL89"/>
  <c r="CK89"/>
  <c r="CJ89"/>
  <c r="CI89"/>
  <c r="CH89"/>
  <c r="CG89"/>
  <c r="CF89"/>
  <c r="CE89"/>
  <c r="CP88"/>
  <c r="CO88"/>
  <c r="CN88"/>
  <c r="CM88"/>
  <c r="CL88"/>
  <c r="CK88"/>
  <c r="CJ88"/>
  <c r="CI88"/>
  <c r="CH88"/>
  <c r="CG88"/>
  <c r="CF88"/>
  <c r="CE88"/>
  <c r="CP87"/>
  <c r="CO87"/>
  <c r="CN87"/>
  <c r="CM87"/>
  <c r="CL87"/>
  <c r="CK87"/>
  <c r="CJ87"/>
  <c r="CI87"/>
  <c r="CH87"/>
  <c r="CG87"/>
  <c r="CF87"/>
  <c r="CE87"/>
  <c r="CP86"/>
  <c r="CO86"/>
  <c r="CN86"/>
  <c r="CM86"/>
  <c r="CL86"/>
  <c r="CK86"/>
  <c r="CJ86"/>
  <c r="CI86"/>
  <c r="CH86"/>
  <c r="CG86"/>
  <c r="CF86"/>
  <c r="CE86"/>
  <c r="CP85"/>
  <c r="CO85"/>
  <c r="CN85"/>
  <c r="CM85"/>
  <c r="CL85"/>
  <c r="CK85"/>
  <c r="CJ85"/>
  <c r="CI85"/>
  <c r="CH85"/>
  <c r="CG85"/>
  <c r="CF85"/>
  <c r="CE85"/>
  <c r="CP84"/>
  <c r="CO84"/>
  <c r="CN84"/>
  <c r="CM84"/>
  <c r="CL84"/>
  <c r="CK84"/>
  <c r="CJ84"/>
  <c r="CI84"/>
  <c r="CH84"/>
  <c r="CG84"/>
  <c r="CF84"/>
  <c r="CE84"/>
  <c r="CP83"/>
  <c r="CO83"/>
  <c r="CN83"/>
  <c r="CM83"/>
  <c r="CL83"/>
  <c r="CK83"/>
  <c r="CJ83"/>
  <c r="CI83"/>
  <c r="CH83"/>
  <c r="CG83"/>
  <c r="CF83"/>
  <c r="CE83"/>
  <c r="CP82"/>
  <c r="CO82"/>
  <c r="CN82"/>
  <c r="CM82"/>
  <c r="CL82"/>
  <c r="CK82"/>
  <c r="CJ82"/>
  <c r="CI82"/>
  <c r="CH82"/>
  <c r="CG82"/>
  <c r="CF82"/>
  <c r="CE82"/>
  <c r="CP81"/>
  <c r="CO81"/>
  <c r="CN81"/>
  <c r="CM81"/>
  <c r="CL81"/>
  <c r="CK81"/>
  <c r="CJ81"/>
  <c r="CI81"/>
  <c r="CH81"/>
  <c r="CG81"/>
  <c r="CF81"/>
  <c r="CE81"/>
  <c r="CP80"/>
  <c r="CO80"/>
  <c r="CN80"/>
  <c r="CM80"/>
  <c r="CL80"/>
  <c r="CK80"/>
  <c r="CJ80"/>
  <c r="CI80"/>
  <c r="CH80"/>
  <c r="CG80"/>
  <c r="CF80"/>
  <c r="CE80"/>
  <c r="CP79"/>
  <c r="CO79"/>
  <c r="CN79"/>
  <c r="CM79"/>
  <c r="CL79"/>
  <c r="CK79"/>
  <c r="CJ79"/>
  <c r="CI79"/>
  <c r="CH79"/>
  <c r="CG79"/>
  <c r="CF79"/>
  <c r="CE79"/>
  <c r="CP78"/>
  <c r="CO78"/>
  <c r="CN78"/>
  <c r="CM78"/>
  <c r="CL78"/>
  <c r="CK78"/>
  <c r="CJ78"/>
  <c r="CI78"/>
  <c r="CH78"/>
  <c r="CG78"/>
  <c r="CF78"/>
  <c r="CE78"/>
  <c r="CP77"/>
  <c r="CO77"/>
  <c r="CN77"/>
  <c r="CM77"/>
  <c r="CL77"/>
  <c r="CK77"/>
  <c r="CJ77"/>
  <c r="CI77"/>
  <c r="CH77"/>
  <c r="CG77"/>
  <c r="CF77"/>
  <c r="CE77"/>
  <c r="CP76"/>
  <c r="CO76"/>
  <c r="CN76"/>
  <c r="CM76"/>
  <c r="CL76"/>
  <c r="CK76"/>
  <c r="CJ76"/>
  <c r="CI76"/>
  <c r="CH76"/>
  <c r="CG76"/>
  <c r="CF76"/>
  <c r="CE76"/>
  <c r="CP75"/>
  <c r="CO75"/>
  <c r="CN75"/>
  <c r="CM75"/>
  <c r="CL75"/>
  <c r="CK75"/>
  <c r="CJ75"/>
  <c r="CI75"/>
  <c r="CH75"/>
  <c r="CG75"/>
  <c r="CF75"/>
  <c r="CE75"/>
  <c r="CP74"/>
  <c r="CO74"/>
  <c r="CN74"/>
  <c r="CM74"/>
  <c r="CL74"/>
  <c r="CK74"/>
  <c r="CJ74"/>
  <c r="CI74"/>
  <c r="CH74"/>
  <c r="CG74"/>
  <c r="CF74"/>
  <c r="CE74"/>
  <c r="CP73"/>
  <c r="CO73"/>
  <c r="CN73"/>
  <c r="CM73"/>
  <c r="CL73"/>
  <c r="CK73"/>
  <c r="CJ73"/>
  <c r="CI73"/>
  <c r="CH73"/>
  <c r="CG73"/>
  <c r="CF73"/>
  <c r="CE73"/>
  <c r="CP72"/>
  <c r="CO72"/>
  <c r="CN72"/>
  <c r="CM72"/>
  <c r="CL72"/>
  <c r="CK72"/>
  <c r="CJ72"/>
  <c r="CI72"/>
  <c r="CH72"/>
  <c r="CG72"/>
  <c r="CF72"/>
  <c r="CE72"/>
  <c r="CP71"/>
  <c r="CO71"/>
  <c r="CN71"/>
  <c r="CM71"/>
  <c r="CL71"/>
  <c r="CK71"/>
  <c r="CJ71"/>
  <c r="CI71"/>
  <c r="CH71"/>
  <c r="CG71"/>
  <c r="CF71"/>
  <c r="CE71"/>
  <c r="CP70"/>
  <c r="CO70"/>
  <c r="CN70"/>
  <c r="CM70"/>
  <c r="CL70"/>
  <c r="CK70"/>
  <c r="CJ70"/>
  <c r="CI70"/>
  <c r="CH70"/>
  <c r="CG70"/>
  <c r="CF70"/>
  <c r="CE70"/>
  <c r="CP69"/>
  <c r="CO69"/>
  <c r="CN69"/>
  <c r="CM69"/>
  <c r="CL69"/>
  <c r="CK69"/>
  <c r="CJ69"/>
  <c r="CI69"/>
  <c r="CH69"/>
  <c r="CG69"/>
  <c r="CF69"/>
  <c r="CE69"/>
  <c r="CP68"/>
  <c r="CO68"/>
  <c r="CN68"/>
  <c r="CM68"/>
  <c r="CL68"/>
  <c r="CK68"/>
  <c r="CJ68"/>
  <c r="CI68"/>
  <c r="CH68"/>
  <c r="CG68"/>
  <c r="CF68"/>
  <c r="CE68"/>
  <c r="CP67"/>
  <c r="CO67"/>
  <c r="CN67"/>
  <c r="CM67"/>
  <c r="CL67"/>
  <c r="CK67"/>
  <c r="CJ67"/>
  <c r="CI67"/>
  <c r="CH67"/>
  <c r="CG67"/>
  <c r="CF67"/>
  <c r="CE67"/>
  <c r="CP66"/>
  <c r="CO66"/>
  <c r="CN66"/>
  <c r="CM66"/>
  <c r="CL66"/>
  <c r="CK66"/>
  <c r="CJ66"/>
  <c r="CI66"/>
  <c r="CH66"/>
  <c r="CG66"/>
  <c r="CF66"/>
  <c r="CE66"/>
  <c r="CP65"/>
  <c r="CO65"/>
  <c r="CN65"/>
  <c r="CM65"/>
  <c r="CL65"/>
  <c r="CK65"/>
  <c r="CJ65"/>
  <c r="CI65"/>
  <c r="CH65"/>
  <c r="CG65"/>
  <c r="CF65"/>
  <c r="CE65"/>
  <c r="CP64"/>
  <c r="CO64"/>
  <c r="CN64"/>
  <c r="CM64"/>
  <c r="CL64"/>
  <c r="CK64"/>
  <c r="CJ64"/>
  <c r="CI64"/>
  <c r="CH64"/>
  <c r="CG64"/>
  <c r="CF64"/>
  <c r="CE64"/>
  <c r="CP63"/>
  <c r="CO63"/>
  <c r="CN63"/>
  <c r="CM63"/>
  <c r="CL63"/>
  <c r="CK63"/>
  <c r="CJ63"/>
  <c r="CI63"/>
  <c r="CH63"/>
  <c r="CG63"/>
  <c r="CF63"/>
  <c r="CE63"/>
  <c r="CP62"/>
  <c r="CO62"/>
  <c r="CN62"/>
  <c r="CM62"/>
  <c r="CL62"/>
  <c r="CK62"/>
  <c r="CJ62"/>
  <c r="CI62"/>
  <c r="CH62"/>
  <c r="CG62"/>
  <c r="CF62"/>
  <c r="CE62"/>
  <c r="CP61"/>
  <c r="CO61"/>
  <c r="CN61"/>
  <c r="CM61"/>
  <c r="CL61"/>
  <c r="CK61"/>
  <c r="CJ61"/>
  <c r="CI61"/>
  <c r="CH61"/>
  <c r="CG61"/>
  <c r="CF61"/>
  <c r="CE61"/>
  <c r="CP60"/>
  <c r="CO60"/>
  <c r="CN60"/>
  <c r="CM60"/>
  <c r="CL60"/>
  <c r="CK60"/>
  <c r="CJ60"/>
  <c r="CI60"/>
  <c r="CH60"/>
  <c r="CG60"/>
  <c r="CF60"/>
  <c r="CE60"/>
  <c r="CP59"/>
  <c r="CO59"/>
  <c r="CN59"/>
  <c r="CM59"/>
  <c r="CL59"/>
  <c r="CK59"/>
  <c r="CJ59"/>
  <c r="CI59"/>
  <c r="CH59"/>
  <c r="CG59"/>
  <c r="CF59"/>
  <c r="CE59"/>
  <c r="CP58"/>
  <c r="CO58"/>
  <c r="CN58"/>
  <c r="CM58"/>
  <c r="CL58"/>
  <c r="CK58"/>
  <c r="CJ58"/>
  <c r="CI58"/>
  <c r="CH58"/>
  <c r="CG58"/>
  <c r="CF58"/>
  <c r="CE58"/>
  <c r="CP57"/>
  <c r="CO57"/>
  <c r="CN57"/>
  <c r="CM57"/>
  <c r="CL57"/>
  <c r="CK57"/>
  <c r="CJ57"/>
  <c r="CI57"/>
  <c r="CH57"/>
  <c r="CG57"/>
  <c r="CF57"/>
  <c r="CE57"/>
  <c r="CP56"/>
  <c r="CO56"/>
  <c r="CN56"/>
  <c r="CM56"/>
  <c r="CL56"/>
  <c r="CK56"/>
  <c r="CJ56"/>
  <c r="CI56"/>
  <c r="CH56"/>
  <c r="CG56"/>
  <c r="CF56"/>
  <c r="CE56"/>
  <c r="CP55"/>
  <c r="CO55"/>
  <c r="CN55"/>
  <c r="CM55"/>
  <c r="CL55"/>
  <c r="CK55"/>
  <c r="CJ55"/>
  <c r="CI55"/>
  <c r="CH55"/>
  <c r="CG55"/>
  <c r="CF55"/>
  <c r="CE55"/>
  <c r="CP54"/>
  <c r="CO54"/>
  <c r="CN54"/>
  <c r="CM54"/>
  <c r="CL54"/>
  <c r="CK54"/>
  <c r="CJ54"/>
  <c r="CI54"/>
  <c r="CH54"/>
  <c r="CG54"/>
  <c r="CF54"/>
  <c r="CE54"/>
  <c r="CP53"/>
  <c r="CO53"/>
  <c r="CN53"/>
  <c r="CM53"/>
  <c r="CL53"/>
  <c r="CK53"/>
  <c r="CJ53"/>
  <c r="CI53"/>
  <c r="CH53"/>
  <c r="CG53"/>
  <c r="CF53"/>
  <c r="CE53"/>
  <c r="CP52"/>
  <c r="CO52"/>
  <c r="CN52"/>
  <c r="CM52"/>
  <c r="CL52"/>
  <c r="CK52"/>
  <c r="CJ52"/>
  <c r="CI52"/>
  <c r="CH52"/>
  <c r="CG52"/>
  <c r="CF52"/>
  <c r="CE52"/>
  <c r="CP51"/>
  <c r="CO51"/>
  <c r="CN51"/>
  <c r="CM51"/>
  <c r="CL51"/>
  <c r="CK51"/>
  <c r="CJ51"/>
  <c r="CI51"/>
  <c r="CH51"/>
  <c r="CG51"/>
  <c r="CF51"/>
  <c r="CE51"/>
  <c r="CP50"/>
  <c r="CO50"/>
  <c r="CN50"/>
  <c r="CM50"/>
  <c r="CL50"/>
  <c r="CK50"/>
  <c r="CJ50"/>
  <c r="CI50"/>
  <c r="CH50"/>
  <c r="CG50"/>
  <c r="CF50"/>
  <c r="CE50"/>
  <c r="CP49"/>
  <c r="CO49"/>
  <c r="CN49"/>
  <c r="CM49"/>
  <c r="CL49"/>
  <c r="CK49"/>
  <c r="CJ49"/>
  <c r="CI49"/>
  <c r="CH49"/>
  <c r="CG49"/>
  <c r="CF49"/>
  <c r="CE49"/>
  <c r="CP48"/>
  <c r="CO48"/>
  <c r="CN48"/>
  <c r="CM48"/>
  <c r="CL48"/>
  <c r="CK48"/>
  <c r="CJ48"/>
  <c r="CI48"/>
  <c r="CH48"/>
  <c r="CG48"/>
  <c r="CF48"/>
  <c r="CE48"/>
  <c r="CP47"/>
  <c r="CO47"/>
  <c r="CN47"/>
  <c r="CM47"/>
  <c r="CL47"/>
  <c r="CK47"/>
  <c r="CJ47"/>
  <c r="CI47"/>
  <c r="CH47"/>
  <c r="CG47"/>
  <c r="CF47"/>
  <c r="CE47"/>
  <c r="CP46"/>
  <c r="CO46"/>
  <c r="CN46"/>
  <c r="CM46"/>
  <c r="CL46"/>
  <c r="CK46"/>
  <c r="CJ46"/>
  <c r="CI46"/>
  <c r="CH46"/>
  <c r="CG46"/>
  <c r="CF46"/>
  <c r="CE46"/>
  <c r="CP45"/>
  <c r="CO45"/>
  <c r="CN45"/>
  <c r="CM45"/>
  <c r="CL45"/>
  <c r="CK45"/>
  <c r="CJ45"/>
  <c r="CI45"/>
  <c r="CH45"/>
  <c r="CG45"/>
  <c r="CF45"/>
  <c r="CE45"/>
  <c r="CP44"/>
  <c r="CO44"/>
  <c r="CN44"/>
  <c r="CM44"/>
  <c r="CL44"/>
  <c r="CK44"/>
  <c r="CJ44"/>
  <c r="CI44"/>
  <c r="CH44"/>
  <c r="CG44"/>
  <c r="CF44"/>
  <c r="CE44"/>
  <c r="CP43"/>
  <c r="CO43"/>
  <c r="CN43"/>
  <c r="CM43"/>
  <c r="CL43"/>
  <c r="CK43"/>
  <c r="CJ43"/>
  <c r="CI43"/>
  <c r="CH43"/>
  <c r="CG43"/>
  <c r="CF43"/>
  <c r="CE43"/>
  <c r="CP42"/>
  <c r="CO42"/>
  <c r="CN42"/>
  <c r="CM42"/>
  <c r="CL42"/>
  <c r="CK42"/>
  <c r="CJ42"/>
  <c r="CI42"/>
  <c r="CH42"/>
  <c r="CG42"/>
  <c r="CF42"/>
  <c r="CE42"/>
  <c r="CP41"/>
  <c r="CO41"/>
  <c r="CN41"/>
  <c r="CM41"/>
  <c r="CL41"/>
  <c r="CK41"/>
  <c r="CJ41"/>
  <c r="CI41"/>
  <c r="CH41"/>
  <c r="CG41"/>
  <c r="CF41"/>
  <c r="CE41"/>
  <c r="CP40"/>
  <c r="CO40"/>
  <c r="CN40"/>
  <c r="CM40"/>
  <c r="CL40"/>
  <c r="CK40"/>
  <c r="CJ40"/>
  <c r="CI40"/>
  <c r="CH40"/>
  <c r="CG40"/>
  <c r="CF40"/>
  <c r="CE40"/>
  <c r="CP39"/>
  <c r="CO39"/>
  <c r="CN39"/>
  <c r="CM39"/>
  <c r="CL39"/>
  <c r="CK39"/>
  <c r="CJ39"/>
  <c r="CI39"/>
  <c r="CH39"/>
  <c r="CG39"/>
  <c r="CF39"/>
  <c r="CE39"/>
  <c r="CP38"/>
  <c r="CO38"/>
  <c r="CN38"/>
  <c r="CM38"/>
  <c r="CL38"/>
  <c r="CK38"/>
  <c r="CJ38"/>
  <c r="CI38"/>
  <c r="CH38"/>
  <c r="CG38"/>
  <c r="CF38"/>
  <c r="CE38"/>
  <c r="CP37"/>
  <c r="CO37"/>
  <c r="CN37"/>
  <c r="CM37"/>
  <c r="CL37"/>
  <c r="CK37"/>
  <c r="CJ37"/>
  <c r="CI37"/>
  <c r="CH37"/>
  <c r="CG37"/>
  <c r="CF37"/>
  <c r="CE37"/>
  <c r="CP36"/>
  <c r="CO36"/>
  <c r="CN36"/>
  <c r="CM36"/>
  <c r="CL36"/>
  <c r="CK36"/>
  <c r="CJ36"/>
  <c r="CI36"/>
  <c r="CH36"/>
  <c r="CG36"/>
  <c r="CF36"/>
  <c r="CE36"/>
  <c r="CP35"/>
  <c r="CO35"/>
  <c r="CN35"/>
  <c r="CM35"/>
  <c r="CL35"/>
  <c r="CK35"/>
  <c r="CJ35"/>
  <c r="CI35"/>
  <c r="CH35"/>
  <c r="CG35"/>
  <c r="CF35"/>
  <c r="CE35"/>
  <c r="CP34"/>
  <c r="CO34"/>
  <c r="CN34"/>
  <c r="CM34"/>
  <c r="CL34"/>
  <c r="CK34"/>
  <c r="CJ34"/>
  <c r="CI34"/>
  <c r="CH34"/>
  <c r="CG34"/>
  <c r="CF34"/>
  <c r="CE34"/>
  <c r="CP33"/>
  <c r="CO33"/>
  <c r="CN33"/>
  <c r="CM33"/>
  <c r="CL33"/>
  <c r="CK33"/>
  <c r="CJ33"/>
  <c r="CI33"/>
  <c r="CH33"/>
  <c r="CG33"/>
  <c r="CF33"/>
  <c r="CE33"/>
  <c r="CP32"/>
  <c r="CO32"/>
  <c r="CN32"/>
  <c r="CM32"/>
  <c r="CL32"/>
  <c r="CK32"/>
  <c r="CJ32"/>
  <c r="CI32"/>
  <c r="CH32"/>
  <c r="CG32"/>
  <c r="CF32"/>
  <c r="CE32"/>
  <c r="CP31"/>
  <c r="CO31"/>
  <c r="CN31"/>
  <c r="CM31"/>
  <c r="CL31"/>
  <c r="CK31"/>
  <c r="CJ31"/>
  <c r="CI31"/>
  <c r="CH31"/>
  <c r="CG31"/>
  <c r="CF31"/>
  <c r="CE31"/>
  <c r="CP30"/>
  <c r="CO30"/>
  <c r="CN30"/>
  <c r="CM30"/>
  <c r="CL30"/>
  <c r="CK30"/>
  <c r="CJ30"/>
  <c r="CI30"/>
  <c r="CH30"/>
  <c r="CG30"/>
  <c r="CF30"/>
  <c r="CE30"/>
  <c r="CP29"/>
  <c r="CO29"/>
  <c r="CN29"/>
  <c r="CM29"/>
  <c r="CL29"/>
  <c r="CK29"/>
  <c r="CJ29"/>
  <c r="CI29"/>
  <c r="CH29"/>
  <c r="CG29"/>
  <c r="CF29"/>
  <c r="CE29"/>
  <c r="CP28"/>
  <c r="CO28"/>
  <c r="CN28"/>
  <c r="CM28"/>
  <c r="CL28"/>
  <c r="CK28"/>
  <c r="CJ28"/>
  <c r="CI28"/>
  <c r="CH28"/>
  <c r="CG28"/>
  <c r="CF28"/>
  <c r="CE28"/>
  <c r="CP27"/>
  <c r="CO27"/>
  <c r="CN27"/>
  <c r="CM27"/>
  <c r="CL27"/>
  <c r="CK27"/>
  <c r="CJ27"/>
  <c r="CI27"/>
  <c r="CH27"/>
  <c r="CG27"/>
  <c r="CF27"/>
  <c r="CE27"/>
  <c r="CP26"/>
  <c r="CO26"/>
  <c r="CN26"/>
  <c r="CM26"/>
  <c r="CL26"/>
  <c r="CK26"/>
  <c r="CJ26"/>
  <c r="CI26"/>
  <c r="CH26"/>
  <c r="CG26"/>
  <c r="CF26"/>
  <c r="CE26"/>
  <c r="CP25"/>
  <c r="CO25"/>
  <c r="CN25"/>
  <c r="CM25"/>
  <c r="CL25"/>
  <c r="CK25"/>
  <c r="CJ25"/>
  <c r="CI25"/>
  <c r="CH25"/>
  <c r="CG25"/>
  <c r="CF25"/>
  <c r="CE25"/>
  <c r="CP24"/>
  <c r="CO24"/>
  <c r="CN24"/>
  <c r="CM24"/>
  <c r="CL24"/>
  <c r="CK24"/>
  <c r="CJ24"/>
  <c r="CI24"/>
  <c r="CH24"/>
  <c r="CG24"/>
  <c r="CF24"/>
  <c r="CE24"/>
  <c r="CP23"/>
  <c r="CO23"/>
  <c r="CN23"/>
  <c r="CM23"/>
  <c r="CL23"/>
  <c r="CK23"/>
  <c r="CJ23"/>
  <c r="CI23"/>
  <c r="CH23"/>
  <c r="CG23"/>
  <c r="CF23"/>
  <c r="CE23"/>
  <c r="CP22"/>
  <c r="CO22"/>
  <c r="CN22"/>
  <c r="CM22"/>
  <c r="CL22"/>
  <c r="CK22"/>
  <c r="CJ22"/>
  <c r="CI22"/>
  <c r="CH22"/>
  <c r="CG22"/>
  <c r="CF22"/>
  <c r="CE22"/>
  <c r="CP21"/>
  <c r="CO21"/>
  <c r="CN21"/>
  <c r="CM21"/>
  <c r="CL21"/>
  <c r="CK21"/>
  <c r="CJ21"/>
  <c r="CI21"/>
  <c r="CH21"/>
  <c r="CG21"/>
  <c r="CF21"/>
  <c r="CE21"/>
  <c r="CP20"/>
  <c r="CO20"/>
  <c r="CN20"/>
  <c r="CM20"/>
  <c r="CL20"/>
  <c r="CK20"/>
  <c r="CJ20"/>
  <c r="CI20"/>
  <c r="CH20"/>
  <c r="CG20"/>
  <c r="CF20"/>
  <c r="CE20"/>
  <c r="CP19"/>
  <c r="CO19"/>
  <c r="CN19"/>
  <c r="CM19"/>
  <c r="CL19"/>
  <c r="CK19"/>
  <c r="CJ19"/>
  <c r="CI19"/>
  <c r="CH19"/>
  <c r="CG19"/>
  <c r="CF19"/>
  <c r="CE19"/>
  <c r="CP18"/>
  <c r="CO18"/>
  <c r="CN18"/>
  <c r="CM18"/>
  <c r="CL18"/>
  <c r="CK18"/>
  <c r="CJ18"/>
  <c r="CI18"/>
  <c r="CH18"/>
  <c r="CG18"/>
  <c r="CF18"/>
  <c r="CE18"/>
  <c r="CP17"/>
  <c r="CO17"/>
  <c r="CN17"/>
  <c r="CM17"/>
  <c r="CL17"/>
  <c r="CK17"/>
  <c r="CJ17"/>
  <c r="CI17"/>
  <c r="CH17"/>
  <c r="CG17"/>
  <c r="CF17"/>
  <c r="CE17"/>
  <c r="CP16"/>
  <c r="CO16"/>
  <c r="CN16"/>
  <c r="CM16"/>
  <c r="CL16"/>
  <c r="CK16"/>
  <c r="CJ16"/>
  <c r="CI16"/>
  <c r="CH16"/>
  <c r="CG16"/>
  <c r="CF16"/>
  <c r="CE16"/>
  <c r="CP15"/>
  <c r="CO15"/>
  <c r="CN15"/>
  <c r="CM15"/>
  <c r="CL15"/>
  <c r="CK15"/>
  <c r="CJ15"/>
  <c r="CI15"/>
  <c r="CH15"/>
  <c r="CG15"/>
  <c r="CF15"/>
  <c r="CE15"/>
  <c r="CP14"/>
  <c r="CO14"/>
  <c r="CN14"/>
  <c r="CM14"/>
  <c r="CL14"/>
  <c r="CK14"/>
  <c r="CJ14"/>
  <c r="CI14"/>
  <c r="CH14"/>
  <c r="CG14"/>
  <c r="CF14"/>
  <c r="CE14"/>
  <c r="CP13"/>
  <c r="CO13"/>
  <c r="CN13"/>
  <c r="CM13"/>
  <c r="CL13"/>
  <c r="CK13"/>
  <c r="CJ13"/>
  <c r="CI13"/>
  <c r="CH13"/>
  <c r="CG13"/>
  <c r="CF13"/>
  <c r="CE13"/>
  <c r="CP12"/>
  <c r="CO12"/>
  <c r="CN12"/>
  <c r="CM12"/>
  <c r="CL12"/>
  <c r="CK12"/>
  <c r="CJ12"/>
  <c r="CI12"/>
  <c r="CH12"/>
  <c r="CG12"/>
  <c r="CF12"/>
  <c r="CE12"/>
  <c r="CP11"/>
  <c r="CO11"/>
  <c r="CN11"/>
  <c r="CM11"/>
  <c r="CL11"/>
  <c r="CK11"/>
  <c r="CJ11"/>
  <c r="CI11"/>
  <c r="CH11"/>
  <c r="CG11"/>
  <c r="CF11"/>
  <c r="CE11"/>
  <c r="CP10"/>
  <c r="CO10"/>
  <c r="CN10"/>
  <c r="CM10"/>
  <c r="CL10"/>
  <c r="CK10"/>
  <c r="CJ10"/>
  <c r="CI10"/>
  <c r="CH10"/>
  <c r="CG10"/>
  <c r="CF10"/>
  <c r="CE10"/>
  <c r="CP9"/>
  <c r="CO9"/>
  <c r="CN9"/>
  <c r="CM9"/>
  <c r="CL9"/>
  <c r="CK9"/>
  <c r="CJ9"/>
  <c r="CI9"/>
  <c r="CH9"/>
  <c r="CG9"/>
  <c r="CF9"/>
  <c r="CE9"/>
  <c r="CP8"/>
  <c r="CO8"/>
  <c r="CN8"/>
  <c r="CM8"/>
  <c r="CL8"/>
  <c r="CK8"/>
  <c r="CJ8"/>
  <c r="CI8"/>
  <c r="CH8"/>
  <c r="CG8"/>
  <c r="CF8"/>
  <c r="CE8"/>
  <c r="CP7"/>
  <c r="CO7"/>
  <c r="CN7"/>
  <c r="CM7"/>
  <c r="CL7"/>
  <c r="CK7"/>
  <c r="CJ7"/>
  <c r="CI7"/>
  <c r="CH7"/>
  <c r="CG7"/>
  <c r="CF7"/>
  <c r="CE7"/>
  <c r="CI7" i="15"/>
  <c r="CL7"/>
  <c r="CO7"/>
  <c r="CP7"/>
  <c r="CC106" i="19"/>
  <c r="CC108" i="15"/>
  <c r="CB106" i="19"/>
  <c r="BZ106"/>
  <c r="BY106"/>
  <c r="BX106"/>
  <c r="BW106"/>
  <c r="BV106"/>
  <c r="BU106"/>
  <c r="BT106"/>
  <c r="BS106"/>
  <c r="CC105"/>
  <c r="CC107" i="15"/>
  <c r="CB105" i="19"/>
  <c r="BZ105"/>
  <c r="BY105"/>
  <c r="BX105"/>
  <c r="BW105"/>
  <c r="BV105"/>
  <c r="BU105"/>
  <c r="BT105"/>
  <c r="BS105"/>
  <c r="CC104"/>
  <c r="CC106" i="15"/>
  <c r="CB104" i="19"/>
  <c r="BZ104"/>
  <c r="BY104"/>
  <c r="BX104"/>
  <c r="BW104"/>
  <c r="BV104"/>
  <c r="BU104"/>
  <c r="BT104"/>
  <c r="BS104"/>
  <c r="CC103"/>
  <c r="CC105" i="15"/>
  <c r="CB103" i="19"/>
  <c r="BZ103"/>
  <c r="BY103"/>
  <c r="BX103"/>
  <c r="BW103"/>
  <c r="BV103"/>
  <c r="BU103"/>
  <c r="BT103"/>
  <c r="BS103"/>
  <c r="CC102"/>
  <c r="CC104" i="15"/>
  <c r="CB102" i="19"/>
  <c r="BZ102"/>
  <c r="BY102"/>
  <c r="BX102"/>
  <c r="BW102"/>
  <c r="BV102"/>
  <c r="BU102"/>
  <c r="BT102"/>
  <c r="BS102"/>
  <c r="CC101"/>
  <c r="CC103" i="15"/>
  <c r="CB101" i="19"/>
  <c r="BZ101"/>
  <c r="BY101"/>
  <c r="BX101"/>
  <c r="BW101"/>
  <c r="BV101"/>
  <c r="BU101"/>
  <c r="BT101"/>
  <c r="BS101"/>
  <c r="CC100"/>
  <c r="CC102" i="15"/>
  <c r="CB100" i="19"/>
  <c r="BZ100"/>
  <c r="BY100"/>
  <c r="BX100"/>
  <c r="BW100"/>
  <c r="BV100"/>
  <c r="BU100"/>
  <c r="BT100"/>
  <c r="BS100"/>
  <c r="CC99"/>
  <c r="CC101" i="15"/>
  <c r="CB99" i="19"/>
  <c r="BZ99"/>
  <c r="BY99"/>
  <c r="BX99"/>
  <c r="BW99"/>
  <c r="BV99"/>
  <c r="BU99"/>
  <c r="BT99"/>
  <c r="BS99"/>
  <c r="CC98"/>
  <c r="CC100" i="15"/>
  <c r="CB98" i="19"/>
  <c r="BZ98"/>
  <c r="BY98"/>
  <c r="BX98"/>
  <c r="BW98"/>
  <c r="BV98"/>
  <c r="BU98"/>
  <c r="BT98"/>
  <c r="BS98"/>
  <c r="CC97"/>
  <c r="CC99" i="15"/>
  <c r="CB97" i="19"/>
  <c r="BZ97"/>
  <c r="BY97"/>
  <c r="BX97"/>
  <c r="BW97"/>
  <c r="BV97"/>
  <c r="BU97"/>
  <c r="BT97"/>
  <c r="BS97"/>
  <c r="CC96"/>
  <c r="CC98" i="15"/>
  <c r="CB96" i="19"/>
  <c r="BZ96"/>
  <c r="BY96"/>
  <c r="BX96"/>
  <c r="BW96"/>
  <c r="BV96"/>
  <c r="BU96"/>
  <c r="BT96"/>
  <c r="BS96"/>
  <c r="CC95"/>
  <c r="CC97" i="15"/>
  <c r="CB95" i="19"/>
  <c r="BZ95"/>
  <c r="BY95"/>
  <c r="BX95"/>
  <c r="BW95"/>
  <c r="BV95"/>
  <c r="BU95"/>
  <c r="BT95"/>
  <c r="BS95"/>
  <c r="CC94"/>
  <c r="CC96" i="15"/>
  <c r="CB94" i="19"/>
  <c r="BZ94"/>
  <c r="BY94"/>
  <c r="BX94"/>
  <c r="BW94"/>
  <c r="BV94"/>
  <c r="BU94"/>
  <c r="BT94"/>
  <c r="BS94"/>
  <c r="CC93"/>
  <c r="CC95" i="15"/>
  <c r="CB93" i="19"/>
  <c r="BZ93"/>
  <c r="BY93"/>
  <c r="BX93"/>
  <c r="BW93"/>
  <c r="BV93"/>
  <c r="BU93"/>
  <c r="BT93"/>
  <c r="BS93"/>
  <c r="CC92"/>
  <c r="CC94" i="15"/>
  <c r="CB92" i="19"/>
  <c r="BZ92"/>
  <c r="BY92"/>
  <c r="BX92"/>
  <c r="BW92"/>
  <c r="BV92"/>
  <c r="BU92"/>
  <c r="BT92"/>
  <c r="BS92"/>
  <c r="CC91"/>
  <c r="CC93" i="15"/>
  <c r="CB91" i="19"/>
  <c r="BZ91"/>
  <c r="BY91"/>
  <c r="BX91"/>
  <c r="BW91"/>
  <c r="BV91"/>
  <c r="BU91"/>
  <c r="BT91"/>
  <c r="BS91"/>
  <c r="CC90"/>
  <c r="CC92" i="15"/>
  <c r="CB90" i="19"/>
  <c r="BZ90"/>
  <c r="BY90"/>
  <c r="BX90"/>
  <c r="BW90"/>
  <c r="BV90"/>
  <c r="BU90"/>
  <c r="BT90"/>
  <c r="BS90"/>
  <c r="CC89"/>
  <c r="CC91" i="15"/>
  <c r="CB89" i="19"/>
  <c r="BZ89"/>
  <c r="BY89"/>
  <c r="BX89"/>
  <c r="BW89"/>
  <c r="BV89"/>
  <c r="BU89"/>
  <c r="BT89"/>
  <c r="BS89"/>
  <c r="CC88"/>
  <c r="CC90" i="15"/>
  <c r="CB88" i="19"/>
  <c r="BZ88"/>
  <c r="BY88"/>
  <c r="BX88"/>
  <c r="BW88"/>
  <c r="BV88"/>
  <c r="BU88"/>
  <c r="BT88"/>
  <c r="BS88"/>
  <c r="CC87"/>
  <c r="CC89" i="15"/>
  <c r="CB87" i="19"/>
  <c r="BZ87"/>
  <c r="BY87"/>
  <c r="BX87"/>
  <c r="BW87"/>
  <c r="BV87"/>
  <c r="BU87"/>
  <c r="BT87"/>
  <c r="BS87"/>
  <c r="CC86"/>
  <c r="CC88" i="15"/>
  <c r="CB86" i="19"/>
  <c r="BZ86"/>
  <c r="BY86"/>
  <c r="BX86"/>
  <c r="BW86"/>
  <c r="BV86"/>
  <c r="BU86"/>
  <c r="BT86"/>
  <c r="BS86"/>
  <c r="CC85"/>
  <c r="CC87" i="15"/>
  <c r="CB85" i="19"/>
  <c r="BZ85"/>
  <c r="BY85"/>
  <c r="BX85"/>
  <c r="BW85"/>
  <c r="BV85"/>
  <c r="BU85"/>
  <c r="BT85"/>
  <c r="BS85"/>
  <c r="CC84"/>
  <c r="CC86" i="15"/>
  <c r="CB84" i="19"/>
  <c r="BZ84"/>
  <c r="BY84"/>
  <c r="BX84"/>
  <c r="BW84"/>
  <c r="BV84"/>
  <c r="BU84"/>
  <c r="BT84"/>
  <c r="BS84"/>
  <c r="CC83"/>
  <c r="CC85" i="15"/>
  <c r="CB83" i="19"/>
  <c r="BZ83"/>
  <c r="BY83"/>
  <c r="BX83"/>
  <c r="BW83"/>
  <c r="BV83"/>
  <c r="BU83"/>
  <c r="BT83"/>
  <c r="BS83"/>
  <c r="CC82"/>
  <c r="CC84" i="15"/>
  <c r="CB82" i="19"/>
  <c r="BZ82"/>
  <c r="BY82"/>
  <c r="BX82"/>
  <c r="BW82"/>
  <c r="BV82"/>
  <c r="BU82"/>
  <c r="BT82"/>
  <c r="BS82"/>
  <c r="CC81"/>
  <c r="CC83" i="15"/>
  <c r="CB81" i="19"/>
  <c r="BZ81"/>
  <c r="BY81"/>
  <c r="BX81"/>
  <c r="BW81"/>
  <c r="BV81"/>
  <c r="BU81"/>
  <c r="BT81"/>
  <c r="BS81"/>
  <c r="CC80"/>
  <c r="CC82" i="15"/>
  <c r="CB80" i="19"/>
  <c r="BZ80"/>
  <c r="BY80"/>
  <c r="BX80"/>
  <c r="BW80"/>
  <c r="BV80"/>
  <c r="BU80"/>
  <c r="BT80"/>
  <c r="BS80"/>
  <c r="CC79"/>
  <c r="CC81" i="15"/>
  <c r="CB79" i="19"/>
  <c r="BZ79"/>
  <c r="BY79"/>
  <c r="BX79"/>
  <c r="BW79"/>
  <c r="BV79"/>
  <c r="BU79"/>
  <c r="BT79"/>
  <c r="BS79"/>
  <c r="CC78"/>
  <c r="CC80" i="15"/>
  <c r="CB78" i="19"/>
  <c r="BZ78"/>
  <c r="BY78"/>
  <c r="BX78"/>
  <c r="BW78"/>
  <c r="BV78"/>
  <c r="BU78"/>
  <c r="BT78"/>
  <c r="BS78"/>
  <c r="CC77"/>
  <c r="CC79" i="15"/>
  <c r="CB77" i="19"/>
  <c r="BZ77"/>
  <c r="BY77"/>
  <c r="BX77"/>
  <c r="BW77"/>
  <c r="BV77"/>
  <c r="BU77"/>
  <c r="BT77"/>
  <c r="BS77"/>
  <c r="CC76"/>
  <c r="CC78" i="15"/>
  <c r="CB76" i="19"/>
  <c r="BZ76"/>
  <c r="BY76"/>
  <c r="BX76"/>
  <c r="BW76"/>
  <c r="BV76"/>
  <c r="BU76"/>
  <c r="BT76"/>
  <c r="BS76"/>
  <c r="CC75"/>
  <c r="CC77" i="15"/>
  <c r="CB75" i="19"/>
  <c r="BZ75"/>
  <c r="BY75"/>
  <c r="BX75"/>
  <c r="BW75"/>
  <c r="BV75"/>
  <c r="BU75"/>
  <c r="BT75"/>
  <c r="BS75"/>
  <c r="CC74"/>
  <c r="CC76" i="15"/>
  <c r="CB74" i="19"/>
  <c r="BZ74"/>
  <c r="BY74"/>
  <c r="BX74"/>
  <c r="BW74"/>
  <c r="BV74"/>
  <c r="BU74"/>
  <c r="BT74"/>
  <c r="BS74"/>
  <c r="CC73"/>
  <c r="CC75" i="15"/>
  <c r="CB73" i="19"/>
  <c r="BZ73"/>
  <c r="BY73"/>
  <c r="BX73"/>
  <c r="BW73"/>
  <c r="BV73"/>
  <c r="BU73"/>
  <c r="BT73"/>
  <c r="BS73"/>
  <c r="CC72"/>
  <c r="CC74" i="15"/>
  <c r="CB72" i="19"/>
  <c r="BZ72"/>
  <c r="BY72"/>
  <c r="BX72"/>
  <c r="BW72"/>
  <c r="BV72"/>
  <c r="BU72"/>
  <c r="BT72"/>
  <c r="BS72"/>
  <c r="CC71"/>
  <c r="CC73" i="15"/>
  <c r="CB71" i="19"/>
  <c r="BZ71"/>
  <c r="BY71"/>
  <c r="BX71"/>
  <c r="BW71"/>
  <c r="BV71"/>
  <c r="BU71"/>
  <c r="BT71"/>
  <c r="BS71"/>
  <c r="CC70"/>
  <c r="CC72" i="15"/>
  <c r="CB70" i="19"/>
  <c r="BZ70"/>
  <c r="BY70"/>
  <c r="BX70"/>
  <c r="BW70"/>
  <c r="BV70"/>
  <c r="BU70"/>
  <c r="BT70"/>
  <c r="BS70"/>
  <c r="CC69"/>
  <c r="CC71" i="15"/>
  <c r="CB69" i="19"/>
  <c r="BZ69"/>
  <c r="BY69"/>
  <c r="BX69"/>
  <c r="BW69"/>
  <c r="BV69"/>
  <c r="BU69"/>
  <c r="BT69"/>
  <c r="BS69"/>
  <c r="CC68"/>
  <c r="CC70" i="15"/>
  <c r="CB68" i="19"/>
  <c r="BZ68"/>
  <c r="BY68"/>
  <c r="BX68"/>
  <c r="BW68"/>
  <c r="BV68"/>
  <c r="BU68"/>
  <c r="BT68"/>
  <c r="BS68"/>
  <c r="CC67"/>
  <c r="CC69" i="15"/>
  <c r="CB67" i="19"/>
  <c r="BZ67"/>
  <c r="BY67"/>
  <c r="BX67"/>
  <c r="BW67"/>
  <c r="BV67"/>
  <c r="BU67"/>
  <c r="BT67"/>
  <c r="BS67"/>
  <c r="CC66"/>
  <c r="CC68" i="15"/>
  <c r="CB66" i="19"/>
  <c r="BZ66"/>
  <c r="BY66"/>
  <c r="BX66"/>
  <c r="BW66"/>
  <c r="BV66"/>
  <c r="BU66"/>
  <c r="BT66"/>
  <c r="BS66"/>
  <c r="CC65"/>
  <c r="CC67" i="15"/>
  <c r="CB65" i="19"/>
  <c r="BZ65"/>
  <c r="BY65"/>
  <c r="BX65"/>
  <c r="BW65"/>
  <c r="BV65"/>
  <c r="BU65"/>
  <c r="BT65"/>
  <c r="BS65"/>
  <c r="CC64"/>
  <c r="CC66" i="15"/>
  <c r="CB64" i="19"/>
  <c r="BZ64"/>
  <c r="BY64"/>
  <c r="BX64"/>
  <c r="BW64"/>
  <c r="BV64"/>
  <c r="BU64"/>
  <c r="BT64"/>
  <c r="BS64"/>
  <c r="CC63"/>
  <c r="CC65" i="15"/>
  <c r="CB63" i="19"/>
  <c r="BZ63"/>
  <c r="BY63"/>
  <c r="BX63"/>
  <c r="BW63"/>
  <c r="BV63"/>
  <c r="BU63"/>
  <c r="BT63"/>
  <c r="BS63"/>
  <c r="CC62"/>
  <c r="CC64" i="15"/>
  <c r="CB62" i="19"/>
  <c r="BZ62"/>
  <c r="BY62"/>
  <c r="BX62"/>
  <c r="BW62"/>
  <c r="BV62"/>
  <c r="BU62"/>
  <c r="BT62"/>
  <c r="BS62"/>
  <c r="CC61"/>
  <c r="CC63" i="15"/>
  <c r="CB61" i="19"/>
  <c r="BZ61"/>
  <c r="BY61"/>
  <c r="BX61"/>
  <c r="BW61"/>
  <c r="BV61"/>
  <c r="BU61"/>
  <c r="BT61"/>
  <c r="BS61"/>
  <c r="CC60"/>
  <c r="CC62" i="15"/>
  <c r="CB60" i="19"/>
  <c r="BZ60"/>
  <c r="BY60"/>
  <c r="BX60"/>
  <c r="BW60"/>
  <c r="BV60"/>
  <c r="BU60"/>
  <c r="BT60"/>
  <c r="BS60"/>
  <c r="CC59"/>
  <c r="CC61" i="15"/>
  <c r="CB59" i="19"/>
  <c r="BZ59"/>
  <c r="BY59"/>
  <c r="BX59"/>
  <c r="BW59"/>
  <c r="BV59"/>
  <c r="BU59"/>
  <c r="BT59"/>
  <c r="BS59"/>
  <c r="CC58"/>
  <c r="CC60" i="15"/>
  <c r="CB58" i="19"/>
  <c r="BZ58"/>
  <c r="BY58"/>
  <c r="BX58"/>
  <c r="BW58"/>
  <c r="BV58"/>
  <c r="BU58"/>
  <c r="BT58"/>
  <c r="BS58"/>
  <c r="CC57"/>
  <c r="CC59" i="15"/>
  <c r="CB57" i="19"/>
  <c r="BZ57"/>
  <c r="BY57"/>
  <c r="BX57"/>
  <c r="BW57"/>
  <c r="BV57"/>
  <c r="BU57"/>
  <c r="BT57"/>
  <c r="BS57"/>
  <c r="CC56"/>
  <c r="CC58" i="15"/>
  <c r="CB56" i="19"/>
  <c r="BZ56"/>
  <c r="BY56"/>
  <c r="BX56"/>
  <c r="BW56"/>
  <c r="BV56"/>
  <c r="BU56"/>
  <c r="BT56"/>
  <c r="BS56"/>
  <c r="CC55"/>
  <c r="CC57" i="15"/>
  <c r="CB55" i="19"/>
  <c r="BZ55"/>
  <c r="BY55"/>
  <c r="BX55"/>
  <c r="BW55"/>
  <c r="BV55"/>
  <c r="BU55"/>
  <c r="BT55"/>
  <c r="BS55"/>
  <c r="CC54"/>
  <c r="CC56" i="15"/>
  <c r="CB54" i="19"/>
  <c r="BZ54"/>
  <c r="BY54"/>
  <c r="BX54"/>
  <c r="BW54"/>
  <c r="BV54"/>
  <c r="BU54"/>
  <c r="BT54"/>
  <c r="BS54"/>
  <c r="CC53"/>
  <c r="CC55" i="15"/>
  <c r="CB53" i="19"/>
  <c r="BZ53"/>
  <c r="BY53"/>
  <c r="BX53"/>
  <c r="BW53"/>
  <c r="BV53"/>
  <c r="BU53"/>
  <c r="BT53"/>
  <c r="BS53"/>
  <c r="CC52"/>
  <c r="CC54" i="15"/>
  <c r="CB52" i="19"/>
  <c r="BZ52"/>
  <c r="BY52"/>
  <c r="BX52"/>
  <c r="BW52"/>
  <c r="BV52"/>
  <c r="BU52"/>
  <c r="BT52"/>
  <c r="BS52"/>
  <c r="CC51"/>
  <c r="CC53" i="15"/>
  <c r="CB51" i="19"/>
  <c r="BZ51"/>
  <c r="BY51"/>
  <c r="BX51"/>
  <c r="BW51"/>
  <c r="BV51"/>
  <c r="BU51"/>
  <c r="BT51"/>
  <c r="BS51"/>
  <c r="CC50"/>
  <c r="CC52" i="15"/>
  <c r="CB50" i="19"/>
  <c r="BZ50"/>
  <c r="BY50"/>
  <c r="BX50"/>
  <c r="BW50"/>
  <c r="BV50"/>
  <c r="BU50"/>
  <c r="BT50"/>
  <c r="BS50"/>
  <c r="CC49"/>
  <c r="CC51" i="15"/>
  <c r="CB49" i="19"/>
  <c r="BZ49"/>
  <c r="BY49"/>
  <c r="BX49"/>
  <c r="BW49"/>
  <c r="BV49"/>
  <c r="BU49"/>
  <c r="BT49"/>
  <c r="BS49"/>
  <c r="CC48"/>
  <c r="CC50" i="15"/>
  <c r="CB48" i="19"/>
  <c r="BZ48"/>
  <c r="BY48"/>
  <c r="BX48"/>
  <c r="BW48"/>
  <c r="BV48"/>
  <c r="BU48"/>
  <c r="BT48"/>
  <c r="BS48"/>
  <c r="CC47"/>
  <c r="CC49" i="15"/>
  <c r="CB47" i="19"/>
  <c r="BZ47"/>
  <c r="BY47"/>
  <c r="BX47"/>
  <c r="BW47"/>
  <c r="BV47"/>
  <c r="BU47"/>
  <c r="BT47"/>
  <c r="BS47"/>
  <c r="CC46"/>
  <c r="CC48" i="15"/>
  <c r="CB46" i="19"/>
  <c r="BZ46"/>
  <c r="BY46"/>
  <c r="BX46"/>
  <c r="BW46"/>
  <c r="BV46"/>
  <c r="BU46"/>
  <c r="BT46"/>
  <c r="BS46"/>
  <c r="CC45"/>
  <c r="CC47" i="15"/>
  <c r="CB45" i="19"/>
  <c r="BZ45"/>
  <c r="BY45"/>
  <c r="BX45"/>
  <c r="BW45"/>
  <c r="BV45"/>
  <c r="BU45"/>
  <c r="BT45"/>
  <c r="BS45"/>
  <c r="CC44"/>
  <c r="CC46" i="15"/>
  <c r="CB44" i="19"/>
  <c r="BZ44"/>
  <c r="BY44"/>
  <c r="BX44"/>
  <c r="BW44"/>
  <c r="BV44"/>
  <c r="BU44"/>
  <c r="BT44"/>
  <c r="BS44"/>
  <c r="CC43"/>
  <c r="CC45" i="15"/>
  <c r="CB43" i="19"/>
  <c r="BZ43"/>
  <c r="BY43"/>
  <c r="BX43"/>
  <c r="BW43"/>
  <c r="BV43"/>
  <c r="BU43"/>
  <c r="BT43"/>
  <c r="BS43"/>
  <c r="CC42"/>
  <c r="CC44" i="15"/>
  <c r="CB42" i="19"/>
  <c r="BZ42"/>
  <c r="BY42"/>
  <c r="BX42"/>
  <c r="BW42"/>
  <c r="BV42"/>
  <c r="BU42"/>
  <c r="BT42"/>
  <c r="BS42"/>
  <c r="CC41"/>
  <c r="CC43" i="15"/>
  <c r="CB41" i="19"/>
  <c r="BZ41"/>
  <c r="BY41"/>
  <c r="BX41"/>
  <c r="BW41"/>
  <c r="BV41"/>
  <c r="BU41"/>
  <c r="BT41"/>
  <c r="BS41"/>
  <c r="CC40"/>
  <c r="CC42" i="15"/>
  <c r="CB40" i="19"/>
  <c r="BZ40"/>
  <c r="BY40"/>
  <c r="BX40"/>
  <c r="BW40"/>
  <c r="BV40"/>
  <c r="BU40"/>
  <c r="BT40"/>
  <c r="BS40"/>
  <c r="CC39"/>
  <c r="CC41" i="15"/>
  <c r="CB39" i="19"/>
  <c r="BZ39"/>
  <c r="BY39"/>
  <c r="BX39"/>
  <c r="BW39"/>
  <c r="BV39"/>
  <c r="BU39"/>
  <c r="BT39"/>
  <c r="BS39"/>
  <c r="CC38"/>
  <c r="CC40" i="15"/>
  <c r="CB38" i="19"/>
  <c r="BZ38"/>
  <c r="BY38"/>
  <c r="BX38"/>
  <c r="BW38"/>
  <c r="BV38"/>
  <c r="BU38"/>
  <c r="BT38"/>
  <c r="BS38"/>
  <c r="CC37"/>
  <c r="CC39" i="15"/>
  <c r="CB37" i="19"/>
  <c r="BZ37"/>
  <c r="BY37"/>
  <c r="BX37"/>
  <c r="BW37"/>
  <c r="BV37"/>
  <c r="BU37"/>
  <c r="BT37"/>
  <c r="BS37"/>
  <c r="CC36"/>
  <c r="CC38" i="15"/>
  <c r="CB36" i="19"/>
  <c r="BZ36"/>
  <c r="BY36"/>
  <c r="BX36"/>
  <c r="BW36"/>
  <c r="BV36"/>
  <c r="BU36"/>
  <c r="BT36"/>
  <c r="BS36"/>
  <c r="CC35"/>
  <c r="CC37" i="15"/>
  <c r="CB35" i="19"/>
  <c r="BZ35"/>
  <c r="BY35"/>
  <c r="BX35"/>
  <c r="BW35"/>
  <c r="BV35"/>
  <c r="BU35"/>
  <c r="BT35"/>
  <c r="BS35"/>
  <c r="CC34"/>
  <c r="CC36" i="15"/>
  <c r="CB34" i="19"/>
  <c r="BZ34"/>
  <c r="BY34"/>
  <c r="BX34"/>
  <c r="BW34"/>
  <c r="BV34"/>
  <c r="BU34"/>
  <c r="BT34"/>
  <c r="BS34"/>
  <c r="CC33"/>
  <c r="CC35" i="15"/>
  <c r="CB33" i="19"/>
  <c r="BZ33"/>
  <c r="BY33"/>
  <c r="BX33"/>
  <c r="BW33"/>
  <c r="BV33"/>
  <c r="BU33"/>
  <c r="BT33"/>
  <c r="BS33"/>
  <c r="CC32"/>
  <c r="CC34" i="15"/>
  <c r="CB32" i="19"/>
  <c r="BZ32"/>
  <c r="BY32"/>
  <c r="BX32"/>
  <c r="BW32"/>
  <c r="BV32"/>
  <c r="BU32"/>
  <c r="BT32"/>
  <c r="BS32"/>
  <c r="CC31"/>
  <c r="CC33" i="15"/>
  <c r="CB31" i="19"/>
  <c r="BZ31"/>
  <c r="BY31"/>
  <c r="BX31"/>
  <c r="BW31"/>
  <c r="BV31"/>
  <c r="BU31"/>
  <c r="BT31"/>
  <c r="BS31"/>
  <c r="CC30"/>
  <c r="CC32" i="15"/>
  <c r="CB30" i="19"/>
  <c r="BZ30"/>
  <c r="BY30"/>
  <c r="BX30"/>
  <c r="BW30"/>
  <c r="BV30"/>
  <c r="BU30"/>
  <c r="BT30"/>
  <c r="BS30"/>
  <c r="CC29"/>
  <c r="CC31" i="15"/>
  <c r="CB29" i="19"/>
  <c r="BZ29"/>
  <c r="BY29"/>
  <c r="BX29"/>
  <c r="BW29"/>
  <c r="BV29"/>
  <c r="BU29"/>
  <c r="BT29"/>
  <c r="BS29"/>
  <c r="CC28"/>
  <c r="CC30" i="15"/>
  <c r="CB28" i="19"/>
  <c r="BZ28"/>
  <c r="BY28"/>
  <c r="BX28"/>
  <c r="BW28"/>
  <c r="BV28"/>
  <c r="BU28"/>
  <c r="BT28"/>
  <c r="BS28"/>
  <c r="CC27"/>
  <c r="CC29" i="15"/>
  <c r="CB27" i="19"/>
  <c r="BZ27"/>
  <c r="BY27"/>
  <c r="BX27"/>
  <c r="BW27"/>
  <c r="BV27"/>
  <c r="BU27"/>
  <c r="BT27"/>
  <c r="BS27"/>
  <c r="CC26"/>
  <c r="CC28" i="15"/>
  <c r="CB26" i="19"/>
  <c r="BZ26"/>
  <c r="BY26"/>
  <c r="BX26"/>
  <c r="BW26"/>
  <c r="BV26"/>
  <c r="BU26"/>
  <c r="BT26"/>
  <c r="BS26"/>
  <c r="CC25"/>
  <c r="CC27" i="15"/>
  <c r="CB25" i="19"/>
  <c r="BZ25"/>
  <c r="BY25"/>
  <c r="BX25"/>
  <c r="BW25"/>
  <c r="BV25"/>
  <c r="BU25"/>
  <c r="BT25"/>
  <c r="BS25"/>
  <c r="CC24"/>
  <c r="CC26" i="15"/>
  <c r="CB24" i="19"/>
  <c r="BZ24"/>
  <c r="BY24"/>
  <c r="BX24"/>
  <c r="BW24"/>
  <c r="BV24"/>
  <c r="BU24"/>
  <c r="BT24"/>
  <c r="BS24"/>
  <c r="CC23"/>
  <c r="CC25" i="15"/>
  <c r="CB23" i="19"/>
  <c r="BZ23"/>
  <c r="BY23"/>
  <c r="BX23"/>
  <c r="BW23"/>
  <c r="BV23"/>
  <c r="BU23"/>
  <c r="BT23"/>
  <c r="BS23"/>
  <c r="CC22"/>
  <c r="CC24" i="15"/>
  <c r="CB22" i="19"/>
  <c r="BZ22"/>
  <c r="BY22"/>
  <c r="BX22"/>
  <c r="BW22"/>
  <c r="BV22"/>
  <c r="BU22"/>
  <c r="BT22"/>
  <c r="BS22"/>
  <c r="CC21"/>
  <c r="CC23" i="15"/>
  <c r="CB21" i="19"/>
  <c r="BZ21"/>
  <c r="BY21"/>
  <c r="BX21"/>
  <c r="BW21"/>
  <c r="BV21"/>
  <c r="BU21"/>
  <c r="BT21"/>
  <c r="BS21"/>
  <c r="CC20"/>
  <c r="CC22" i="15"/>
  <c r="CB20" i="19"/>
  <c r="BZ20"/>
  <c r="BY20"/>
  <c r="BX20"/>
  <c r="BW20"/>
  <c r="BV20"/>
  <c r="BU20"/>
  <c r="BT20"/>
  <c r="BS20"/>
  <c r="CC19"/>
  <c r="CC21" i="15"/>
  <c r="CB19" i="19"/>
  <c r="BZ19"/>
  <c r="BY19"/>
  <c r="BX19"/>
  <c r="BW19"/>
  <c r="BV19"/>
  <c r="BU19"/>
  <c r="BT19"/>
  <c r="BS19"/>
  <c r="CC18"/>
  <c r="CC20" i="15"/>
  <c r="CB18" i="19"/>
  <c r="BZ18"/>
  <c r="BY18"/>
  <c r="BX18"/>
  <c r="BW18"/>
  <c r="BV18"/>
  <c r="BU18"/>
  <c r="BT18"/>
  <c r="BS18"/>
  <c r="CC17"/>
  <c r="CC19" i="15"/>
  <c r="CB17" i="19"/>
  <c r="BZ17"/>
  <c r="BY17"/>
  <c r="BX17"/>
  <c r="BW17"/>
  <c r="BV17"/>
  <c r="BU17"/>
  <c r="BT17"/>
  <c r="BS17"/>
  <c r="CC16"/>
  <c r="CC18" i="15"/>
  <c r="CB16" i="19"/>
  <c r="BZ16"/>
  <c r="BY16"/>
  <c r="BX16"/>
  <c r="BW16"/>
  <c r="BV16"/>
  <c r="BU16"/>
  <c r="BT16"/>
  <c r="BS16"/>
  <c r="CC15"/>
  <c r="CC17" i="15"/>
  <c r="CB15" i="19"/>
  <c r="BZ15"/>
  <c r="BY15"/>
  <c r="BX15"/>
  <c r="BW15"/>
  <c r="BV15"/>
  <c r="BU15"/>
  <c r="BT15"/>
  <c r="BS15"/>
  <c r="CC14"/>
  <c r="CC16" i="15"/>
  <c r="CB14" i="19"/>
  <c r="BZ14"/>
  <c r="BY14"/>
  <c r="BX14"/>
  <c r="BW14"/>
  <c r="BV14"/>
  <c r="BU14"/>
  <c r="BT14"/>
  <c r="BS14"/>
  <c r="CC13"/>
  <c r="CC15" i="15"/>
  <c r="CB13" i="19"/>
  <c r="BZ13"/>
  <c r="BY13"/>
  <c r="BX13"/>
  <c r="BW13"/>
  <c r="BV13"/>
  <c r="BU13"/>
  <c r="BT13"/>
  <c r="BS13"/>
  <c r="CC12"/>
  <c r="CC14" i="15"/>
  <c r="CB12" i="19"/>
  <c r="BZ12"/>
  <c r="BY12"/>
  <c r="BX12"/>
  <c r="BW12"/>
  <c r="BV12"/>
  <c r="BU12"/>
  <c r="BT12"/>
  <c r="BS12"/>
  <c r="CC11"/>
  <c r="CC13" i="15"/>
  <c r="CB11" i="19"/>
  <c r="BZ11"/>
  <c r="BY11"/>
  <c r="BX11"/>
  <c r="BW11"/>
  <c r="BV11"/>
  <c r="BU11"/>
  <c r="BT11"/>
  <c r="BS11"/>
  <c r="CC10"/>
  <c r="CC12" i="15"/>
  <c r="CB10" i="19"/>
  <c r="BZ10"/>
  <c r="BY10"/>
  <c r="BX10"/>
  <c r="BW10"/>
  <c r="BV10"/>
  <c r="BU10"/>
  <c r="BT10"/>
  <c r="BS10"/>
  <c r="CC9"/>
  <c r="CC11" i="15"/>
  <c r="CB9" i="19"/>
  <c r="BZ9"/>
  <c r="BY9"/>
  <c r="BX9"/>
  <c r="BW9"/>
  <c r="BV9"/>
  <c r="BU9"/>
  <c r="BT9"/>
  <c r="BS9"/>
  <c r="CC8"/>
  <c r="CB8"/>
  <c r="CA8"/>
  <c r="BZ8"/>
  <c r="BY8"/>
  <c r="BX8"/>
  <c r="BW8"/>
  <c r="BV8"/>
  <c r="BU8"/>
  <c r="BT8"/>
  <c r="BS8"/>
  <c r="CC7"/>
  <c r="CB7"/>
  <c r="BZ7"/>
  <c r="BY7"/>
  <c r="BX7"/>
  <c r="BW7"/>
  <c r="BV7"/>
  <c r="BU7"/>
  <c r="BT7"/>
  <c r="BS7"/>
  <c r="BZ6"/>
  <c r="BY6"/>
  <c r="BX6"/>
  <c r="BW6"/>
  <c r="BV6"/>
  <c r="BU6"/>
  <c r="BT6"/>
  <c r="BS6"/>
  <c r="CD5"/>
  <c r="BU5"/>
  <c r="BT5"/>
  <c r="BS5"/>
  <c r="CD4"/>
  <c r="CC4"/>
  <c r="CB4"/>
  <c r="CA4"/>
  <c r="BZ4"/>
  <c r="BY4"/>
  <c r="BX4"/>
  <c r="BW4"/>
  <c r="BV4"/>
  <c r="BS4"/>
  <c r="BS3"/>
  <c r="BS2"/>
  <c r="BQ106"/>
  <c r="BQ108" i="15"/>
  <c r="BP106" i="19"/>
  <c r="BN106"/>
  <c r="BM106"/>
  <c r="BL106"/>
  <c r="BK106"/>
  <c r="BJ106"/>
  <c r="BI106"/>
  <c r="BH106"/>
  <c r="BG106"/>
  <c r="BQ105"/>
  <c r="BQ107" i="15"/>
  <c r="BP105" i="19"/>
  <c r="BN105"/>
  <c r="BM105"/>
  <c r="BL105"/>
  <c r="BK105"/>
  <c r="BJ105"/>
  <c r="BI105"/>
  <c r="BH105"/>
  <c r="BG105"/>
  <c r="BQ104"/>
  <c r="BQ106" i="15"/>
  <c r="BP104" i="19"/>
  <c r="BN104"/>
  <c r="BM104"/>
  <c r="BL104"/>
  <c r="BK104"/>
  <c r="BJ104"/>
  <c r="BI104"/>
  <c r="BH104"/>
  <c r="BG104"/>
  <c r="BQ103"/>
  <c r="BQ105" i="15"/>
  <c r="BP103" i="19"/>
  <c r="BN103"/>
  <c r="BM103"/>
  <c r="BL103"/>
  <c r="BK103"/>
  <c r="BJ103"/>
  <c r="BI103"/>
  <c r="BH103"/>
  <c r="BG103"/>
  <c r="BQ102"/>
  <c r="BQ104" i="15"/>
  <c r="BP102" i="19"/>
  <c r="BN102"/>
  <c r="BM102"/>
  <c r="BL102"/>
  <c r="BK102"/>
  <c r="BJ102"/>
  <c r="BI102"/>
  <c r="BH102"/>
  <c r="BG102"/>
  <c r="BQ101"/>
  <c r="BQ103" i="15"/>
  <c r="BP101" i="19"/>
  <c r="BN101"/>
  <c r="BM101"/>
  <c r="BL101"/>
  <c r="BK101"/>
  <c r="BJ101"/>
  <c r="BI101"/>
  <c r="BH101"/>
  <c r="BG101"/>
  <c r="BQ100"/>
  <c r="BQ102" i="15"/>
  <c r="BP100" i="19"/>
  <c r="BN100"/>
  <c r="BM100"/>
  <c r="BL100"/>
  <c r="BK100"/>
  <c r="BJ100"/>
  <c r="BI100"/>
  <c r="BH100"/>
  <c r="BG100"/>
  <c r="BQ99"/>
  <c r="BQ101" i="15"/>
  <c r="BP99" i="19"/>
  <c r="BN99"/>
  <c r="BM99"/>
  <c r="BL99"/>
  <c r="BK99"/>
  <c r="BJ99"/>
  <c r="BI99"/>
  <c r="BH99"/>
  <c r="BG99"/>
  <c r="BQ98"/>
  <c r="BQ100" i="15"/>
  <c r="BP98" i="19"/>
  <c r="BN98"/>
  <c r="BM98"/>
  <c r="BL98"/>
  <c r="BK98"/>
  <c r="BJ98"/>
  <c r="BI98"/>
  <c r="BH98"/>
  <c r="BG98"/>
  <c r="BQ97"/>
  <c r="BQ99" i="15"/>
  <c r="BP97" i="19"/>
  <c r="BN97"/>
  <c r="BM97"/>
  <c r="BL97"/>
  <c r="BK97"/>
  <c r="BJ97"/>
  <c r="BI97"/>
  <c r="BH97"/>
  <c r="BG97"/>
  <c r="BQ96"/>
  <c r="BQ98" i="15"/>
  <c r="BP96" i="19"/>
  <c r="BN96"/>
  <c r="BM96"/>
  <c r="BL96"/>
  <c r="BK96"/>
  <c r="BJ96"/>
  <c r="BI96"/>
  <c r="BH96"/>
  <c r="BG96"/>
  <c r="BQ95"/>
  <c r="BQ97" i="15"/>
  <c r="BP95" i="19"/>
  <c r="BN95"/>
  <c r="BM95"/>
  <c r="BL95"/>
  <c r="BK95"/>
  <c r="BJ95"/>
  <c r="BI95"/>
  <c r="BH95"/>
  <c r="BG95"/>
  <c r="BQ94"/>
  <c r="BQ96" i="15"/>
  <c r="BP94" i="19"/>
  <c r="BN94"/>
  <c r="BM94"/>
  <c r="BL94"/>
  <c r="BK94"/>
  <c r="BJ94"/>
  <c r="BI94"/>
  <c r="BH94"/>
  <c r="BG94"/>
  <c r="BQ93"/>
  <c r="BQ95" i="15"/>
  <c r="BP93" i="19"/>
  <c r="BN93"/>
  <c r="BM93"/>
  <c r="BL93"/>
  <c r="BK93"/>
  <c r="BJ93"/>
  <c r="BI93"/>
  <c r="BH93"/>
  <c r="BG93"/>
  <c r="BQ92"/>
  <c r="BQ94" i="15"/>
  <c r="BP92" i="19"/>
  <c r="BN92"/>
  <c r="BM92"/>
  <c r="BL92"/>
  <c r="BK92"/>
  <c r="BJ92"/>
  <c r="BI92"/>
  <c r="BH92"/>
  <c r="BG92"/>
  <c r="BQ91"/>
  <c r="BQ93" i="15"/>
  <c r="BP91" i="19"/>
  <c r="BN91"/>
  <c r="BM91"/>
  <c r="BL91"/>
  <c r="BK91"/>
  <c r="BJ91"/>
  <c r="BI91"/>
  <c r="BH91"/>
  <c r="BG91"/>
  <c r="BQ90"/>
  <c r="BQ92" i="15"/>
  <c r="BP90" i="19"/>
  <c r="BN90"/>
  <c r="BM90"/>
  <c r="BL90"/>
  <c r="BK90"/>
  <c r="BJ90"/>
  <c r="BI90"/>
  <c r="BH90"/>
  <c r="BG90"/>
  <c r="BQ89"/>
  <c r="BQ91" i="15"/>
  <c r="BP89" i="19"/>
  <c r="BN89"/>
  <c r="BM89"/>
  <c r="BL89"/>
  <c r="BK89"/>
  <c r="BJ89"/>
  <c r="BI89"/>
  <c r="BH89"/>
  <c r="BG89"/>
  <c r="BQ88"/>
  <c r="BQ90" i="15"/>
  <c r="BP88" i="19"/>
  <c r="BN88"/>
  <c r="BM88"/>
  <c r="BL88"/>
  <c r="BK88"/>
  <c r="BJ88"/>
  <c r="BI88"/>
  <c r="BH88"/>
  <c r="BG88"/>
  <c r="BQ87"/>
  <c r="BQ89" i="15"/>
  <c r="BP87" i="19"/>
  <c r="BN87"/>
  <c r="BM87"/>
  <c r="BL87"/>
  <c r="BK87"/>
  <c r="BJ87"/>
  <c r="BI87"/>
  <c r="BH87"/>
  <c r="BG87"/>
  <c r="BQ86"/>
  <c r="BQ88" i="15"/>
  <c r="BP86" i="19"/>
  <c r="BN86"/>
  <c r="BM86"/>
  <c r="BL86"/>
  <c r="BK86"/>
  <c r="BJ86"/>
  <c r="BI86"/>
  <c r="BH86"/>
  <c r="BG86"/>
  <c r="BQ85"/>
  <c r="BQ87" i="15"/>
  <c r="BP85" i="19"/>
  <c r="BN85"/>
  <c r="BM85"/>
  <c r="BL85"/>
  <c r="BK85"/>
  <c r="BJ85"/>
  <c r="BI85"/>
  <c r="BH85"/>
  <c r="BG85"/>
  <c r="BQ84"/>
  <c r="BQ86" i="15"/>
  <c r="BP84" i="19"/>
  <c r="BN84"/>
  <c r="BM84"/>
  <c r="BL84"/>
  <c r="BK84"/>
  <c r="BJ84"/>
  <c r="BI84"/>
  <c r="BH84"/>
  <c r="BG84"/>
  <c r="BQ83"/>
  <c r="BQ85" i="15"/>
  <c r="BP83" i="19"/>
  <c r="BN83"/>
  <c r="BM83"/>
  <c r="BL83"/>
  <c r="BK83"/>
  <c r="BJ83"/>
  <c r="BI83"/>
  <c r="BH83"/>
  <c r="BG83"/>
  <c r="BQ82"/>
  <c r="BQ84" i="15"/>
  <c r="BP82" i="19"/>
  <c r="BN82"/>
  <c r="BM82"/>
  <c r="BL82"/>
  <c r="BK82"/>
  <c r="BJ82"/>
  <c r="BI82"/>
  <c r="BH82"/>
  <c r="BG82"/>
  <c r="BQ81"/>
  <c r="BQ83" i="15"/>
  <c r="BP81" i="19"/>
  <c r="BN81"/>
  <c r="BM81"/>
  <c r="BL81"/>
  <c r="BK81"/>
  <c r="BJ81"/>
  <c r="BI81"/>
  <c r="BH81"/>
  <c r="BG81"/>
  <c r="BQ80"/>
  <c r="BQ82" i="15"/>
  <c r="BP80" i="19"/>
  <c r="BN80"/>
  <c r="BM80"/>
  <c r="BL80"/>
  <c r="BK80"/>
  <c r="BJ80"/>
  <c r="BI80"/>
  <c r="BH80"/>
  <c r="BG80"/>
  <c r="BQ79"/>
  <c r="BQ81" i="15"/>
  <c r="BP79" i="19"/>
  <c r="BN79"/>
  <c r="BM79"/>
  <c r="BL79"/>
  <c r="BK79"/>
  <c r="BJ79"/>
  <c r="BI79"/>
  <c r="BH79"/>
  <c r="BG79"/>
  <c r="BQ78"/>
  <c r="BQ80" i="15"/>
  <c r="BP78" i="19"/>
  <c r="BN78"/>
  <c r="BM78"/>
  <c r="BL78"/>
  <c r="BK78"/>
  <c r="BJ78"/>
  <c r="BI78"/>
  <c r="BH78"/>
  <c r="BG78"/>
  <c r="BQ77"/>
  <c r="BQ79" i="15"/>
  <c r="BP77" i="19"/>
  <c r="BN77"/>
  <c r="BM77"/>
  <c r="BL77"/>
  <c r="BK77"/>
  <c r="BJ77"/>
  <c r="BI77"/>
  <c r="BH77"/>
  <c r="BG77"/>
  <c r="BQ76"/>
  <c r="BQ78" i="15"/>
  <c r="BP76" i="19"/>
  <c r="BN76"/>
  <c r="BM76"/>
  <c r="BL76"/>
  <c r="BK76"/>
  <c r="BJ76"/>
  <c r="BI76"/>
  <c r="BH76"/>
  <c r="BG76"/>
  <c r="BQ75"/>
  <c r="BQ77" i="15"/>
  <c r="BP75" i="19"/>
  <c r="BN75"/>
  <c r="BM75"/>
  <c r="BL75"/>
  <c r="BK75"/>
  <c r="BJ75"/>
  <c r="BI75"/>
  <c r="BH75"/>
  <c r="BG75"/>
  <c r="BQ74"/>
  <c r="BQ76" i="15"/>
  <c r="BP74" i="19"/>
  <c r="BN74"/>
  <c r="BM74"/>
  <c r="BL74"/>
  <c r="BK74"/>
  <c r="BJ74"/>
  <c r="BI74"/>
  <c r="BH74"/>
  <c r="BG74"/>
  <c r="BQ73"/>
  <c r="BQ75" i="15"/>
  <c r="BP73" i="19"/>
  <c r="BN73"/>
  <c r="BM73"/>
  <c r="BL73"/>
  <c r="BK73"/>
  <c r="BJ73"/>
  <c r="BI73"/>
  <c r="BH73"/>
  <c r="BG73"/>
  <c r="BQ72"/>
  <c r="BQ74" i="15"/>
  <c r="BP72" i="19"/>
  <c r="BN72"/>
  <c r="BM72"/>
  <c r="BL72"/>
  <c r="BK72"/>
  <c r="BJ72"/>
  <c r="BI72"/>
  <c r="BH72"/>
  <c r="BG72"/>
  <c r="BQ71"/>
  <c r="BQ73" i="15"/>
  <c r="BP71" i="19"/>
  <c r="BN71"/>
  <c r="BM71"/>
  <c r="BL71"/>
  <c r="BK71"/>
  <c r="BJ71"/>
  <c r="BI71"/>
  <c r="BH71"/>
  <c r="BG71"/>
  <c r="BQ70"/>
  <c r="BQ72" i="15"/>
  <c r="BP70" i="19"/>
  <c r="BN70"/>
  <c r="BM70"/>
  <c r="BL70"/>
  <c r="BK70"/>
  <c r="BJ70"/>
  <c r="BI70"/>
  <c r="BH70"/>
  <c r="BG70"/>
  <c r="BQ69"/>
  <c r="BQ71" i="15"/>
  <c r="BP69" i="19"/>
  <c r="BN69"/>
  <c r="BM69"/>
  <c r="BL69"/>
  <c r="BK69"/>
  <c r="BJ69"/>
  <c r="BI69"/>
  <c r="BH69"/>
  <c r="BG69"/>
  <c r="BQ68"/>
  <c r="BQ70" i="15"/>
  <c r="BP68" i="19"/>
  <c r="BN68"/>
  <c r="BM68"/>
  <c r="BL68"/>
  <c r="BK68"/>
  <c r="BJ68"/>
  <c r="BI68"/>
  <c r="BH68"/>
  <c r="BG68"/>
  <c r="BQ67"/>
  <c r="BQ69" i="15"/>
  <c r="BP67" i="19"/>
  <c r="BN67"/>
  <c r="BM67"/>
  <c r="BL67"/>
  <c r="BK67"/>
  <c r="BJ67"/>
  <c r="BI67"/>
  <c r="BH67"/>
  <c r="BG67"/>
  <c r="BQ66"/>
  <c r="BQ68" i="15"/>
  <c r="BP66" i="19"/>
  <c r="BN66"/>
  <c r="BM66"/>
  <c r="BL66"/>
  <c r="BK66"/>
  <c r="BJ66"/>
  <c r="BI66"/>
  <c r="BH66"/>
  <c r="BG66"/>
  <c r="BQ65"/>
  <c r="BQ67" i="15"/>
  <c r="BP65" i="19"/>
  <c r="BN65"/>
  <c r="BM65"/>
  <c r="BL65"/>
  <c r="BK65"/>
  <c r="BJ65"/>
  <c r="BI65"/>
  <c r="BH65"/>
  <c r="BG65"/>
  <c r="BQ64"/>
  <c r="BQ66" i="15"/>
  <c r="BP64" i="19"/>
  <c r="BN64"/>
  <c r="BM64"/>
  <c r="BL64"/>
  <c r="BK64"/>
  <c r="BJ64"/>
  <c r="BI64"/>
  <c r="BH64"/>
  <c r="BG64"/>
  <c r="BQ63"/>
  <c r="BQ65" i="15"/>
  <c r="BP63" i="19"/>
  <c r="BN63"/>
  <c r="BM63"/>
  <c r="BL63"/>
  <c r="BK63"/>
  <c r="BJ63"/>
  <c r="BI63"/>
  <c r="BH63"/>
  <c r="BG63"/>
  <c r="BQ62"/>
  <c r="BQ64" i="15"/>
  <c r="BP62" i="19"/>
  <c r="BN62"/>
  <c r="BM62"/>
  <c r="BL62"/>
  <c r="BK62"/>
  <c r="BJ62"/>
  <c r="BI62"/>
  <c r="BH62"/>
  <c r="BG62"/>
  <c r="BQ61"/>
  <c r="BQ63" i="15"/>
  <c r="BP61" i="19"/>
  <c r="BN61"/>
  <c r="BM61"/>
  <c r="BL61"/>
  <c r="BK61"/>
  <c r="BJ61"/>
  <c r="BI61"/>
  <c r="BH61"/>
  <c r="BG61"/>
  <c r="BQ60"/>
  <c r="BQ62" i="15"/>
  <c r="BP60" i="19"/>
  <c r="BN60"/>
  <c r="BM60"/>
  <c r="BL60"/>
  <c r="BK60"/>
  <c r="BJ60"/>
  <c r="BI60"/>
  <c r="BH60"/>
  <c r="BG60"/>
  <c r="BQ59"/>
  <c r="BQ61" i="15"/>
  <c r="BP59" i="19"/>
  <c r="BN59"/>
  <c r="BM59"/>
  <c r="BL59"/>
  <c r="BK59"/>
  <c r="BJ59"/>
  <c r="BI59"/>
  <c r="BH59"/>
  <c r="BG59"/>
  <c r="BQ58"/>
  <c r="BQ60" i="15"/>
  <c r="BP58" i="19"/>
  <c r="BN58"/>
  <c r="BM58"/>
  <c r="BL58"/>
  <c r="BK58"/>
  <c r="BJ58"/>
  <c r="BI58"/>
  <c r="BH58"/>
  <c r="BG58"/>
  <c r="BQ57"/>
  <c r="BQ59" i="15"/>
  <c r="BP57" i="19"/>
  <c r="BN57"/>
  <c r="BM57"/>
  <c r="BL57"/>
  <c r="BK57"/>
  <c r="BJ57"/>
  <c r="BI57"/>
  <c r="BH57"/>
  <c r="BG57"/>
  <c r="BQ56"/>
  <c r="BQ58" i="15"/>
  <c r="BP56" i="19"/>
  <c r="BN56"/>
  <c r="BM56"/>
  <c r="BL56"/>
  <c r="BK56"/>
  <c r="BJ56"/>
  <c r="BI56"/>
  <c r="BH56"/>
  <c r="BG56"/>
  <c r="BQ55"/>
  <c r="BQ57" i="15"/>
  <c r="BP55" i="19"/>
  <c r="BN55"/>
  <c r="BM55"/>
  <c r="BL55"/>
  <c r="BK55"/>
  <c r="BJ55"/>
  <c r="BI55"/>
  <c r="BH55"/>
  <c r="BG55"/>
  <c r="BQ54"/>
  <c r="BQ56" i="15"/>
  <c r="BP54" i="19"/>
  <c r="BN54"/>
  <c r="BM54"/>
  <c r="BL54"/>
  <c r="BK54"/>
  <c r="BJ54"/>
  <c r="BI54"/>
  <c r="BH54"/>
  <c r="BG54"/>
  <c r="BQ53"/>
  <c r="BQ55" i="15"/>
  <c r="BP53" i="19"/>
  <c r="BN53"/>
  <c r="BM53"/>
  <c r="BL53"/>
  <c r="BK53"/>
  <c r="BJ53"/>
  <c r="BI53"/>
  <c r="BH53"/>
  <c r="BG53"/>
  <c r="BQ52"/>
  <c r="BQ54" i="15"/>
  <c r="BP52" i="19"/>
  <c r="BN52"/>
  <c r="BM52"/>
  <c r="BL52"/>
  <c r="BK52"/>
  <c r="BJ52"/>
  <c r="BI52"/>
  <c r="BH52"/>
  <c r="BG52"/>
  <c r="BQ51"/>
  <c r="BQ53" i="15"/>
  <c r="BP51" i="19"/>
  <c r="BN51"/>
  <c r="BM51"/>
  <c r="BL51"/>
  <c r="BK51"/>
  <c r="BJ51"/>
  <c r="BI51"/>
  <c r="BH51"/>
  <c r="BG51"/>
  <c r="BQ50"/>
  <c r="BQ52" i="15"/>
  <c r="BP50" i="19"/>
  <c r="BN50"/>
  <c r="BM50"/>
  <c r="BL50"/>
  <c r="BK50"/>
  <c r="BJ50"/>
  <c r="BI50"/>
  <c r="BH50"/>
  <c r="BG50"/>
  <c r="BQ49"/>
  <c r="BQ51" i="15"/>
  <c r="BP49" i="19"/>
  <c r="BN49"/>
  <c r="BM49"/>
  <c r="BL49"/>
  <c r="BK49"/>
  <c r="BJ49"/>
  <c r="BI49"/>
  <c r="BH49"/>
  <c r="BG49"/>
  <c r="BQ48"/>
  <c r="BQ50" i="15"/>
  <c r="BP48" i="19"/>
  <c r="BN48"/>
  <c r="BM48"/>
  <c r="BL48"/>
  <c r="BK48"/>
  <c r="BJ48"/>
  <c r="BI48"/>
  <c r="BH48"/>
  <c r="BG48"/>
  <c r="BQ47"/>
  <c r="BQ49" i="15"/>
  <c r="BP47" i="19"/>
  <c r="BN47"/>
  <c r="BM47"/>
  <c r="BL47"/>
  <c r="BK47"/>
  <c r="BJ47"/>
  <c r="BI47"/>
  <c r="BH47"/>
  <c r="BG47"/>
  <c r="BQ46"/>
  <c r="BQ48" i="15"/>
  <c r="BP46" i="19"/>
  <c r="BN46"/>
  <c r="BM46"/>
  <c r="BL46"/>
  <c r="BK46"/>
  <c r="BJ46"/>
  <c r="BI46"/>
  <c r="BH46"/>
  <c r="BG46"/>
  <c r="BQ45"/>
  <c r="BQ47" i="15"/>
  <c r="BP45" i="19"/>
  <c r="BN45"/>
  <c r="BM45"/>
  <c r="BL45"/>
  <c r="BK45"/>
  <c r="BJ45"/>
  <c r="BI45"/>
  <c r="BH45"/>
  <c r="BG45"/>
  <c r="BQ44"/>
  <c r="BQ46" i="15"/>
  <c r="BP44" i="19"/>
  <c r="BN44"/>
  <c r="BM44"/>
  <c r="BL44"/>
  <c r="BK44"/>
  <c r="BJ44"/>
  <c r="BI44"/>
  <c r="BH44"/>
  <c r="BG44"/>
  <c r="BQ43"/>
  <c r="BQ45" i="15"/>
  <c r="BP43" i="19"/>
  <c r="BN43"/>
  <c r="BM43"/>
  <c r="BL43"/>
  <c r="BK43"/>
  <c r="BJ43"/>
  <c r="BI43"/>
  <c r="BH43"/>
  <c r="BG43"/>
  <c r="BQ42"/>
  <c r="BQ44" i="15"/>
  <c r="BP42" i="19"/>
  <c r="BN42"/>
  <c r="BM42"/>
  <c r="BL42"/>
  <c r="BK42"/>
  <c r="BJ42"/>
  <c r="BI42"/>
  <c r="BH42"/>
  <c r="BG42"/>
  <c r="BQ41"/>
  <c r="BQ43" i="15"/>
  <c r="BP41" i="19"/>
  <c r="BN41"/>
  <c r="BM41"/>
  <c r="BL41"/>
  <c r="BK41"/>
  <c r="BJ41"/>
  <c r="BI41"/>
  <c r="BH41"/>
  <c r="BG41"/>
  <c r="BQ40"/>
  <c r="BQ42" i="15"/>
  <c r="BP40" i="19"/>
  <c r="BN40"/>
  <c r="BM40"/>
  <c r="BL40"/>
  <c r="BK40"/>
  <c r="BJ40"/>
  <c r="BI40"/>
  <c r="BH40"/>
  <c r="BG40"/>
  <c r="BQ39"/>
  <c r="BQ41" i="15"/>
  <c r="BP39" i="19"/>
  <c r="BN39"/>
  <c r="BM39"/>
  <c r="BL39"/>
  <c r="BK39"/>
  <c r="BJ39"/>
  <c r="BI39"/>
  <c r="BH39"/>
  <c r="BG39"/>
  <c r="BQ38"/>
  <c r="BQ40" i="15"/>
  <c r="BP38" i="19"/>
  <c r="BN38"/>
  <c r="BM38"/>
  <c r="BL38"/>
  <c r="BK38"/>
  <c r="BJ38"/>
  <c r="BI38"/>
  <c r="BH38"/>
  <c r="BG38"/>
  <c r="BQ37"/>
  <c r="BQ39" i="15"/>
  <c r="BP37" i="19"/>
  <c r="BN37"/>
  <c r="BM37"/>
  <c r="BL37"/>
  <c r="BK37"/>
  <c r="BJ37"/>
  <c r="BI37"/>
  <c r="BH37"/>
  <c r="BG37"/>
  <c r="BQ36"/>
  <c r="BQ38" i="15"/>
  <c r="BP36" i="19"/>
  <c r="BN36"/>
  <c r="BM36"/>
  <c r="BL36"/>
  <c r="BK36"/>
  <c r="BJ36"/>
  <c r="BI36"/>
  <c r="BH36"/>
  <c r="BG36"/>
  <c r="BQ35"/>
  <c r="BQ37" i="15"/>
  <c r="BP35" i="19"/>
  <c r="BN35"/>
  <c r="BM35"/>
  <c r="BL35"/>
  <c r="BK35"/>
  <c r="BJ35"/>
  <c r="BI35"/>
  <c r="BH35"/>
  <c r="BG35"/>
  <c r="BQ34"/>
  <c r="BQ36" i="15"/>
  <c r="BP34" i="19"/>
  <c r="BN34"/>
  <c r="BM34"/>
  <c r="BL34"/>
  <c r="BK34"/>
  <c r="BJ34"/>
  <c r="BI34"/>
  <c r="BH34"/>
  <c r="BG34"/>
  <c r="BQ33"/>
  <c r="BQ35" i="15"/>
  <c r="BP33" i="19"/>
  <c r="BN33"/>
  <c r="BM33"/>
  <c r="BL33"/>
  <c r="BK33"/>
  <c r="BJ33"/>
  <c r="BI33"/>
  <c r="BH33"/>
  <c r="BG33"/>
  <c r="BQ32"/>
  <c r="BQ34" i="15"/>
  <c r="BP32" i="19"/>
  <c r="BN32"/>
  <c r="BM32"/>
  <c r="BL32"/>
  <c r="BK32"/>
  <c r="BJ32"/>
  <c r="BI32"/>
  <c r="BH32"/>
  <c r="BG32"/>
  <c r="BQ31"/>
  <c r="BQ33" i="15"/>
  <c r="BP31" i="19"/>
  <c r="BN31"/>
  <c r="BM31"/>
  <c r="BL31"/>
  <c r="BK31"/>
  <c r="BJ31"/>
  <c r="BI31"/>
  <c r="BH31"/>
  <c r="BG31"/>
  <c r="BQ30"/>
  <c r="BQ32" i="15"/>
  <c r="BP30" i="19"/>
  <c r="BN30"/>
  <c r="BM30"/>
  <c r="BL30"/>
  <c r="BK30"/>
  <c r="BJ30"/>
  <c r="BI30"/>
  <c r="BH30"/>
  <c r="BG30"/>
  <c r="BQ29"/>
  <c r="BQ31" i="15"/>
  <c r="BP29" i="19"/>
  <c r="BN29"/>
  <c r="BM29"/>
  <c r="BL29"/>
  <c r="BK29"/>
  <c r="BJ29"/>
  <c r="BI29"/>
  <c r="BH29"/>
  <c r="BG29"/>
  <c r="BQ28"/>
  <c r="BQ30" i="15"/>
  <c r="BP28" i="19"/>
  <c r="BN28"/>
  <c r="BM28"/>
  <c r="BL28"/>
  <c r="BK28"/>
  <c r="BJ28"/>
  <c r="BI28"/>
  <c r="BH28"/>
  <c r="BG28"/>
  <c r="BQ27"/>
  <c r="BQ29" i="15"/>
  <c r="BP27" i="19"/>
  <c r="BN27"/>
  <c r="BM27"/>
  <c r="BL27"/>
  <c r="BK27"/>
  <c r="BJ27"/>
  <c r="BI27"/>
  <c r="BH27"/>
  <c r="BG27"/>
  <c r="BQ26"/>
  <c r="BQ28" i="15"/>
  <c r="BP26" i="19"/>
  <c r="BN26"/>
  <c r="BM26"/>
  <c r="BL26"/>
  <c r="BK26"/>
  <c r="BJ26"/>
  <c r="BI26"/>
  <c r="BH26"/>
  <c r="BG26"/>
  <c r="BQ25"/>
  <c r="BQ27" i="15"/>
  <c r="BP25" i="19"/>
  <c r="BN25"/>
  <c r="BM25"/>
  <c r="BL25"/>
  <c r="BK25"/>
  <c r="BJ25"/>
  <c r="BI25"/>
  <c r="BH25"/>
  <c r="BG25"/>
  <c r="BQ24"/>
  <c r="BQ26" i="15"/>
  <c r="BP24" i="19"/>
  <c r="BN24"/>
  <c r="BM24"/>
  <c r="BL24"/>
  <c r="BK24"/>
  <c r="BJ24"/>
  <c r="BI24"/>
  <c r="BH24"/>
  <c r="BG24"/>
  <c r="BQ23"/>
  <c r="BQ25" i="15"/>
  <c r="BP23" i="19"/>
  <c r="BN23"/>
  <c r="BM23"/>
  <c r="BL23"/>
  <c r="BK23"/>
  <c r="BJ23"/>
  <c r="BI23"/>
  <c r="BH23"/>
  <c r="BG23"/>
  <c r="BQ22"/>
  <c r="BQ24" i="15"/>
  <c r="BP22" i="19"/>
  <c r="BN22"/>
  <c r="BM22"/>
  <c r="BL22"/>
  <c r="BK22"/>
  <c r="BJ22"/>
  <c r="BI22"/>
  <c r="BH22"/>
  <c r="BG22"/>
  <c r="BQ21"/>
  <c r="BQ23" i="15"/>
  <c r="BP21" i="19"/>
  <c r="BN21"/>
  <c r="BM21"/>
  <c r="BL21"/>
  <c r="BK21"/>
  <c r="BJ21"/>
  <c r="BI21"/>
  <c r="BH21"/>
  <c r="BG21"/>
  <c r="BQ20"/>
  <c r="BQ22" i="15"/>
  <c r="BP20" i="19"/>
  <c r="BN20"/>
  <c r="BM20"/>
  <c r="BL20"/>
  <c r="BK20"/>
  <c r="BJ20"/>
  <c r="BI20"/>
  <c r="BH20"/>
  <c r="BG20"/>
  <c r="BQ19"/>
  <c r="BQ21" i="15"/>
  <c r="BP19" i="19"/>
  <c r="BN19"/>
  <c r="BM19"/>
  <c r="BL19"/>
  <c r="BK19"/>
  <c r="BJ19"/>
  <c r="BI19"/>
  <c r="BH19"/>
  <c r="BG19"/>
  <c r="BQ18"/>
  <c r="BQ20" i="15"/>
  <c r="BP18" i="19"/>
  <c r="BN18"/>
  <c r="BM18"/>
  <c r="BL18"/>
  <c r="BK18"/>
  <c r="BJ18"/>
  <c r="BI18"/>
  <c r="BH18"/>
  <c r="BG18"/>
  <c r="BQ17"/>
  <c r="BQ19" i="15"/>
  <c r="BP17" i="19"/>
  <c r="BN17"/>
  <c r="BM17"/>
  <c r="BL17"/>
  <c r="BK17"/>
  <c r="BJ17"/>
  <c r="BI17"/>
  <c r="BH17"/>
  <c r="BG17"/>
  <c r="BQ16"/>
  <c r="BQ18" i="15"/>
  <c r="BP16" i="19"/>
  <c r="BN16"/>
  <c r="BM16"/>
  <c r="BL16"/>
  <c r="BK16"/>
  <c r="BJ16"/>
  <c r="BI16"/>
  <c r="BH16"/>
  <c r="BG16"/>
  <c r="BQ15"/>
  <c r="BQ17" i="15"/>
  <c r="BP15" i="19"/>
  <c r="BN15"/>
  <c r="BM15"/>
  <c r="BL15"/>
  <c r="BK15"/>
  <c r="BJ15"/>
  <c r="BI15"/>
  <c r="BH15"/>
  <c r="BG15"/>
  <c r="BQ14"/>
  <c r="BQ16" i="15"/>
  <c r="BP14" i="19"/>
  <c r="BN14"/>
  <c r="BM14"/>
  <c r="BL14"/>
  <c r="BK14"/>
  <c r="BJ14"/>
  <c r="BI14"/>
  <c r="BH14"/>
  <c r="BG14"/>
  <c r="BQ13"/>
  <c r="BQ15" i="15"/>
  <c r="BP13" i="19"/>
  <c r="BN13"/>
  <c r="BM13"/>
  <c r="BL13"/>
  <c r="BK13"/>
  <c r="BJ13"/>
  <c r="BI13"/>
  <c r="BH13"/>
  <c r="BG13"/>
  <c r="BQ12"/>
  <c r="BQ14" i="15"/>
  <c r="BP12" i="19"/>
  <c r="BN12"/>
  <c r="BM12"/>
  <c r="BL12"/>
  <c r="BK12"/>
  <c r="BJ12"/>
  <c r="BI12"/>
  <c r="BH12"/>
  <c r="BG12"/>
  <c r="BQ11"/>
  <c r="BQ13" i="15"/>
  <c r="BP11" i="19"/>
  <c r="BN11"/>
  <c r="BM11"/>
  <c r="BL11"/>
  <c r="BK11"/>
  <c r="BJ11"/>
  <c r="BI11"/>
  <c r="BH11"/>
  <c r="BG11"/>
  <c r="BQ10"/>
  <c r="BQ12" i="15"/>
  <c r="BP10" i="19"/>
  <c r="BN10"/>
  <c r="BM10"/>
  <c r="BL10"/>
  <c r="BK10"/>
  <c r="BJ10"/>
  <c r="BI10"/>
  <c r="BH10"/>
  <c r="BG10"/>
  <c r="BQ9"/>
  <c r="BQ11" i="15"/>
  <c r="BP9" i="19"/>
  <c r="BN9"/>
  <c r="BM9"/>
  <c r="BL9"/>
  <c r="BK9"/>
  <c r="BJ9"/>
  <c r="BI9"/>
  <c r="BH9"/>
  <c r="BG9"/>
  <c r="BQ8"/>
  <c r="BP8"/>
  <c r="BO8"/>
  <c r="BN8"/>
  <c r="BM8"/>
  <c r="BL8"/>
  <c r="BK8"/>
  <c r="BJ8"/>
  <c r="BI8"/>
  <c r="BH8"/>
  <c r="BG8"/>
  <c r="BQ7"/>
  <c r="BP7"/>
  <c r="BN7"/>
  <c r="BM7"/>
  <c r="BL7"/>
  <c r="BK7"/>
  <c r="BJ7"/>
  <c r="BI7"/>
  <c r="BH7"/>
  <c r="BG7"/>
  <c r="BN6"/>
  <c r="BM6"/>
  <c r="BL6"/>
  <c r="BK6"/>
  <c r="BJ6"/>
  <c r="BI6"/>
  <c r="BH6"/>
  <c r="BG6"/>
  <c r="BR5"/>
  <c r="BI5"/>
  <c r="BH5"/>
  <c r="BG5"/>
  <c r="BR4"/>
  <c r="BQ4"/>
  <c r="BP4"/>
  <c r="BO4"/>
  <c r="BN4"/>
  <c r="BM4"/>
  <c r="BL4"/>
  <c r="BK4"/>
  <c r="BJ4"/>
  <c r="BG4"/>
  <c r="BG3"/>
  <c r="BG2"/>
  <c r="BE106"/>
  <c r="BE108" i="15"/>
  <c r="BD106" i="19"/>
  <c r="BB106"/>
  <c r="BA106"/>
  <c r="AZ106"/>
  <c r="AY106"/>
  <c r="AX106"/>
  <c r="AW106"/>
  <c r="AV106"/>
  <c r="AU106"/>
  <c r="BE105"/>
  <c r="BE107" i="15"/>
  <c r="BD105" i="19"/>
  <c r="BB105"/>
  <c r="BA105"/>
  <c r="AZ105"/>
  <c r="AY105"/>
  <c r="AX105"/>
  <c r="AW105"/>
  <c r="AV105"/>
  <c r="AU105"/>
  <c r="BE104"/>
  <c r="BE106" i="15"/>
  <c r="BD104" i="19"/>
  <c r="BB104"/>
  <c r="BA104"/>
  <c r="AZ104"/>
  <c r="AY104"/>
  <c r="AX104"/>
  <c r="AW104"/>
  <c r="AV104"/>
  <c r="AU104"/>
  <c r="BE103"/>
  <c r="BE105" i="15"/>
  <c r="BD103" i="19"/>
  <c r="BB103"/>
  <c r="BA103"/>
  <c r="AZ103"/>
  <c r="AY103"/>
  <c r="AX103"/>
  <c r="AW103"/>
  <c r="AV103"/>
  <c r="AU103"/>
  <c r="BE102"/>
  <c r="BE104" i="15"/>
  <c r="BD102" i="19"/>
  <c r="BB102"/>
  <c r="BA102"/>
  <c r="AZ102"/>
  <c r="AY102"/>
  <c r="AX102"/>
  <c r="AW102"/>
  <c r="AV102"/>
  <c r="AU102"/>
  <c r="BE101"/>
  <c r="BE103" i="15"/>
  <c r="BD101" i="19"/>
  <c r="BB101"/>
  <c r="BA101"/>
  <c r="AZ101"/>
  <c r="AY101"/>
  <c r="AX101"/>
  <c r="AW101"/>
  <c r="AV101"/>
  <c r="AU101"/>
  <c r="BE100"/>
  <c r="BE102" i="15"/>
  <c r="BD100" i="19"/>
  <c r="BB100"/>
  <c r="BA100"/>
  <c r="AZ100"/>
  <c r="AY100"/>
  <c r="AX100"/>
  <c r="AW100"/>
  <c r="AV100"/>
  <c r="AU100"/>
  <c r="BE99"/>
  <c r="BE101" i="15"/>
  <c r="BD99" i="19"/>
  <c r="BB99"/>
  <c r="BA99"/>
  <c r="AZ99"/>
  <c r="AY99"/>
  <c r="AX99"/>
  <c r="AW99"/>
  <c r="AV99"/>
  <c r="AU99"/>
  <c r="BE98"/>
  <c r="BE100" i="15"/>
  <c r="BD98" i="19"/>
  <c r="BB98"/>
  <c r="BA98"/>
  <c r="AZ98"/>
  <c r="AY98"/>
  <c r="AX98"/>
  <c r="AW98"/>
  <c r="AV98"/>
  <c r="AU98"/>
  <c r="BE97"/>
  <c r="BE99" i="15"/>
  <c r="BD97" i="19"/>
  <c r="BB97"/>
  <c r="BA97"/>
  <c r="AZ97"/>
  <c r="AY97"/>
  <c r="AX97"/>
  <c r="AW97"/>
  <c r="AV97"/>
  <c r="AU97"/>
  <c r="BE96"/>
  <c r="BE98" i="15"/>
  <c r="BD96" i="19"/>
  <c r="BB96"/>
  <c r="BA96"/>
  <c r="AZ96"/>
  <c r="AY96"/>
  <c r="AX96"/>
  <c r="AW96"/>
  <c r="AV96"/>
  <c r="AU96"/>
  <c r="BE95"/>
  <c r="BE97" i="15"/>
  <c r="BD95" i="19"/>
  <c r="BB95"/>
  <c r="BA95"/>
  <c r="AZ95"/>
  <c r="AY95"/>
  <c r="AX95"/>
  <c r="AW95"/>
  <c r="AV95"/>
  <c r="AU95"/>
  <c r="BE94"/>
  <c r="BE96" i="15"/>
  <c r="BD94" i="19"/>
  <c r="BB94"/>
  <c r="BA94"/>
  <c r="AZ94"/>
  <c r="AY94"/>
  <c r="AX94"/>
  <c r="AW94"/>
  <c r="AV94"/>
  <c r="AU94"/>
  <c r="BE93"/>
  <c r="BE95" i="15"/>
  <c r="BD93" i="19"/>
  <c r="BB93"/>
  <c r="BA93"/>
  <c r="AZ93"/>
  <c r="AY93"/>
  <c r="AX93"/>
  <c r="AW93"/>
  <c r="AV93"/>
  <c r="AU93"/>
  <c r="BE92"/>
  <c r="BE94" i="15"/>
  <c r="BD92" i="19"/>
  <c r="BB92"/>
  <c r="BA92"/>
  <c r="AZ92"/>
  <c r="AY92"/>
  <c r="AX92"/>
  <c r="AW92"/>
  <c r="AV92"/>
  <c r="AU92"/>
  <c r="BE91"/>
  <c r="BE93" i="15"/>
  <c r="BD91" i="19"/>
  <c r="BB91"/>
  <c r="BA91"/>
  <c r="AZ91"/>
  <c r="AY91"/>
  <c r="AX91"/>
  <c r="AW91"/>
  <c r="AV91"/>
  <c r="AU91"/>
  <c r="BE90"/>
  <c r="BE92" i="15"/>
  <c r="BD90" i="19"/>
  <c r="BB90"/>
  <c r="BA90"/>
  <c r="AZ90"/>
  <c r="AY90"/>
  <c r="AX90"/>
  <c r="AW90"/>
  <c r="AV90"/>
  <c r="AU90"/>
  <c r="BE89"/>
  <c r="BE91" i="15"/>
  <c r="BD89" i="19"/>
  <c r="BB89"/>
  <c r="BA89"/>
  <c r="AZ89"/>
  <c r="AY89"/>
  <c r="AX89"/>
  <c r="AW89"/>
  <c r="AV89"/>
  <c r="AU89"/>
  <c r="BE88"/>
  <c r="BE90" i="15"/>
  <c r="BD88" i="19"/>
  <c r="BB88"/>
  <c r="BA88"/>
  <c r="AZ88"/>
  <c r="AY88"/>
  <c r="AX88"/>
  <c r="AW88"/>
  <c r="AV88"/>
  <c r="AU88"/>
  <c r="BE87"/>
  <c r="BE89" i="15"/>
  <c r="BD87" i="19"/>
  <c r="BB87"/>
  <c r="BA87"/>
  <c r="AZ87"/>
  <c r="AY87"/>
  <c r="AX87"/>
  <c r="AW87"/>
  <c r="AV87"/>
  <c r="AU87"/>
  <c r="BE86"/>
  <c r="BE88" i="15"/>
  <c r="BD86" i="19"/>
  <c r="BB86"/>
  <c r="BA86"/>
  <c r="AZ86"/>
  <c r="AY86"/>
  <c r="AX86"/>
  <c r="AW86"/>
  <c r="AV86"/>
  <c r="AU86"/>
  <c r="BE85"/>
  <c r="BE87" i="15"/>
  <c r="BD85" i="19"/>
  <c r="BB85"/>
  <c r="BA85"/>
  <c r="AZ85"/>
  <c r="AY85"/>
  <c r="AX85"/>
  <c r="AW85"/>
  <c r="AV85"/>
  <c r="AU85"/>
  <c r="BE84"/>
  <c r="BE86" i="15"/>
  <c r="BD84" i="19"/>
  <c r="BB84"/>
  <c r="BA84"/>
  <c r="AZ84"/>
  <c r="AY84"/>
  <c r="AX84"/>
  <c r="AW84"/>
  <c r="AV84"/>
  <c r="AU84"/>
  <c r="BE83"/>
  <c r="BE85" i="15"/>
  <c r="BD83" i="19"/>
  <c r="BB83"/>
  <c r="BA83"/>
  <c r="AZ83"/>
  <c r="AY83"/>
  <c r="AX83"/>
  <c r="AW83"/>
  <c r="AV83"/>
  <c r="AU83"/>
  <c r="BE82"/>
  <c r="BE84" i="15"/>
  <c r="BD82" i="19"/>
  <c r="BB82"/>
  <c r="BA82"/>
  <c r="AZ82"/>
  <c r="AY82"/>
  <c r="AX82"/>
  <c r="AW82"/>
  <c r="AV82"/>
  <c r="AU82"/>
  <c r="BE81"/>
  <c r="BE83" i="15"/>
  <c r="BD81" i="19"/>
  <c r="BB81"/>
  <c r="BA81"/>
  <c r="AZ81"/>
  <c r="AY81"/>
  <c r="AX81"/>
  <c r="AW81"/>
  <c r="AV81"/>
  <c r="AU81"/>
  <c r="BE80"/>
  <c r="BE82" i="15"/>
  <c r="BD80" i="19"/>
  <c r="BB80"/>
  <c r="BA80"/>
  <c r="AZ80"/>
  <c r="AY80"/>
  <c r="AX80"/>
  <c r="AW80"/>
  <c r="AV80"/>
  <c r="AU80"/>
  <c r="BE79"/>
  <c r="BE81" i="15"/>
  <c r="BD79" i="19"/>
  <c r="BB79"/>
  <c r="BA79"/>
  <c r="AZ79"/>
  <c r="AY79"/>
  <c r="AX79"/>
  <c r="AW79"/>
  <c r="AV79"/>
  <c r="AU79"/>
  <c r="BE78"/>
  <c r="BE80" i="15"/>
  <c r="BD78" i="19"/>
  <c r="BB78"/>
  <c r="BA78"/>
  <c r="AZ78"/>
  <c r="AY78"/>
  <c r="AX78"/>
  <c r="AW78"/>
  <c r="AV78"/>
  <c r="AU78"/>
  <c r="BE77"/>
  <c r="BE79" i="15"/>
  <c r="BD77" i="19"/>
  <c r="BB77"/>
  <c r="BA77"/>
  <c r="AZ77"/>
  <c r="AY77"/>
  <c r="AX77"/>
  <c r="AW77"/>
  <c r="AV77"/>
  <c r="AU77"/>
  <c r="BE76"/>
  <c r="BE78" i="15"/>
  <c r="BD76" i="19"/>
  <c r="BB76"/>
  <c r="BA76"/>
  <c r="AZ76"/>
  <c r="AY76"/>
  <c r="AX76"/>
  <c r="AW76"/>
  <c r="AV76"/>
  <c r="AU76"/>
  <c r="BE75"/>
  <c r="BE77" i="15"/>
  <c r="BD75" i="19"/>
  <c r="BB75"/>
  <c r="BA75"/>
  <c r="AZ75"/>
  <c r="AY75"/>
  <c r="AX75"/>
  <c r="AW75"/>
  <c r="AV75"/>
  <c r="AU75"/>
  <c r="BE74"/>
  <c r="BE76" i="15"/>
  <c r="BD74" i="19"/>
  <c r="BB74"/>
  <c r="BA74"/>
  <c r="AZ74"/>
  <c r="AY74"/>
  <c r="AX74"/>
  <c r="AW74"/>
  <c r="AV74"/>
  <c r="AU74"/>
  <c r="BE73"/>
  <c r="BE75" i="15"/>
  <c r="BD73" i="19"/>
  <c r="BB73"/>
  <c r="BA73"/>
  <c r="AZ73"/>
  <c r="AY73"/>
  <c r="AX73"/>
  <c r="AW73"/>
  <c r="AV73"/>
  <c r="AU73"/>
  <c r="BE72"/>
  <c r="BE74" i="15"/>
  <c r="BD72" i="19"/>
  <c r="BB72"/>
  <c r="BA72"/>
  <c r="AZ72"/>
  <c r="AY72"/>
  <c r="AX72"/>
  <c r="AW72"/>
  <c r="AV72"/>
  <c r="AU72"/>
  <c r="BE71"/>
  <c r="BE73" i="15"/>
  <c r="BD71" i="19"/>
  <c r="BB71"/>
  <c r="BA71"/>
  <c r="AZ71"/>
  <c r="AY71"/>
  <c r="AX71"/>
  <c r="AW71"/>
  <c r="AV71"/>
  <c r="AU71"/>
  <c r="BE70"/>
  <c r="BE72" i="15"/>
  <c r="BD70" i="19"/>
  <c r="BB70"/>
  <c r="BA70"/>
  <c r="AZ70"/>
  <c r="AY70"/>
  <c r="AX70"/>
  <c r="AW70"/>
  <c r="AV70"/>
  <c r="AU70"/>
  <c r="BE69"/>
  <c r="BE71" i="15"/>
  <c r="BD69" i="19"/>
  <c r="BB69"/>
  <c r="BA69"/>
  <c r="AZ69"/>
  <c r="AY69"/>
  <c r="AX69"/>
  <c r="AW69"/>
  <c r="AV69"/>
  <c r="AU69"/>
  <c r="BE68"/>
  <c r="BE70" i="15"/>
  <c r="BD68" i="19"/>
  <c r="BB68"/>
  <c r="BA68"/>
  <c r="AZ68"/>
  <c r="AY68"/>
  <c r="AX68"/>
  <c r="AW68"/>
  <c r="AV68"/>
  <c r="AU68"/>
  <c r="BE67"/>
  <c r="BE69" i="15"/>
  <c r="BD67" i="19"/>
  <c r="BB67"/>
  <c r="BA67"/>
  <c r="AZ67"/>
  <c r="AY67"/>
  <c r="AX67"/>
  <c r="AW67"/>
  <c r="AV67"/>
  <c r="AU67"/>
  <c r="BE66"/>
  <c r="BE68" i="15"/>
  <c r="BD66" i="19"/>
  <c r="BB66"/>
  <c r="BA66"/>
  <c r="AZ66"/>
  <c r="AY66"/>
  <c r="AX66"/>
  <c r="AW66"/>
  <c r="AV66"/>
  <c r="AU66"/>
  <c r="BE65"/>
  <c r="BE67" i="15"/>
  <c r="BD65" i="19"/>
  <c r="BB65"/>
  <c r="BA65"/>
  <c r="AZ65"/>
  <c r="AY65"/>
  <c r="AX65"/>
  <c r="AW65"/>
  <c r="AV65"/>
  <c r="AU65"/>
  <c r="BE64"/>
  <c r="BE66" i="15"/>
  <c r="BD64" i="19"/>
  <c r="BB64"/>
  <c r="BA64"/>
  <c r="AZ64"/>
  <c r="AY64"/>
  <c r="AX64"/>
  <c r="AW64"/>
  <c r="AV64"/>
  <c r="AU64"/>
  <c r="BE63"/>
  <c r="BE65" i="15"/>
  <c r="BD63" i="19"/>
  <c r="BB63"/>
  <c r="BA63"/>
  <c r="AZ63"/>
  <c r="AY63"/>
  <c r="AX63"/>
  <c r="AW63"/>
  <c r="AV63"/>
  <c r="AU63"/>
  <c r="BE62"/>
  <c r="BE64" i="15"/>
  <c r="BD62" i="19"/>
  <c r="BB62"/>
  <c r="BA62"/>
  <c r="AZ62"/>
  <c r="AY62"/>
  <c r="AX62"/>
  <c r="AW62"/>
  <c r="AV62"/>
  <c r="AU62"/>
  <c r="BE61"/>
  <c r="BE63" i="15"/>
  <c r="BD61" i="19"/>
  <c r="BB61"/>
  <c r="BA61"/>
  <c r="AZ61"/>
  <c r="AY61"/>
  <c r="AX61"/>
  <c r="AW61"/>
  <c r="AV61"/>
  <c r="AU61"/>
  <c r="BE60"/>
  <c r="BE62" i="15"/>
  <c r="BD60" i="19"/>
  <c r="BB60"/>
  <c r="BA60"/>
  <c r="AZ60"/>
  <c r="AY60"/>
  <c r="AX60"/>
  <c r="AW60"/>
  <c r="AV60"/>
  <c r="AU60"/>
  <c r="BE59"/>
  <c r="BE61" i="15"/>
  <c r="BD59" i="19"/>
  <c r="BB59"/>
  <c r="BA59"/>
  <c r="AZ59"/>
  <c r="AY59"/>
  <c r="AX59"/>
  <c r="AW59"/>
  <c r="AV59"/>
  <c r="AU59"/>
  <c r="BE58"/>
  <c r="BE60" i="15"/>
  <c r="BD58" i="19"/>
  <c r="BB58"/>
  <c r="BA58"/>
  <c r="AZ58"/>
  <c r="AY58"/>
  <c r="AX58"/>
  <c r="AW58"/>
  <c r="AV58"/>
  <c r="AU58"/>
  <c r="BE57"/>
  <c r="BE59" i="15"/>
  <c r="BD57" i="19"/>
  <c r="BB57"/>
  <c r="BA57"/>
  <c r="AZ57"/>
  <c r="AY57"/>
  <c r="AX57"/>
  <c r="AW57"/>
  <c r="AV57"/>
  <c r="AU57"/>
  <c r="BE56"/>
  <c r="BE58" i="15"/>
  <c r="BD56" i="19"/>
  <c r="BB56"/>
  <c r="BA56"/>
  <c r="AZ56"/>
  <c r="AY56"/>
  <c r="AX56"/>
  <c r="AW56"/>
  <c r="AV56"/>
  <c r="AU56"/>
  <c r="BE55"/>
  <c r="BE57" i="15"/>
  <c r="BD55" i="19"/>
  <c r="BB55"/>
  <c r="BA55"/>
  <c r="AZ55"/>
  <c r="AY55"/>
  <c r="AX55"/>
  <c r="AW55"/>
  <c r="AV55"/>
  <c r="AU55"/>
  <c r="BE54"/>
  <c r="BE56" i="15"/>
  <c r="BD54" i="19"/>
  <c r="BB54"/>
  <c r="BA54"/>
  <c r="AZ54"/>
  <c r="AY54"/>
  <c r="AX54"/>
  <c r="AW54"/>
  <c r="AV54"/>
  <c r="AU54"/>
  <c r="BE53"/>
  <c r="BE55" i="15"/>
  <c r="BD53" i="19"/>
  <c r="BB53"/>
  <c r="BA53"/>
  <c r="AZ53"/>
  <c r="AY53"/>
  <c r="AX53"/>
  <c r="AW53"/>
  <c r="AV53"/>
  <c r="AU53"/>
  <c r="BE52"/>
  <c r="BE54" i="15"/>
  <c r="BD52" i="19"/>
  <c r="BB52"/>
  <c r="BA52"/>
  <c r="AZ52"/>
  <c r="AY52"/>
  <c r="AX52"/>
  <c r="AW52"/>
  <c r="AV52"/>
  <c r="AU52"/>
  <c r="BE51"/>
  <c r="BE53" i="15"/>
  <c r="BD51" i="19"/>
  <c r="BB51"/>
  <c r="BA51"/>
  <c r="AZ51"/>
  <c r="AY51"/>
  <c r="AX51"/>
  <c r="AW51"/>
  <c r="AV51"/>
  <c r="AU51"/>
  <c r="BE50"/>
  <c r="BE52" i="15"/>
  <c r="BD50" i="19"/>
  <c r="BB50"/>
  <c r="BA50"/>
  <c r="AZ50"/>
  <c r="AY50"/>
  <c r="AX50"/>
  <c r="AW50"/>
  <c r="AV50"/>
  <c r="AU50"/>
  <c r="BE49"/>
  <c r="BE51" i="15"/>
  <c r="BD49" i="19"/>
  <c r="BB49"/>
  <c r="BA49"/>
  <c r="AZ49"/>
  <c r="AY49"/>
  <c r="AX49"/>
  <c r="AW49"/>
  <c r="AV49"/>
  <c r="AU49"/>
  <c r="BE48"/>
  <c r="BE50" i="15"/>
  <c r="BD48" i="19"/>
  <c r="BB48"/>
  <c r="BA48"/>
  <c r="AZ48"/>
  <c r="AY48"/>
  <c r="AX48"/>
  <c r="AW48"/>
  <c r="AV48"/>
  <c r="AU48"/>
  <c r="BE47"/>
  <c r="BE49" i="15"/>
  <c r="BD47" i="19"/>
  <c r="BB47"/>
  <c r="BA47"/>
  <c r="AZ47"/>
  <c r="AY47"/>
  <c r="AX47"/>
  <c r="AW47"/>
  <c r="AV47"/>
  <c r="AU47"/>
  <c r="BE46"/>
  <c r="BE48" i="15"/>
  <c r="BD46" i="19"/>
  <c r="BB46"/>
  <c r="BA46"/>
  <c r="AZ46"/>
  <c r="AY46"/>
  <c r="AX46"/>
  <c r="AW46"/>
  <c r="AV46"/>
  <c r="AU46"/>
  <c r="BE45"/>
  <c r="BE47" i="15"/>
  <c r="BD45" i="19"/>
  <c r="BB45"/>
  <c r="BA45"/>
  <c r="AZ45"/>
  <c r="AY45"/>
  <c r="AX45"/>
  <c r="AW45"/>
  <c r="AV45"/>
  <c r="AU45"/>
  <c r="BE44"/>
  <c r="BE46" i="15"/>
  <c r="BD44" i="19"/>
  <c r="BB44"/>
  <c r="BA44"/>
  <c r="AZ44"/>
  <c r="AY44"/>
  <c r="AX44"/>
  <c r="AW44"/>
  <c r="AV44"/>
  <c r="AU44"/>
  <c r="BE43"/>
  <c r="BE45" i="15"/>
  <c r="BD43" i="19"/>
  <c r="BB43"/>
  <c r="BA43"/>
  <c r="AZ43"/>
  <c r="AY43"/>
  <c r="AX43"/>
  <c r="AW43"/>
  <c r="AV43"/>
  <c r="AU43"/>
  <c r="BE42"/>
  <c r="BE44" i="15"/>
  <c r="BD42" i="19"/>
  <c r="BB42"/>
  <c r="BA42"/>
  <c r="AZ42"/>
  <c r="AY42"/>
  <c r="AX42"/>
  <c r="AW42"/>
  <c r="AV42"/>
  <c r="AU42"/>
  <c r="BE41"/>
  <c r="BE43" i="15"/>
  <c r="BD41" i="19"/>
  <c r="BB41"/>
  <c r="BA41"/>
  <c r="AZ41"/>
  <c r="AY41"/>
  <c r="AX41"/>
  <c r="AW41"/>
  <c r="AV41"/>
  <c r="AU41"/>
  <c r="BE40"/>
  <c r="BE42" i="15"/>
  <c r="BD40" i="19"/>
  <c r="BB40"/>
  <c r="BA40"/>
  <c r="AZ40"/>
  <c r="AY40"/>
  <c r="AX40"/>
  <c r="AW40"/>
  <c r="AV40"/>
  <c r="AU40"/>
  <c r="BE39"/>
  <c r="BE41" i="15"/>
  <c r="BD39" i="19"/>
  <c r="BB39"/>
  <c r="BA39"/>
  <c r="AZ39"/>
  <c r="AY39"/>
  <c r="AX39"/>
  <c r="AW39"/>
  <c r="AV39"/>
  <c r="AU39"/>
  <c r="BE38"/>
  <c r="BE40" i="15"/>
  <c r="BD38" i="19"/>
  <c r="BB38"/>
  <c r="BA38"/>
  <c r="AZ38"/>
  <c r="AY38"/>
  <c r="AX38"/>
  <c r="AW38"/>
  <c r="AV38"/>
  <c r="AU38"/>
  <c r="BE37"/>
  <c r="BE39" i="15"/>
  <c r="BD37" i="19"/>
  <c r="BB37"/>
  <c r="BA37"/>
  <c r="AZ37"/>
  <c r="AY37"/>
  <c r="AX37"/>
  <c r="AW37"/>
  <c r="AV37"/>
  <c r="AU37"/>
  <c r="BE36"/>
  <c r="BE38" i="15"/>
  <c r="BD36" i="19"/>
  <c r="BB36"/>
  <c r="BA36"/>
  <c r="AZ36"/>
  <c r="AY36"/>
  <c r="AX36"/>
  <c r="AW36"/>
  <c r="AV36"/>
  <c r="AU36"/>
  <c r="BE35"/>
  <c r="BE37" i="15"/>
  <c r="BD35" i="19"/>
  <c r="BB35"/>
  <c r="BA35"/>
  <c r="AZ35"/>
  <c r="AY35"/>
  <c r="AX35"/>
  <c r="AW35"/>
  <c r="AV35"/>
  <c r="AU35"/>
  <c r="BE34"/>
  <c r="BE36" i="15"/>
  <c r="BD34" i="19"/>
  <c r="BB34"/>
  <c r="BA34"/>
  <c r="AZ34"/>
  <c r="AY34"/>
  <c r="AX34"/>
  <c r="AW34"/>
  <c r="AV34"/>
  <c r="AU34"/>
  <c r="BE33"/>
  <c r="BE35" i="15"/>
  <c r="BD33" i="19"/>
  <c r="BB33"/>
  <c r="BA33"/>
  <c r="AZ33"/>
  <c r="AY33"/>
  <c r="AX33"/>
  <c r="AW33"/>
  <c r="AV33"/>
  <c r="AU33"/>
  <c r="BE32"/>
  <c r="BE34" i="15"/>
  <c r="BD32" i="19"/>
  <c r="BB32"/>
  <c r="BA32"/>
  <c r="AZ32"/>
  <c r="AY32"/>
  <c r="AX32"/>
  <c r="AW32"/>
  <c r="AV32"/>
  <c r="AU32"/>
  <c r="BE31"/>
  <c r="BE33" i="15"/>
  <c r="BD31" i="19"/>
  <c r="BB31"/>
  <c r="BA31"/>
  <c r="AZ31"/>
  <c r="AY31"/>
  <c r="AX31"/>
  <c r="AW31"/>
  <c r="AV31"/>
  <c r="AU31"/>
  <c r="BE30"/>
  <c r="BE32" i="15"/>
  <c r="BD30" i="19"/>
  <c r="BB30"/>
  <c r="BA30"/>
  <c r="AZ30"/>
  <c r="AY30"/>
  <c r="AX30"/>
  <c r="AW30"/>
  <c r="AV30"/>
  <c r="AU30"/>
  <c r="BE29"/>
  <c r="BE31" i="15"/>
  <c r="BD29" i="19"/>
  <c r="BB29"/>
  <c r="BA29"/>
  <c r="AZ29"/>
  <c r="AY29"/>
  <c r="AX29"/>
  <c r="AW29"/>
  <c r="AV29"/>
  <c r="AU29"/>
  <c r="BE28"/>
  <c r="BE30" i="15"/>
  <c r="BD28" i="19"/>
  <c r="BB28"/>
  <c r="BA28"/>
  <c r="AZ28"/>
  <c r="AY28"/>
  <c r="AX28"/>
  <c r="AW28"/>
  <c r="AV28"/>
  <c r="AU28"/>
  <c r="BE27"/>
  <c r="BE29" i="15"/>
  <c r="BD27" i="19"/>
  <c r="BB27"/>
  <c r="BA27"/>
  <c r="AZ27"/>
  <c r="AY27"/>
  <c r="AX27"/>
  <c r="AW27"/>
  <c r="AV27"/>
  <c r="AU27"/>
  <c r="BE26"/>
  <c r="BE28" i="15"/>
  <c r="BD26" i="19"/>
  <c r="BB26"/>
  <c r="BA26"/>
  <c r="AZ26"/>
  <c r="AY26"/>
  <c r="AX26"/>
  <c r="AW26"/>
  <c r="AV26"/>
  <c r="AU26"/>
  <c r="BE25"/>
  <c r="BE27" i="15"/>
  <c r="BD25" i="19"/>
  <c r="BB25"/>
  <c r="BA25"/>
  <c r="AZ25"/>
  <c r="AY25"/>
  <c r="AX25"/>
  <c r="AW25"/>
  <c r="AV25"/>
  <c r="AU25"/>
  <c r="BE24"/>
  <c r="BE26" i="15"/>
  <c r="BD24" i="19"/>
  <c r="BB24"/>
  <c r="BA24"/>
  <c r="AZ24"/>
  <c r="AY24"/>
  <c r="AX24"/>
  <c r="AW24"/>
  <c r="AV24"/>
  <c r="AU24"/>
  <c r="BE23"/>
  <c r="BE25" i="15"/>
  <c r="BD23" i="19"/>
  <c r="BB23"/>
  <c r="BA23"/>
  <c r="AZ23"/>
  <c r="AY23"/>
  <c r="AX23"/>
  <c r="AW23"/>
  <c r="AV23"/>
  <c r="AU23"/>
  <c r="BE22"/>
  <c r="BE24" i="15"/>
  <c r="BD22" i="19"/>
  <c r="BB22"/>
  <c r="BA22"/>
  <c r="AZ22"/>
  <c r="AY22"/>
  <c r="AX22"/>
  <c r="AW22"/>
  <c r="AV22"/>
  <c r="AU22"/>
  <c r="BE21"/>
  <c r="BE23" i="15"/>
  <c r="BD21" i="19"/>
  <c r="BB21"/>
  <c r="BA21"/>
  <c r="AZ21"/>
  <c r="AY21"/>
  <c r="AX21"/>
  <c r="AW21"/>
  <c r="AV21"/>
  <c r="AU21"/>
  <c r="BE20"/>
  <c r="BE22" i="15"/>
  <c r="BD20" i="19"/>
  <c r="BB20"/>
  <c r="BA20"/>
  <c r="AZ20"/>
  <c r="AY20"/>
  <c r="AX20"/>
  <c r="AW20"/>
  <c r="AV20"/>
  <c r="AU20"/>
  <c r="BE19"/>
  <c r="BE21" i="15"/>
  <c r="BD19" i="19"/>
  <c r="BB19"/>
  <c r="BA19"/>
  <c r="AZ19"/>
  <c r="AY19"/>
  <c r="AX19"/>
  <c r="AW19"/>
  <c r="AV19"/>
  <c r="AU19"/>
  <c r="BE18"/>
  <c r="BE20" i="15"/>
  <c r="BD18" i="19"/>
  <c r="BB18"/>
  <c r="BA18"/>
  <c r="AZ18"/>
  <c r="AY18"/>
  <c r="AX18"/>
  <c r="AW18"/>
  <c r="AV18"/>
  <c r="AU18"/>
  <c r="BE17"/>
  <c r="BE19" i="15"/>
  <c r="BD17" i="19"/>
  <c r="BB17"/>
  <c r="BA17"/>
  <c r="AZ17"/>
  <c r="AY17"/>
  <c r="AX17"/>
  <c r="AW17"/>
  <c r="AV17"/>
  <c r="AU17"/>
  <c r="BE16"/>
  <c r="BE18" i="15"/>
  <c r="BD16" i="19"/>
  <c r="BB16"/>
  <c r="BA16"/>
  <c r="AZ16"/>
  <c r="AY16"/>
  <c r="AX16"/>
  <c r="AW16"/>
  <c r="AV16"/>
  <c r="AU16"/>
  <c r="BE15"/>
  <c r="BE17" i="15"/>
  <c r="BD15" i="19"/>
  <c r="BB15"/>
  <c r="BA15"/>
  <c r="AZ15"/>
  <c r="AY15"/>
  <c r="AX15"/>
  <c r="AW15"/>
  <c r="AV15"/>
  <c r="AU15"/>
  <c r="BE14"/>
  <c r="BE16" i="15"/>
  <c r="BD14" i="19"/>
  <c r="BB14"/>
  <c r="BA14"/>
  <c r="AZ14"/>
  <c r="AY14"/>
  <c r="AX14"/>
  <c r="AW14"/>
  <c r="AV14"/>
  <c r="AU14"/>
  <c r="BE13"/>
  <c r="BE15" i="15"/>
  <c r="BD13" i="19"/>
  <c r="BB13"/>
  <c r="BA13"/>
  <c r="AZ13"/>
  <c r="AY13"/>
  <c r="AX13"/>
  <c r="AW13"/>
  <c r="AV13"/>
  <c r="AU13"/>
  <c r="BE12"/>
  <c r="BE14" i="15"/>
  <c r="BD12" i="19"/>
  <c r="BB12"/>
  <c r="BA12"/>
  <c r="AZ12"/>
  <c r="AY12"/>
  <c r="AX12"/>
  <c r="AW12"/>
  <c r="AV12"/>
  <c r="AU12"/>
  <c r="BE11"/>
  <c r="BE13" i="15"/>
  <c r="BD11" i="19"/>
  <c r="BB11"/>
  <c r="BA11"/>
  <c r="AZ11"/>
  <c r="AY11"/>
  <c r="AX11"/>
  <c r="AW11"/>
  <c r="AV11"/>
  <c r="AU11"/>
  <c r="BE10"/>
  <c r="BE12" i="15"/>
  <c r="BD10" i="19"/>
  <c r="BB10"/>
  <c r="BA10"/>
  <c r="AZ10"/>
  <c r="AY10"/>
  <c r="AX10"/>
  <c r="AW10"/>
  <c r="AV10"/>
  <c r="AU10"/>
  <c r="BE9"/>
  <c r="BE11" i="15"/>
  <c r="BD9" i="19"/>
  <c r="BB9"/>
  <c r="BA9"/>
  <c r="AZ9"/>
  <c r="AY9"/>
  <c r="AX9"/>
  <c r="AW9"/>
  <c r="AV9"/>
  <c r="AU9"/>
  <c r="BE8"/>
  <c r="BD8"/>
  <c r="BC8"/>
  <c r="BB8"/>
  <c r="BA8"/>
  <c r="AZ8"/>
  <c r="AY8"/>
  <c r="AX8"/>
  <c r="AW8"/>
  <c r="AV8"/>
  <c r="AU8"/>
  <c r="BE7"/>
  <c r="BB7"/>
  <c r="BA7"/>
  <c r="AZ7"/>
  <c r="AY7"/>
  <c r="AX7"/>
  <c r="AW7"/>
  <c r="AV7"/>
  <c r="AU7"/>
  <c r="BB6"/>
  <c r="BA6"/>
  <c r="AZ6"/>
  <c r="AY6"/>
  <c r="AX6"/>
  <c r="AW6"/>
  <c r="AV6"/>
  <c r="AU6"/>
  <c r="BF5"/>
  <c r="AW5"/>
  <c r="AV5"/>
  <c r="AU5"/>
  <c r="BF4"/>
  <c r="BE4"/>
  <c r="BD4"/>
  <c r="BC4"/>
  <c r="BB4"/>
  <c r="BA4"/>
  <c r="AZ4"/>
  <c r="AY4"/>
  <c r="AX4"/>
  <c r="AU4"/>
  <c r="AU3"/>
  <c r="AU2"/>
  <c r="AS106"/>
  <c r="AS108" i="15"/>
  <c r="AR106" i="19"/>
  <c r="AP106"/>
  <c r="AO106"/>
  <c r="AN106"/>
  <c r="AM106"/>
  <c r="AL106"/>
  <c r="AK106"/>
  <c r="AJ106"/>
  <c r="AI106"/>
  <c r="AS105"/>
  <c r="AS107" i="15"/>
  <c r="AR105" i="19"/>
  <c r="AP105"/>
  <c r="AO105"/>
  <c r="AN105"/>
  <c r="AM105"/>
  <c r="AL105"/>
  <c r="AK105"/>
  <c r="AJ105"/>
  <c r="AI105"/>
  <c r="AS104"/>
  <c r="AS106" i="15"/>
  <c r="AR104" i="19"/>
  <c r="AP104"/>
  <c r="AO104"/>
  <c r="AN104"/>
  <c r="AM104"/>
  <c r="AL104"/>
  <c r="AK104"/>
  <c r="AJ104"/>
  <c r="AI104"/>
  <c r="AS103"/>
  <c r="AS105" i="15"/>
  <c r="AR103" i="19"/>
  <c r="AP103"/>
  <c r="AO103"/>
  <c r="AN103"/>
  <c r="AM103"/>
  <c r="AL103"/>
  <c r="AK103"/>
  <c r="AJ103"/>
  <c r="AI103"/>
  <c r="AS102"/>
  <c r="AS104" i="15"/>
  <c r="AR102" i="19"/>
  <c r="AP102"/>
  <c r="AO102"/>
  <c r="AN102"/>
  <c r="AM102"/>
  <c r="AL102"/>
  <c r="AK102"/>
  <c r="AJ102"/>
  <c r="AI102"/>
  <c r="AS101"/>
  <c r="AS103" i="15"/>
  <c r="AR101" i="19"/>
  <c r="AP101"/>
  <c r="AO101"/>
  <c r="AN101"/>
  <c r="AM101"/>
  <c r="AL101"/>
  <c r="AK101"/>
  <c r="AJ101"/>
  <c r="AI101"/>
  <c r="AS100"/>
  <c r="AS102" i="15"/>
  <c r="AR100" i="19"/>
  <c r="AP100"/>
  <c r="AO100"/>
  <c r="AN100"/>
  <c r="AM100"/>
  <c r="AL100"/>
  <c r="AK100"/>
  <c r="AJ100"/>
  <c r="AI100"/>
  <c r="AS99"/>
  <c r="AS101" i="15"/>
  <c r="AR99" i="19"/>
  <c r="AP99"/>
  <c r="AO99"/>
  <c r="AN99"/>
  <c r="AM99"/>
  <c r="AL99"/>
  <c r="AK99"/>
  <c r="AJ99"/>
  <c r="AI99"/>
  <c r="AS98"/>
  <c r="AS100" i="15"/>
  <c r="AR98" i="19"/>
  <c r="AP98"/>
  <c r="AO98"/>
  <c r="AN98"/>
  <c r="AM98"/>
  <c r="AL98"/>
  <c r="AK98"/>
  <c r="AJ98"/>
  <c r="AI98"/>
  <c r="AS97"/>
  <c r="AS99" i="15"/>
  <c r="AR97" i="19"/>
  <c r="AP97"/>
  <c r="AO97"/>
  <c r="AN97"/>
  <c r="AM97"/>
  <c r="AL97"/>
  <c r="AK97"/>
  <c r="AJ97"/>
  <c r="AI97"/>
  <c r="AS96"/>
  <c r="AS98" i="15"/>
  <c r="AR96" i="19"/>
  <c r="AP96"/>
  <c r="AO96"/>
  <c r="AN96"/>
  <c r="AM96"/>
  <c r="AL96"/>
  <c r="AK96"/>
  <c r="AJ96"/>
  <c r="AI96"/>
  <c r="AS95"/>
  <c r="AS97" i="15"/>
  <c r="AR95" i="19"/>
  <c r="AP95"/>
  <c r="AO95"/>
  <c r="AN95"/>
  <c r="AM95"/>
  <c r="AL95"/>
  <c r="AK95"/>
  <c r="AJ95"/>
  <c r="AI95"/>
  <c r="AS94"/>
  <c r="AS96" i="15"/>
  <c r="AR94" i="19"/>
  <c r="AP94"/>
  <c r="AO94"/>
  <c r="AN94"/>
  <c r="AM94"/>
  <c r="AL94"/>
  <c r="AK94"/>
  <c r="AJ94"/>
  <c r="AI94"/>
  <c r="AS93"/>
  <c r="AS95" i="15"/>
  <c r="AR93" i="19"/>
  <c r="AP93"/>
  <c r="AO93"/>
  <c r="AN93"/>
  <c r="AM93"/>
  <c r="AL93"/>
  <c r="AK93"/>
  <c r="AJ93"/>
  <c r="AI93"/>
  <c r="AS92"/>
  <c r="AS94" i="15"/>
  <c r="AR92" i="19"/>
  <c r="AP92"/>
  <c r="AO92"/>
  <c r="AN92"/>
  <c r="AM92"/>
  <c r="AL92"/>
  <c r="AK92"/>
  <c r="AJ92"/>
  <c r="AI92"/>
  <c r="AS91"/>
  <c r="AS93" i="15"/>
  <c r="AR91" i="19"/>
  <c r="AP91"/>
  <c r="AO91"/>
  <c r="AN91"/>
  <c r="AM91"/>
  <c r="AL91"/>
  <c r="AK91"/>
  <c r="AJ91"/>
  <c r="AI91"/>
  <c r="AS90"/>
  <c r="AS92" i="15"/>
  <c r="AR90" i="19"/>
  <c r="AP90"/>
  <c r="AO90"/>
  <c r="AN90"/>
  <c r="AM90"/>
  <c r="AL90"/>
  <c r="AK90"/>
  <c r="AJ90"/>
  <c r="AI90"/>
  <c r="AS89"/>
  <c r="AS91" i="15"/>
  <c r="AR89" i="19"/>
  <c r="AP89"/>
  <c r="AO89"/>
  <c r="AN89"/>
  <c r="AM89"/>
  <c r="AL89"/>
  <c r="AK89"/>
  <c r="AJ89"/>
  <c r="AI89"/>
  <c r="AS88"/>
  <c r="AS90" i="15"/>
  <c r="AR88" i="19"/>
  <c r="AP88"/>
  <c r="AO88"/>
  <c r="AN88"/>
  <c r="AM88"/>
  <c r="AL88"/>
  <c r="AK88"/>
  <c r="AJ88"/>
  <c r="AI88"/>
  <c r="AS87"/>
  <c r="AS89" i="15"/>
  <c r="AR87" i="19"/>
  <c r="AP87"/>
  <c r="AO87"/>
  <c r="AN87"/>
  <c r="AM87"/>
  <c r="AL87"/>
  <c r="AK87"/>
  <c r="AJ87"/>
  <c r="AI87"/>
  <c r="AS86"/>
  <c r="AS88" i="15"/>
  <c r="AR86" i="19"/>
  <c r="AP86"/>
  <c r="AO86"/>
  <c r="AN86"/>
  <c r="AM86"/>
  <c r="AL86"/>
  <c r="AK86"/>
  <c r="AJ86"/>
  <c r="AI86"/>
  <c r="AS85"/>
  <c r="AS87" i="15"/>
  <c r="AR85" i="19"/>
  <c r="AP85"/>
  <c r="AO85"/>
  <c r="AN85"/>
  <c r="AM85"/>
  <c r="AL85"/>
  <c r="AK85"/>
  <c r="AJ85"/>
  <c r="AI85"/>
  <c r="AS84"/>
  <c r="AS86" i="15"/>
  <c r="AR84" i="19"/>
  <c r="AP84"/>
  <c r="AO84"/>
  <c r="AN84"/>
  <c r="AM84"/>
  <c r="AL84"/>
  <c r="AK84"/>
  <c r="AJ84"/>
  <c r="AI84"/>
  <c r="AS83"/>
  <c r="AS85" i="15"/>
  <c r="AR83" i="19"/>
  <c r="AP83"/>
  <c r="AO83"/>
  <c r="AN83"/>
  <c r="AM83"/>
  <c r="AL83"/>
  <c r="AK83"/>
  <c r="AJ83"/>
  <c r="AI83"/>
  <c r="AS82"/>
  <c r="AS84" i="15"/>
  <c r="AR82" i="19"/>
  <c r="AP82"/>
  <c r="AO82"/>
  <c r="AN82"/>
  <c r="AM82"/>
  <c r="AL82"/>
  <c r="AK82"/>
  <c r="AJ82"/>
  <c r="AI82"/>
  <c r="AS81"/>
  <c r="AS83" i="15"/>
  <c r="AR81" i="19"/>
  <c r="AP81"/>
  <c r="AO81"/>
  <c r="AN81"/>
  <c r="AM81"/>
  <c r="AL81"/>
  <c r="AK81"/>
  <c r="AJ81"/>
  <c r="AI81"/>
  <c r="AS80"/>
  <c r="AS82" i="15"/>
  <c r="AR80" i="19"/>
  <c r="AP80"/>
  <c r="AO80"/>
  <c r="AN80"/>
  <c r="AM80"/>
  <c r="AL80"/>
  <c r="AK80"/>
  <c r="AJ80"/>
  <c r="AI80"/>
  <c r="AS79"/>
  <c r="AS81" i="15"/>
  <c r="AR79" i="19"/>
  <c r="AP79"/>
  <c r="AO79"/>
  <c r="AN79"/>
  <c r="AM79"/>
  <c r="AL79"/>
  <c r="AK79"/>
  <c r="AJ79"/>
  <c r="AI79"/>
  <c r="AS78"/>
  <c r="AS80" i="15"/>
  <c r="AR78" i="19"/>
  <c r="AP78"/>
  <c r="AO78"/>
  <c r="AN78"/>
  <c r="AM78"/>
  <c r="AL78"/>
  <c r="AK78"/>
  <c r="AJ78"/>
  <c r="AI78"/>
  <c r="AS77"/>
  <c r="AS79" i="15"/>
  <c r="AR77" i="19"/>
  <c r="AP77"/>
  <c r="AO77"/>
  <c r="AN77"/>
  <c r="AM77"/>
  <c r="AL77"/>
  <c r="AK77"/>
  <c r="AJ77"/>
  <c r="AI77"/>
  <c r="AS76"/>
  <c r="AS78" i="15"/>
  <c r="AR76" i="19"/>
  <c r="AP76"/>
  <c r="AO76"/>
  <c r="AN76"/>
  <c r="AM76"/>
  <c r="AL76"/>
  <c r="AK76"/>
  <c r="AJ76"/>
  <c r="AI76"/>
  <c r="AS75"/>
  <c r="AS77" i="15"/>
  <c r="AR75" i="19"/>
  <c r="AP75"/>
  <c r="AO75"/>
  <c r="AN75"/>
  <c r="AM75"/>
  <c r="AL75"/>
  <c r="AK75"/>
  <c r="AJ75"/>
  <c r="AI75"/>
  <c r="AS74"/>
  <c r="AS76" i="15"/>
  <c r="AR74" i="19"/>
  <c r="AP74"/>
  <c r="AO74"/>
  <c r="AN74"/>
  <c r="AM74"/>
  <c r="AL74"/>
  <c r="AK74"/>
  <c r="AJ74"/>
  <c r="AI74"/>
  <c r="AS73"/>
  <c r="AS75" i="15"/>
  <c r="AR73" i="19"/>
  <c r="AP73"/>
  <c r="AO73"/>
  <c r="AN73"/>
  <c r="AM73"/>
  <c r="AL73"/>
  <c r="AK73"/>
  <c r="AJ73"/>
  <c r="AI73"/>
  <c r="AS72"/>
  <c r="AS74" i="15"/>
  <c r="AR72" i="19"/>
  <c r="AP72"/>
  <c r="AO72"/>
  <c r="AN72"/>
  <c r="AM72"/>
  <c r="AL72"/>
  <c r="AK72"/>
  <c r="AJ72"/>
  <c r="AI72"/>
  <c r="AS71"/>
  <c r="AS73" i="15"/>
  <c r="AR71" i="19"/>
  <c r="AP71"/>
  <c r="AO71"/>
  <c r="AN71"/>
  <c r="AM71"/>
  <c r="AL71"/>
  <c r="AK71"/>
  <c r="AJ71"/>
  <c r="AI71"/>
  <c r="AS70"/>
  <c r="AS72" i="15"/>
  <c r="AR70" i="19"/>
  <c r="AP70"/>
  <c r="AO70"/>
  <c r="AN70"/>
  <c r="AM70"/>
  <c r="AL70"/>
  <c r="AK70"/>
  <c r="AJ70"/>
  <c r="AI70"/>
  <c r="AS69"/>
  <c r="AS71" i="15"/>
  <c r="AR69" i="19"/>
  <c r="AP69"/>
  <c r="AO69"/>
  <c r="AN69"/>
  <c r="AM69"/>
  <c r="AL69"/>
  <c r="AK69"/>
  <c r="AJ69"/>
  <c r="AI69"/>
  <c r="AS68"/>
  <c r="AS70" i="15"/>
  <c r="AR68" i="19"/>
  <c r="AP68"/>
  <c r="AO68"/>
  <c r="AN68"/>
  <c r="AM68"/>
  <c r="AL68"/>
  <c r="AK68"/>
  <c r="AJ68"/>
  <c r="AI68"/>
  <c r="AS67"/>
  <c r="AS69" i="15"/>
  <c r="AR67" i="19"/>
  <c r="AP67"/>
  <c r="AO67"/>
  <c r="AN67"/>
  <c r="AM67"/>
  <c r="AL67"/>
  <c r="AK67"/>
  <c r="AJ67"/>
  <c r="AI67"/>
  <c r="AS66"/>
  <c r="AS68" i="15"/>
  <c r="AR66" i="19"/>
  <c r="AP66"/>
  <c r="AO66"/>
  <c r="AN66"/>
  <c r="AM66"/>
  <c r="AL66"/>
  <c r="AK66"/>
  <c r="AJ66"/>
  <c r="AI66"/>
  <c r="AS65"/>
  <c r="AS67" i="15"/>
  <c r="AR65" i="19"/>
  <c r="AP65"/>
  <c r="AO65"/>
  <c r="AN65"/>
  <c r="AM65"/>
  <c r="AL65"/>
  <c r="AK65"/>
  <c r="AJ65"/>
  <c r="AI65"/>
  <c r="AS64"/>
  <c r="AS66" i="15"/>
  <c r="AR64" i="19"/>
  <c r="AP64"/>
  <c r="AO64"/>
  <c r="AN64"/>
  <c r="AM64"/>
  <c r="AL64"/>
  <c r="AK64"/>
  <c r="AJ64"/>
  <c r="AI64"/>
  <c r="AS63"/>
  <c r="AS65" i="15"/>
  <c r="AR63" i="19"/>
  <c r="AP63"/>
  <c r="AO63"/>
  <c r="AN63"/>
  <c r="AM63"/>
  <c r="AL63"/>
  <c r="AK63"/>
  <c r="AJ63"/>
  <c r="AI63"/>
  <c r="AS62"/>
  <c r="AS64" i="15"/>
  <c r="AR62" i="19"/>
  <c r="AP62"/>
  <c r="AO62"/>
  <c r="AN62"/>
  <c r="AM62"/>
  <c r="AL62"/>
  <c r="AK62"/>
  <c r="AJ62"/>
  <c r="AI62"/>
  <c r="AS61"/>
  <c r="AS63" i="15"/>
  <c r="AR61" i="19"/>
  <c r="AP61"/>
  <c r="AO61"/>
  <c r="AN61"/>
  <c r="AM61"/>
  <c r="AL61"/>
  <c r="AK61"/>
  <c r="AJ61"/>
  <c r="AI61"/>
  <c r="AS60"/>
  <c r="AS62" i="15"/>
  <c r="AR60" i="19"/>
  <c r="AP60"/>
  <c r="AO60"/>
  <c r="AN60"/>
  <c r="AM60"/>
  <c r="AL60"/>
  <c r="AK60"/>
  <c r="AJ60"/>
  <c r="AI60"/>
  <c r="AS59"/>
  <c r="AS61" i="15"/>
  <c r="AR59" i="19"/>
  <c r="AP59"/>
  <c r="AO59"/>
  <c r="AN59"/>
  <c r="AM59"/>
  <c r="AL59"/>
  <c r="AK59"/>
  <c r="AJ59"/>
  <c r="AI59"/>
  <c r="AS58"/>
  <c r="AS60" i="15"/>
  <c r="AR58" i="19"/>
  <c r="AP58"/>
  <c r="AO58"/>
  <c r="AN58"/>
  <c r="AM58"/>
  <c r="AL58"/>
  <c r="AK58"/>
  <c r="AJ58"/>
  <c r="AI58"/>
  <c r="AS57"/>
  <c r="AS59" i="15"/>
  <c r="AR57" i="19"/>
  <c r="AP57"/>
  <c r="AO57"/>
  <c r="AN57"/>
  <c r="AM57"/>
  <c r="AL57"/>
  <c r="AK57"/>
  <c r="AJ57"/>
  <c r="AI57"/>
  <c r="AS56"/>
  <c r="AS58" i="15"/>
  <c r="AR56" i="19"/>
  <c r="AP56"/>
  <c r="AO56"/>
  <c r="AN56"/>
  <c r="AM56"/>
  <c r="AL56"/>
  <c r="AK56"/>
  <c r="AJ56"/>
  <c r="AI56"/>
  <c r="AS55"/>
  <c r="AS57" i="15"/>
  <c r="AR55" i="19"/>
  <c r="AP55"/>
  <c r="AO55"/>
  <c r="AN55"/>
  <c r="AM55"/>
  <c r="AL55"/>
  <c r="AK55"/>
  <c r="AJ55"/>
  <c r="AI55"/>
  <c r="AS54"/>
  <c r="AS56" i="15"/>
  <c r="AR54" i="19"/>
  <c r="AP54"/>
  <c r="AO54"/>
  <c r="AN54"/>
  <c r="AM54"/>
  <c r="AL54"/>
  <c r="AK54"/>
  <c r="AJ54"/>
  <c r="AI54"/>
  <c r="AS53"/>
  <c r="AS55" i="15"/>
  <c r="AR53" i="19"/>
  <c r="AP53"/>
  <c r="AO53"/>
  <c r="AN53"/>
  <c r="AM53"/>
  <c r="AL53"/>
  <c r="AK53"/>
  <c r="AJ53"/>
  <c r="AI53"/>
  <c r="AS52"/>
  <c r="AS54" i="15"/>
  <c r="AR52" i="19"/>
  <c r="AP52"/>
  <c r="AO52"/>
  <c r="AN52"/>
  <c r="AM52"/>
  <c r="AL52"/>
  <c r="AK52"/>
  <c r="AJ52"/>
  <c r="AI52"/>
  <c r="AS51"/>
  <c r="AS53" i="15"/>
  <c r="AR51" i="19"/>
  <c r="AP51"/>
  <c r="AO51"/>
  <c r="AN51"/>
  <c r="AM51"/>
  <c r="AL51"/>
  <c r="AK51"/>
  <c r="AJ51"/>
  <c r="AI51"/>
  <c r="AS50"/>
  <c r="AS52" i="15"/>
  <c r="AR50" i="19"/>
  <c r="AP50"/>
  <c r="AO50"/>
  <c r="AN50"/>
  <c r="AM50"/>
  <c r="AL50"/>
  <c r="AK50"/>
  <c r="AJ50"/>
  <c r="AI50"/>
  <c r="AS49"/>
  <c r="AS51" i="15"/>
  <c r="AR49" i="19"/>
  <c r="AP49"/>
  <c r="AO49"/>
  <c r="AN49"/>
  <c r="AM49"/>
  <c r="AL49"/>
  <c r="AK49"/>
  <c r="AJ49"/>
  <c r="AI49"/>
  <c r="AS48"/>
  <c r="AS50" i="15"/>
  <c r="AR48" i="19"/>
  <c r="AP48"/>
  <c r="AO48"/>
  <c r="AN48"/>
  <c r="AM48"/>
  <c r="AL48"/>
  <c r="AK48"/>
  <c r="AJ48"/>
  <c r="AI48"/>
  <c r="AS47"/>
  <c r="AS49" i="15"/>
  <c r="AR47" i="19"/>
  <c r="AP47"/>
  <c r="AO47"/>
  <c r="AN47"/>
  <c r="AM47"/>
  <c r="AL47"/>
  <c r="AK47"/>
  <c r="AJ47"/>
  <c r="AI47"/>
  <c r="AS46"/>
  <c r="AS48" i="15"/>
  <c r="AR46" i="19"/>
  <c r="AP46"/>
  <c r="AO46"/>
  <c r="AN46"/>
  <c r="AM46"/>
  <c r="AL46"/>
  <c r="AK46"/>
  <c r="AJ46"/>
  <c r="AI46"/>
  <c r="AS45"/>
  <c r="AS47" i="15"/>
  <c r="AR45" i="19"/>
  <c r="AP45"/>
  <c r="AO45"/>
  <c r="AN45"/>
  <c r="AM45"/>
  <c r="AL45"/>
  <c r="AK45"/>
  <c r="AJ45"/>
  <c r="AI45"/>
  <c r="AS44"/>
  <c r="AS46" i="15"/>
  <c r="AR44" i="19"/>
  <c r="AP44"/>
  <c r="AO44"/>
  <c r="AN44"/>
  <c r="AM44"/>
  <c r="AL44"/>
  <c r="AK44"/>
  <c r="AJ44"/>
  <c r="AI44"/>
  <c r="AS43"/>
  <c r="AS45" i="15"/>
  <c r="AR43" i="19"/>
  <c r="AP43"/>
  <c r="AO43"/>
  <c r="AN43"/>
  <c r="AM43"/>
  <c r="AL43"/>
  <c r="AK43"/>
  <c r="AJ43"/>
  <c r="AI43"/>
  <c r="AS42"/>
  <c r="AS44" i="15"/>
  <c r="AR42" i="19"/>
  <c r="AP42"/>
  <c r="AO42"/>
  <c r="AN42"/>
  <c r="AM42"/>
  <c r="AL42"/>
  <c r="AK42"/>
  <c r="AJ42"/>
  <c r="AI42"/>
  <c r="AS41"/>
  <c r="AS43" i="15"/>
  <c r="AR41" i="19"/>
  <c r="AP41"/>
  <c r="AO41"/>
  <c r="AN41"/>
  <c r="AM41"/>
  <c r="AL41"/>
  <c r="AK41"/>
  <c r="AJ41"/>
  <c r="AI41"/>
  <c r="AS40"/>
  <c r="AS42" i="15"/>
  <c r="AR40" i="19"/>
  <c r="AP40"/>
  <c r="AO40"/>
  <c r="AN40"/>
  <c r="AM40"/>
  <c r="AL40"/>
  <c r="AK40"/>
  <c r="AJ40"/>
  <c r="AI40"/>
  <c r="AS39"/>
  <c r="AS41" i="15"/>
  <c r="AR39" i="19"/>
  <c r="AP39"/>
  <c r="AO39"/>
  <c r="AN39"/>
  <c r="AM39"/>
  <c r="AL39"/>
  <c r="AK39"/>
  <c r="AJ39"/>
  <c r="AI39"/>
  <c r="AS38"/>
  <c r="AS40" i="15"/>
  <c r="AR38" i="19"/>
  <c r="AP38"/>
  <c r="AO38"/>
  <c r="AN38"/>
  <c r="AM38"/>
  <c r="AL38"/>
  <c r="AK38"/>
  <c r="AJ38"/>
  <c r="AI38"/>
  <c r="AS37"/>
  <c r="AS39" i="15"/>
  <c r="AR37" i="19"/>
  <c r="AP37"/>
  <c r="AO37"/>
  <c r="AN37"/>
  <c r="AM37"/>
  <c r="AL37"/>
  <c r="AK37"/>
  <c r="AJ37"/>
  <c r="AI37"/>
  <c r="AS36"/>
  <c r="AS38" i="15"/>
  <c r="AR36" i="19"/>
  <c r="AP36"/>
  <c r="AO36"/>
  <c r="AN36"/>
  <c r="AM36"/>
  <c r="AL36"/>
  <c r="AK36"/>
  <c r="AJ36"/>
  <c r="AI36"/>
  <c r="AS35"/>
  <c r="AS37" i="15"/>
  <c r="AR35" i="19"/>
  <c r="AP35"/>
  <c r="AO35"/>
  <c r="AN35"/>
  <c r="AM35"/>
  <c r="AL35"/>
  <c r="AK35"/>
  <c r="AJ35"/>
  <c r="AI35"/>
  <c r="AS34"/>
  <c r="AS36" i="15"/>
  <c r="AR34" i="19"/>
  <c r="AP34"/>
  <c r="AO34"/>
  <c r="AN34"/>
  <c r="AM34"/>
  <c r="AL34"/>
  <c r="AK34"/>
  <c r="AJ34"/>
  <c r="AI34"/>
  <c r="AS33"/>
  <c r="AS35" i="15"/>
  <c r="AR33" i="19"/>
  <c r="AP33"/>
  <c r="AO33"/>
  <c r="AN33"/>
  <c r="AM33"/>
  <c r="AL33"/>
  <c r="AK33"/>
  <c r="AJ33"/>
  <c r="AI33"/>
  <c r="AS32"/>
  <c r="AS34" i="15"/>
  <c r="AR32" i="19"/>
  <c r="AP32"/>
  <c r="AO32"/>
  <c r="AN32"/>
  <c r="AM32"/>
  <c r="AL32"/>
  <c r="AK32"/>
  <c r="AJ32"/>
  <c r="AI32"/>
  <c r="AS31"/>
  <c r="AS33" i="15"/>
  <c r="AR31" i="19"/>
  <c r="AP31"/>
  <c r="AO31"/>
  <c r="AN31"/>
  <c r="AM31"/>
  <c r="AL31"/>
  <c r="AK31"/>
  <c r="AJ31"/>
  <c r="AI31"/>
  <c r="AS30"/>
  <c r="AS32" i="15"/>
  <c r="AR30" i="19"/>
  <c r="AP30"/>
  <c r="AO30"/>
  <c r="AN30"/>
  <c r="AM30"/>
  <c r="AL30"/>
  <c r="AK30"/>
  <c r="AJ30"/>
  <c r="AI30"/>
  <c r="AS29"/>
  <c r="AS31" i="15"/>
  <c r="AR29" i="19"/>
  <c r="AP29"/>
  <c r="AO29"/>
  <c r="AN29"/>
  <c r="AM29"/>
  <c r="AL29"/>
  <c r="AK29"/>
  <c r="AJ29"/>
  <c r="AI29"/>
  <c r="AS28"/>
  <c r="AS30" i="15"/>
  <c r="AR28" i="19"/>
  <c r="AP28"/>
  <c r="AO28"/>
  <c r="AN28"/>
  <c r="AM28"/>
  <c r="AL28"/>
  <c r="AK28"/>
  <c r="AJ28"/>
  <c r="AI28"/>
  <c r="AS27"/>
  <c r="AS29" i="15"/>
  <c r="AR27" i="19"/>
  <c r="AP27"/>
  <c r="AO27"/>
  <c r="AN27"/>
  <c r="AM27"/>
  <c r="AL27"/>
  <c r="AK27"/>
  <c r="AJ27"/>
  <c r="AI27"/>
  <c r="AS26"/>
  <c r="AS28" i="15"/>
  <c r="AR26" i="19"/>
  <c r="AP26"/>
  <c r="AO26"/>
  <c r="AN26"/>
  <c r="AM26"/>
  <c r="AL26"/>
  <c r="AK26"/>
  <c r="AJ26"/>
  <c r="AI26"/>
  <c r="AS25"/>
  <c r="AS27" i="15"/>
  <c r="AR25" i="19"/>
  <c r="AP25"/>
  <c r="AO25"/>
  <c r="AN25"/>
  <c r="AM25"/>
  <c r="AL25"/>
  <c r="AK25"/>
  <c r="AJ25"/>
  <c r="AI25"/>
  <c r="AS24"/>
  <c r="AS26" i="15"/>
  <c r="AR24" i="19"/>
  <c r="AP24"/>
  <c r="AO24"/>
  <c r="AN24"/>
  <c r="AM24"/>
  <c r="AL24"/>
  <c r="AK24"/>
  <c r="AJ24"/>
  <c r="AI24"/>
  <c r="AS23"/>
  <c r="AS25" i="15"/>
  <c r="AR23" i="19"/>
  <c r="AP23"/>
  <c r="AO23"/>
  <c r="AN23"/>
  <c r="AM23"/>
  <c r="AL23"/>
  <c r="AK23"/>
  <c r="AJ23"/>
  <c r="AI23"/>
  <c r="AS22"/>
  <c r="AS24" i="15"/>
  <c r="AR22" i="19"/>
  <c r="AP22"/>
  <c r="AO22"/>
  <c r="AN22"/>
  <c r="AM22"/>
  <c r="AL22"/>
  <c r="AK22"/>
  <c r="AJ22"/>
  <c r="AI22"/>
  <c r="AS21"/>
  <c r="AS23" i="15"/>
  <c r="AR21" i="19"/>
  <c r="AP21"/>
  <c r="AO21"/>
  <c r="AN21"/>
  <c r="AM21"/>
  <c r="AL21"/>
  <c r="AK21"/>
  <c r="AJ21"/>
  <c r="AI21"/>
  <c r="AS20"/>
  <c r="AS22" i="15"/>
  <c r="AR20" i="19"/>
  <c r="AP20"/>
  <c r="AO20"/>
  <c r="AN20"/>
  <c r="AM20"/>
  <c r="AL20"/>
  <c r="AK20"/>
  <c r="AJ20"/>
  <c r="AI20"/>
  <c r="AS19"/>
  <c r="AS21" i="15"/>
  <c r="AR19" i="19"/>
  <c r="AP19"/>
  <c r="AO19"/>
  <c r="AN19"/>
  <c r="AM19"/>
  <c r="AL19"/>
  <c r="AK19"/>
  <c r="AJ19"/>
  <c r="AI19"/>
  <c r="AS18"/>
  <c r="AS20" i="15"/>
  <c r="AR18" i="19"/>
  <c r="AP18"/>
  <c r="AO18"/>
  <c r="AN18"/>
  <c r="AM18"/>
  <c r="AL18"/>
  <c r="AK18"/>
  <c r="AJ18"/>
  <c r="AI18"/>
  <c r="AS17"/>
  <c r="AS19" i="15"/>
  <c r="AR17" i="19"/>
  <c r="AP17"/>
  <c r="AO17"/>
  <c r="AN17"/>
  <c r="AM17"/>
  <c r="AL17"/>
  <c r="AK17"/>
  <c r="AJ17"/>
  <c r="AI17"/>
  <c r="AS16"/>
  <c r="AS18" i="15"/>
  <c r="AR16" i="19"/>
  <c r="AP16"/>
  <c r="AO16"/>
  <c r="AN16"/>
  <c r="AM16"/>
  <c r="AL16"/>
  <c r="AK16"/>
  <c r="AJ16"/>
  <c r="AI16"/>
  <c r="AS15"/>
  <c r="AS17" i="15"/>
  <c r="AR15" i="19"/>
  <c r="AP15"/>
  <c r="AO15"/>
  <c r="AN15"/>
  <c r="AM15"/>
  <c r="AL15"/>
  <c r="AK15"/>
  <c r="AJ15"/>
  <c r="AI15"/>
  <c r="AS14"/>
  <c r="AS16" i="15"/>
  <c r="AR14" i="19"/>
  <c r="AP14"/>
  <c r="AO14"/>
  <c r="AN14"/>
  <c r="AM14"/>
  <c r="AL14"/>
  <c r="AK14"/>
  <c r="AJ14"/>
  <c r="AI14"/>
  <c r="AS13"/>
  <c r="AS15" i="15"/>
  <c r="AR13" i="19"/>
  <c r="AP13"/>
  <c r="AO13"/>
  <c r="AN13"/>
  <c r="AM13"/>
  <c r="AL13"/>
  <c r="AK13"/>
  <c r="AJ13"/>
  <c r="AI13"/>
  <c r="AS12"/>
  <c r="AS14" i="15"/>
  <c r="AR12" i="19"/>
  <c r="AP12"/>
  <c r="AO12"/>
  <c r="AN12"/>
  <c r="AM12"/>
  <c r="AL12"/>
  <c r="AK12"/>
  <c r="AJ12"/>
  <c r="AI12"/>
  <c r="AS11"/>
  <c r="AS13" i="15"/>
  <c r="AR11" i="19"/>
  <c r="AP11"/>
  <c r="AO11"/>
  <c r="AN11"/>
  <c r="AM11"/>
  <c r="AL11"/>
  <c r="AK11"/>
  <c r="AJ11"/>
  <c r="AI11"/>
  <c r="AS10"/>
  <c r="AS12" i="15"/>
  <c r="AR10" i="19"/>
  <c r="AP10"/>
  <c r="AO10"/>
  <c r="AN10"/>
  <c r="AM10"/>
  <c r="AL10"/>
  <c r="AK10"/>
  <c r="AJ10"/>
  <c r="AI10"/>
  <c r="AS9"/>
  <c r="AS11" i="15"/>
  <c r="AR9" i="19"/>
  <c r="AP9"/>
  <c r="AO9"/>
  <c r="AN9"/>
  <c r="AM9"/>
  <c r="AL9"/>
  <c r="AK9"/>
  <c r="AJ9"/>
  <c r="AI9"/>
  <c r="AS8"/>
  <c r="AR8"/>
  <c r="AQ8"/>
  <c r="AP8"/>
  <c r="AO8"/>
  <c r="AN8"/>
  <c r="AM8"/>
  <c r="AL8"/>
  <c r="AK8"/>
  <c r="AJ8"/>
  <c r="AI8"/>
  <c r="AS7"/>
  <c r="AR7"/>
  <c r="AP7"/>
  <c r="AO7"/>
  <c r="AN7"/>
  <c r="AM7"/>
  <c r="AL7"/>
  <c r="AK7"/>
  <c r="AJ7"/>
  <c r="AI7"/>
  <c r="AP6"/>
  <c r="AO6"/>
  <c r="AN6"/>
  <c r="AM6"/>
  <c r="AL6"/>
  <c r="AK6"/>
  <c r="AJ6"/>
  <c r="AI6"/>
  <c r="AT5"/>
  <c r="AK5"/>
  <c r="AJ5"/>
  <c r="AI5"/>
  <c r="AT4"/>
  <c r="AS4"/>
  <c r="AR4"/>
  <c r="AQ4"/>
  <c r="AP4"/>
  <c r="AO4"/>
  <c r="AN4"/>
  <c r="AM4"/>
  <c r="AL4"/>
  <c r="AI4"/>
  <c r="AI3"/>
  <c r="AI108" s="1"/>
  <c r="AI2"/>
  <c r="AG106"/>
  <c r="AG108" i="15"/>
  <c r="AF106" i="19"/>
  <c r="AD106"/>
  <c r="AC106"/>
  <c r="AB106"/>
  <c r="AA106"/>
  <c r="Z106"/>
  <c r="Y106"/>
  <c r="X106"/>
  <c r="W106"/>
  <c r="AG105"/>
  <c r="AG107" i="15"/>
  <c r="AF105" i="19"/>
  <c r="AD105"/>
  <c r="AC105"/>
  <c r="AB105"/>
  <c r="AA105"/>
  <c r="Z105"/>
  <c r="Y105"/>
  <c r="X105"/>
  <c r="W105"/>
  <c r="AG104"/>
  <c r="AG106" i="15"/>
  <c r="AF104" i="19"/>
  <c r="AD104"/>
  <c r="AC104"/>
  <c r="AB104"/>
  <c r="AA104"/>
  <c r="Z104"/>
  <c r="Y104"/>
  <c r="X104"/>
  <c r="W104"/>
  <c r="AG103"/>
  <c r="AG105" i="15"/>
  <c r="AF103" i="19"/>
  <c r="AD103"/>
  <c r="AC103"/>
  <c r="AB103"/>
  <c r="AA103"/>
  <c r="Z103"/>
  <c r="Y103"/>
  <c r="X103"/>
  <c r="W103"/>
  <c r="AG102"/>
  <c r="AG104" i="15"/>
  <c r="AF102" i="19"/>
  <c r="AD102"/>
  <c r="AC102"/>
  <c r="AB102"/>
  <c r="AA102"/>
  <c r="Z102"/>
  <c r="Y102"/>
  <c r="X102"/>
  <c r="W102"/>
  <c r="AG101"/>
  <c r="AG103" i="15"/>
  <c r="AF101" i="19"/>
  <c r="AD101"/>
  <c r="AC101"/>
  <c r="AB101"/>
  <c r="AA101"/>
  <c r="Z101"/>
  <c r="Y101"/>
  <c r="X101"/>
  <c r="W101"/>
  <c r="AG100"/>
  <c r="AG102" i="15"/>
  <c r="AF100" i="19"/>
  <c r="AD100"/>
  <c r="AC100"/>
  <c r="AB100"/>
  <c r="AA100"/>
  <c r="Z100"/>
  <c r="Y100"/>
  <c r="X100"/>
  <c r="W100"/>
  <c r="AG99"/>
  <c r="AG101" i="15"/>
  <c r="AF99" i="19"/>
  <c r="AD99"/>
  <c r="AC99"/>
  <c r="AB99"/>
  <c r="AA99"/>
  <c r="Z99"/>
  <c r="Y99"/>
  <c r="X99"/>
  <c r="W99"/>
  <c r="AG98"/>
  <c r="AG100" i="15"/>
  <c r="AF98" i="19"/>
  <c r="AD98"/>
  <c r="AC98"/>
  <c r="AB98"/>
  <c r="AA98"/>
  <c r="Z98"/>
  <c r="Y98"/>
  <c r="X98"/>
  <c r="W98"/>
  <c r="AG97"/>
  <c r="AG99" i="15"/>
  <c r="AF97" i="19"/>
  <c r="AD97"/>
  <c r="AC97"/>
  <c r="AB97"/>
  <c r="AA97"/>
  <c r="Z97"/>
  <c r="Y97"/>
  <c r="X97"/>
  <c r="W97"/>
  <c r="AG96"/>
  <c r="AG98" i="15"/>
  <c r="AF96" i="19"/>
  <c r="AD96"/>
  <c r="AC96"/>
  <c r="AB96"/>
  <c r="AA96"/>
  <c r="Z96"/>
  <c r="Y96"/>
  <c r="X96"/>
  <c r="W96"/>
  <c r="AG95"/>
  <c r="AG97" i="15"/>
  <c r="AF95" i="19"/>
  <c r="AD95"/>
  <c r="AC95"/>
  <c r="AB95"/>
  <c r="AA95"/>
  <c r="Z95"/>
  <c r="Y95"/>
  <c r="X95"/>
  <c r="W95"/>
  <c r="AG94"/>
  <c r="AG96" i="15"/>
  <c r="AF94" i="19"/>
  <c r="AD94"/>
  <c r="AC94"/>
  <c r="AB94"/>
  <c r="AA94"/>
  <c r="Z94"/>
  <c r="Y94"/>
  <c r="X94"/>
  <c r="W94"/>
  <c r="AG93"/>
  <c r="AG95" i="15"/>
  <c r="AF93" i="19"/>
  <c r="AD93"/>
  <c r="AC93"/>
  <c r="AB93"/>
  <c r="AA93"/>
  <c r="Z93"/>
  <c r="Y93"/>
  <c r="X93"/>
  <c r="W93"/>
  <c r="AG92"/>
  <c r="AG94" i="15"/>
  <c r="AF92" i="19"/>
  <c r="AD92"/>
  <c r="AC92"/>
  <c r="AB92"/>
  <c r="AA92"/>
  <c r="Z92"/>
  <c r="Y92"/>
  <c r="X92"/>
  <c r="W92"/>
  <c r="AG91"/>
  <c r="AG93" i="15"/>
  <c r="AF91" i="19"/>
  <c r="AD91"/>
  <c r="AC91"/>
  <c r="AB91"/>
  <c r="AA91"/>
  <c r="Z91"/>
  <c r="Y91"/>
  <c r="X91"/>
  <c r="W91"/>
  <c r="AG90"/>
  <c r="AG92" i="15"/>
  <c r="AF90" i="19"/>
  <c r="AD90"/>
  <c r="AC90"/>
  <c r="AB90"/>
  <c r="AA90"/>
  <c r="Z90"/>
  <c r="Y90"/>
  <c r="X90"/>
  <c r="W90"/>
  <c r="AG89"/>
  <c r="AG91" i="15"/>
  <c r="AF89" i="19"/>
  <c r="AD89"/>
  <c r="AC89"/>
  <c r="AB89"/>
  <c r="AA89"/>
  <c r="Z89"/>
  <c r="Y89"/>
  <c r="X89"/>
  <c r="W89"/>
  <c r="AG88"/>
  <c r="AG90" i="15"/>
  <c r="AF88" i="19"/>
  <c r="AD88"/>
  <c r="AC88"/>
  <c r="AB88"/>
  <c r="AA88"/>
  <c r="Z88"/>
  <c r="Y88"/>
  <c r="X88"/>
  <c r="W88"/>
  <c r="AG87"/>
  <c r="AG89" i="15"/>
  <c r="AF87" i="19"/>
  <c r="AD87"/>
  <c r="AC87"/>
  <c r="AB87"/>
  <c r="AA87"/>
  <c r="Z87"/>
  <c r="Y87"/>
  <c r="X87"/>
  <c r="W87"/>
  <c r="AG86"/>
  <c r="AG88" i="15"/>
  <c r="AF86" i="19"/>
  <c r="AD86"/>
  <c r="AC86"/>
  <c r="AB86"/>
  <c r="AA86"/>
  <c r="Z86"/>
  <c r="Y86"/>
  <c r="X86"/>
  <c r="W86"/>
  <c r="AG85"/>
  <c r="AG87" i="15"/>
  <c r="AF85" i="19"/>
  <c r="AD85"/>
  <c r="AC85"/>
  <c r="AB85"/>
  <c r="AA85"/>
  <c r="Z85"/>
  <c r="Y85"/>
  <c r="X85"/>
  <c r="W85"/>
  <c r="AG84"/>
  <c r="AG86" i="15"/>
  <c r="AF84" i="19"/>
  <c r="AD84"/>
  <c r="AC84"/>
  <c r="AB84"/>
  <c r="AA84"/>
  <c r="Z84"/>
  <c r="Y84"/>
  <c r="X84"/>
  <c r="W84"/>
  <c r="AG83"/>
  <c r="AG85" i="15"/>
  <c r="AF83" i="19"/>
  <c r="AD83"/>
  <c r="AC83"/>
  <c r="AB83"/>
  <c r="AA83"/>
  <c r="Z83"/>
  <c r="Y83"/>
  <c r="X83"/>
  <c r="W83"/>
  <c r="AG82"/>
  <c r="AG84" i="15"/>
  <c r="AF82" i="19"/>
  <c r="AD82"/>
  <c r="AC82"/>
  <c r="AB82"/>
  <c r="AA82"/>
  <c r="Z82"/>
  <c r="Y82"/>
  <c r="X82"/>
  <c r="W82"/>
  <c r="AG81"/>
  <c r="AG83" i="15"/>
  <c r="AF81" i="19"/>
  <c r="AD81"/>
  <c r="AC81"/>
  <c r="AB81"/>
  <c r="AA81"/>
  <c r="Z81"/>
  <c r="Y81"/>
  <c r="X81"/>
  <c r="W81"/>
  <c r="AG80"/>
  <c r="AG82" i="15"/>
  <c r="AF80" i="19"/>
  <c r="AD80"/>
  <c r="AC80"/>
  <c r="AB80"/>
  <c r="AA80"/>
  <c r="Z80"/>
  <c r="Y80"/>
  <c r="X80"/>
  <c r="W80"/>
  <c r="AG79"/>
  <c r="AG81" i="15"/>
  <c r="AF79" i="19"/>
  <c r="AD79"/>
  <c r="AC79"/>
  <c r="AB79"/>
  <c r="AA79"/>
  <c r="Z79"/>
  <c r="Y79"/>
  <c r="X79"/>
  <c r="W79"/>
  <c r="AG78"/>
  <c r="AG80" i="15"/>
  <c r="AF78" i="19"/>
  <c r="AD78"/>
  <c r="AC78"/>
  <c r="AB78"/>
  <c r="AA78"/>
  <c r="Z78"/>
  <c r="Y78"/>
  <c r="X78"/>
  <c r="W78"/>
  <c r="AG77"/>
  <c r="AG79" i="15"/>
  <c r="AF77" i="19"/>
  <c r="AD77"/>
  <c r="AC77"/>
  <c r="AB77"/>
  <c r="AA77"/>
  <c r="Z77"/>
  <c r="Y77"/>
  <c r="X77"/>
  <c r="W77"/>
  <c r="AG76"/>
  <c r="AG78" i="15"/>
  <c r="AF76" i="19"/>
  <c r="AD76"/>
  <c r="AC76"/>
  <c r="AB76"/>
  <c r="AA76"/>
  <c r="Z76"/>
  <c r="Y76"/>
  <c r="X76"/>
  <c r="W76"/>
  <c r="AG75"/>
  <c r="AG77" i="15"/>
  <c r="AF75" i="19"/>
  <c r="AD75"/>
  <c r="AC75"/>
  <c r="AB75"/>
  <c r="AA75"/>
  <c r="Z75"/>
  <c r="Y75"/>
  <c r="X75"/>
  <c r="W75"/>
  <c r="AG74"/>
  <c r="AG76" i="15"/>
  <c r="AF74" i="19"/>
  <c r="AD74"/>
  <c r="AC74"/>
  <c r="AB74"/>
  <c r="AA74"/>
  <c r="Z74"/>
  <c r="Y74"/>
  <c r="X74"/>
  <c r="W74"/>
  <c r="AG73"/>
  <c r="AG75" i="15"/>
  <c r="AF73" i="19"/>
  <c r="AD73"/>
  <c r="AC73"/>
  <c r="AB73"/>
  <c r="AA73"/>
  <c r="Z73"/>
  <c r="Y73"/>
  <c r="X73"/>
  <c r="W73"/>
  <c r="AG72"/>
  <c r="AG74" i="15"/>
  <c r="AF72" i="19"/>
  <c r="AD72"/>
  <c r="AC72"/>
  <c r="AB72"/>
  <c r="AA72"/>
  <c r="Z72"/>
  <c r="Y72"/>
  <c r="X72"/>
  <c r="W72"/>
  <c r="AG71"/>
  <c r="AG73" i="15"/>
  <c r="AF71" i="19"/>
  <c r="AD71"/>
  <c r="AC71"/>
  <c r="AB71"/>
  <c r="AA71"/>
  <c r="Z71"/>
  <c r="Y71"/>
  <c r="X71"/>
  <c r="W71"/>
  <c r="AG70"/>
  <c r="AG72" i="15"/>
  <c r="AF70" i="19"/>
  <c r="AD70"/>
  <c r="AC70"/>
  <c r="AB70"/>
  <c r="AA70"/>
  <c r="Z70"/>
  <c r="Y70"/>
  <c r="X70"/>
  <c r="W70"/>
  <c r="AG69"/>
  <c r="AG71" i="15"/>
  <c r="AF69" i="19"/>
  <c r="AD69"/>
  <c r="AC69"/>
  <c r="AB69"/>
  <c r="AA69"/>
  <c r="Z69"/>
  <c r="Y69"/>
  <c r="X69"/>
  <c r="W69"/>
  <c r="AG68"/>
  <c r="AG70" i="15"/>
  <c r="AF68" i="19"/>
  <c r="AD68"/>
  <c r="AC68"/>
  <c r="AB68"/>
  <c r="AA68"/>
  <c r="Z68"/>
  <c r="Y68"/>
  <c r="X68"/>
  <c r="W68"/>
  <c r="AG67"/>
  <c r="AG69" i="15"/>
  <c r="AF67" i="19"/>
  <c r="AD67"/>
  <c r="AC67"/>
  <c r="AB67"/>
  <c r="AA67"/>
  <c r="Z67"/>
  <c r="Y67"/>
  <c r="X67"/>
  <c r="W67"/>
  <c r="AG66"/>
  <c r="AG68" i="15"/>
  <c r="AF66" i="19"/>
  <c r="AD66"/>
  <c r="AC66"/>
  <c r="AB66"/>
  <c r="AA66"/>
  <c r="Z66"/>
  <c r="Y66"/>
  <c r="X66"/>
  <c r="W66"/>
  <c r="AG65"/>
  <c r="AG67" i="15"/>
  <c r="AF65" i="19"/>
  <c r="AD65"/>
  <c r="AC65"/>
  <c r="AB65"/>
  <c r="AA65"/>
  <c r="Z65"/>
  <c r="Y65"/>
  <c r="X65"/>
  <c r="W65"/>
  <c r="AG64"/>
  <c r="AG66" i="15"/>
  <c r="AF64" i="19"/>
  <c r="AD64"/>
  <c r="AC64"/>
  <c r="AB64"/>
  <c r="AA64"/>
  <c r="Z64"/>
  <c r="Y64"/>
  <c r="X64"/>
  <c r="W64"/>
  <c r="AG63"/>
  <c r="AG65" i="15"/>
  <c r="AF63" i="19"/>
  <c r="AD63"/>
  <c r="AC63"/>
  <c r="AB63"/>
  <c r="AA63"/>
  <c r="Z63"/>
  <c r="Y63"/>
  <c r="X63"/>
  <c r="W63"/>
  <c r="AG62"/>
  <c r="AG64" i="15"/>
  <c r="AF62" i="19"/>
  <c r="AD62"/>
  <c r="AC62"/>
  <c r="AB62"/>
  <c r="AA62"/>
  <c r="Z62"/>
  <c r="Y62"/>
  <c r="X62"/>
  <c r="W62"/>
  <c r="AG61"/>
  <c r="AG63" i="15"/>
  <c r="AF61" i="19"/>
  <c r="AD61"/>
  <c r="AC61"/>
  <c r="AB61"/>
  <c r="AA61"/>
  <c r="Z61"/>
  <c r="Y61"/>
  <c r="X61"/>
  <c r="W61"/>
  <c r="AG60"/>
  <c r="AG62" i="15"/>
  <c r="AF60" i="19"/>
  <c r="AD60"/>
  <c r="AC60"/>
  <c r="AB60"/>
  <c r="AA60"/>
  <c r="Z60"/>
  <c r="Y60"/>
  <c r="X60"/>
  <c r="W60"/>
  <c r="AG59"/>
  <c r="AG61" i="15"/>
  <c r="AF59" i="19"/>
  <c r="AD59"/>
  <c r="AC59"/>
  <c r="AB59"/>
  <c r="AA59"/>
  <c r="Z59"/>
  <c r="Y59"/>
  <c r="X59"/>
  <c r="W59"/>
  <c r="AG58"/>
  <c r="AG60" i="15"/>
  <c r="AF58" i="19"/>
  <c r="AD58"/>
  <c r="AC58"/>
  <c r="AB58"/>
  <c r="AA58"/>
  <c r="Z58"/>
  <c r="Y58"/>
  <c r="X58"/>
  <c r="W58"/>
  <c r="AG57"/>
  <c r="AG59" i="15"/>
  <c r="AF57" i="19"/>
  <c r="AD57"/>
  <c r="AC57"/>
  <c r="AB57"/>
  <c r="AA57"/>
  <c r="Z57"/>
  <c r="Y57"/>
  <c r="X57"/>
  <c r="W57"/>
  <c r="AG56"/>
  <c r="AG58" i="15"/>
  <c r="AF56" i="19"/>
  <c r="AD56"/>
  <c r="AC56"/>
  <c r="AB56"/>
  <c r="AA56"/>
  <c r="Z56"/>
  <c r="Y56"/>
  <c r="X56"/>
  <c r="W56"/>
  <c r="AG55"/>
  <c r="AG57" i="15"/>
  <c r="AF55" i="19"/>
  <c r="AD55"/>
  <c r="AC55"/>
  <c r="AB55"/>
  <c r="AA55"/>
  <c r="Z55"/>
  <c r="Y55"/>
  <c r="X55"/>
  <c r="W55"/>
  <c r="AG54"/>
  <c r="AG56" i="15"/>
  <c r="AF54" i="19"/>
  <c r="AD54"/>
  <c r="AC54"/>
  <c r="AB54"/>
  <c r="AA54"/>
  <c r="Z54"/>
  <c r="Y54"/>
  <c r="X54"/>
  <c r="W54"/>
  <c r="AG53"/>
  <c r="AG55" i="15"/>
  <c r="AF53" i="19"/>
  <c r="AD53"/>
  <c r="AC53"/>
  <c r="AB53"/>
  <c r="AA53"/>
  <c r="Z53"/>
  <c r="Y53"/>
  <c r="X53"/>
  <c r="W53"/>
  <c r="AG52"/>
  <c r="AG54" i="15"/>
  <c r="AF52" i="19"/>
  <c r="AD52"/>
  <c r="AC52"/>
  <c r="AB52"/>
  <c r="AA52"/>
  <c r="Z52"/>
  <c r="Y52"/>
  <c r="X52"/>
  <c r="W52"/>
  <c r="AG51"/>
  <c r="AG53" i="15"/>
  <c r="AF51" i="19"/>
  <c r="AD51"/>
  <c r="AC51"/>
  <c r="AB51"/>
  <c r="AA51"/>
  <c r="Z51"/>
  <c r="Y51"/>
  <c r="X51"/>
  <c r="W51"/>
  <c r="AG50"/>
  <c r="AG52" i="15"/>
  <c r="AF50" i="19"/>
  <c r="AD50"/>
  <c r="AC50"/>
  <c r="AB50"/>
  <c r="AA50"/>
  <c r="Z50"/>
  <c r="Y50"/>
  <c r="X50"/>
  <c r="W50"/>
  <c r="AG49"/>
  <c r="AG51" i="15"/>
  <c r="AF49" i="19"/>
  <c r="AD49"/>
  <c r="AC49"/>
  <c r="AB49"/>
  <c r="AA49"/>
  <c r="Z49"/>
  <c r="Y49"/>
  <c r="X49"/>
  <c r="W49"/>
  <c r="AG48"/>
  <c r="AG50" i="15"/>
  <c r="AF48" i="19"/>
  <c r="AD48"/>
  <c r="AC48"/>
  <c r="AB48"/>
  <c r="AA48"/>
  <c r="Z48"/>
  <c r="Y48"/>
  <c r="X48"/>
  <c r="W48"/>
  <c r="AG47"/>
  <c r="AG49" i="15"/>
  <c r="AF47" i="19"/>
  <c r="AD47"/>
  <c r="AC47"/>
  <c r="AB47"/>
  <c r="AA47"/>
  <c r="Z47"/>
  <c r="Y47"/>
  <c r="X47"/>
  <c r="W47"/>
  <c r="AG46"/>
  <c r="AG48" i="15"/>
  <c r="AF46" i="19"/>
  <c r="AD46"/>
  <c r="AC46"/>
  <c r="AB46"/>
  <c r="AA46"/>
  <c r="Z46"/>
  <c r="Y46"/>
  <c r="X46"/>
  <c r="W46"/>
  <c r="AG45"/>
  <c r="AG47" i="15"/>
  <c r="AF45" i="19"/>
  <c r="AD45"/>
  <c r="AC45"/>
  <c r="AB45"/>
  <c r="AA45"/>
  <c r="Z45"/>
  <c r="Y45"/>
  <c r="X45"/>
  <c r="W45"/>
  <c r="AG44"/>
  <c r="AG46" i="15"/>
  <c r="AF44" i="19"/>
  <c r="AD44"/>
  <c r="AC44"/>
  <c r="AB44"/>
  <c r="AA44"/>
  <c r="Z44"/>
  <c r="Y44"/>
  <c r="X44"/>
  <c r="W44"/>
  <c r="AG43"/>
  <c r="AG45" i="15"/>
  <c r="AF43" i="19"/>
  <c r="AD43"/>
  <c r="AC43"/>
  <c r="AB43"/>
  <c r="AA43"/>
  <c r="Z43"/>
  <c r="Y43"/>
  <c r="X43"/>
  <c r="W43"/>
  <c r="AG42"/>
  <c r="AG44" i="15"/>
  <c r="AF42" i="19"/>
  <c r="AD42"/>
  <c r="AC42"/>
  <c r="AB42"/>
  <c r="AA42"/>
  <c r="Z42"/>
  <c r="Y42"/>
  <c r="X42"/>
  <c r="W42"/>
  <c r="AG41"/>
  <c r="AG43" i="15"/>
  <c r="AF41" i="19"/>
  <c r="AD41"/>
  <c r="AC41"/>
  <c r="AB41"/>
  <c r="AA41"/>
  <c r="Z41"/>
  <c r="Y41"/>
  <c r="X41"/>
  <c r="W41"/>
  <c r="AG40"/>
  <c r="AG42" i="15"/>
  <c r="AF40" i="19"/>
  <c r="AD40"/>
  <c r="AC40"/>
  <c r="AB40"/>
  <c r="AA40"/>
  <c r="Z40"/>
  <c r="Y40"/>
  <c r="X40"/>
  <c r="W40"/>
  <c r="AG39"/>
  <c r="AG41" i="15"/>
  <c r="AF39" i="19"/>
  <c r="AD39"/>
  <c r="AC39"/>
  <c r="AB39"/>
  <c r="AA39"/>
  <c r="Z39"/>
  <c r="Y39"/>
  <c r="X39"/>
  <c r="W39"/>
  <c r="AG38"/>
  <c r="AG40" i="15"/>
  <c r="AF38" i="19"/>
  <c r="AD38"/>
  <c r="AC38"/>
  <c r="AB38"/>
  <c r="AA38"/>
  <c r="Z38"/>
  <c r="Y38"/>
  <c r="X38"/>
  <c r="W38"/>
  <c r="AG37"/>
  <c r="AG39" i="15"/>
  <c r="AF37" i="19"/>
  <c r="AD37"/>
  <c r="AC37"/>
  <c r="AB37"/>
  <c r="AA37"/>
  <c r="Z37"/>
  <c r="Y37"/>
  <c r="X37"/>
  <c r="W37"/>
  <c r="AG36"/>
  <c r="AG38" i="15"/>
  <c r="AF36" i="19"/>
  <c r="AD36"/>
  <c r="AC36"/>
  <c r="AB36"/>
  <c r="AA36"/>
  <c r="Z36"/>
  <c r="Y36"/>
  <c r="X36"/>
  <c r="W36"/>
  <c r="AG35"/>
  <c r="AG37" i="15"/>
  <c r="AF35" i="19"/>
  <c r="AD35"/>
  <c r="AC35"/>
  <c r="AB35"/>
  <c r="AA35"/>
  <c r="Z35"/>
  <c r="Y35"/>
  <c r="X35"/>
  <c r="W35"/>
  <c r="AG34"/>
  <c r="AG36" i="15"/>
  <c r="AF34" i="19"/>
  <c r="AD34"/>
  <c r="AC34"/>
  <c r="AB34"/>
  <c r="AA34"/>
  <c r="Z34"/>
  <c r="Y34"/>
  <c r="X34"/>
  <c r="W34"/>
  <c r="AG33"/>
  <c r="AG35" i="15"/>
  <c r="AF33" i="19"/>
  <c r="AD33"/>
  <c r="AC33"/>
  <c r="AB33"/>
  <c r="AA33"/>
  <c r="Z33"/>
  <c r="Y33"/>
  <c r="X33"/>
  <c r="W33"/>
  <c r="AG32"/>
  <c r="AG34" i="15"/>
  <c r="AF32" i="19"/>
  <c r="AD32"/>
  <c r="AC32"/>
  <c r="AB32"/>
  <c r="AA32"/>
  <c r="Z32"/>
  <c r="Y32"/>
  <c r="X32"/>
  <c r="W32"/>
  <c r="AG31"/>
  <c r="AG33" i="15"/>
  <c r="AF31" i="19"/>
  <c r="AD31"/>
  <c r="AC31"/>
  <c r="AB31"/>
  <c r="AA31"/>
  <c r="Z31"/>
  <c r="Y31"/>
  <c r="X31"/>
  <c r="W31"/>
  <c r="AG30"/>
  <c r="AG32" i="15"/>
  <c r="AF30" i="19"/>
  <c r="AD30"/>
  <c r="AC30"/>
  <c r="AB30"/>
  <c r="AA30"/>
  <c r="Z30"/>
  <c r="Y30"/>
  <c r="X30"/>
  <c r="W30"/>
  <c r="AG29"/>
  <c r="AG31" i="15"/>
  <c r="AF29" i="19"/>
  <c r="AD29"/>
  <c r="AC29"/>
  <c r="AB29"/>
  <c r="AA29"/>
  <c r="Z29"/>
  <c r="Y29"/>
  <c r="X29"/>
  <c r="W29"/>
  <c r="AG28"/>
  <c r="AG30" i="15"/>
  <c r="AF28" i="19"/>
  <c r="AD28"/>
  <c r="AC28"/>
  <c r="AB28"/>
  <c r="AA28"/>
  <c r="Z28"/>
  <c r="Y28"/>
  <c r="X28"/>
  <c r="W28"/>
  <c r="AG27"/>
  <c r="AG29" i="15"/>
  <c r="AF27" i="19"/>
  <c r="AD27"/>
  <c r="AC27"/>
  <c r="AB27"/>
  <c r="AA27"/>
  <c r="Z27"/>
  <c r="Y27"/>
  <c r="X27"/>
  <c r="W27"/>
  <c r="AG26"/>
  <c r="AG28" i="15"/>
  <c r="AF26" i="19"/>
  <c r="AD26"/>
  <c r="AC26"/>
  <c r="AB26"/>
  <c r="AA26"/>
  <c r="Z26"/>
  <c r="Y26"/>
  <c r="X26"/>
  <c r="W26"/>
  <c r="AG25"/>
  <c r="AG27" i="15"/>
  <c r="AF25" i="19"/>
  <c r="AD25"/>
  <c r="AC25"/>
  <c r="AB25"/>
  <c r="AA25"/>
  <c r="Z25"/>
  <c r="Y25"/>
  <c r="X25"/>
  <c r="W25"/>
  <c r="AG24"/>
  <c r="AG26" i="15"/>
  <c r="AF24" i="19"/>
  <c r="AD24"/>
  <c r="AC24"/>
  <c r="AB24"/>
  <c r="AA24"/>
  <c r="Z24"/>
  <c r="Y24"/>
  <c r="X24"/>
  <c r="W24"/>
  <c r="AG23"/>
  <c r="AG25" i="15"/>
  <c r="AF23" i="19"/>
  <c r="AD23"/>
  <c r="AC23"/>
  <c r="AB23"/>
  <c r="AA23"/>
  <c r="Z23"/>
  <c r="Y23"/>
  <c r="X23"/>
  <c r="W23"/>
  <c r="AG22"/>
  <c r="AG24" i="15"/>
  <c r="AF22" i="19"/>
  <c r="AD22"/>
  <c r="AC22"/>
  <c r="AB22"/>
  <c r="AA22"/>
  <c r="Z22"/>
  <c r="Y22"/>
  <c r="X22"/>
  <c r="W22"/>
  <c r="AG21"/>
  <c r="AG23" i="15"/>
  <c r="AF21" i="19"/>
  <c r="AD21"/>
  <c r="AC21"/>
  <c r="AB21"/>
  <c r="AA21"/>
  <c r="Z21"/>
  <c r="Y21"/>
  <c r="X21"/>
  <c r="W21"/>
  <c r="AG20"/>
  <c r="AG22" i="15"/>
  <c r="AF20" i="19"/>
  <c r="AD20"/>
  <c r="AC20"/>
  <c r="AB20"/>
  <c r="AA20"/>
  <c r="Z20"/>
  <c r="Y20"/>
  <c r="X20"/>
  <c r="W20"/>
  <c r="AG19"/>
  <c r="AG21" i="15"/>
  <c r="AF19" i="19"/>
  <c r="AD19"/>
  <c r="AC19"/>
  <c r="AB19"/>
  <c r="AA19"/>
  <c r="Z19"/>
  <c r="Y19"/>
  <c r="X19"/>
  <c r="W19"/>
  <c r="AG18"/>
  <c r="AG20" i="15"/>
  <c r="AF18" i="19"/>
  <c r="AD18"/>
  <c r="AC18"/>
  <c r="AB18"/>
  <c r="AA18"/>
  <c r="Z18"/>
  <c r="Y18"/>
  <c r="X18"/>
  <c r="W18"/>
  <c r="AG17"/>
  <c r="AG19" i="15"/>
  <c r="AF17" i="19"/>
  <c r="AD17"/>
  <c r="AC17"/>
  <c r="AB17"/>
  <c r="AA17"/>
  <c r="Z17"/>
  <c r="Y17"/>
  <c r="X17"/>
  <c r="W17"/>
  <c r="AG16"/>
  <c r="AG18" i="15"/>
  <c r="AF16" i="19"/>
  <c r="AD16"/>
  <c r="AC16"/>
  <c r="AB16"/>
  <c r="AA16"/>
  <c r="Z16"/>
  <c r="Y16"/>
  <c r="X16"/>
  <c r="W16"/>
  <c r="AG15"/>
  <c r="AG17" i="15"/>
  <c r="AF15" i="19"/>
  <c r="AD15"/>
  <c r="AC15"/>
  <c r="AB15"/>
  <c r="AA15"/>
  <c r="Z15"/>
  <c r="Y15"/>
  <c r="X15"/>
  <c r="W15"/>
  <c r="AG14"/>
  <c r="AG16" i="15"/>
  <c r="AF14" i="19"/>
  <c r="AD14"/>
  <c r="AC14"/>
  <c r="AB14"/>
  <c r="AA14"/>
  <c r="Z14"/>
  <c r="Y14"/>
  <c r="X14"/>
  <c r="W14"/>
  <c r="AG13"/>
  <c r="AG15" i="15"/>
  <c r="AF13" i="19"/>
  <c r="AD13"/>
  <c r="AC13"/>
  <c r="AB13"/>
  <c r="AA13"/>
  <c r="Z13"/>
  <c r="Y13"/>
  <c r="X13"/>
  <c r="W13"/>
  <c r="AG12"/>
  <c r="AG14" i="15"/>
  <c r="AF12" i="19"/>
  <c r="AD12"/>
  <c r="AC12"/>
  <c r="AB12"/>
  <c r="AA12"/>
  <c r="Z12"/>
  <c r="Y12"/>
  <c r="X12"/>
  <c r="W12"/>
  <c r="AG11"/>
  <c r="AG13" i="15"/>
  <c r="AF11" i="19"/>
  <c r="AD11"/>
  <c r="AC11"/>
  <c r="AB11"/>
  <c r="AA11"/>
  <c r="Z11"/>
  <c r="Y11"/>
  <c r="X11"/>
  <c r="W11"/>
  <c r="AG10"/>
  <c r="AG12" i="15"/>
  <c r="AF10" i="19"/>
  <c r="AD10"/>
  <c r="AC10"/>
  <c r="AB10"/>
  <c r="AA10"/>
  <c r="Z10"/>
  <c r="Y10"/>
  <c r="X10"/>
  <c r="W10"/>
  <c r="AG9"/>
  <c r="AG11" i="15"/>
  <c r="AF9" i="19"/>
  <c r="AD9"/>
  <c r="AC9"/>
  <c r="AB9"/>
  <c r="AA9"/>
  <c r="Z9"/>
  <c r="Y9"/>
  <c r="X9"/>
  <c r="W9"/>
  <c r="AG8"/>
  <c r="AF8"/>
  <c r="AE8"/>
  <c r="AD8"/>
  <c r="AC8"/>
  <c r="AB8"/>
  <c r="AA8"/>
  <c r="Z8"/>
  <c r="Y8"/>
  <c r="X8"/>
  <c r="W8"/>
  <c r="AG7"/>
  <c r="AF7"/>
  <c r="AD7"/>
  <c r="AC7"/>
  <c r="AB7"/>
  <c r="AA7"/>
  <c r="Z7"/>
  <c r="Y7"/>
  <c r="X7"/>
  <c r="W7"/>
  <c r="AD6"/>
  <c r="AC6"/>
  <c r="AB6"/>
  <c r="AA6"/>
  <c r="Z6"/>
  <c r="Y6"/>
  <c r="X6"/>
  <c r="W6"/>
  <c r="AH5"/>
  <c r="Y5"/>
  <c r="X5"/>
  <c r="W5"/>
  <c r="AH4"/>
  <c r="AG4"/>
  <c r="AF4"/>
  <c r="AE4"/>
  <c r="AD4"/>
  <c r="AC4"/>
  <c r="AB4"/>
  <c r="AA4"/>
  <c r="Z4"/>
  <c r="W4"/>
  <c r="W3"/>
  <c r="W2"/>
  <c r="W107" s="1"/>
  <c r="R4" i="21" s="1"/>
  <c r="U106" i="19"/>
  <c r="U108" i="15"/>
  <c r="T106" i="19"/>
  <c r="R106"/>
  <c r="Q106"/>
  <c r="P106"/>
  <c r="O106"/>
  <c r="N106"/>
  <c r="M106"/>
  <c r="L106"/>
  <c r="K106"/>
  <c r="U105"/>
  <c r="U107" i="15"/>
  <c r="T105" i="19"/>
  <c r="R105"/>
  <c r="Q105"/>
  <c r="P105"/>
  <c r="O105"/>
  <c r="N105"/>
  <c r="M105"/>
  <c r="L105"/>
  <c r="K105"/>
  <c r="U104"/>
  <c r="U106" i="15"/>
  <c r="T104" i="19"/>
  <c r="R104"/>
  <c r="Q104"/>
  <c r="P104"/>
  <c r="O104"/>
  <c r="N104"/>
  <c r="M104"/>
  <c r="L104"/>
  <c r="K104"/>
  <c r="U103"/>
  <c r="U105" i="15"/>
  <c r="T103" i="19"/>
  <c r="R103"/>
  <c r="Q103"/>
  <c r="P103"/>
  <c r="O103"/>
  <c r="N103"/>
  <c r="M103"/>
  <c r="L103"/>
  <c r="K103"/>
  <c r="U102"/>
  <c r="U104" i="15"/>
  <c r="T102" i="19"/>
  <c r="R102"/>
  <c r="Q102"/>
  <c r="P102"/>
  <c r="O102"/>
  <c r="N102"/>
  <c r="M102"/>
  <c r="L102"/>
  <c r="K102"/>
  <c r="U101"/>
  <c r="U103" i="15"/>
  <c r="T101" i="19"/>
  <c r="R101"/>
  <c r="Q101"/>
  <c r="P101"/>
  <c r="O101"/>
  <c r="N101"/>
  <c r="M101"/>
  <c r="L101"/>
  <c r="K101"/>
  <c r="U100"/>
  <c r="U102" i="15"/>
  <c r="T100" i="19"/>
  <c r="R100"/>
  <c r="Q100"/>
  <c r="P100"/>
  <c r="O100"/>
  <c r="N100"/>
  <c r="M100"/>
  <c r="L100"/>
  <c r="K100"/>
  <c r="U99"/>
  <c r="U101" i="15"/>
  <c r="T99" i="19"/>
  <c r="R99"/>
  <c r="Q99"/>
  <c r="P99"/>
  <c r="O99"/>
  <c r="N99"/>
  <c r="M99"/>
  <c r="L99"/>
  <c r="K99"/>
  <c r="U98"/>
  <c r="U100" i="15"/>
  <c r="T98" i="19"/>
  <c r="R98"/>
  <c r="Q98"/>
  <c r="P98"/>
  <c r="O98"/>
  <c r="N98"/>
  <c r="M98"/>
  <c r="L98"/>
  <c r="K98"/>
  <c r="U97"/>
  <c r="U99" i="15"/>
  <c r="T97" i="19"/>
  <c r="R97"/>
  <c r="Q97"/>
  <c r="P97"/>
  <c r="O97"/>
  <c r="N97"/>
  <c r="M97"/>
  <c r="L97"/>
  <c r="K97"/>
  <c r="U96"/>
  <c r="U98" i="15"/>
  <c r="T96" i="19"/>
  <c r="R96"/>
  <c r="Q96"/>
  <c r="P96"/>
  <c r="O96"/>
  <c r="N96"/>
  <c r="M96"/>
  <c r="L96"/>
  <c r="K96"/>
  <c r="U95"/>
  <c r="U97" i="15"/>
  <c r="T95" i="19"/>
  <c r="R95"/>
  <c r="Q95"/>
  <c r="P95"/>
  <c r="O95"/>
  <c r="N95"/>
  <c r="M95"/>
  <c r="L95"/>
  <c r="K95"/>
  <c r="U94"/>
  <c r="U96" i="15"/>
  <c r="T94" i="19"/>
  <c r="R94"/>
  <c r="Q94"/>
  <c r="P94"/>
  <c r="O94"/>
  <c r="N94"/>
  <c r="M94"/>
  <c r="L94"/>
  <c r="K94"/>
  <c r="U93"/>
  <c r="U95" i="15"/>
  <c r="T93" i="19"/>
  <c r="R93"/>
  <c r="Q93"/>
  <c r="P93"/>
  <c r="O93"/>
  <c r="N93"/>
  <c r="M93"/>
  <c r="L93"/>
  <c r="K93"/>
  <c r="U92"/>
  <c r="U94" i="15"/>
  <c r="T92" i="19"/>
  <c r="R92"/>
  <c r="Q92"/>
  <c r="P92"/>
  <c r="O92"/>
  <c r="N92"/>
  <c r="M92"/>
  <c r="L92"/>
  <c r="K92"/>
  <c r="U91"/>
  <c r="U93" i="15"/>
  <c r="T91" i="19"/>
  <c r="R91"/>
  <c r="Q91"/>
  <c r="P91"/>
  <c r="O91"/>
  <c r="N91"/>
  <c r="M91"/>
  <c r="L91"/>
  <c r="K91"/>
  <c r="U90"/>
  <c r="U92" i="15"/>
  <c r="T90" i="19"/>
  <c r="R90"/>
  <c r="Q90"/>
  <c r="P90"/>
  <c r="O90"/>
  <c r="N90"/>
  <c r="M90"/>
  <c r="L90"/>
  <c r="K90"/>
  <c r="U89"/>
  <c r="U91" i="15"/>
  <c r="T89" i="19"/>
  <c r="R89"/>
  <c r="Q89"/>
  <c r="P89"/>
  <c r="O89"/>
  <c r="N89"/>
  <c r="M89"/>
  <c r="L89"/>
  <c r="K89"/>
  <c r="U88"/>
  <c r="U90" i="15"/>
  <c r="T88" i="19"/>
  <c r="R88"/>
  <c r="Q88"/>
  <c r="P88"/>
  <c r="O88"/>
  <c r="N88"/>
  <c r="M88"/>
  <c r="L88"/>
  <c r="K88"/>
  <c r="U87"/>
  <c r="U89" i="15"/>
  <c r="T87" i="19"/>
  <c r="R87"/>
  <c r="Q87"/>
  <c r="P87"/>
  <c r="O87"/>
  <c r="N87"/>
  <c r="M87"/>
  <c r="L87"/>
  <c r="K87"/>
  <c r="U86"/>
  <c r="U88" i="15"/>
  <c r="T86" i="19"/>
  <c r="R86"/>
  <c r="Q86"/>
  <c r="P86"/>
  <c r="O86"/>
  <c r="N86"/>
  <c r="M86"/>
  <c r="L86"/>
  <c r="K86"/>
  <c r="U85"/>
  <c r="U87" i="15"/>
  <c r="T85" i="19"/>
  <c r="R85"/>
  <c r="Q85"/>
  <c r="P85"/>
  <c r="O85"/>
  <c r="N85"/>
  <c r="M85"/>
  <c r="L85"/>
  <c r="K85"/>
  <c r="U84"/>
  <c r="U86" i="15"/>
  <c r="T84" i="19"/>
  <c r="R84"/>
  <c r="Q84"/>
  <c r="P84"/>
  <c r="O84"/>
  <c r="N84"/>
  <c r="M84"/>
  <c r="L84"/>
  <c r="K84"/>
  <c r="U83"/>
  <c r="U85" i="15"/>
  <c r="T83" i="19"/>
  <c r="R83"/>
  <c r="Q83"/>
  <c r="P83"/>
  <c r="O83"/>
  <c r="N83"/>
  <c r="M83"/>
  <c r="L83"/>
  <c r="K83"/>
  <c r="U82"/>
  <c r="U84" i="15"/>
  <c r="T82" i="19"/>
  <c r="R82"/>
  <c r="Q82"/>
  <c r="P82"/>
  <c r="O82"/>
  <c r="N82"/>
  <c r="M82"/>
  <c r="L82"/>
  <c r="K82"/>
  <c r="U81"/>
  <c r="U83" i="15"/>
  <c r="T81" i="19"/>
  <c r="R81"/>
  <c r="Q81"/>
  <c r="P81"/>
  <c r="O81"/>
  <c r="N81"/>
  <c r="M81"/>
  <c r="L81"/>
  <c r="K81"/>
  <c r="U80"/>
  <c r="U82" i="15"/>
  <c r="T80" i="19"/>
  <c r="R80"/>
  <c r="Q80"/>
  <c r="P80"/>
  <c r="O80"/>
  <c r="N80"/>
  <c r="M80"/>
  <c r="L80"/>
  <c r="K80"/>
  <c r="U79"/>
  <c r="U81" i="15"/>
  <c r="T79" i="19"/>
  <c r="R79"/>
  <c r="Q79"/>
  <c r="P79"/>
  <c r="O79"/>
  <c r="N79"/>
  <c r="M79"/>
  <c r="L79"/>
  <c r="K79"/>
  <c r="U78"/>
  <c r="U80" i="15"/>
  <c r="T78" i="19"/>
  <c r="R78"/>
  <c r="Q78"/>
  <c r="P78"/>
  <c r="O78"/>
  <c r="N78"/>
  <c r="M78"/>
  <c r="L78"/>
  <c r="K78"/>
  <c r="U77"/>
  <c r="U79" i="15"/>
  <c r="T77" i="19"/>
  <c r="R77"/>
  <c r="Q77"/>
  <c r="P77"/>
  <c r="O77"/>
  <c r="N77"/>
  <c r="M77"/>
  <c r="L77"/>
  <c r="K77"/>
  <c r="U76"/>
  <c r="U78" i="15"/>
  <c r="T76" i="19"/>
  <c r="R76"/>
  <c r="Q76"/>
  <c r="P76"/>
  <c r="O76"/>
  <c r="N76"/>
  <c r="M76"/>
  <c r="L76"/>
  <c r="K76"/>
  <c r="U75"/>
  <c r="U77" i="15"/>
  <c r="T75" i="19"/>
  <c r="R75"/>
  <c r="Q75"/>
  <c r="P75"/>
  <c r="O75"/>
  <c r="N75"/>
  <c r="M75"/>
  <c r="L75"/>
  <c r="K75"/>
  <c r="U74"/>
  <c r="U76" i="15"/>
  <c r="T74" i="19"/>
  <c r="R74"/>
  <c r="Q74"/>
  <c r="P74"/>
  <c r="O74"/>
  <c r="N74"/>
  <c r="M74"/>
  <c r="L74"/>
  <c r="K74"/>
  <c r="U73"/>
  <c r="U75" i="15"/>
  <c r="T73" i="19"/>
  <c r="R73"/>
  <c r="Q73"/>
  <c r="P73"/>
  <c r="O73"/>
  <c r="N73"/>
  <c r="M73"/>
  <c r="L73"/>
  <c r="K73"/>
  <c r="U72"/>
  <c r="U74" i="15"/>
  <c r="T72" i="19"/>
  <c r="R72"/>
  <c r="Q72"/>
  <c r="P72"/>
  <c r="O72"/>
  <c r="N72"/>
  <c r="M72"/>
  <c r="L72"/>
  <c r="K72"/>
  <c r="U71"/>
  <c r="U73" i="15"/>
  <c r="T71" i="19"/>
  <c r="R71"/>
  <c r="Q71"/>
  <c r="P71"/>
  <c r="O71"/>
  <c r="N71"/>
  <c r="M71"/>
  <c r="L71"/>
  <c r="K71"/>
  <c r="U70"/>
  <c r="U72" i="15"/>
  <c r="T70" i="19"/>
  <c r="R70"/>
  <c r="Q70"/>
  <c r="P70"/>
  <c r="O70"/>
  <c r="N70"/>
  <c r="M70"/>
  <c r="L70"/>
  <c r="K70"/>
  <c r="U69"/>
  <c r="U71" i="15"/>
  <c r="T69" i="19"/>
  <c r="R69"/>
  <c r="Q69"/>
  <c r="P69"/>
  <c r="O69"/>
  <c r="N69"/>
  <c r="M69"/>
  <c r="L69"/>
  <c r="K69"/>
  <c r="U68"/>
  <c r="U70" i="15"/>
  <c r="T68" i="19"/>
  <c r="R68"/>
  <c r="Q68"/>
  <c r="P68"/>
  <c r="O68"/>
  <c r="N68"/>
  <c r="M68"/>
  <c r="L68"/>
  <c r="K68"/>
  <c r="U67"/>
  <c r="U69" i="15"/>
  <c r="T67" i="19"/>
  <c r="R67"/>
  <c r="Q67"/>
  <c r="P67"/>
  <c r="O67"/>
  <c r="N67"/>
  <c r="M67"/>
  <c r="L67"/>
  <c r="K67"/>
  <c r="U66"/>
  <c r="U68" i="15"/>
  <c r="T66" i="19"/>
  <c r="R66"/>
  <c r="Q66"/>
  <c r="P66"/>
  <c r="O66"/>
  <c r="N66"/>
  <c r="M66"/>
  <c r="L66"/>
  <c r="K66"/>
  <c r="U65"/>
  <c r="U67" i="15"/>
  <c r="T65" i="19"/>
  <c r="R65"/>
  <c r="Q65"/>
  <c r="P65"/>
  <c r="O65"/>
  <c r="N65"/>
  <c r="M65"/>
  <c r="L65"/>
  <c r="K65"/>
  <c r="U64"/>
  <c r="U66" i="15"/>
  <c r="T64" i="19"/>
  <c r="R64"/>
  <c r="Q64"/>
  <c r="P64"/>
  <c r="O64"/>
  <c r="N64"/>
  <c r="M64"/>
  <c r="L64"/>
  <c r="K64"/>
  <c r="U63"/>
  <c r="U65" i="15"/>
  <c r="T63" i="19"/>
  <c r="R63"/>
  <c r="Q63"/>
  <c r="P63"/>
  <c r="O63"/>
  <c r="N63"/>
  <c r="M63"/>
  <c r="L63"/>
  <c r="K63"/>
  <c r="U62"/>
  <c r="U64" i="15"/>
  <c r="T62" i="19"/>
  <c r="R62"/>
  <c r="Q62"/>
  <c r="P62"/>
  <c r="O62"/>
  <c r="N62"/>
  <c r="M62"/>
  <c r="L62"/>
  <c r="K62"/>
  <c r="U61"/>
  <c r="U63" i="15"/>
  <c r="T61" i="19"/>
  <c r="R61"/>
  <c r="Q61"/>
  <c r="P61"/>
  <c r="O61"/>
  <c r="N61"/>
  <c r="M61"/>
  <c r="L61"/>
  <c r="K61"/>
  <c r="U60"/>
  <c r="U62" i="15"/>
  <c r="T60" i="19"/>
  <c r="R60"/>
  <c r="Q60"/>
  <c r="P60"/>
  <c r="O60"/>
  <c r="N60"/>
  <c r="M60"/>
  <c r="L60"/>
  <c r="K60"/>
  <c r="U59"/>
  <c r="U61" i="15"/>
  <c r="T59" i="19"/>
  <c r="R59"/>
  <c r="Q59"/>
  <c r="P59"/>
  <c r="O59"/>
  <c r="N59"/>
  <c r="M59"/>
  <c r="L59"/>
  <c r="K59"/>
  <c r="U58"/>
  <c r="U60" i="15"/>
  <c r="T58" i="19"/>
  <c r="R58"/>
  <c r="Q58"/>
  <c r="P58"/>
  <c r="O58"/>
  <c r="N58"/>
  <c r="M58"/>
  <c r="L58"/>
  <c r="K58"/>
  <c r="U57"/>
  <c r="U59" i="15"/>
  <c r="T57" i="19"/>
  <c r="R57"/>
  <c r="Q57"/>
  <c r="P57"/>
  <c r="O57"/>
  <c r="N57"/>
  <c r="M57"/>
  <c r="L57"/>
  <c r="K57"/>
  <c r="U56"/>
  <c r="U58" i="15"/>
  <c r="T56" i="19"/>
  <c r="R56"/>
  <c r="Q56"/>
  <c r="P56"/>
  <c r="O56"/>
  <c r="N56"/>
  <c r="M56"/>
  <c r="L56"/>
  <c r="K56"/>
  <c r="U55"/>
  <c r="U57" i="15"/>
  <c r="T55" i="19"/>
  <c r="R55"/>
  <c r="Q55"/>
  <c r="P55"/>
  <c r="O55"/>
  <c r="N55"/>
  <c r="M55"/>
  <c r="L55"/>
  <c r="K55"/>
  <c r="U54"/>
  <c r="U56" i="15"/>
  <c r="T54" i="19"/>
  <c r="R54"/>
  <c r="Q54"/>
  <c r="P54"/>
  <c r="O54"/>
  <c r="N54"/>
  <c r="M54"/>
  <c r="L54"/>
  <c r="K54"/>
  <c r="U53"/>
  <c r="U55" i="15"/>
  <c r="T53" i="19"/>
  <c r="R53"/>
  <c r="Q53"/>
  <c r="P53"/>
  <c r="O53"/>
  <c r="N53"/>
  <c r="M53"/>
  <c r="L53"/>
  <c r="K53"/>
  <c r="U52"/>
  <c r="U54" i="15"/>
  <c r="T52" i="19"/>
  <c r="R52"/>
  <c r="Q52"/>
  <c r="P52"/>
  <c r="O52"/>
  <c r="N52"/>
  <c r="M52"/>
  <c r="L52"/>
  <c r="K52"/>
  <c r="U51"/>
  <c r="U53" i="15"/>
  <c r="T51" i="19"/>
  <c r="R51"/>
  <c r="Q51"/>
  <c r="P51"/>
  <c r="O51"/>
  <c r="N51"/>
  <c r="M51"/>
  <c r="L51"/>
  <c r="K51"/>
  <c r="U50"/>
  <c r="U52" i="15"/>
  <c r="T50" i="19"/>
  <c r="R50"/>
  <c r="Q50"/>
  <c r="P50"/>
  <c r="O50"/>
  <c r="N50"/>
  <c r="M50"/>
  <c r="L50"/>
  <c r="K50"/>
  <c r="U49"/>
  <c r="U51" i="15"/>
  <c r="T49" i="19"/>
  <c r="R49"/>
  <c r="Q49"/>
  <c r="P49"/>
  <c r="O49"/>
  <c r="N49"/>
  <c r="M49"/>
  <c r="L49"/>
  <c r="K49"/>
  <c r="U48"/>
  <c r="U50" i="15"/>
  <c r="T48" i="19"/>
  <c r="R48"/>
  <c r="Q48"/>
  <c r="P48"/>
  <c r="O48"/>
  <c r="N48"/>
  <c r="M48"/>
  <c r="L48"/>
  <c r="K48"/>
  <c r="U47"/>
  <c r="U49" i="15"/>
  <c r="T47" i="19"/>
  <c r="R47"/>
  <c r="Q47"/>
  <c r="P47"/>
  <c r="O47"/>
  <c r="N47"/>
  <c r="M47"/>
  <c r="L47"/>
  <c r="K47"/>
  <c r="U46"/>
  <c r="U48" i="15"/>
  <c r="T46" i="19"/>
  <c r="R46"/>
  <c r="Q46"/>
  <c r="P46"/>
  <c r="O46"/>
  <c r="N46"/>
  <c r="M46"/>
  <c r="L46"/>
  <c r="K46"/>
  <c r="U45"/>
  <c r="U47" i="15"/>
  <c r="T45" i="19"/>
  <c r="R45"/>
  <c r="Q45"/>
  <c r="P45"/>
  <c r="O45"/>
  <c r="N45"/>
  <c r="M45"/>
  <c r="L45"/>
  <c r="K45"/>
  <c r="U44"/>
  <c r="U46" i="15"/>
  <c r="T44" i="19"/>
  <c r="R44"/>
  <c r="Q44"/>
  <c r="P44"/>
  <c r="O44"/>
  <c r="N44"/>
  <c r="M44"/>
  <c r="L44"/>
  <c r="K44"/>
  <c r="U43"/>
  <c r="U45" i="15"/>
  <c r="T43" i="19"/>
  <c r="R43"/>
  <c r="Q43"/>
  <c r="P43"/>
  <c r="O43"/>
  <c r="N43"/>
  <c r="M43"/>
  <c r="L43"/>
  <c r="K43"/>
  <c r="U42"/>
  <c r="U44" i="15"/>
  <c r="T42" i="19"/>
  <c r="R42"/>
  <c r="Q42"/>
  <c r="P42"/>
  <c r="O42"/>
  <c r="N42"/>
  <c r="M42"/>
  <c r="L42"/>
  <c r="K42"/>
  <c r="U41"/>
  <c r="U43" i="15"/>
  <c r="T41" i="19"/>
  <c r="R41"/>
  <c r="Q41"/>
  <c r="P41"/>
  <c r="O41"/>
  <c r="N41"/>
  <c r="M41"/>
  <c r="L41"/>
  <c r="K41"/>
  <c r="U40"/>
  <c r="U42" i="15"/>
  <c r="T40" i="19"/>
  <c r="R40"/>
  <c r="Q40"/>
  <c r="P40"/>
  <c r="O40"/>
  <c r="N40"/>
  <c r="M40"/>
  <c r="L40"/>
  <c r="K40"/>
  <c r="U39"/>
  <c r="U41" i="15"/>
  <c r="T39" i="19"/>
  <c r="R39"/>
  <c r="Q39"/>
  <c r="P39"/>
  <c r="O39"/>
  <c r="N39"/>
  <c r="M39"/>
  <c r="L39"/>
  <c r="K39"/>
  <c r="U38"/>
  <c r="U40" i="15"/>
  <c r="T38" i="19"/>
  <c r="R38"/>
  <c r="Q38"/>
  <c r="P38"/>
  <c r="O38"/>
  <c r="N38"/>
  <c r="M38"/>
  <c r="L38"/>
  <c r="K38"/>
  <c r="U37"/>
  <c r="U39" i="15"/>
  <c r="T37" i="19"/>
  <c r="R37"/>
  <c r="Q37"/>
  <c r="P37"/>
  <c r="O37"/>
  <c r="N37"/>
  <c r="M37"/>
  <c r="L37"/>
  <c r="K37"/>
  <c r="U36"/>
  <c r="U38" i="15"/>
  <c r="T36" i="19"/>
  <c r="R36"/>
  <c r="Q36"/>
  <c r="P36"/>
  <c r="O36"/>
  <c r="N36"/>
  <c r="M36"/>
  <c r="L36"/>
  <c r="K36"/>
  <c r="U35"/>
  <c r="U37" i="15"/>
  <c r="T35" i="19"/>
  <c r="R35"/>
  <c r="Q35"/>
  <c r="P35"/>
  <c r="O35"/>
  <c r="N35"/>
  <c r="M35"/>
  <c r="L35"/>
  <c r="K35"/>
  <c r="U34"/>
  <c r="U36" i="15"/>
  <c r="T34" i="19"/>
  <c r="R34"/>
  <c r="Q34"/>
  <c r="P34"/>
  <c r="O34"/>
  <c r="N34"/>
  <c r="M34"/>
  <c r="L34"/>
  <c r="K34"/>
  <c r="U33"/>
  <c r="U35" i="15"/>
  <c r="T33" i="19"/>
  <c r="R33"/>
  <c r="Q33"/>
  <c r="P33"/>
  <c r="O33"/>
  <c r="N33"/>
  <c r="M33"/>
  <c r="L33"/>
  <c r="K33"/>
  <c r="U32"/>
  <c r="U34" i="15"/>
  <c r="T32" i="19"/>
  <c r="R32"/>
  <c r="Q32"/>
  <c r="P32"/>
  <c r="O32"/>
  <c r="N32"/>
  <c r="M32"/>
  <c r="L32"/>
  <c r="K32"/>
  <c r="U31"/>
  <c r="U33" i="15"/>
  <c r="T31" i="19"/>
  <c r="R31"/>
  <c r="Q31"/>
  <c r="P31"/>
  <c r="O31"/>
  <c r="N31"/>
  <c r="M31"/>
  <c r="L31"/>
  <c r="K31"/>
  <c r="U30"/>
  <c r="U32" i="15"/>
  <c r="T30" i="19"/>
  <c r="R30"/>
  <c r="Q30"/>
  <c r="P30"/>
  <c r="O30"/>
  <c r="N30"/>
  <c r="M30"/>
  <c r="L30"/>
  <c r="K30"/>
  <c r="U29"/>
  <c r="U31" i="15"/>
  <c r="T29" i="19"/>
  <c r="R29"/>
  <c r="Q29"/>
  <c r="P29"/>
  <c r="O29"/>
  <c r="N29"/>
  <c r="M29"/>
  <c r="L29"/>
  <c r="K29"/>
  <c r="U28"/>
  <c r="U30" i="15"/>
  <c r="T28" i="19"/>
  <c r="R28"/>
  <c r="Q28"/>
  <c r="P28"/>
  <c r="O28"/>
  <c r="N28"/>
  <c r="M28"/>
  <c r="L28"/>
  <c r="K28"/>
  <c r="U27"/>
  <c r="U29" i="15"/>
  <c r="T27" i="19"/>
  <c r="R27"/>
  <c r="Q27"/>
  <c r="P27"/>
  <c r="O27"/>
  <c r="N27"/>
  <c r="M27"/>
  <c r="L27"/>
  <c r="K27"/>
  <c r="U26"/>
  <c r="U28" i="15"/>
  <c r="T26" i="19"/>
  <c r="R26"/>
  <c r="Q26"/>
  <c r="P26"/>
  <c r="O26"/>
  <c r="N26"/>
  <c r="M26"/>
  <c r="L26"/>
  <c r="K26"/>
  <c r="U25"/>
  <c r="U27" i="15"/>
  <c r="T25" i="19"/>
  <c r="R25"/>
  <c r="Q25"/>
  <c r="P25"/>
  <c r="O25"/>
  <c r="N25"/>
  <c r="M25"/>
  <c r="L25"/>
  <c r="K25"/>
  <c r="U24"/>
  <c r="U26" i="15"/>
  <c r="T24" i="19"/>
  <c r="R24"/>
  <c r="Q24"/>
  <c r="P24"/>
  <c r="O24"/>
  <c r="N24"/>
  <c r="M24"/>
  <c r="L24"/>
  <c r="K24"/>
  <c r="U23"/>
  <c r="U25" i="15"/>
  <c r="T23" i="19"/>
  <c r="R23"/>
  <c r="Q23"/>
  <c r="P23"/>
  <c r="O23"/>
  <c r="N23"/>
  <c r="M23"/>
  <c r="L23"/>
  <c r="K23"/>
  <c r="U22"/>
  <c r="U24" i="15"/>
  <c r="T22" i="19"/>
  <c r="R22"/>
  <c r="Q22"/>
  <c r="P22"/>
  <c r="O22"/>
  <c r="N22"/>
  <c r="M22"/>
  <c r="L22"/>
  <c r="K22"/>
  <c r="U21"/>
  <c r="U23" i="15"/>
  <c r="T21" i="19"/>
  <c r="R21"/>
  <c r="Q21"/>
  <c r="P21"/>
  <c r="O21"/>
  <c r="N21"/>
  <c r="M21"/>
  <c r="L21"/>
  <c r="K21"/>
  <c r="U20"/>
  <c r="U22" i="15"/>
  <c r="T20" i="19"/>
  <c r="R20"/>
  <c r="Q20"/>
  <c r="P20"/>
  <c r="O20"/>
  <c r="N20"/>
  <c r="M20"/>
  <c r="L20"/>
  <c r="K20"/>
  <c r="U19"/>
  <c r="U21" i="15"/>
  <c r="T19" i="19"/>
  <c r="R19"/>
  <c r="Q19"/>
  <c r="P19"/>
  <c r="O19"/>
  <c r="N19"/>
  <c r="M19"/>
  <c r="L19"/>
  <c r="K19"/>
  <c r="U18"/>
  <c r="U20" i="15"/>
  <c r="T18" i="19"/>
  <c r="R18"/>
  <c r="Q18"/>
  <c r="P18"/>
  <c r="O18"/>
  <c r="N18"/>
  <c r="M18"/>
  <c r="L18"/>
  <c r="K18"/>
  <c r="U17"/>
  <c r="U19" i="15"/>
  <c r="T17" i="19"/>
  <c r="R17"/>
  <c r="Q17"/>
  <c r="P17"/>
  <c r="O17"/>
  <c r="N17"/>
  <c r="M17"/>
  <c r="L17"/>
  <c r="K17"/>
  <c r="U16"/>
  <c r="U18" i="15"/>
  <c r="T16" i="19"/>
  <c r="R16"/>
  <c r="Q16"/>
  <c r="P16"/>
  <c r="O16"/>
  <c r="N16"/>
  <c r="M16"/>
  <c r="L16"/>
  <c r="K16"/>
  <c r="U15"/>
  <c r="U17" i="15"/>
  <c r="T15" i="19"/>
  <c r="R15"/>
  <c r="Q15"/>
  <c r="P15"/>
  <c r="O15"/>
  <c r="N15"/>
  <c r="M15"/>
  <c r="L15"/>
  <c r="K15"/>
  <c r="U14"/>
  <c r="U16" i="15"/>
  <c r="T14" i="19"/>
  <c r="R14"/>
  <c r="Q14"/>
  <c r="P14"/>
  <c r="O14"/>
  <c r="N14"/>
  <c r="M14"/>
  <c r="L14"/>
  <c r="K14"/>
  <c r="U13"/>
  <c r="U15" i="15"/>
  <c r="T13" i="19"/>
  <c r="R13"/>
  <c r="Q13"/>
  <c r="P13"/>
  <c r="O13"/>
  <c r="N13"/>
  <c r="M13"/>
  <c r="L13"/>
  <c r="K13"/>
  <c r="U12"/>
  <c r="U14" i="15"/>
  <c r="T12" i="19"/>
  <c r="R12"/>
  <c r="Q12"/>
  <c r="P12"/>
  <c r="O12"/>
  <c r="N12"/>
  <c r="M12"/>
  <c r="L12"/>
  <c r="K12"/>
  <c r="U11"/>
  <c r="U13" i="15"/>
  <c r="T11" i="19"/>
  <c r="R11"/>
  <c r="Q11"/>
  <c r="P11"/>
  <c r="O11"/>
  <c r="N11"/>
  <c r="M11"/>
  <c r="L11"/>
  <c r="K11"/>
  <c r="U10"/>
  <c r="U12" i="15"/>
  <c r="T10" i="19"/>
  <c r="R10"/>
  <c r="Q10"/>
  <c r="P10"/>
  <c r="O10"/>
  <c r="N10"/>
  <c r="M10"/>
  <c r="L10"/>
  <c r="K10"/>
  <c r="U9"/>
  <c r="U11" i="15"/>
  <c r="T9" i="19"/>
  <c r="R9"/>
  <c r="Q9"/>
  <c r="P9"/>
  <c r="O9"/>
  <c r="N9"/>
  <c r="M9"/>
  <c r="L9"/>
  <c r="K9"/>
  <c r="U8"/>
  <c r="T8"/>
  <c r="S8"/>
  <c r="R8"/>
  <c r="Q8"/>
  <c r="P8"/>
  <c r="O8"/>
  <c r="N8"/>
  <c r="M8"/>
  <c r="L8"/>
  <c r="K8"/>
  <c r="U7"/>
  <c r="T7"/>
  <c r="R7"/>
  <c r="Q7"/>
  <c r="P7"/>
  <c r="O7"/>
  <c r="N7"/>
  <c r="M7"/>
  <c r="L7"/>
  <c r="K7"/>
  <c r="R6"/>
  <c r="Q6"/>
  <c r="P6"/>
  <c r="O6"/>
  <c r="N6"/>
  <c r="M6"/>
  <c r="L6"/>
  <c r="K6"/>
  <c r="V5"/>
  <c r="V4"/>
  <c r="U4"/>
  <c r="T4"/>
  <c r="S4"/>
  <c r="R4"/>
  <c r="Q4"/>
  <c r="P4"/>
  <c r="O4"/>
  <c r="N4"/>
  <c r="M5"/>
  <c r="L5"/>
  <c r="K5"/>
  <c r="K4"/>
  <c r="K3"/>
  <c r="K2"/>
  <c r="EE7" i="15"/>
  <c r="EG7"/>
  <c r="EI7"/>
  <c r="DY7"/>
  <c r="DS7"/>
  <c r="DB7"/>
  <c r="DK7"/>
  <c r="DC7"/>
  <c r="DL7"/>
  <c r="DM7"/>
  <c r="DD7"/>
  <c r="DG7"/>
  <c r="DJ7"/>
  <c r="DD8"/>
  <c r="CU7"/>
  <c r="CX7"/>
  <c r="DA7"/>
  <c r="BW7"/>
  <c r="BY7"/>
  <c r="CA7"/>
  <c r="CD8"/>
  <c r="CE8"/>
  <c r="CC8"/>
  <c r="CB8"/>
  <c r="BZ8"/>
  <c r="BV8"/>
  <c r="BY8"/>
  <c r="BX8"/>
  <c r="BK7"/>
  <c r="BM7"/>
  <c r="BO7"/>
  <c r="BR8"/>
  <c r="BS8"/>
  <c r="BQ8"/>
  <c r="BP8"/>
  <c r="BN8"/>
  <c r="BJ8"/>
  <c r="BM8"/>
  <c r="BL8"/>
  <c r="AY7"/>
  <c r="BA7"/>
  <c r="BC7"/>
  <c r="BF8"/>
  <c r="BG8"/>
  <c r="BE8"/>
  <c r="BD8"/>
  <c r="BB8"/>
  <c r="AX8"/>
  <c r="BA8"/>
  <c r="AZ8"/>
  <c r="AM7"/>
  <c r="AO7"/>
  <c r="AQ7"/>
  <c r="AT8"/>
  <c r="AU8"/>
  <c r="AS8"/>
  <c r="AR8"/>
  <c r="AP8"/>
  <c r="AL8"/>
  <c r="AO8"/>
  <c r="AN8"/>
  <c r="AA7"/>
  <c r="AC7"/>
  <c r="AE7"/>
  <c r="AH8"/>
  <c r="AI8"/>
  <c r="AG8"/>
  <c r="AF8"/>
  <c r="AD8"/>
  <c r="Z8"/>
  <c r="AC8"/>
  <c r="AB8"/>
  <c r="B18" i="25"/>
  <c r="CK1"/>
  <c r="AM4"/>
  <c r="CE1"/>
  <c r="AF4"/>
  <c r="AK5"/>
  <c r="AJ5"/>
  <c r="AI5"/>
  <c r="AH5"/>
  <c r="AG5"/>
  <c r="AF5"/>
  <c r="CQ4"/>
  <c r="CR4"/>
  <c r="CS4"/>
  <c r="CT4"/>
  <c r="CU4"/>
  <c r="CV4"/>
  <c r="CQ5"/>
  <c r="CR5"/>
  <c r="CS5"/>
  <c r="CT5"/>
  <c r="CU5"/>
  <c r="CV5"/>
  <c r="CQ6"/>
  <c r="CR6"/>
  <c r="CS6"/>
  <c r="CT6"/>
  <c r="CU6"/>
  <c r="CV6"/>
  <c r="CQ7"/>
  <c r="CR7"/>
  <c r="CS7"/>
  <c r="CT7"/>
  <c r="CU7"/>
  <c r="CV7"/>
  <c r="CQ8"/>
  <c r="CR8"/>
  <c r="CS8"/>
  <c r="CT8"/>
  <c r="CU8"/>
  <c r="CV8"/>
  <c r="CQ9"/>
  <c r="CR9"/>
  <c r="CS9"/>
  <c r="CT9"/>
  <c r="CU9"/>
  <c r="CV9"/>
  <c r="CQ10"/>
  <c r="CR10"/>
  <c r="CS10"/>
  <c r="CT10"/>
  <c r="CU10"/>
  <c r="CV10"/>
  <c r="CQ11"/>
  <c r="CR11"/>
  <c r="CS11"/>
  <c r="CT11"/>
  <c r="CU11"/>
  <c r="CV11"/>
  <c r="CQ12"/>
  <c r="CR12"/>
  <c r="CS12"/>
  <c r="CT12"/>
  <c r="CU12"/>
  <c r="CV12"/>
  <c r="CQ13"/>
  <c r="CR13"/>
  <c r="CS13"/>
  <c r="CT13"/>
  <c r="CU13"/>
  <c r="CV13"/>
  <c r="CQ14"/>
  <c r="CR14"/>
  <c r="CS14"/>
  <c r="CT14"/>
  <c r="CU14"/>
  <c r="CV14"/>
  <c r="CQ15"/>
  <c r="CR15"/>
  <c r="CS15"/>
  <c r="CT15"/>
  <c r="CU15"/>
  <c r="CV15"/>
  <c r="CQ16"/>
  <c r="CR16"/>
  <c r="CS16"/>
  <c r="CT16"/>
  <c r="CU16"/>
  <c r="CV16"/>
  <c r="CQ17"/>
  <c r="CR17"/>
  <c r="CS17"/>
  <c r="CT17"/>
  <c r="CU17"/>
  <c r="CV17"/>
  <c r="CQ18"/>
  <c r="CR18"/>
  <c r="CS18"/>
  <c r="CT18"/>
  <c r="CU18"/>
  <c r="CV18"/>
  <c r="CQ19"/>
  <c r="CR19"/>
  <c r="CS19"/>
  <c r="CT19"/>
  <c r="CU19"/>
  <c r="CV19"/>
  <c r="CQ20"/>
  <c r="CR20"/>
  <c r="CS20"/>
  <c r="CT20"/>
  <c r="CU20"/>
  <c r="CV20"/>
  <c r="CQ21"/>
  <c r="CR21"/>
  <c r="CS21"/>
  <c r="CT21"/>
  <c r="CU21"/>
  <c r="CV21"/>
  <c r="CQ22"/>
  <c r="CR22"/>
  <c r="CS22"/>
  <c r="CT22"/>
  <c r="CU22"/>
  <c r="CV22"/>
  <c r="CQ23"/>
  <c r="CR23"/>
  <c r="CS23"/>
  <c r="CT23"/>
  <c r="CU23"/>
  <c r="CV23"/>
  <c r="CQ24"/>
  <c r="CR24"/>
  <c r="CS24"/>
  <c r="CT24"/>
  <c r="CU24"/>
  <c r="CV24"/>
  <c r="CQ25"/>
  <c r="CR25"/>
  <c r="CS25"/>
  <c r="CT25"/>
  <c r="CU25"/>
  <c r="CV25"/>
  <c r="CQ26"/>
  <c r="CR26"/>
  <c r="CS26"/>
  <c r="CT26"/>
  <c r="CU26"/>
  <c r="CV26"/>
  <c r="CQ27"/>
  <c r="CR27"/>
  <c r="CS27"/>
  <c r="CT27"/>
  <c r="CU27"/>
  <c r="CV27"/>
  <c r="CQ28"/>
  <c r="CR28"/>
  <c r="CS28"/>
  <c r="CT28"/>
  <c r="CU28"/>
  <c r="CV28"/>
  <c r="CQ29"/>
  <c r="CR29"/>
  <c r="CS29"/>
  <c r="CT29"/>
  <c r="CU29"/>
  <c r="CV29"/>
  <c r="CQ30"/>
  <c r="CR30"/>
  <c r="CS30"/>
  <c r="CT30"/>
  <c r="CU30"/>
  <c r="CV30"/>
  <c r="CQ31"/>
  <c r="CR31"/>
  <c r="CS31"/>
  <c r="CT31"/>
  <c r="CU31"/>
  <c r="CV31"/>
  <c r="CQ32"/>
  <c r="CR32"/>
  <c r="CS32"/>
  <c r="CT32"/>
  <c r="CU32"/>
  <c r="CV32"/>
  <c r="CQ33"/>
  <c r="CR33"/>
  <c r="CS33"/>
  <c r="CT33"/>
  <c r="CU33"/>
  <c r="CV33"/>
  <c r="CQ34"/>
  <c r="CR34"/>
  <c r="CS34"/>
  <c r="CT34"/>
  <c r="CU34"/>
  <c r="CV34"/>
  <c r="CQ35"/>
  <c r="CR35"/>
  <c r="CS35"/>
  <c r="CT35"/>
  <c r="CU35"/>
  <c r="CV35"/>
  <c r="CQ36"/>
  <c r="CR36"/>
  <c r="CS36"/>
  <c r="CT36"/>
  <c r="CU36"/>
  <c r="CV36"/>
  <c r="CQ37"/>
  <c r="CR37"/>
  <c r="CS37"/>
  <c r="CT37"/>
  <c r="CU37"/>
  <c r="CV37"/>
  <c r="CQ38"/>
  <c r="CR38"/>
  <c r="CS38"/>
  <c r="CT38"/>
  <c r="CU38"/>
  <c r="CV38"/>
  <c r="CQ39"/>
  <c r="CR39"/>
  <c r="CS39"/>
  <c r="CT39"/>
  <c r="CU39"/>
  <c r="CV39"/>
  <c r="CQ40"/>
  <c r="CR40"/>
  <c r="CS40"/>
  <c r="CT40"/>
  <c r="CU40"/>
  <c r="CV40"/>
  <c r="CQ41"/>
  <c r="CR41"/>
  <c r="CS41"/>
  <c r="CT41"/>
  <c r="CU41"/>
  <c r="CV41"/>
  <c r="CQ42"/>
  <c r="CR42"/>
  <c r="CS42"/>
  <c r="CT42"/>
  <c r="CU42"/>
  <c r="CV42"/>
  <c r="CQ43"/>
  <c r="CR43"/>
  <c r="CS43"/>
  <c r="CT43"/>
  <c r="CU43"/>
  <c r="CV43"/>
  <c r="CQ44"/>
  <c r="CR44"/>
  <c r="CS44"/>
  <c r="CT44"/>
  <c r="CU44"/>
  <c r="CV44"/>
  <c r="CQ45"/>
  <c r="CR45"/>
  <c r="CS45"/>
  <c r="CT45"/>
  <c r="CU45"/>
  <c r="CV45"/>
  <c r="CQ46"/>
  <c r="CR46"/>
  <c r="CS46"/>
  <c r="CT46"/>
  <c r="CU46"/>
  <c r="CV46"/>
  <c r="CQ47"/>
  <c r="CR47"/>
  <c r="CS47"/>
  <c r="CT47"/>
  <c r="CU47"/>
  <c r="CV47"/>
  <c r="CQ48"/>
  <c r="CR48"/>
  <c r="CS48"/>
  <c r="CT48"/>
  <c r="CU48"/>
  <c r="CV48"/>
  <c r="CQ49"/>
  <c r="CR49"/>
  <c r="CS49"/>
  <c r="CT49"/>
  <c r="CU49"/>
  <c r="CV49"/>
  <c r="CQ50"/>
  <c r="CR50"/>
  <c r="CS50"/>
  <c r="CT50"/>
  <c r="CU50"/>
  <c r="CV50"/>
  <c r="CQ51"/>
  <c r="CR51"/>
  <c r="CS51"/>
  <c r="CT51"/>
  <c r="CU51"/>
  <c r="CV51"/>
  <c r="CQ52"/>
  <c r="CR52"/>
  <c r="CS52"/>
  <c r="CT52"/>
  <c r="CU52"/>
  <c r="CV52"/>
  <c r="CQ53"/>
  <c r="CR53"/>
  <c r="CS53"/>
  <c r="CT53"/>
  <c r="CU53"/>
  <c r="CV53"/>
  <c r="CQ54"/>
  <c r="CR54"/>
  <c r="CS54"/>
  <c r="CT54"/>
  <c r="CU54"/>
  <c r="CV54"/>
  <c r="CQ55"/>
  <c r="CR55"/>
  <c r="CS55"/>
  <c r="CT55"/>
  <c r="CU55"/>
  <c r="CV55"/>
  <c r="CQ56"/>
  <c r="CR56"/>
  <c r="CS56"/>
  <c r="CT56"/>
  <c r="CU56"/>
  <c r="CV56"/>
  <c r="CQ57"/>
  <c r="CR57"/>
  <c r="CS57"/>
  <c r="CT57"/>
  <c r="CU57"/>
  <c r="CV57"/>
  <c r="CQ58"/>
  <c r="CR58"/>
  <c r="CS58"/>
  <c r="CT58"/>
  <c r="CU58"/>
  <c r="CV58"/>
  <c r="CQ59"/>
  <c r="CR59"/>
  <c r="CS59"/>
  <c r="CT59"/>
  <c r="CU59"/>
  <c r="CV59"/>
  <c r="CQ60"/>
  <c r="CR60"/>
  <c r="CS60"/>
  <c r="CT60"/>
  <c r="CU60"/>
  <c r="CV60"/>
  <c r="CQ61"/>
  <c r="CR61"/>
  <c r="CS61"/>
  <c r="CT61"/>
  <c r="CU61"/>
  <c r="CV61"/>
  <c r="CQ62"/>
  <c r="CR62"/>
  <c r="CS62"/>
  <c r="CT62"/>
  <c r="CU62"/>
  <c r="CV62"/>
  <c r="CQ63"/>
  <c r="CR63"/>
  <c r="CS63"/>
  <c r="CT63"/>
  <c r="CU63"/>
  <c r="CV63"/>
  <c r="CQ64"/>
  <c r="CR64"/>
  <c r="CS64"/>
  <c r="CT64"/>
  <c r="CU64"/>
  <c r="CV64"/>
  <c r="CQ65"/>
  <c r="CR65"/>
  <c r="CS65"/>
  <c r="CT65"/>
  <c r="CU65"/>
  <c r="CV65"/>
  <c r="CQ66"/>
  <c r="CR66"/>
  <c r="CS66"/>
  <c r="CT66"/>
  <c r="CU66"/>
  <c r="CV66"/>
  <c r="CQ67"/>
  <c r="CR67"/>
  <c r="CS67"/>
  <c r="CT67"/>
  <c r="CU67"/>
  <c r="CV67"/>
  <c r="CQ68"/>
  <c r="CR68"/>
  <c r="CS68"/>
  <c r="CT68"/>
  <c r="CU68"/>
  <c r="CV68"/>
  <c r="CQ69"/>
  <c r="CR69"/>
  <c r="CS69"/>
  <c r="CT69"/>
  <c r="CU69"/>
  <c r="CV69"/>
  <c r="CQ70"/>
  <c r="CR70"/>
  <c r="CS70"/>
  <c r="CT70"/>
  <c r="CU70"/>
  <c r="CV70"/>
  <c r="CQ71"/>
  <c r="CR71"/>
  <c r="CS71"/>
  <c r="CT71"/>
  <c r="CU71"/>
  <c r="CV71"/>
  <c r="CQ72"/>
  <c r="CR72"/>
  <c r="CS72"/>
  <c r="CT72"/>
  <c r="CU72"/>
  <c r="CV72"/>
  <c r="CQ73"/>
  <c r="CR73"/>
  <c r="CS73"/>
  <c r="CT73"/>
  <c r="CU73"/>
  <c r="CV73"/>
  <c r="CQ74"/>
  <c r="CR74"/>
  <c r="CS74"/>
  <c r="CT74"/>
  <c r="CU74"/>
  <c r="CV74"/>
  <c r="CQ75"/>
  <c r="CR75"/>
  <c r="CS75"/>
  <c r="CT75"/>
  <c r="CU75"/>
  <c r="CV75"/>
  <c r="CQ76"/>
  <c r="CR76"/>
  <c r="CS76"/>
  <c r="CT76"/>
  <c r="CU76"/>
  <c r="CV76"/>
  <c r="CQ77"/>
  <c r="CR77"/>
  <c r="CS77"/>
  <c r="CT77"/>
  <c r="CU77"/>
  <c r="CV77"/>
  <c r="CQ78"/>
  <c r="CR78"/>
  <c r="CS78"/>
  <c r="CT78"/>
  <c r="CU78"/>
  <c r="CV78"/>
  <c r="CQ79"/>
  <c r="CR79"/>
  <c r="CS79"/>
  <c r="CT79"/>
  <c r="CU79"/>
  <c r="CV79"/>
  <c r="CQ80"/>
  <c r="CR80"/>
  <c r="CS80"/>
  <c r="CT80"/>
  <c r="CU80"/>
  <c r="CV80"/>
  <c r="CQ81"/>
  <c r="CR81"/>
  <c r="CS81"/>
  <c r="CT81"/>
  <c r="CU81"/>
  <c r="CV81"/>
  <c r="CQ82"/>
  <c r="CR82"/>
  <c r="CS82"/>
  <c r="CT82"/>
  <c r="CU82"/>
  <c r="CV82"/>
  <c r="CQ83"/>
  <c r="CR83"/>
  <c r="CS83"/>
  <c r="CT83"/>
  <c r="CU83"/>
  <c r="CV83"/>
  <c r="CQ84"/>
  <c r="CR84"/>
  <c r="CS84"/>
  <c r="CT84"/>
  <c r="CU84"/>
  <c r="CV84"/>
  <c r="CQ85"/>
  <c r="CR85"/>
  <c r="CS85"/>
  <c r="CT85"/>
  <c r="CU85"/>
  <c r="CV85"/>
  <c r="CQ86"/>
  <c r="CR86"/>
  <c r="CS86"/>
  <c r="CT86"/>
  <c r="CU86"/>
  <c r="CV86"/>
  <c r="CQ87"/>
  <c r="CR87"/>
  <c r="CS87"/>
  <c r="CT87"/>
  <c r="CU87"/>
  <c r="CV87"/>
  <c r="CQ88"/>
  <c r="CR88"/>
  <c r="CS88"/>
  <c r="CT88"/>
  <c r="CU88"/>
  <c r="CV88"/>
  <c r="CQ89"/>
  <c r="CR89"/>
  <c r="CS89"/>
  <c r="CT89"/>
  <c r="CU89"/>
  <c r="CV89"/>
  <c r="CQ90"/>
  <c r="CR90"/>
  <c r="CS90"/>
  <c r="CT90"/>
  <c r="CU90"/>
  <c r="CV90"/>
  <c r="CQ91"/>
  <c r="CR91"/>
  <c r="CS91"/>
  <c r="CT91"/>
  <c r="CU91"/>
  <c r="CV91"/>
  <c r="CQ92"/>
  <c r="CR92"/>
  <c r="CS92"/>
  <c r="CT92"/>
  <c r="CU92"/>
  <c r="CV92"/>
  <c r="CQ93"/>
  <c r="CR93"/>
  <c r="CS93"/>
  <c r="CT93"/>
  <c r="CU93"/>
  <c r="CV93"/>
  <c r="CQ94"/>
  <c r="CR94"/>
  <c r="CS94"/>
  <c r="CT94"/>
  <c r="CU94"/>
  <c r="CV94"/>
  <c r="CQ95"/>
  <c r="CR95"/>
  <c r="CS95"/>
  <c r="CT95"/>
  <c r="CU95"/>
  <c r="CV95"/>
  <c r="CQ96"/>
  <c r="CR96"/>
  <c r="CS96"/>
  <c r="CT96"/>
  <c r="CU96"/>
  <c r="CV96"/>
  <c r="CQ97"/>
  <c r="CR97"/>
  <c r="CS97"/>
  <c r="CT97"/>
  <c r="CU97"/>
  <c r="CV97"/>
  <c r="CQ98"/>
  <c r="CR98"/>
  <c r="CS98"/>
  <c r="CT98"/>
  <c r="CU98"/>
  <c r="CV98"/>
  <c r="CQ99"/>
  <c r="CR99"/>
  <c r="CS99"/>
  <c r="CT99"/>
  <c r="CU99"/>
  <c r="CV99"/>
  <c r="CQ100"/>
  <c r="CR100"/>
  <c r="CS100"/>
  <c r="CT100"/>
  <c r="CU100"/>
  <c r="CV100"/>
  <c r="CQ101"/>
  <c r="CR101"/>
  <c r="CS101"/>
  <c r="CT101"/>
  <c r="CU101"/>
  <c r="CV101"/>
  <c r="CQ102"/>
  <c r="CR102"/>
  <c r="CS102"/>
  <c r="CT102"/>
  <c r="CU102"/>
  <c r="CV102"/>
  <c r="CV3"/>
  <c r="CU3"/>
  <c r="CT3"/>
  <c r="CS3"/>
  <c r="CR3"/>
  <c r="CQ3"/>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0"/>
  <c r="AY61"/>
  <c r="AY62"/>
  <c r="AY63"/>
  <c r="AY64"/>
  <c r="AY65"/>
  <c r="AY66"/>
  <c r="AY67"/>
  <c r="AY68"/>
  <c r="AY69"/>
  <c r="AY70"/>
  <c r="AY71"/>
  <c r="AY72"/>
  <c r="AY73"/>
  <c r="AY74"/>
  <c r="AY75"/>
  <c r="AY76"/>
  <c r="AY77"/>
  <c r="AY78"/>
  <c r="AY79"/>
  <c r="AY80"/>
  <c r="AY81"/>
  <c r="AY82"/>
  <c r="AY83"/>
  <c r="AY84"/>
  <c r="AY85"/>
  <c r="AY86"/>
  <c r="AY87"/>
  <c r="AY88"/>
  <c r="AY89"/>
  <c r="AY90"/>
  <c r="AY91"/>
  <c r="AY92"/>
  <c r="AY93"/>
  <c r="AY94"/>
  <c r="AY95"/>
  <c r="AY96"/>
  <c r="AY97"/>
  <c r="AY98"/>
  <c r="AY99"/>
  <c r="AY100"/>
  <c r="AY101"/>
  <c r="AY102"/>
  <c r="BY1"/>
  <c r="Y4" s="1"/>
  <c r="BS1"/>
  <c r="BM1"/>
  <c r="BG1"/>
  <c r="D4" s="1"/>
  <c r="AY14"/>
  <c r="AY13"/>
  <c r="AY12"/>
  <c r="AY11"/>
  <c r="AY10"/>
  <c r="AY9"/>
  <c r="AY8"/>
  <c r="AY3"/>
  <c r="AY4"/>
  <c r="AY5"/>
  <c r="AY6"/>
  <c r="AY7"/>
  <c r="AR5"/>
  <c r="AQ5"/>
  <c r="AP5"/>
  <c r="AO5"/>
  <c r="AN5"/>
  <c r="AM5"/>
  <c r="AD5"/>
  <c r="AC5"/>
  <c r="AB5"/>
  <c r="AA5"/>
  <c r="Z5"/>
  <c r="Y5"/>
  <c r="W5"/>
  <c r="V5"/>
  <c r="U5"/>
  <c r="T5"/>
  <c r="S5"/>
  <c r="R5"/>
  <c r="P5"/>
  <c r="O5"/>
  <c r="N5"/>
  <c r="M5"/>
  <c r="L5"/>
  <c r="K5"/>
  <c r="I5"/>
  <c r="H5"/>
  <c r="G5"/>
  <c r="F5"/>
  <c r="E5"/>
  <c r="D5"/>
  <c r="R4"/>
  <c r="K4"/>
  <c r="EX108" i="15"/>
  <c r="GD108"/>
  <c r="FW108"/>
  <c r="FS108"/>
  <c r="FQ108"/>
  <c r="FO108"/>
  <c r="FR108"/>
  <c r="FY108"/>
  <c r="FZ108"/>
  <c r="EX107"/>
  <c r="GD107"/>
  <c r="FW107"/>
  <c r="FS107"/>
  <c r="FQ107"/>
  <c r="FO107"/>
  <c r="FR107"/>
  <c r="FY107"/>
  <c r="FZ107"/>
  <c r="EX106"/>
  <c r="GD106"/>
  <c r="FW106"/>
  <c r="FS106"/>
  <c r="FQ106"/>
  <c r="FO106"/>
  <c r="FR106"/>
  <c r="FY106"/>
  <c r="FZ106"/>
  <c r="EX105"/>
  <c r="GD105"/>
  <c r="FW105"/>
  <c r="FS105"/>
  <c r="FQ105"/>
  <c r="FO105"/>
  <c r="FR105"/>
  <c r="FY105"/>
  <c r="FZ105"/>
  <c r="EN105"/>
  <c r="EX104"/>
  <c r="GD104"/>
  <c r="FW104"/>
  <c r="FS104"/>
  <c r="FQ104"/>
  <c r="FO104"/>
  <c r="FR104"/>
  <c r="FY104"/>
  <c r="FZ104"/>
  <c r="EN104"/>
  <c r="EX103"/>
  <c r="GD103"/>
  <c r="FW103"/>
  <c r="FS103"/>
  <c r="FQ103"/>
  <c r="FO103"/>
  <c r="FR103"/>
  <c r="FY103"/>
  <c r="FZ103"/>
  <c r="EN103"/>
  <c r="EX102"/>
  <c r="GD102"/>
  <c r="FW102"/>
  <c r="FS102"/>
  <c r="FQ102"/>
  <c r="FO102"/>
  <c r="FR102"/>
  <c r="FY102"/>
  <c r="FZ102"/>
  <c r="EN102"/>
  <c r="EX101"/>
  <c r="GD101"/>
  <c r="FW101"/>
  <c r="FS101"/>
  <c r="FQ101"/>
  <c r="FO101"/>
  <c r="FR101"/>
  <c r="FY101"/>
  <c r="FZ101"/>
  <c r="EN101"/>
  <c r="EX100"/>
  <c r="GD100"/>
  <c r="FW100"/>
  <c r="FS100"/>
  <c r="FQ100"/>
  <c r="FO100"/>
  <c r="FR100"/>
  <c r="FY100"/>
  <c r="FZ100"/>
  <c r="EN100"/>
  <c r="EX99"/>
  <c r="GD99"/>
  <c r="FW99"/>
  <c r="FS99"/>
  <c r="FQ99"/>
  <c r="FO99"/>
  <c r="FR99"/>
  <c r="FY99"/>
  <c r="FZ99"/>
  <c r="EN99"/>
  <c r="EX98"/>
  <c r="GD98"/>
  <c r="FW98"/>
  <c r="FS98"/>
  <c r="FQ98"/>
  <c r="FO98"/>
  <c r="FR98"/>
  <c r="FY98"/>
  <c r="FZ98"/>
  <c r="EN98"/>
  <c r="EX97"/>
  <c r="GD97"/>
  <c r="FW97"/>
  <c r="FS97"/>
  <c r="FQ97"/>
  <c r="FO97"/>
  <c r="FR97"/>
  <c r="FY97"/>
  <c r="FZ97"/>
  <c r="EN97"/>
  <c r="EX96"/>
  <c r="GD96"/>
  <c r="FW96"/>
  <c r="FS96"/>
  <c r="FQ96"/>
  <c r="FO96"/>
  <c r="FR96"/>
  <c r="FY96"/>
  <c r="FZ96"/>
  <c r="EN96"/>
  <c r="EX95"/>
  <c r="GD95"/>
  <c r="FW95"/>
  <c r="FS95"/>
  <c r="FQ95"/>
  <c r="FO95"/>
  <c r="FR95"/>
  <c r="FY95"/>
  <c r="FZ95"/>
  <c r="EN95"/>
  <c r="EX94"/>
  <c r="GD94"/>
  <c r="FW94"/>
  <c r="FS94"/>
  <c r="FQ94"/>
  <c r="FO94"/>
  <c r="FR94"/>
  <c r="FY94"/>
  <c r="FZ94"/>
  <c r="EN94"/>
  <c r="EX93"/>
  <c r="GD93"/>
  <c r="FW93"/>
  <c r="FS93"/>
  <c r="FQ93"/>
  <c r="FO93"/>
  <c r="FR93"/>
  <c r="FY93"/>
  <c r="FZ93"/>
  <c r="EN93"/>
  <c r="EX92"/>
  <c r="GD92"/>
  <c r="FW92"/>
  <c r="FS92"/>
  <c r="FQ92"/>
  <c r="FO92"/>
  <c r="FR92"/>
  <c r="FY92"/>
  <c r="FZ92"/>
  <c r="EN92"/>
  <c r="EX91"/>
  <c r="GD91"/>
  <c r="FW91"/>
  <c r="FS91"/>
  <c r="FQ91"/>
  <c r="FO91"/>
  <c r="FR91"/>
  <c r="FY91"/>
  <c r="FZ91"/>
  <c r="EN91"/>
  <c r="EX90"/>
  <c r="GD90"/>
  <c r="FW90"/>
  <c r="FS90"/>
  <c r="FQ90"/>
  <c r="FO90"/>
  <c r="FR90"/>
  <c r="FY90"/>
  <c r="FZ90"/>
  <c r="EN90"/>
  <c r="EX89"/>
  <c r="GD89"/>
  <c r="FW89"/>
  <c r="FS89"/>
  <c r="FQ89"/>
  <c r="FO89"/>
  <c r="FR89"/>
  <c r="FY89"/>
  <c r="FZ89"/>
  <c r="EN89"/>
  <c r="EX88"/>
  <c r="GD88"/>
  <c r="FW88"/>
  <c r="FS88"/>
  <c r="FQ88"/>
  <c r="FO88"/>
  <c r="FR88"/>
  <c r="FY88"/>
  <c r="FZ88"/>
  <c r="EN88"/>
  <c r="EX87"/>
  <c r="GD87"/>
  <c r="FW87"/>
  <c r="FS87"/>
  <c r="FQ87"/>
  <c r="FO87"/>
  <c r="FR87"/>
  <c r="FY87"/>
  <c r="FZ87"/>
  <c r="EN87"/>
  <c r="EX86"/>
  <c r="GD86"/>
  <c r="FW86"/>
  <c r="FS86"/>
  <c r="FQ86"/>
  <c r="FO86"/>
  <c r="FR86"/>
  <c r="FY86"/>
  <c r="FZ86"/>
  <c r="EN86"/>
  <c r="EX85"/>
  <c r="GD85"/>
  <c r="FW85"/>
  <c r="FS85"/>
  <c r="FQ85"/>
  <c r="FO85"/>
  <c r="FR85"/>
  <c r="FY85"/>
  <c r="FZ85"/>
  <c r="EN85"/>
  <c r="EX84"/>
  <c r="GD84"/>
  <c r="FW84"/>
  <c r="FS84"/>
  <c r="FQ84"/>
  <c r="FO84"/>
  <c r="FR84"/>
  <c r="FY84"/>
  <c r="FZ84"/>
  <c r="EN84"/>
  <c r="EX83"/>
  <c r="GD83"/>
  <c r="FW83"/>
  <c r="FS83"/>
  <c r="FQ83"/>
  <c r="FO83"/>
  <c r="FR83"/>
  <c r="FY83"/>
  <c r="FZ83"/>
  <c r="EN83"/>
  <c r="EX82"/>
  <c r="GD82"/>
  <c r="FW82"/>
  <c r="FS82"/>
  <c r="FQ82"/>
  <c r="FO82"/>
  <c r="FR82"/>
  <c r="FY82"/>
  <c r="FZ82"/>
  <c r="EN82"/>
  <c r="EX81"/>
  <c r="GD81"/>
  <c r="FW81"/>
  <c r="FS81"/>
  <c r="FQ81"/>
  <c r="FO81"/>
  <c r="FR81"/>
  <c r="FY81"/>
  <c r="FZ81"/>
  <c r="EN81"/>
  <c r="EX80"/>
  <c r="GD80"/>
  <c r="FW80"/>
  <c r="FS80"/>
  <c r="FQ80"/>
  <c r="FO80"/>
  <c r="FR80"/>
  <c r="FY80"/>
  <c r="FZ80"/>
  <c r="EN80"/>
  <c r="EX79"/>
  <c r="GD79"/>
  <c r="FW79"/>
  <c r="FS79"/>
  <c r="FQ79"/>
  <c r="FO79"/>
  <c r="FR79"/>
  <c r="FY79"/>
  <c r="FZ79"/>
  <c r="EN79"/>
  <c r="EX78"/>
  <c r="GD78"/>
  <c r="FW78"/>
  <c r="FS78"/>
  <c r="FQ78"/>
  <c r="FO78"/>
  <c r="FR78"/>
  <c r="FY78"/>
  <c r="FZ78"/>
  <c r="EN78"/>
  <c r="EX77"/>
  <c r="GD77"/>
  <c r="FW77"/>
  <c r="FS77"/>
  <c r="FQ77"/>
  <c r="FO77"/>
  <c r="FR77"/>
  <c r="FY77"/>
  <c r="FZ77"/>
  <c r="EN77"/>
  <c r="EX76"/>
  <c r="GD76"/>
  <c r="FW76"/>
  <c r="FS76"/>
  <c r="FQ76"/>
  <c r="FO76"/>
  <c r="FR76"/>
  <c r="FY76"/>
  <c r="FZ76"/>
  <c r="EN76"/>
  <c r="EX75"/>
  <c r="GD75"/>
  <c r="FW75"/>
  <c r="FS75"/>
  <c r="FQ75"/>
  <c r="FO75"/>
  <c r="FR75"/>
  <c r="FY75"/>
  <c r="FZ75"/>
  <c r="EN75"/>
  <c r="EX74"/>
  <c r="GD74"/>
  <c r="FW74"/>
  <c r="FS74"/>
  <c r="FQ74"/>
  <c r="FO74"/>
  <c r="FR74"/>
  <c r="FY74"/>
  <c r="FZ74"/>
  <c r="EN74"/>
  <c r="EX73"/>
  <c r="GD73"/>
  <c r="FW73"/>
  <c r="FS73"/>
  <c r="FQ73"/>
  <c r="FO73"/>
  <c r="FR73"/>
  <c r="FY73"/>
  <c r="FZ73"/>
  <c r="EN73"/>
  <c r="EX72"/>
  <c r="GD72"/>
  <c r="FW72"/>
  <c r="FS72"/>
  <c r="FQ72"/>
  <c r="FO72"/>
  <c r="FR72"/>
  <c r="FY72"/>
  <c r="FZ72"/>
  <c r="EN72"/>
  <c r="EX71"/>
  <c r="GD71"/>
  <c r="FW71"/>
  <c r="FS71"/>
  <c r="FQ71"/>
  <c r="FO71"/>
  <c r="FR71"/>
  <c r="FY71"/>
  <c r="FZ71"/>
  <c r="EN71"/>
  <c r="EX70"/>
  <c r="GD70"/>
  <c r="FW70"/>
  <c r="FS70"/>
  <c r="FQ70"/>
  <c r="FO70"/>
  <c r="FR70"/>
  <c r="FY70"/>
  <c r="FZ70"/>
  <c r="EN70"/>
  <c r="EX69"/>
  <c r="GD69"/>
  <c r="FW69"/>
  <c r="FS69"/>
  <c r="FQ69"/>
  <c r="FO69"/>
  <c r="FR69"/>
  <c r="FY69"/>
  <c r="FZ69"/>
  <c r="EN69"/>
  <c r="EX68"/>
  <c r="GD68"/>
  <c r="FW68"/>
  <c r="FS68"/>
  <c r="FQ68"/>
  <c r="FO68"/>
  <c r="FR68"/>
  <c r="FY68"/>
  <c r="FZ68"/>
  <c r="EN68"/>
  <c r="EX67"/>
  <c r="GD67"/>
  <c r="FW67"/>
  <c r="FS67"/>
  <c r="FQ67"/>
  <c r="FO67"/>
  <c r="FR67"/>
  <c r="FY67"/>
  <c r="FZ67"/>
  <c r="EN67"/>
  <c r="EX66"/>
  <c r="GD66"/>
  <c r="FW66"/>
  <c r="FS66"/>
  <c r="FQ66"/>
  <c r="FO66"/>
  <c r="FR66"/>
  <c r="FY66"/>
  <c r="FZ66"/>
  <c r="EN66"/>
  <c r="EX65"/>
  <c r="GD65"/>
  <c r="FW65"/>
  <c r="FS65"/>
  <c r="FQ65"/>
  <c r="FO65"/>
  <c r="FR65"/>
  <c r="FY65"/>
  <c r="FZ65"/>
  <c r="EN65"/>
  <c r="EX64"/>
  <c r="GD64"/>
  <c r="FW64"/>
  <c r="FS64"/>
  <c r="FQ64"/>
  <c r="FO64"/>
  <c r="FR64"/>
  <c r="FY64"/>
  <c r="FZ64"/>
  <c r="EN64"/>
  <c r="EX63"/>
  <c r="GD63"/>
  <c r="FW63"/>
  <c r="FS63"/>
  <c r="FQ63"/>
  <c r="FO63"/>
  <c r="FR63"/>
  <c r="FY63"/>
  <c r="FZ63"/>
  <c r="EN63"/>
  <c r="EX62"/>
  <c r="GD62"/>
  <c r="FW62"/>
  <c r="FS62"/>
  <c r="FQ62"/>
  <c r="FO62"/>
  <c r="FR62"/>
  <c r="FY62"/>
  <c r="FZ62"/>
  <c r="EN62"/>
  <c r="EX61"/>
  <c r="GD61"/>
  <c r="FW61"/>
  <c r="FS61"/>
  <c r="FQ61"/>
  <c r="FO61"/>
  <c r="FR61"/>
  <c r="FY61"/>
  <c r="FZ61"/>
  <c r="EN61"/>
  <c r="EX60"/>
  <c r="GD60"/>
  <c r="FW60"/>
  <c r="FS60"/>
  <c r="FQ60"/>
  <c r="FO60"/>
  <c r="FR60"/>
  <c r="FY60"/>
  <c r="FZ60"/>
  <c r="EN60"/>
  <c r="EX59"/>
  <c r="GD59"/>
  <c r="FW59"/>
  <c r="FS59"/>
  <c r="FQ59"/>
  <c r="FO59"/>
  <c r="FR59"/>
  <c r="FY59"/>
  <c r="FZ59"/>
  <c r="EN59"/>
  <c r="EX58"/>
  <c r="GD58"/>
  <c r="FW58"/>
  <c r="FS58"/>
  <c r="FQ58"/>
  <c r="FO58"/>
  <c r="FR58"/>
  <c r="FY58"/>
  <c r="FZ58"/>
  <c r="EN58"/>
  <c r="EX57"/>
  <c r="GD57"/>
  <c r="FW57"/>
  <c r="FS57"/>
  <c r="FQ57"/>
  <c r="FO57"/>
  <c r="FR57"/>
  <c r="FY57"/>
  <c r="FZ57"/>
  <c r="EN57"/>
  <c r="EX56"/>
  <c r="GD56"/>
  <c r="FW56"/>
  <c r="FS56"/>
  <c r="FQ56"/>
  <c r="FO56"/>
  <c r="FR56"/>
  <c r="FY56"/>
  <c r="FZ56"/>
  <c r="EN56"/>
  <c r="EX55"/>
  <c r="GD55"/>
  <c r="FW55"/>
  <c r="FS55"/>
  <c r="FQ55"/>
  <c r="FO55"/>
  <c r="FR55"/>
  <c r="FY55"/>
  <c r="FZ55"/>
  <c r="EN55"/>
  <c r="EX54"/>
  <c r="GD54"/>
  <c r="FW54"/>
  <c r="FS54"/>
  <c r="FQ54"/>
  <c r="FO54"/>
  <c r="FR54"/>
  <c r="FY54"/>
  <c r="FZ54"/>
  <c r="EN54"/>
  <c r="EX53"/>
  <c r="GD53"/>
  <c r="FW53"/>
  <c r="FS53"/>
  <c r="FQ53"/>
  <c r="FO53"/>
  <c r="FR53"/>
  <c r="FY53"/>
  <c r="FZ53"/>
  <c r="EN53"/>
  <c r="EX52"/>
  <c r="GD52"/>
  <c r="FW52"/>
  <c r="FS52"/>
  <c r="FQ52"/>
  <c r="FO52"/>
  <c r="FR52"/>
  <c r="FY52"/>
  <c r="FZ52"/>
  <c r="EN52"/>
  <c r="EX51"/>
  <c r="GD51"/>
  <c r="FW51"/>
  <c r="FS51"/>
  <c r="FQ51"/>
  <c r="FO51"/>
  <c r="FR51"/>
  <c r="FY51"/>
  <c r="FZ51"/>
  <c r="EN51"/>
  <c r="EX50"/>
  <c r="GD50"/>
  <c r="FW50"/>
  <c r="FS50"/>
  <c r="FQ50"/>
  <c r="FO50"/>
  <c r="FR50"/>
  <c r="FY50"/>
  <c r="FZ50"/>
  <c r="EN50"/>
  <c r="EX49"/>
  <c r="GD49"/>
  <c r="FW49"/>
  <c r="FS49"/>
  <c r="FQ49"/>
  <c r="FO49"/>
  <c r="FR49"/>
  <c r="FY49"/>
  <c r="FZ49"/>
  <c r="EN49"/>
  <c r="EX48"/>
  <c r="GD48"/>
  <c r="FW48"/>
  <c r="FS48"/>
  <c r="FQ48"/>
  <c r="FO48"/>
  <c r="FR48"/>
  <c r="FY48"/>
  <c r="FZ48"/>
  <c r="EN48"/>
  <c r="EX47"/>
  <c r="GD47"/>
  <c r="FW47"/>
  <c r="FS47"/>
  <c r="FQ47"/>
  <c r="FO47"/>
  <c r="FR47"/>
  <c r="FY47"/>
  <c r="FZ47"/>
  <c r="EN47"/>
  <c r="EX46"/>
  <c r="GD46"/>
  <c r="FW46"/>
  <c r="FS46"/>
  <c r="FQ46"/>
  <c r="FO46"/>
  <c r="FR46"/>
  <c r="FY46"/>
  <c r="FZ46"/>
  <c r="EN46"/>
  <c r="EX45"/>
  <c r="GD45"/>
  <c r="FW45"/>
  <c r="FS45"/>
  <c r="FQ45"/>
  <c r="FO45"/>
  <c r="FR45"/>
  <c r="FY45"/>
  <c r="FZ45"/>
  <c r="EN45"/>
  <c r="EX44"/>
  <c r="GD44"/>
  <c r="FW44"/>
  <c r="FS44"/>
  <c r="FQ44"/>
  <c r="FO44"/>
  <c r="FR44"/>
  <c r="FY44"/>
  <c r="FZ44"/>
  <c r="EN44"/>
  <c r="EX43"/>
  <c r="GD43"/>
  <c r="FW43"/>
  <c r="FS43"/>
  <c r="FQ43"/>
  <c r="FO43"/>
  <c r="FR43"/>
  <c r="FY43"/>
  <c r="FZ43"/>
  <c r="EN43"/>
  <c r="EX42"/>
  <c r="GD42"/>
  <c r="FW42"/>
  <c r="FS42"/>
  <c r="FQ42"/>
  <c r="FO42"/>
  <c r="FR42"/>
  <c r="FY42"/>
  <c r="FZ42"/>
  <c r="EN42"/>
  <c r="EX41"/>
  <c r="GD41"/>
  <c r="FW41"/>
  <c r="FS41"/>
  <c r="FQ41"/>
  <c r="FO41"/>
  <c r="FR41"/>
  <c r="FY41"/>
  <c r="FZ41"/>
  <c r="EN41"/>
  <c r="EX40"/>
  <c r="GD40"/>
  <c r="FW40"/>
  <c r="FS40"/>
  <c r="FQ40"/>
  <c r="FO40"/>
  <c r="FR40"/>
  <c r="FY40"/>
  <c r="FZ40"/>
  <c r="EN40"/>
  <c r="EX39"/>
  <c r="GD39"/>
  <c r="FW39"/>
  <c r="FS39"/>
  <c r="FQ39"/>
  <c r="FO39"/>
  <c r="FR39"/>
  <c r="FY39"/>
  <c r="FZ39"/>
  <c r="EN39"/>
  <c r="EX38"/>
  <c r="GD38"/>
  <c r="FW38"/>
  <c r="FS38"/>
  <c r="FQ38"/>
  <c r="FO38"/>
  <c r="FR38"/>
  <c r="FY38"/>
  <c r="FZ38"/>
  <c r="EN38"/>
  <c r="EX37"/>
  <c r="GD37"/>
  <c r="FW37"/>
  <c r="FS37"/>
  <c r="FQ37"/>
  <c r="FO37"/>
  <c r="FR37"/>
  <c r="FY37"/>
  <c r="FZ37"/>
  <c r="EN37"/>
  <c r="EX36"/>
  <c r="GD36"/>
  <c r="FW36"/>
  <c r="FS36"/>
  <c r="FQ36"/>
  <c r="FO36"/>
  <c r="FR36"/>
  <c r="FY36"/>
  <c r="FZ36"/>
  <c r="EN36"/>
  <c r="EX35"/>
  <c r="GD35"/>
  <c r="FW35"/>
  <c r="FS35"/>
  <c r="FQ35"/>
  <c r="FO35"/>
  <c r="FR35"/>
  <c r="FY35"/>
  <c r="FZ35"/>
  <c r="EN35"/>
  <c r="EX34"/>
  <c r="GD34"/>
  <c r="FW34"/>
  <c r="FS34"/>
  <c r="FQ34"/>
  <c r="FO34"/>
  <c r="FR34"/>
  <c r="FY34"/>
  <c r="FZ34"/>
  <c r="EN34"/>
  <c r="EX33"/>
  <c r="GD33"/>
  <c r="FW33"/>
  <c r="FS33"/>
  <c r="FQ33"/>
  <c r="FO33"/>
  <c r="FR33"/>
  <c r="FY33"/>
  <c r="FZ33"/>
  <c r="EN33"/>
  <c r="EX32"/>
  <c r="GD32"/>
  <c r="FW32"/>
  <c r="FS32"/>
  <c r="FQ32"/>
  <c r="FO32"/>
  <c r="FR32"/>
  <c r="FY32"/>
  <c r="FZ32"/>
  <c r="EN32"/>
  <c r="EX31"/>
  <c r="GD31"/>
  <c r="FW31"/>
  <c r="FS31"/>
  <c r="FQ31"/>
  <c r="FO31"/>
  <c r="FR31"/>
  <c r="FY31"/>
  <c r="FZ31"/>
  <c r="EN31"/>
  <c r="EX30"/>
  <c r="GD30"/>
  <c r="FW30"/>
  <c r="FS30"/>
  <c r="FQ30"/>
  <c r="FO30"/>
  <c r="FR30"/>
  <c r="FY30"/>
  <c r="FZ30"/>
  <c r="EN30"/>
  <c r="EX29"/>
  <c r="GD29"/>
  <c r="FW29"/>
  <c r="FS29"/>
  <c r="FQ29"/>
  <c r="FO29"/>
  <c r="FR29"/>
  <c r="FY29"/>
  <c r="FZ29"/>
  <c r="EN29"/>
  <c r="EX28"/>
  <c r="GD28"/>
  <c r="FW28"/>
  <c r="FS28"/>
  <c r="FQ28"/>
  <c r="FO28"/>
  <c r="FR28"/>
  <c r="FY28"/>
  <c r="FZ28"/>
  <c r="EN28"/>
  <c r="EX27"/>
  <c r="GD27"/>
  <c r="FW27"/>
  <c r="FS27"/>
  <c r="FQ27"/>
  <c r="FO27"/>
  <c r="FR27"/>
  <c r="FY27"/>
  <c r="FZ27"/>
  <c r="EN27"/>
  <c r="EX26"/>
  <c r="GD26"/>
  <c r="FW26"/>
  <c r="FS26"/>
  <c r="FQ26"/>
  <c r="FO26"/>
  <c r="FR26"/>
  <c r="FY26"/>
  <c r="FZ26"/>
  <c r="EN26"/>
  <c r="EX25"/>
  <c r="GD25"/>
  <c r="FW25"/>
  <c r="FS25"/>
  <c r="FQ25"/>
  <c r="FO25"/>
  <c r="FR25"/>
  <c r="FY25"/>
  <c r="FZ25"/>
  <c r="EN25"/>
  <c r="EX24"/>
  <c r="GD24"/>
  <c r="FW24"/>
  <c r="FS24"/>
  <c r="FQ24"/>
  <c r="FO24"/>
  <c r="FR24"/>
  <c r="FY24"/>
  <c r="FZ24"/>
  <c r="EN24"/>
  <c r="EX23"/>
  <c r="GD23"/>
  <c r="FW23"/>
  <c r="FS23"/>
  <c r="FQ23"/>
  <c r="FO23"/>
  <c r="FR23"/>
  <c r="FY23"/>
  <c r="FZ23"/>
  <c r="EN23"/>
  <c r="EX22"/>
  <c r="GD22"/>
  <c r="FW22"/>
  <c r="FS22"/>
  <c r="FQ22"/>
  <c r="FO22"/>
  <c r="FR22"/>
  <c r="FY22"/>
  <c r="FZ22"/>
  <c r="EN22"/>
  <c r="EX21"/>
  <c r="GD21"/>
  <c r="FW21"/>
  <c r="FS21"/>
  <c r="FQ21"/>
  <c r="FO21"/>
  <c r="FR21"/>
  <c r="FY21"/>
  <c r="FZ21"/>
  <c r="EN21"/>
  <c r="EX20"/>
  <c r="GD20"/>
  <c r="FW20"/>
  <c r="FS20"/>
  <c r="FQ20"/>
  <c r="FO20"/>
  <c r="FR20"/>
  <c r="FY20"/>
  <c r="FZ20"/>
  <c r="EN20"/>
  <c r="EX19"/>
  <c r="GD19"/>
  <c r="FW19"/>
  <c r="FS19"/>
  <c r="FQ19"/>
  <c r="FO19"/>
  <c r="FR19"/>
  <c r="FY19"/>
  <c r="FZ19"/>
  <c r="EN19"/>
  <c r="EX18"/>
  <c r="GD18"/>
  <c r="FW18"/>
  <c r="FS18"/>
  <c r="FQ18"/>
  <c r="FO18"/>
  <c r="FR18"/>
  <c r="FY18"/>
  <c r="FZ18"/>
  <c r="EN18"/>
  <c r="EX17"/>
  <c r="GD17"/>
  <c r="FW17"/>
  <c r="FS17"/>
  <c r="FQ17"/>
  <c r="FO17"/>
  <c r="FR17"/>
  <c r="FY17"/>
  <c r="FZ17"/>
  <c r="EN17"/>
  <c r="EX16"/>
  <c r="GD16"/>
  <c r="FW16"/>
  <c r="FS16"/>
  <c r="FQ16"/>
  <c r="FO16"/>
  <c r="FR16"/>
  <c r="FY16"/>
  <c r="FZ16"/>
  <c r="EN16"/>
  <c r="EX15"/>
  <c r="GD15"/>
  <c r="FW15"/>
  <c r="FS15"/>
  <c r="FQ15"/>
  <c r="FO15"/>
  <c r="FR15"/>
  <c r="FY15"/>
  <c r="FZ15"/>
  <c r="EN15"/>
  <c r="EX14"/>
  <c r="GD14"/>
  <c r="FW14"/>
  <c r="FS14"/>
  <c r="FQ14"/>
  <c r="FO14"/>
  <c r="FR14"/>
  <c r="FY14"/>
  <c r="FZ14"/>
  <c r="EN14"/>
  <c r="EX13"/>
  <c r="GD13"/>
  <c r="FW13"/>
  <c r="FS13"/>
  <c r="FQ13"/>
  <c r="FO13"/>
  <c r="FR13"/>
  <c r="FY13"/>
  <c r="FZ13"/>
  <c r="EN13"/>
  <c r="EX12"/>
  <c r="GD12"/>
  <c r="FW12"/>
  <c r="FS12"/>
  <c r="FQ12"/>
  <c r="FO12"/>
  <c r="FR12"/>
  <c r="FY12"/>
  <c r="FZ12"/>
  <c r="EN12"/>
  <c r="EX11"/>
  <c r="GD11"/>
  <c r="FW11"/>
  <c r="FS11"/>
  <c r="FQ11"/>
  <c r="FO11"/>
  <c r="FR11"/>
  <c r="FY11"/>
  <c r="FZ11"/>
  <c r="EN11"/>
  <c r="EZ11"/>
  <c r="FA11"/>
  <c r="FB11"/>
  <c r="FC11"/>
  <c r="FQ10"/>
  <c r="FY10"/>
  <c r="EN10"/>
  <c r="FU108"/>
  <c r="FV108"/>
  <c r="FK108"/>
  <c r="FM108"/>
  <c r="FN108"/>
  <c r="EY108"/>
  <c r="EZ108"/>
  <c r="FA108"/>
  <c r="FD108" s="1"/>
  <c r="FB108"/>
  <c r="FC108"/>
  <c r="FE108"/>
  <c r="FU107"/>
  <c r="FV107"/>
  <c r="FK107"/>
  <c r="FM107"/>
  <c r="FN107"/>
  <c r="EZ107"/>
  <c r="FB107"/>
  <c r="FC107"/>
  <c r="FU106"/>
  <c r="FV106"/>
  <c r="FK106"/>
  <c r="FM106"/>
  <c r="FN106"/>
  <c r="EY106"/>
  <c r="FE106" s="1"/>
  <c r="EZ106"/>
  <c r="FA106"/>
  <c r="FB106"/>
  <c r="FG106" s="1"/>
  <c r="FC106"/>
  <c r="FF106"/>
  <c r="FU105"/>
  <c r="FV105"/>
  <c r="FK105"/>
  <c r="FM105"/>
  <c r="FN105"/>
  <c r="EY105"/>
  <c r="EZ105"/>
  <c r="FA105"/>
  <c r="FC105"/>
  <c r="FU104"/>
  <c r="FV104"/>
  <c r="FK104"/>
  <c r="FM104"/>
  <c r="FN104"/>
  <c r="EY104"/>
  <c r="FE104" s="1"/>
  <c r="EZ104"/>
  <c r="FA104"/>
  <c r="FB104"/>
  <c r="FG104" s="1"/>
  <c r="FC104"/>
  <c r="FF104"/>
  <c r="FU103"/>
  <c r="FV103"/>
  <c r="FK103"/>
  <c r="FM103"/>
  <c r="FN103"/>
  <c r="EZ103"/>
  <c r="FB103"/>
  <c r="FC103"/>
  <c r="FU102"/>
  <c r="FV102"/>
  <c r="FK102"/>
  <c r="FM102"/>
  <c r="FN102"/>
  <c r="EY102"/>
  <c r="FE102" s="1"/>
  <c r="EZ102"/>
  <c r="FA102"/>
  <c r="FB102"/>
  <c r="FG102" s="1"/>
  <c r="FC102"/>
  <c r="FF102"/>
  <c r="FU101"/>
  <c r="FV101"/>
  <c r="FK101"/>
  <c r="FM101"/>
  <c r="FN101"/>
  <c r="EY101"/>
  <c r="EZ101"/>
  <c r="FA101"/>
  <c r="FC101"/>
  <c r="FU100"/>
  <c r="FV100"/>
  <c r="FK100"/>
  <c r="FM100"/>
  <c r="FN100"/>
  <c r="EY100"/>
  <c r="FE100" s="1"/>
  <c r="EZ100"/>
  <c r="FA100"/>
  <c r="FB100"/>
  <c r="FG100" s="1"/>
  <c r="FC100"/>
  <c r="FF100"/>
  <c r="FU99"/>
  <c r="FV99"/>
  <c r="FK99"/>
  <c r="FM99"/>
  <c r="FN99"/>
  <c r="EZ99"/>
  <c r="FB99"/>
  <c r="FC99"/>
  <c r="FU98"/>
  <c r="FV98"/>
  <c r="FK98"/>
  <c r="FM98"/>
  <c r="FN98"/>
  <c r="EY98"/>
  <c r="FE98" s="1"/>
  <c r="EZ98"/>
  <c r="FA98"/>
  <c r="FB98"/>
  <c r="FG98" s="1"/>
  <c r="FC98"/>
  <c r="FF98"/>
  <c r="FU97"/>
  <c r="FV97"/>
  <c r="FK97"/>
  <c r="FM97"/>
  <c r="FN97"/>
  <c r="EY97"/>
  <c r="EZ97"/>
  <c r="FA97"/>
  <c r="FC97"/>
  <c r="FU96"/>
  <c r="FV96"/>
  <c r="FK96"/>
  <c r="FM96"/>
  <c r="FN96"/>
  <c r="EY96"/>
  <c r="FE96" s="1"/>
  <c r="EZ96"/>
  <c r="FA96"/>
  <c r="FB96"/>
  <c r="FG96" s="1"/>
  <c r="FC96"/>
  <c r="FF96"/>
  <c r="FU95"/>
  <c r="FV95"/>
  <c r="FK95"/>
  <c r="FM95"/>
  <c r="FN95"/>
  <c r="EZ95"/>
  <c r="FB95"/>
  <c r="FC95"/>
  <c r="FU94"/>
  <c r="FV94"/>
  <c r="FK94"/>
  <c r="FM94"/>
  <c r="FN94"/>
  <c r="EY94"/>
  <c r="FE94" s="1"/>
  <c r="EZ94"/>
  <c r="FA94"/>
  <c r="FB94"/>
  <c r="FG94" s="1"/>
  <c r="FC94"/>
  <c r="FF94"/>
  <c r="FU93"/>
  <c r="FV93"/>
  <c r="FK93"/>
  <c r="FM93"/>
  <c r="FN93"/>
  <c r="EY93"/>
  <c r="EZ93"/>
  <c r="FA93"/>
  <c r="FC93"/>
  <c r="FU92"/>
  <c r="FV92"/>
  <c r="FK92"/>
  <c r="FM92"/>
  <c r="FN92"/>
  <c r="EY92"/>
  <c r="FE92" s="1"/>
  <c r="EZ92"/>
  <c r="FA92"/>
  <c r="FB92"/>
  <c r="FG92" s="1"/>
  <c r="FC92"/>
  <c r="FF92"/>
  <c r="FU91"/>
  <c r="FV91"/>
  <c r="FK91"/>
  <c r="FM91"/>
  <c r="FN91"/>
  <c r="EZ91"/>
  <c r="FB91"/>
  <c r="FC91"/>
  <c r="FU90"/>
  <c r="FV90"/>
  <c r="FK90"/>
  <c r="FM90"/>
  <c r="FN90"/>
  <c r="EY90"/>
  <c r="FE90" s="1"/>
  <c r="EZ90"/>
  <c r="FA90"/>
  <c r="FB90"/>
  <c r="FG90" s="1"/>
  <c r="FC90"/>
  <c r="FF90"/>
  <c r="FU89"/>
  <c r="FV89"/>
  <c r="FK89"/>
  <c r="FM89"/>
  <c r="FN89"/>
  <c r="EY89"/>
  <c r="EZ89"/>
  <c r="FA89"/>
  <c r="FC89"/>
  <c r="FU88"/>
  <c r="FV88"/>
  <c r="FK88"/>
  <c r="FM88"/>
  <c r="FN88"/>
  <c r="EY88"/>
  <c r="FE88" s="1"/>
  <c r="EZ88"/>
  <c r="FA88"/>
  <c r="FB88"/>
  <c r="FG88" s="1"/>
  <c r="FC88"/>
  <c r="FF88"/>
  <c r="FU87"/>
  <c r="FV87"/>
  <c r="FK87"/>
  <c r="FM87"/>
  <c r="FN87"/>
  <c r="EZ87"/>
  <c r="FB87"/>
  <c r="FC87"/>
  <c r="FU86"/>
  <c r="FV86"/>
  <c r="FK86"/>
  <c r="FM86"/>
  <c r="FN86"/>
  <c r="EY86"/>
  <c r="FE86" s="1"/>
  <c r="EZ86"/>
  <c r="FA86"/>
  <c r="FB86"/>
  <c r="FG86" s="1"/>
  <c r="FC86"/>
  <c r="FF86"/>
  <c r="FU85"/>
  <c r="FV85"/>
  <c r="FK85"/>
  <c r="FM85"/>
  <c r="FN85"/>
  <c r="EY85"/>
  <c r="EZ85"/>
  <c r="FA85"/>
  <c r="FC85"/>
  <c r="FU84"/>
  <c r="FV84"/>
  <c r="FK84"/>
  <c r="FM84"/>
  <c r="FN84"/>
  <c r="EY84"/>
  <c r="FE84" s="1"/>
  <c r="EZ84"/>
  <c r="FA84"/>
  <c r="FB84"/>
  <c r="FG84" s="1"/>
  <c r="FC84"/>
  <c r="FF84"/>
  <c r="FU83"/>
  <c r="FV83"/>
  <c r="FK83"/>
  <c r="FM83"/>
  <c r="FN83"/>
  <c r="EZ83"/>
  <c r="FB83"/>
  <c r="FC83"/>
  <c r="FU82"/>
  <c r="FV82"/>
  <c r="FK82"/>
  <c r="FM82"/>
  <c r="FN82"/>
  <c r="EY82"/>
  <c r="FE82" s="1"/>
  <c r="EZ82"/>
  <c r="FA82"/>
  <c r="FB82"/>
  <c r="FG82" s="1"/>
  <c r="FC82"/>
  <c r="FF82"/>
  <c r="FU81"/>
  <c r="FV81"/>
  <c r="FK81"/>
  <c r="FM81"/>
  <c r="FN81"/>
  <c r="EY81"/>
  <c r="EZ81"/>
  <c r="FA81"/>
  <c r="FC81"/>
  <c r="FU80"/>
  <c r="FV80"/>
  <c r="FK80"/>
  <c r="FM80"/>
  <c r="FN80"/>
  <c r="EY80"/>
  <c r="FE80" s="1"/>
  <c r="EZ80"/>
  <c r="FA80"/>
  <c r="FB80"/>
  <c r="FG80" s="1"/>
  <c r="FC80"/>
  <c r="FF80"/>
  <c r="FU79"/>
  <c r="FV79"/>
  <c r="FK79"/>
  <c r="FM79"/>
  <c r="FN79"/>
  <c r="EZ79"/>
  <c r="FB79"/>
  <c r="FC79"/>
  <c r="FU78"/>
  <c r="FV78"/>
  <c r="FK78"/>
  <c r="FM78"/>
  <c r="FN78"/>
  <c r="EY78"/>
  <c r="FE78" s="1"/>
  <c r="EZ78"/>
  <c r="FA78"/>
  <c r="FB78"/>
  <c r="FG78" s="1"/>
  <c r="FC78"/>
  <c r="FF78"/>
  <c r="FU77"/>
  <c r="FV77"/>
  <c r="FK77"/>
  <c r="FM77"/>
  <c r="FN77"/>
  <c r="EY77"/>
  <c r="FF77" s="1"/>
  <c r="EZ77"/>
  <c r="FG77" s="1"/>
  <c r="FA77"/>
  <c r="FB77"/>
  <c r="FC77"/>
  <c r="FD77"/>
  <c r="FU76"/>
  <c r="FV76"/>
  <c r="FK76"/>
  <c r="FM76"/>
  <c r="FN76"/>
  <c r="EY76"/>
  <c r="FE76" s="1"/>
  <c r="EZ76"/>
  <c r="FA76"/>
  <c r="FB76"/>
  <c r="FG76" s="1"/>
  <c r="FC76"/>
  <c r="FF76"/>
  <c r="FU75"/>
  <c r="FV75"/>
  <c r="FK75"/>
  <c r="FM75"/>
  <c r="FN75"/>
  <c r="EZ75"/>
  <c r="FB75"/>
  <c r="FC75"/>
  <c r="FU74"/>
  <c r="FV74"/>
  <c r="FK74"/>
  <c r="FM74"/>
  <c r="FN74"/>
  <c r="EY74"/>
  <c r="FE74" s="1"/>
  <c r="EZ74"/>
  <c r="FA74"/>
  <c r="FB74"/>
  <c r="FG74" s="1"/>
  <c r="FC74"/>
  <c r="FF74"/>
  <c r="FU73"/>
  <c r="FV73"/>
  <c r="FK73"/>
  <c r="FM73"/>
  <c r="FN73"/>
  <c r="EY73"/>
  <c r="FF73" s="1"/>
  <c r="EZ73"/>
  <c r="FG73" s="1"/>
  <c r="FA73"/>
  <c r="FB73"/>
  <c r="FC73"/>
  <c r="FD73"/>
  <c r="FU72"/>
  <c r="FV72"/>
  <c r="FK72"/>
  <c r="FM72"/>
  <c r="FN72"/>
  <c r="EY72"/>
  <c r="FE72" s="1"/>
  <c r="EZ72"/>
  <c r="FA72"/>
  <c r="FB72"/>
  <c r="FG72" s="1"/>
  <c r="FC72"/>
  <c r="FF72"/>
  <c r="FU71"/>
  <c r="FV71"/>
  <c r="FK71"/>
  <c r="FM71"/>
  <c r="FN71"/>
  <c r="EZ71"/>
  <c r="FB71"/>
  <c r="FC71"/>
  <c r="FU70"/>
  <c r="FV70"/>
  <c r="FK70"/>
  <c r="FM70"/>
  <c r="FN70"/>
  <c r="EY70"/>
  <c r="FE70" s="1"/>
  <c r="EZ70"/>
  <c r="FA70"/>
  <c r="FB70"/>
  <c r="FG70" s="1"/>
  <c r="FC70"/>
  <c r="FF70"/>
  <c r="FU69"/>
  <c r="FV69"/>
  <c r="FK69"/>
  <c r="FM69"/>
  <c r="FN69"/>
  <c r="EY69"/>
  <c r="FF69" s="1"/>
  <c r="EZ69"/>
  <c r="FG69" s="1"/>
  <c r="FA69"/>
  <c r="FB69"/>
  <c r="FC69"/>
  <c r="FD69"/>
  <c r="FU68"/>
  <c r="FV68"/>
  <c r="FK68"/>
  <c r="FM68"/>
  <c r="FN68"/>
  <c r="EY68"/>
  <c r="FE68" s="1"/>
  <c r="EZ68"/>
  <c r="FA68"/>
  <c r="FB68"/>
  <c r="FG68" s="1"/>
  <c r="FC68"/>
  <c r="FF68"/>
  <c r="FU67"/>
  <c r="FV67"/>
  <c r="FK67"/>
  <c r="FM67"/>
  <c r="FN67"/>
  <c r="EZ67"/>
  <c r="FB67"/>
  <c r="FC67"/>
  <c r="FU66"/>
  <c r="FV66"/>
  <c r="FK66"/>
  <c r="FM66"/>
  <c r="FN66"/>
  <c r="EY66"/>
  <c r="FE66" s="1"/>
  <c r="EZ66"/>
  <c r="FA66"/>
  <c r="FB66"/>
  <c r="FG66" s="1"/>
  <c r="FC66"/>
  <c r="FF66"/>
  <c r="FU65"/>
  <c r="FV65"/>
  <c r="FK65"/>
  <c r="FM65"/>
  <c r="FN65"/>
  <c r="EY65"/>
  <c r="FF65" s="1"/>
  <c r="EZ65"/>
  <c r="FG65" s="1"/>
  <c r="FA65"/>
  <c r="FB65"/>
  <c r="FC65"/>
  <c r="FD65"/>
  <c r="FU64"/>
  <c r="FV64"/>
  <c r="FK64"/>
  <c r="FM64"/>
  <c r="FN64"/>
  <c r="EY64"/>
  <c r="FE64" s="1"/>
  <c r="EZ64"/>
  <c r="FA64"/>
  <c r="FB64"/>
  <c r="FG64" s="1"/>
  <c r="FC64"/>
  <c r="FF64"/>
  <c r="FU63"/>
  <c r="FV63"/>
  <c r="FK63"/>
  <c r="FM63"/>
  <c r="FN63"/>
  <c r="EZ63"/>
  <c r="FB63"/>
  <c r="FC63"/>
  <c r="FU62"/>
  <c r="FV62"/>
  <c r="FK62"/>
  <c r="FM62"/>
  <c r="FN62"/>
  <c r="EY62"/>
  <c r="FE62" s="1"/>
  <c r="EZ62"/>
  <c r="FA62"/>
  <c r="FB62"/>
  <c r="FG62" s="1"/>
  <c r="FC62"/>
  <c r="FF62"/>
  <c r="FU61"/>
  <c r="FV61"/>
  <c r="FK61"/>
  <c r="FM61"/>
  <c r="FN61"/>
  <c r="EY61"/>
  <c r="FF61" s="1"/>
  <c r="EZ61"/>
  <c r="FG61" s="1"/>
  <c r="FA61"/>
  <c r="FB61"/>
  <c r="FC61"/>
  <c r="FD61"/>
  <c r="FU60"/>
  <c r="FV60"/>
  <c r="FK60"/>
  <c r="FM60"/>
  <c r="FN60"/>
  <c r="EY60"/>
  <c r="FE60" s="1"/>
  <c r="EZ60"/>
  <c r="FA60"/>
  <c r="FB60"/>
  <c r="FG60" s="1"/>
  <c r="FC60"/>
  <c r="FF60"/>
  <c r="FU59"/>
  <c r="FV59"/>
  <c r="FK59"/>
  <c r="FM59"/>
  <c r="FN59"/>
  <c r="EZ59"/>
  <c r="FB59"/>
  <c r="FC59"/>
  <c r="FU58"/>
  <c r="FV58"/>
  <c r="FK58"/>
  <c r="FM58"/>
  <c r="FN58"/>
  <c r="EY58"/>
  <c r="FE58" s="1"/>
  <c r="EZ58"/>
  <c r="FA58"/>
  <c r="FB58"/>
  <c r="FG58" s="1"/>
  <c r="FC58"/>
  <c r="FF58"/>
  <c r="FU57"/>
  <c r="FV57"/>
  <c r="FK57"/>
  <c r="FM57"/>
  <c r="FN57"/>
  <c r="EY57"/>
  <c r="FF57" s="1"/>
  <c r="EZ57"/>
  <c r="FG57" s="1"/>
  <c r="FA57"/>
  <c r="FB57"/>
  <c r="FC57"/>
  <c r="FD57"/>
  <c r="FU56"/>
  <c r="FV56"/>
  <c r="FK56"/>
  <c r="FM56"/>
  <c r="FN56"/>
  <c r="EY56"/>
  <c r="FE56" s="1"/>
  <c r="EZ56"/>
  <c r="FA56"/>
  <c r="FB56"/>
  <c r="FG56" s="1"/>
  <c r="FC56"/>
  <c r="FF56"/>
  <c r="FU55"/>
  <c r="FV55"/>
  <c r="FK55"/>
  <c r="FM55"/>
  <c r="FN55"/>
  <c r="EZ55"/>
  <c r="FB55"/>
  <c r="FC55"/>
  <c r="FU54"/>
  <c r="FV54"/>
  <c r="FK54"/>
  <c r="FM54"/>
  <c r="FN54"/>
  <c r="EY54"/>
  <c r="FE54" s="1"/>
  <c r="EZ54"/>
  <c r="FA54"/>
  <c r="FB54"/>
  <c r="FG54" s="1"/>
  <c r="FC54"/>
  <c r="FF54"/>
  <c r="FU53"/>
  <c r="FV53"/>
  <c r="FK53"/>
  <c r="FM53"/>
  <c r="FN53"/>
  <c r="EY53"/>
  <c r="FF53" s="1"/>
  <c r="EZ53"/>
  <c r="FG53" s="1"/>
  <c r="FA53"/>
  <c r="FB53"/>
  <c r="FC53"/>
  <c r="FD53"/>
  <c r="FU52"/>
  <c r="FV52"/>
  <c r="FK52"/>
  <c r="FM52"/>
  <c r="FN52"/>
  <c r="EY52"/>
  <c r="FE52" s="1"/>
  <c r="EZ52"/>
  <c r="FA52"/>
  <c r="FB52"/>
  <c r="FG52" s="1"/>
  <c r="FC52"/>
  <c r="FF52"/>
  <c r="FU51"/>
  <c r="FV51"/>
  <c r="FK51"/>
  <c r="FM51"/>
  <c r="FN51"/>
  <c r="EZ51"/>
  <c r="FB51"/>
  <c r="FC51"/>
  <c r="FU50"/>
  <c r="FV50"/>
  <c r="FK50"/>
  <c r="FM50"/>
  <c r="FN50"/>
  <c r="EY50"/>
  <c r="FE50" s="1"/>
  <c r="EZ50"/>
  <c r="FA50"/>
  <c r="FB50"/>
  <c r="FG50" s="1"/>
  <c r="FC50"/>
  <c r="FF50"/>
  <c r="FU49"/>
  <c r="FV49"/>
  <c r="FK49"/>
  <c r="FM49"/>
  <c r="FN49"/>
  <c r="EY49"/>
  <c r="FF49" s="1"/>
  <c r="EZ49"/>
  <c r="FG49" s="1"/>
  <c r="FA49"/>
  <c r="FB49"/>
  <c r="FC49"/>
  <c r="FD49"/>
  <c r="FU48"/>
  <c r="FV48"/>
  <c r="FK48"/>
  <c r="FM48"/>
  <c r="FN48"/>
  <c r="EY48"/>
  <c r="FE48" s="1"/>
  <c r="EZ48"/>
  <c r="FA48"/>
  <c r="FB48"/>
  <c r="FG48" s="1"/>
  <c r="FC48"/>
  <c r="FF48"/>
  <c r="FU47"/>
  <c r="FV47"/>
  <c r="FK47"/>
  <c r="FM47"/>
  <c r="FN47"/>
  <c r="EZ47"/>
  <c r="FB47"/>
  <c r="FC47"/>
  <c r="FU46"/>
  <c r="FV46"/>
  <c r="FK46"/>
  <c r="FM46"/>
  <c r="FN46"/>
  <c r="EY46"/>
  <c r="FE46" s="1"/>
  <c r="EZ46"/>
  <c r="FA46"/>
  <c r="FB46"/>
  <c r="FG46" s="1"/>
  <c r="FC46"/>
  <c r="FF46"/>
  <c r="FU45"/>
  <c r="FV45"/>
  <c r="FK45"/>
  <c r="FM45"/>
  <c r="FN45"/>
  <c r="EY45"/>
  <c r="FF45" s="1"/>
  <c r="EZ45"/>
  <c r="FG45" s="1"/>
  <c r="FA45"/>
  <c r="FB45"/>
  <c r="FC45"/>
  <c r="FD45"/>
  <c r="FU44"/>
  <c r="FV44"/>
  <c r="FK44"/>
  <c r="FM44"/>
  <c r="FN44"/>
  <c r="EY44"/>
  <c r="FE44" s="1"/>
  <c r="EZ44"/>
  <c r="FA44"/>
  <c r="FB44"/>
  <c r="FG44" s="1"/>
  <c r="FC44"/>
  <c r="FF44"/>
  <c r="FU43"/>
  <c r="FV43"/>
  <c r="FK43"/>
  <c r="FM43"/>
  <c r="FN43"/>
  <c r="EZ43"/>
  <c r="FB43"/>
  <c r="FC43"/>
  <c r="FU42"/>
  <c r="FV42"/>
  <c r="FK42"/>
  <c r="FM42"/>
  <c r="FN42"/>
  <c r="EY42"/>
  <c r="FE42" s="1"/>
  <c r="EZ42"/>
  <c r="FA42"/>
  <c r="FB42"/>
  <c r="FG42" s="1"/>
  <c r="FC42"/>
  <c r="FF42"/>
  <c r="FU41"/>
  <c r="FV41"/>
  <c r="FK41"/>
  <c r="FM41"/>
  <c r="FN41"/>
  <c r="EY41"/>
  <c r="FF41" s="1"/>
  <c r="EZ41"/>
  <c r="FG41" s="1"/>
  <c r="FA41"/>
  <c r="FB41"/>
  <c r="FC41"/>
  <c r="FD41"/>
  <c r="FU40"/>
  <c r="FV40"/>
  <c r="FK40"/>
  <c r="FM40"/>
  <c r="FN40"/>
  <c r="EY40"/>
  <c r="FE40" s="1"/>
  <c r="EZ40"/>
  <c r="FA40"/>
  <c r="FB40"/>
  <c r="FG40" s="1"/>
  <c r="FC40"/>
  <c r="FF40"/>
  <c r="FU39"/>
  <c r="FV39"/>
  <c r="FK39"/>
  <c r="FM39"/>
  <c r="FN39"/>
  <c r="EZ39"/>
  <c r="FB39"/>
  <c r="FC39"/>
  <c r="FU38"/>
  <c r="FV38"/>
  <c r="FK38"/>
  <c r="FM38"/>
  <c r="FN38"/>
  <c r="EY38"/>
  <c r="FE38" s="1"/>
  <c r="EZ38"/>
  <c r="FA38"/>
  <c r="FB38"/>
  <c r="FG38" s="1"/>
  <c r="FC38"/>
  <c r="FF38"/>
  <c r="FU37"/>
  <c r="FV37"/>
  <c r="FK37"/>
  <c r="FM37"/>
  <c r="FN37"/>
  <c r="EY37"/>
  <c r="FF37" s="1"/>
  <c r="EZ37"/>
  <c r="FG37" s="1"/>
  <c r="FA37"/>
  <c r="FB37"/>
  <c r="FC37"/>
  <c r="FD37"/>
  <c r="FU36"/>
  <c r="FV36"/>
  <c r="FK36"/>
  <c r="FM36"/>
  <c r="FN36"/>
  <c r="EY36"/>
  <c r="FE36" s="1"/>
  <c r="EZ36"/>
  <c r="FA36"/>
  <c r="FB36"/>
  <c r="FG36" s="1"/>
  <c r="FC36"/>
  <c r="FF36"/>
  <c r="FU35"/>
  <c r="FV35"/>
  <c r="FK35"/>
  <c r="FM35"/>
  <c r="FN35"/>
  <c r="EZ35"/>
  <c r="FB35"/>
  <c r="FC35"/>
  <c r="FU34"/>
  <c r="FV34"/>
  <c r="FK34"/>
  <c r="FM34"/>
  <c r="FN34"/>
  <c r="EY34"/>
  <c r="FE34" s="1"/>
  <c r="EZ34"/>
  <c r="FA34"/>
  <c r="FB34"/>
  <c r="FG34" s="1"/>
  <c r="FC34"/>
  <c r="FF34"/>
  <c r="FU33"/>
  <c r="FV33"/>
  <c r="FK33"/>
  <c r="FM33"/>
  <c r="FN33"/>
  <c r="EY33"/>
  <c r="FF33" s="1"/>
  <c r="EZ33"/>
  <c r="FG33" s="1"/>
  <c r="FA33"/>
  <c r="FB33"/>
  <c r="FC33"/>
  <c r="FD33"/>
  <c r="FU32"/>
  <c r="FV32"/>
  <c r="FK32"/>
  <c r="FM32"/>
  <c r="FN32"/>
  <c r="EY32"/>
  <c r="FE32" s="1"/>
  <c r="EZ32"/>
  <c r="FA32"/>
  <c r="FB32"/>
  <c r="FG32" s="1"/>
  <c r="FC32"/>
  <c r="FF32"/>
  <c r="FU31"/>
  <c r="FV31"/>
  <c r="FK31"/>
  <c r="FM31"/>
  <c r="FN31"/>
  <c r="EZ31"/>
  <c r="FB31"/>
  <c r="FC31"/>
  <c r="FU30"/>
  <c r="FV30"/>
  <c r="FK30"/>
  <c r="FM30"/>
  <c r="FN30"/>
  <c r="EY30"/>
  <c r="FE30" s="1"/>
  <c r="EZ30"/>
  <c r="FA30"/>
  <c r="FB30"/>
  <c r="FG30" s="1"/>
  <c r="FC30"/>
  <c r="FF30"/>
  <c r="FU29"/>
  <c r="FV29"/>
  <c r="FK29"/>
  <c r="FM29"/>
  <c r="FN29"/>
  <c r="EY29"/>
  <c r="FF29" s="1"/>
  <c r="EZ29"/>
  <c r="FG29" s="1"/>
  <c r="FA29"/>
  <c r="FB29"/>
  <c r="FC29"/>
  <c r="FD29"/>
  <c r="FU28"/>
  <c r="FV28"/>
  <c r="FK28"/>
  <c r="FM28"/>
  <c r="FN28"/>
  <c r="EY28"/>
  <c r="FE28" s="1"/>
  <c r="EZ28"/>
  <c r="FA28"/>
  <c r="FB28"/>
  <c r="FG28" s="1"/>
  <c r="FC28"/>
  <c r="FF28"/>
  <c r="FU27"/>
  <c r="FV27"/>
  <c r="FK27"/>
  <c r="FM27"/>
  <c r="FN27"/>
  <c r="EZ27"/>
  <c r="FB27"/>
  <c r="FC27"/>
  <c r="FU26"/>
  <c r="FV26"/>
  <c r="FK26"/>
  <c r="FM26"/>
  <c r="FN26"/>
  <c r="EY26"/>
  <c r="FE26" s="1"/>
  <c r="EZ26"/>
  <c r="FA26"/>
  <c r="FB26"/>
  <c r="FG26" s="1"/>
  <c r="FC26"/>
  <c r="FF26"/>
  <c r="FU25"/>
  <c r="FV25"/>
  <c r="FK25"/>
  <c r="FM25"/>
  <c r="FN25"/>
  <c r="EY25"/>
  <c r="FF25" s="1"/>
  <c r="EZ25"/>
  <c r="FG25" s="1"/>
  <c r="FA25"/>
  <c r="FB25"/>
  <c r="FC25"/>
  <c r="FD25"/>
  <c r="FU24"/>
  <c r="FV24"/>
  <c r="FK24"/>
  <c r="FM24"/>
  <c r="FN24"/>
  <c r="EY24"/>
  <c r="FE24" s="1"/>
  <c r="EZ24"/>
  <c r="FA24"/>
  <c r="FB24"/>
  <c r="FG24" s="1"/>
  <c r="FC24"/>
  <c r="FF24"/>
  <c r="FU23"/>
  <c r="FV23"/>
  <c r="FK23"/>
  <c r="FM23"/>
  <c r="FN23"/>
  <c r="EZ23"/>
  <c r="FB23"/>
  <c r="FC23"/>
  <c r="FU22"/>
  <c r="FV22"/>
  <c r="FK22"/>
  <c r="FM22"/>
  <c r="FN22"/>
  <c r="EY22"/>
  <c r="FE22" s="1"/>
  <c r="EZ22"/>
  <c r="FA22"/>
  <c r="FB22"/>
  <c r="FG22" s="1"/>
  <c r="FC22"/>
  <c r="FF22"/>
  <c r="FU21"/>
  <c r="FV21"/>
  <c r="FK21"/>
  <c r="FM21"/>
  <c r="FN21"/>
  <c r="EY21"/>
  <c r="FF21" s="1"/>
  <c r="EZ21"/>
  <c r="FG21" s="1"/>
  <c r="FA21"/>
  <c r="FB21"/>
  <c r="FC21"/>
  <c r="FD21"/>
  <c r="FU20"/>
  <c r="FV20"/>
  <c r="FK20"/>
  <c r="FM20"/>
  <c r="FN20"/>
  <c r="EY20"/>
  <c r="FE20" s="1"/>
  <c r="EZ20"/>
  <c r="FA20"/>
  <c r="FB20"/>
  <c r="FG20" s="1"/>
  <c r="FC20"/>
  <c r="FF20"/>
  <c r="FU19"/>
  <c r="FV19"/>
  <c r="FK19"/>
  <c r="FM19"/>
  <c r="FN19"/>
  <c r="EZ19"/>
  <c r="FB19"/>
  <c r="FC19"/>
  <c r="FU18"/>
  <c r="FV18"/>
  <c r="FK18"/>
  <c r="FM18"/>
  <c r="FN18"/>
  <c r="EY18"/>
  <c r="FE18" s="1"/>
  <c r="EZ18"/>
  <c r="FA18"/>
  <c r="FB18"/>
  <c r="FG18" s="1"/>
  <c r="FC18"/>
  <c r="FF18"/>
  <c r="FU17"/>
  <c r="FV17"/>
  <c r="FK17"/>
  <c r="FM17"/>
  <c r="FN17"/>
  <c r="EY17"/>
  <c r="FF17" s="1"/>
  <c r="EZ17"/>
  <c r="FG17" s="1"/>
  <c r="FA17"/>
  <c r="FB17"/>
  <c r="FC17"/>
  <c r="FD17"/>
  <c r="FU16"/>
  <c r="FV16"/>
  <c r="FK16"/>
  <c r="FM16"/>
  <c r="FN16"/>
  <c r="EY16"/>
  <c r="FE16" s="1"/>
  <c r="EZ16"/>
  <c r="FA16"/>
  <c r="FB16"/>
  <c r="FG16" s="1"/>
  <c r="FC16"/>
  <c r="FF16"/>
  <c r="FU15"/>
  <c r="FV15"/>
  <c r="FK15"/>
  <c r="FM15"/>
  <c r="FN15"/>
  <c r="EZ15"/>
  <c r="FB15"/>
  <c r="FC15"/>
  <c r="FU14"/>
  <c r="FV14"/>
  <c r="FK14"/>
  <c r="FM14"/>
  <c r="FN14"/>
  <c r="EY14"/>
  <c r="FE14" s="1"/>
  <c r="EZ14"/>
  <c r="FA14"/>
  <c r="FB14"/>
  <c r="FG14" s="1"/>
  <c r="FC14"/>
  <c r="FF14"/>
  <c r="FU13"/>
  <c r="FV13"/>
  <c r="FK13"/>
  <c r="FM13"/>
  <c r="FN13"/>
  <c r="EY13"/>
  <c r="FF13" s="1"/>
  <c r="EZ13"/>
  <c r="FG13" s="1"/>
  <c r="FA13"/>
  <c r="FB13"/>
  <c r="FC13"/>
  <c r="FD13"/>
  <c r="FU12"/>
  <c r="FV12"/>
  <c r="FK12"/>
  <c r="FM12"/>
  <c r="FN12"/>
  <c r="EY12"/>
  <c r="FE12" s="1"/>
  <c r="EZ12"/>
  <c r="FA12"/>
  <c r="FB12"/>
  <c r="FG12" s="1"/>
  <c r="FC12"/>
  <c r="FF12"/>
  <c r="FU11"/>
  <c r="FV11"/>
  <c r="FK11"/>
  <c r="FM11"/>
  <c r="FN11"/>
  <c r="FU10"/>
  <c r="FM10"/>
  <c r="FY9"/>
  <c r="FU9"/>
  <c r="FQ9"/>
  <c r="FM9"/>
  <c r="EN9"/>
  <c r="GA7"/>
  <c r="EA108" i="19"/>
  <c r="EH8" i="15"/>
  <c r="EF8"/>
  <c r="ED8"/>
  <c r="EG8"/>
  <c r="BS108" i="19"/>
  <c r="BS107"/>
  <c r="AF8" i="21" s="1"/>
  <c r="BG108" i="19"/>
  <c r="BG107"/>
  <c r="R8" i="21"/>
  <c r="AU108" i="19"/>
  <c r="W108"/>
  <c r="AU107"/>
  <c r="D8" i="21"/>
  <c r="AI107" i="19"/>
  <c r="AF4" i="21" s="1"/>
  <c r="A10" i="15"/>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9"/>
  <c r="FW7"/>
  <c r="FS7"/>
  <c r="FO7"/>
  <c r="FK7"/>
  <c r="I111"/>
  <c r="I112"/>
  <c r="I113"/>
  <c r="I114"/>
  <c r="I115"/>
  <c r="I116"/>
  <c r="I117"/>
  <c r="I118"/>
  <c r="I119"/>
  <c r="I120"/>
  <c r="I121"/>
  <c r="I122"/>
  <c r="I123"/>
  <c r="O9" i="1"/>
  <c r="O10"/>
  <c r="O11"/>
  <c r="O12"/>
  <c r="O13"/>
  <c r="O14"/>
  <c r="O15"/>
  <c r="O16"/>
  <c r="O17"/>
  <c r="O18"/>
  <c r="O19"/>
  <c r="O20"/>
  <c r="M14"/>
  <c r="M15"/>
  <c r="M16"/>
  <c r="M17"/>
  <c r="M18"/>
  <c r="M19"/>
  <c r="M20"/>
  <c r="K19"/>
  <c r="K20"/>
  <c r="K17"/>
  <c r="K18"/>
  <c r="DH8" i="15"/>
  <c r="DF8"/>
  <c r="DM8"/>
  <c r="DG8"/>
  <c r="CM8"/>
  <c r="CK8"/>
  <c r="CP8"/>
  <c r="CI8"/>
  <c r="CL8"/>
  <c r="I110"/>
  <c r="K7" i="1"/>
  <c r="K8"/>
  <c r="K9"/>
  <c r="K10"/>
  <c r="K11"/>
  <c r="K12"/>
  <c r="K13"/>
  <c r="K14"/>
  <c r="K15"/>
  <c r="K16"/>
  <c r="G11" i="19"/>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8"/>
  <c r="G9"/>
  <c r="G10"/>
  <c r="G7"/>
  <c r="DU2"/>
  <c r="DU107" s="1"/>
  <c r="DO2"/>
  <c r="F3"/>
  <c r="AF3" i="21"/>
  <c r="B1"/>
  <c r="AK12"/>
  <c r="E4" i="19"/>
  <c r="DU3"/>
  <c r="DO3"/>
  <c r="DO108" s="1"/>
  <c r="DW106"/>
  <c r="DV106"/>
  <c r="DU106"/>
  <c r="DQ106"/>
  <c r="DP106"/>
  <c r="DO106"/>
  <c r="DW105"/>
  <c r="DV105"/>
  <c r="DU105"/>
  <c r="DQ105"/>
  <c r="DP105"/>
  <c r="DO105"/>
  <c r="DW104"/>
  <c r="DV104"/>
  <c r="DU104"/>
  <c r="DQ104"/>
  <c r="DP104"/>
  <c r="DO104"/>
  <c r="DW103"/>
  <c r="DV103"/>
  <c r="DU103"/>
  <c r="DQ103"/>
  <c r="DP103"/>
  <c r="DO103"/>
  <c r="DW102"/>
  <c r="DV102"/>
  <c r="DU102"/>
  <c r="DQ102"/>
  <c r="DP102"/>
  <c r="DO102"/>
  <c r="DW101"/>
  <c r="DV101"/>
  <c r="DU101"/>
  <c r="DQ101"/>
  <c r="DP101"/>
  <c r="DO101"/>
  <c r="DW100"/>
  <c r="DV100"/>
  <c r="DU100"/>
  <c r="DQ100"/>
  <c r="DP100"/>
  <c r="DO100"/>
  <c r="DW99"/>
  <c r="DV99"/>
  <c r="DU99"/>
  <c r="DQ99"/>
  <c r="DP99"/>
  <c r="DO99"/>
  <c r="DW98"/>
  <c r="DV98"/>
  <c r="DU98"/>
  <c r="DQ98"/>
  <c r="DP98"/>
  <c r="DO98"/>
  <c r="DW97"/>
  <c r="DV97"/>
  <c r="DU97"/>
  <c r="DQ97"/>
  <c r="DP97"/>
  <c r="DO97"/>
  <c r="DW96"/>
  <c r="DV96"/>
  <c r="DU96"/>
  <c r="DQ96"/>
  <c r="DP96"/>
  <c r="DO96"/>
  <c r="DW95"/>
  <c r="DV95"/>
  <c r="DU95"/>
  <c r="DQ95"/>
  <c r="DP95"/>
  <c r="DO95"/>
  <c r="DW94"/>
  <c r="DV94"/>
  <c r="DU94"/>
  <c r="DQ94"/>
  <c r="DP94"/>
  <c r="DO94"/>
  <c r="DW93"/>
  <c r="DV93"/>
  <c r="DU93"/>
  <c r="DQ93"/>
  <c r="DP93"/>
  <c r="DO93"/>
  <c r="DW92"/>
  <c r="DV92"/>
  <c r="DU92"/>
  <c r="DQ92"/>
  <c r="DP92"/>
  <c r="DO92"/>
  <c r="DW91"/>
  <c r="DV91"/>
  <c r="DU91"/>
  <c r="DQ91"/>
  <c r="DP91"/>
  <c r="DO91"/>
  <c r="DW90"/>
  <c r="DV90"/>
  <c r="DU90"/>
  <c r="DQ90"/>
  <c r="DP90"/>
  <c r="DO90"/>
  <c r="DW89"/>
  <c r="DV89"/>
  <c r="DU89"/>
  <c r="DQ89"/>
  <c r="DP89"/>
  <c r="DO89"/>
  <c r="DW88"/>
  <c r="DV88"/>
  <c r="DU88"/>
  <c r="DQ88"/>
  <c r="DP88"/>
  <c r="DO88"/>
  <c r="DW87"/>
  <c r="DV87"/>
  <c r="DU87"/>
  <c r="DQ87"/>
  <c r="DP87"/>
  <c r="DO87"/>
  <c r="DW86"/>
  <c r="DV86"/>
  <c r="DU86"/>
  <c r="DQ86"/>
  <c r="DP86"/>
  <c r="DO86"/>
  <c r="DW85"/>
  <c r="DV85"/>
  <c r="DU85"/>
  <c r="DQ85"/>
  <c r="DP85"/>
  <c r="DO85"/>
  <c r="DW84"/>
  <c r="DV84"/>
  <c r="DU84"/>
  <c r="DQ84"/>
  <c r="DP84"/>
  <c r="DO84"/>
  <c r="DW83"/>
  <c r="DV83"/>
  <c r="DU83"/>
  <c r="DQ83"/>
  <c r="DP83"/>
  <c r="DO83"/>
  <c r="DW82"/>
  <c r="DV82"/>
  <c r="DU82"/>
  <c r="DQ82"/>
  <c r="DP82"/>
  <c r="DO82"/>
  <c r="DW81"/>
  <c r="DV81"/>
  <c r="DU81"/>
  <c r="DQ81"/>
  <c r="DP81"/>
  <c r="DO81"/>
  <c r="DW80"/>
  <c r="DV80"/>
  <c r="DU80"/>
  <c r="DQ80"/>
  <c r="DP80"/>
  <c r="DO80"/>
  <c r="DW79"/>
  <c r="DV79"/>
  <c r="DU79"/>
  <c r="DQ79"/>
  <c r="DP79"/>
  <c r="DO79"/>
  <c r="DW78"/>
  <c r="DV78"/>
  <c r="DU78"/>
  <c r="DQ78"/>
  <c r="DP78"/>
  <c r="DO78"/>
  <c r="DW77"/>
  <c r="DV77"/>
  <c r="DU77"/>
  <c r="DQ77"/>
  <c r="DP77"/>
  <c r="DO77"/>
  <c r="DW76"/>
  <c r="DV76"/>
  <c r="DU76"/>
  <c r="DQ76"/>
  <c r="DP76"/>
  <c r="DO76"/>
  <c r="DW75"/>
  <c r="DV75"/>
  <c r="DU75"/>
  <c r="DQ75"/>
  <c r="DP75"/>
  <c r="DO75"/>
  <c r="DW74"/>
  <c r="DV74"/>
  <c r="DU74"/>
  <c r="DQ74"/>
  <c r="DP74"/>
  <c r="DO74"/>
  <c r="DW73"/>
  <c r="DV73"/>
  <c r="DU73"/>
  <c r="DQ73"/>
  <c r="DP73"/>
  <c r="DO73"/>
  <c r="DW72"/>
  <c r="DV72"/>
  <c r="DU72"/>
  <c r="DQ72"/>
  <c r="DP72"/>
  <c r="DO72"/>
  <c r="DW71"/>
  <c r="DV71"/>
  <c r="DU71"/>
  <c r="DQ71"/>
  <c r="DP71"/>
  <c r="DO71"/>
  <c r="DW70"/>
  <c r="DV70"/>
  <c r="DU70"/>
  <c r="DQ70"/>
  <c r="DP70"/>
  <c r="DO70"/>
  <c r="DW69"/>
  <c r="DV69"/>
  <c r="DU69"/>
  <c r="DQ69"/>
  <c r="DP69"/>
  <c r="DO69"/>
  <c r="DW68"/>
  <c r="DV68"/>
  <c r="DU68"/>
  <c r="DQ68"/>
  <c r="DP68"/>
  <c r="DO68"/>
  <c r="DW67"/>
  <c r="DV67"/>
  <c r="DU67"/>
  <c r="DQ67"/>
  <c r="DP67"/>
  <c r="DO67"/>
  <c r="DW66"/>
  <c r="DV66"/>
  <c r="DU66"/>
  <c r="DQ66"/>
  <c r="DP66"/>
  <c r="DO66"/>
  <c r="DW65"/>
  <c r="DV65"/>
  <c r="DU65"/>
  <c r="DQ65"/>
  <c r="DP65"/>
  <c r="DO65"/>
  <c r="DW64"/>
  <c r="DV64"/>
  <c r="DU64"/>
  <c r="DQ64"/>
  <c r="DP64"/>
  <c r="DO64"/>
  <c r="DW63"/>
  <c r="DV63"/>
  <c r="DU63"/>
  <c r="DQ63"/>
  <c r="DP63"/>
  <c r="DO63"/>
  <c r="DW62"/>
  <c r="DV62"/>
  <c r="DU62"/>
  <c r="DQ62"/>
  <c r="DP62"/>
  <c r="DO62"/>
  <c r="DW61"/>
  <c r="DV61"/>
  <c r="DU61"/>
  <c r="DQ61"/>
  <c r="DP61"/>
  <c r="DO61"/>
  <c r="DW60"/>
  <c r="DV60"/>
  <c r="DU60"/>
  <c r="DQ60"/>
  <c r="DP60"/>
  <c r="DO60"/>
  <c r="DW59"/>
  <c r="DV59"/>
  <c r="DU59"/>
  <c r="DQ59"/>
  <c r="DP59"/>
  <c r="DO59"/>
  <c r="DW58"/>
  <c r="DV58"/>
  <c r="DU58"/>
  <c r="DQ58"/>
  <c r="DP58"/>
  <c r="DO58"/>
  <c r="DW57"/>
  <c r="DV57"/>
  <c r="DU57"/>
  <c r="DQ57"/>
  <c r="DP57"/>
  <c r="DO57"/>
  <c r="DW56"/>
  <c r="DV56"/>
  <c r="DU56"/>
  <c r="DQ56"/>
  <c r="DP56"/>
  <c r="DO56"/>
  <c r="DW55"/>
  <c r="DV55"/>
  <c r="DU55"/>
  <c r="DQ55"/>
  <c r="DP55"/>
  <c r="DO55"/>
  <c r="DW54"/>
  <c r="DV54"/>
  <c r="DU54"/>
  <c r="DQ54"/>
  <c r="DP54"/>
  <c r="DO54"/>
  <c r="DW53"/>
  <c r="DV53"/>
  <c r="DU53"/>
  <c r="DQ53"/>
  <c r="DP53"/>
  <c r="DO53"/>
  <c r="DW52"/>
  <c r="DV52"/>
  <c r="DU52"/>
  <c r="DQ52"/>
  <c r="DP52"/>
  <c r="DO52"/>
  <c r="DW51"/>
  <c r="DV51"/>
  <c r="DU51"/>
  <c r="DQ51"/>
  <c r="DP51"/>
  <c r="DO51"/>
  <c r="DW50"/>
  <c r="DV50"/>
  <c r="DU50"/>
  <c r="DQ50"/>
  <c r="DP50"/>
  <c r="DO50"/>
  <c r="DW49"/>
  <c r="DV49"/>
  <c r="DU49"/>
  <c r="DQ49"/>
  <c r="DP49"/>
  <c r="DO49"/>
  <c r="DW48"/>
  <c r="DV48"/>
  <c r="DU48"/>
  <c r="DQ48"/>
  <c r="DP48"/>
  <c r="DO48"/>
  <c r="DW47"/>
  <c r="DV47"/>
  <c r="DU47"/>
  <c r="DQ47"/>
  <c r="DP47"/>
  <c r="DO47"/>
  <c r="DW46"/>
  <c r="DV46"/>
  <c r="DU46"/>
  <c r="DQ46"/>
  <c r="DP46"/>
  <c r="DO46"/>
  <c r="DW45"/>
  <c r="DV45"/>
  <c r="DU45"/>
  <c r="DQ45"/>
  <c r="DP45"/>
  <c r="DO45"/>
  <c r="DW44"/>
  <c r="DV44"/>
  <c r="DU44"/>
  <c r="DQ44"/>
  <c r="DP44"/>
  <c r="DO44"/>
  <c r="DW43"/>
  <c r="DV43"/>
  <c r="DU43"/>
  <c r="DQ43"/>
  <c r="DP43"/>
  <c r="DO43"/>
  <c r="DW42"/>
  <c r="DV42"/>
  <c r="DU42"/>
  <c r="DQ42"/>
  <c r="DP42"/>
  <c r="DO42"/>
  <c r="DW41"/>
  <c r="DV41"/>
  <c r="DU41"/>
  <c r="DQ41"/>
  <c r="DP41"/>
  <c r="DO41"/>
  <c r="DW40"/>
  <c r="DV40"/>
  <c r="DU40"/>
  <c r="DQ40"/>
  <c r="DP40"/>
  <c r="DO40"/>
  <c r="DW39"/>
  <c r="DV39"/>
  <c r="DU39"/>
  <c r="DQ39"/>
  <c r="DP39"/>
  <c r="DO39"/>
  <c r="DW38"/>
  <c r="DV38"/>
  <c r="DU38"/>
  <c r="DQ38"/>
  <c r="DP38"/>
  <c r="DO38"/>
  <c r="DW37"/>
  <c r="DV37"/>
  <c r="DU37"/>
  <c r="DQ37"/>
  <c r="DP37"/>
  <c r="DO37"/>
  <c r="DW36"/>
  <c r="DV36"/>
  <c r="DU36"/>
  <c r="DQ36"/>
  <c r="DP36"/>
  <c r="DO36"/>
  <c r="DW35"/>
  <c r="DV35"/>
  <c r="DU35"/>
  <c r="DQ35"/>
  <c r="DP35"/>
  <c r="DO35"/>
  <c r="DW34"/>
  <c r="DV34"/>
  <c r="DU34"/>
  <c r="DQ34"/>
  <c r="DP34"/>
  <c r="DO34"/>
  <c r="DW33"/>
  <c r="DV33"/>
  <c r="DU33"/>
  <c r="DQ33"/>
  <c r="DP33"/>
  <c r="DO33"/>
  <c r="DW32"/>
  <c r="DV32"/>
  <c r="DU32"/>
  <c r="DQ32"/>
  <c r="DP32"/>
  <c r="DO32"/>
  <c r="DW31"/>
  <c r="DV31"/>
  <c r="DU31"/>
  <c r="DQ31"/>
  <c r="DP31"/>
  <c r="DO31"/>
  <c r="DW30"/>
  <c r="DV30"/>
  <c r="DU30"/>
  <c r="DQ30"/>
  <c r="DP30"/>
  <c r="DO30"/>
  <c r="DW29"/>
  <c r="DV29"/>
  <c r="DU29"/>
  <c r="DQ29"/>
  <c r="DP29"/>
  <c r="DO29"/>
  <c r="DW28"/>
  <c r="DV28"/>
  <c r="DU28"/>
  <c r="DQ28"/>
  <c r="DP28"/>
  <c r="DO28"/>
  <c r="DW27"/>
  <c r="DV27"/>
  <c r="DU27"/>
  <c r="DQ27"/>
  <c r="DP27"/>
  <c r="DO27"/>
  <c r="DW26"/>
  <c r="DV26"/>
  <c r="DU26"/>
  <c r="DQ26"/>
  <c r="DP26"/>
  <c r="DO26"/>
  <c r="DW25"/>
  <c r="DV25"/>
  <c r="DU25"/>
  <c r="DQ25"/>
  <c r="DP25"/>
  <c r="DO25"/>
  <c r="DW24"/>
  <c r="DV24"/>
  <c r="DU24"/>
  <c r="DQ24"/>
  <c r="DP24"/>
  <c r="DO24"/>
  <c r="DW23"/>
  <c r="DV23"/>
  <c r="DU23"/>
  <c r="DQ23"/>
  <c r="DP23"/>
  <c r="DO23"/>
  <c r="DW22"/>
  <c r="DV22"/>
  <c r="DU22"/>
  <c r="DQ22"/>
  <c r="DP22"/>
  <c r="DO22"/>
  <c r="DW21"/>
  <c r="DV21"/>
  <c r="DU21"/>
  <c r="DQ21"/>
  <c r="DP21"/>
  <c r="DO21"/>
  <c r="DW20"/>
  <c r="DV20"/>
  <c r="DU20"/>
  <c r="DQ20"/>
  <c r="DP20"/>
  <c r="DO20"/>
  <c r="DW19"/>
  <c r="DV19"/>
  <c r="DU19"/>
  <c r="DQ19"/>
  <c r="DP19"/>
  <c r="DO19"/>
  <c r="DW18"/>
  <c r="DV18"/>
  <c r="DU18"/>
  <c r="DQ18"/>
  <c r="DP18"/>
  <c r="DO18"/>
  <c r="DW17"/>
  <c r="DV17"/>
  <c r="DU17"/>
  <c r="DQ17"/>
  <c r="DP17"/>
  <c r="DO17"/>
  <c r="DW16"/>
  <c r="DV16"/>
  <c r="DU16"/>
  <c r="DQ16"/>
  <c r="DP16"/>
  <c r="DO16"/>
  <c r="DW15"/>
  <c r="DV15"/>
  <c r="DU15"/>
  <c r="DQ15"/>
  <c r="DP15"/>
  <c r="DO15"/>
  <c r="DW14"/>
  <c r="DV14"/>
  <c r="DU14"/>
  <c r="DQ14"/>
  <c r="DP14"/>
  <c r="DO14"/>
  <c r="DW13"/>
  <c r="DV13"/>
  <c r="DU13"/>
  <c r="DQ13"/>
  <c r="DP13"/>
  <c r="DO13"/>
  <c r="DW12"/>
  <c r="DV12"/>
  <c r="DU12"/>
  <c r="DQ12"/>
  <c r="DP12"/>
  <c r="DO12"/>
  <c r="DW11"/>
  <c r="DV11"/>
  <c r="DU11"/>
  <c r="DQ11"/>
  <c r="DP11"/>
  <c r="DO11"/>
  <c r="DW10"/>
  <c r="DV10"/>
  <c r="DU10"/>
  <c r="DQ10"/>
  <c r="DP10"/>
  <c r="DO10"/>
  <c r="DW9"/>
  <c r="DV9"/>
  <c r="DU9"/>
  <c r="DQ9"/>
  <c r="DP9"/>
  <c r="DO9"/>
  <c r="DW8"/>
  <c r="DV8"/>
  <c r="DU8"/>
  <c r="DQ8"/>
  <c r="DP8"/>
  <c r="DO8"/>
  <c r="DW7"/>
  <c r="DV7"/>
  <c r="DU7"/>
  <c r="DQ7"/>
  <c r="DP7"/>
  <c r="DO7"/>
  <c r="D8"/>
  <c r="E8"/>
  <c r="H8"/>
  <c r="I8"/>
  <c r="J8"/>
  <c r="D9"/>
  <c r="E9"/>
  <c r="H9"/>
  <c r="I9"/>
  <c r="J9"/>
  <c r="D10"/>
  <c r="E10"/>
  <c r="H10"/>
  <c r="I10"/>
  <c r="J10"/>
  <c r="D11"/>
  <c r="E11"/>
  <c r="H11"/>
  <c r="I11"/>
  <c r="J11"/>
  <c r="D12"/>
  <c r="E12"/>
  <c r="H12"/>
  <c r="I12"/>
  <c r="J12"/>
  <c r="D13"/>
  <c r="E13"/>
  <c r="H13"/>
  <c r="I13"/>
  <c r="J13"/>
  <c r="D14"/>
  <c r="E14"/>
  <c r="H14"/>
  <c r="I14"/>
  <c r="J14"/>
  <c r="D15"/>
  <c r="E15"/>
  <c r="H15"/>
  <c r="I15"/>
  <c r="J15"/>
  <c r="D16"/>
  <c r="E16"/>
  <c r="H16"/>
  <c r="I16"/>
  <c r="J16"/>
  <c r="D17"/>
  <c r="E17"/>
  <c r="H17"/>
  <c r="I17"/>
  <c r="J17"/>
  <c r="D18"/>
  <c r="E18"/>
  <c r="H18"/>
  <c r="I18"/>
  <c r="J18"/>
  <c r="D19"/>
  <c r="E19"/>
  <c r="H19"/>
  <c r="I19"/>
  <c r="J19"/>
  <c r="D20"/>
  <c r="E20"/>
  <c r="H20"/>
  <c r="I20"/>
  <c r="J20"/>
  <c r="D21"/>
  <c r="E21"/>
  <c r="H21"/>
  <c r="I21"/>
  <c r="J21"/>
  <c r="D22"/>
  <c r="E22"/>
  <c r="H22"/>
  <c r="I22"/>
  <c r="J22"/>
  <c r="D23"/>
  <c r="E23"/>
  <c r="H23"/>
  <c r="I23"/>
  <c r="J23"/>
  <c r="D24"/>
  <c r="E24"/>
  <c r="H24"/>
  <c r="I24"/>
  <c r="J24"/>
  <c r="D25"/>
  <c r="E25"/>
  <c r="H25"/>
  <c r="I25"/>
  <c r="J25"/>
  <c r="D26"/>
  <c r="E26"/>
  <c r="H26"/>
  <c r="I26"/>
  <c r="J26"/>
  <c r="D27"/>
  <c r="E27"/>
  <c r="H27"/>
  <c r="I27"/>
  <c r="J27"/>
  <c r="D28"/>
  <c r="E28"/>
  <c r="H28"/>
  <c r="I28"/>
  <c r="J28"/>
  <c r="D29"/>
  <c r="E29"/>
  <c r="H29"/>
  <c r="I29"/>
  <c r="J29"/>
  <c r="D30"/>
  <c r="E30"/>
  <c r="H30"/>
  <c r="I30"/>
  <c r="J30"/>
  <c r="D31"/>
  <c r="E31"/>
  <c r="H31"/>
  <c r="I31"/>
  <c r="J31"/>
  <c r="D32"/>
  <c r="E32"/>
  <c r="H32"/>
  <c r="I32"/>
  <c r="J32"/>
  <c r="D33"/>
  <c r="E33"/>
  <c r="H33"/>
  <c r="I33"/>
  <c r="J33"/>
  <c r="D34"/>
  <c r="E34"/>
  <c r="H34"/>
  <c r="I34"/>
  <c r="J34"/>
  <c r="D35"/>
  <c r="E35"/>
  <c r="H35"/>
  <c r="I35"/>
  <c r="J35"/>
  <c r="D36"/>
  <c r="E36"/>
  <c r="H36"/>
  <c r="I36"/>
  <c r="J36"/>
  <c r="D37"/>
  <c r="E37"/>
  <c r="H37"/>
  <c r="I37"/>
  <c r="J37"/>
  <c r="D38"/>
  <c r="E38"/>
  <c r="H38"/>
  <c r="I38"/>
  <c r="J38"/>
  <c r="D39"/>
  <c r="E39"/>
  <c r="H39"/>
  <c r="I39"/>
  <c r="J39"/>
  <c r="D40"/>
  <c r="E40"/>
  <c r="H40"/>
  <c r="I40"/>
  <c r="J40"/>
  <c r="D41"/>
  <c r="E41"/>
  <c r="H41"/>
  <c r="I41"/>
  <c r="J41"/>
  <c r="D42"/>
  <c r="E42"/>
  <c r="H42"/>
  <c r="I42"/>
  <c r="J42"/>
  <c r="D43"/>
  <c r="E43"/>
  <c r="H43"/>
  <c r="I43"/>
  <c r="J43"/>
  <c r="D44"/>
  <c r="E44"/>
  <c r="H44"/>
  <c r="I44"/>
  <c r="J44"/>
  <c r="D45"/>
  <c r="E45"/>
  <c r="H45"/>
  <c r="I45"/>
  <c r="J45"/>
  <c r="D46"/>
  <c r="E46"/>
  <c r="H46"/>
  <c r="I46"/>
  <c r="J46"/>
  <c r="D47"/>
  <c r="E47"/>
  <c r="H47"/>
  <c r="I47"/>
  <c r="J47"/>
  <c r="D48"/>
  <c r="E48"/>
  <c r="H48"/>
  <c r="I48"/>
  <c r="J48"/>
  <c r="D49"/>
  <c r="E49"/>
  <c r="H49"/>
  <c r="I49"/>
  <c r="J49"/>
  <c r="D50"/>
  <c r="E50"/>
  <c r="H50"/>
  <c r="I50"/>
  <c r="J50"/>
  <c r="D51"/>
  <c r="E51"/>
  <c r="H51"/>
  <c r="I51"/>
  <c r="J51"/>
  <c r="D52"/>
  <c r="E52"/>
  <c r="H52"/>
  <c r="I52"/>
  <c r="J52"/>
  <c r="D53"/>
  <c r="E53"/>
  <c r="H53"/>
  <c r="I53"/>
  <c r="J53"/>
  <c r="D54"/>
  <c r="E54"/>
  <c r="H54"/>
  <c r="I54"/>
  <c r="J54"/>
  <c r="D55"/>
  <c r="E55"/>
  <c r="H55"/>
  <c r="I55"/>
  <c r="J55"/>
  <c r="D56"/>
  <c r="E56"/>
  <c r="H56"/>
  <c r="I56"/>
  <c r="J56"/>
  <c r="D57"/>
  <c r="E57"/>
  <c r="H57"/>
  <c r="I57"/>
  <c r="J57"/>
  <c r="D58"/>
  <c r="E58"/>
  <c r="H58"/>
  <c r="I58"/>
  <c r="J58"/>
  <c r="D59"/>
  <c r="E59"/>
  <c r="H59"/>
  <c r="I59"/>
  <c r="J59"/>
  <c r="D60"/>
  <c r="E60"/>
  <c r="H60"/>
  <c r="I60"/>
  <c r="J60"/>
  <c r="D61"/>
  <c r="E61"/>
  <c r="H61"/>
  <c r="I61"/>
  <c r="J61"/>
  <c r="D62"/>
  <c r="E62"/>
  <c r="H62"/>
  <c r="I62"/>
  <c r="J62"/>
  <c r="D63"/>
  <c r="E63"/>
  <c r="H63"/>
  <c r="I63"/>
  <c r="J63"/>
  <c r="D64"/>
  <c r="E64"/>
  <c r="H64"/>
  <c r="I64"/>
  <c r="J64"/>
  <c r="D65"/>
  <c r="E65"/>
  <c r="H65"/>
  <c r="I65"/>
  <c r="J65"/>
  <c r="D66"/>
  <c r="E66"/>
  <c r="H66"/>
  <c r="I66"/>
  <c r="J66"/>
  <c r="D67"/>
  <c r="E67"/>
  <c r="H67"/>
  <c r="I67"/>
  <c r="J67"/>
  <c r="D68"/>
  <c r="E68"/>
  <c r="H68"/>
  <c r="I68"/>
  <c r="J68"/>
  <c r="D69"/>
  <c r="E69"/>
  <c r="H69"/>
  <c r="I69"/>
  <c r="J69"/>
  <c r="D70"/>
  <c r="E70"/>
  <c r="H70"/>
  <c r="I70"/>
  <c r="J70"/>
  <c r="D71"/>
  <c r="E71"/>
  <c r="H71"/>
  <c r="I71"/>
  <c r="J71"/>
  <c r="D72"/>
  <c r="E72"/>
  <c r="H72"/>
  <c r="I72"/>
  <c r="J72"/>
  <c r="D73"/>
  <c r="E73"/>
  <c r="H73"/>
  <c r="I73"/>
  <c r="J73"/>
  <c r="D74"/>
  <c r="E74"/>
  <c r="H74"/>
  <c r="I74"/>
  <c r="J74"/>
  <c r="D75"/>
  <c r="E75"/>
  <c r="G75"/>
  <c r="H75"/>
  <c r="I75"/>
  <c r="J75"/>
  <c r="D76"/>
  <c r="E76"/>
  <c r="G76"/>
  <c r="H76"/>
  <c r="I76"/>
  <c r="J76"/>
  <c r="D77"/>
  <c r="E77"/>
  <c r="G77"/>
  <c r="H77"/>
  <c r="I77"/>
  <c r="J77"/>
  <c r="D78"/>
  <c r="E78"/>
  <c r="G78"/>
  <c r="H78"/>
  <c r="I78"/>
  <c r="J78"/>
  <c r="D79"/>
  <c r="E79"/>
  <c r="G79"/>
  <c r="H79"/>
  <c r="I79"/>
  <c r="J79"/>
  <c r="D80"/>
  <c r="E80"/>
  <c r="G80"/>
  <c r="H80"/>
  <c r="I80"/>
  <c r="J80"/>
  <c r="D81"/>
  <c r="E81"/>
  <c r="G81"/>
  <c r="H81"/>
  <c r="I81"/>
  <c r="J81"/>
  <c r="D82"/>
  <c r="E82"/>
  <c r="G82"/>
  <c r="H82"/>
  <c r="I82"/>
  <c r="J82"/>
  <c r="D83"/>
  <c r="E83"/>
  <c r="G83"/>
  <c r="H83"/>
  <c r="I83"/>
  <c r="J83"/>
  <c r="D84"/>
  <c r="E84"/>
  <c r="G84"/>
  <c r="H84"/>
  <c r="I84"/>
  <c r="J84"/>
  <c r="D85"/>
  <c r="E85"/>
  <c r="G85"/>
  <c r="H85"/>
  <c r="I85"/>
  <c r="J85"/>
  <c r="D86"/>
  <c r="E86"/>
  <c r="G86"/>
  <c r="H86"/>
  <c r="I86"/>
  <c r="J86"/>
  <c r="D87"/>
  <c r="E87"/>
  <c r="G87"/>
  <c r="H87"/>
  <c r="I87"/>
  <c r="J87"/>
  <c r="D88"/>
  <c r="E88"/>
  <c r="G88"/>
  <c r="H88"/>
  <c r="I88"/>
  <c r="J88"/>
  <c r="D89"/>
  <c r="E89"/>
  <c r="G89"/>
  <c r="H89"/>
  <c r="I89"/>
  <c r="J89"/>
  <c r="D90"/>
  <c r="E90"/>
  <c r="G90"/>
  <c r="H90"/>
  <c r="I90"/>
  <c r="J90"/>
  <c r="D91"/>
  <c r="E91"/>
  <c r="G91"/>
  <c r="H91"/>
  <c r="I91"/>
  <c r="J91"/>
  <c r="D92"/>
  <c r="E92"/>
  <c r="G92"/>
  <c r="H92"/>
  <c r="I92"/>
  <c r="J92"/>
  <c r="D93"/>
  <c r="E93"/>
  <c r="G93"/>
  <c r="H93"/>
  <c r="I93"/>
  <c r="J93"/>
  <c r="D94"/>
  <c r="E94"/>
  <c r="G94"/>
  <c r="H94"/>
  <c r="I94"/>
  <c r="J94"/>
  <c r="D95"/>
  <c r="E95"/>
  <c r="G95"/>
  <c r="H95"/>
  <c r="I95"/>
  <c r="J95"/>
  <c r="D96"/>
  <c r="E96"/>
  <c r="G96"/>
  <c r="H96"/>
  <c r="I96"/>
  <c r="J96"/>
  <c r="D97"/>
  <c r="E97"/>
  <c r="G97"/>
  <c r="H97"/>
  <c r="I97"/>
  <c r="J97"/>
  <c r="D98"/>
  <c r="E98"/>
  <c r="G98"/>
  <c r="H98"/>
  <c r="I98"/>
  <c r="J98"/>
  <c r="D99"/>
  <c r="E99"/>
  <c r="G99"/>
  <c r="H99"/>
  <c r="I99"/>
  <c r="J99"/>
  <c r="D100"/>
  <c r="E100"/>
  <c r="G100"/>
  <c r="H100"/>
  <c r="I100"/>
  <c r="J100"/>
  <c r="D101"/>
  <c r="E101"/>
  <c r="G101"/>
  <c r="H101"/>
  <c r="I101"/>
  <c r="J101"/>
  <c r="D102"/>
  <c r="E102"/>
  <c r="G102"/>
  <c r="H102"/>
  <c r="I102"/>
  <c r="J102"/>
  <c r="D103"/>
  <c r="E103"/>
  <c r="G103"/>
  <c r="H103"/>
  <c r="I103"/>
  <c r="J103"/>
  <c r="D104"/>
  <c r="E104"/>
  <c r="G104"/>
  <c r="H104"/>
  <c r="I104"/>
  <c r="J104"/>
  <c r="D105"/>
  <c r="E105"/>
  <c r="G105"/>
  <c r="H105"/>
  <c r="I105"/>
  <c r="J105"/>
  <c r="D106"/>
  <c r="E106"/>
  <c r="G106"/>
  <c r="H106"/>
  <c r="I106"/>
  <c r="J106"/>
  <c r="D7"/>
  <c r="E7"/>
  <c r="H7"/>
  <c r="I7"/>
  <c r="J7"/>
  <c r="H4"/>
  <c r="CR108"/>
  <c r="DU108"/>
  <c r="K107"/>
  <c r="CE107"/>
  <c r="DO107"/>
  <c r="K108"/>
  <c r="CR107"/>
  <c r="EW8" i="15"/>
  <c r="ES8"/>
  <c r="ER8"/>
  <c r="FC8"/>
  <c r="V8"/>
  <c r="W8"/>
  <c r="EX8"/>
  <c r="U8"/>
  <c r="DX9" i="19"/>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DX49"/>
  <c r="DX50"/>
  <c r="DX51"/>
  <c r="DX52"/>
  <c r="DX53"/>
  <c r="DX54"/>
  <c r="DX55"/>
  <c r="DX56"/>
  <c r="DX57"/>
  <c r="DX58"/>
  <c r="DX59"/>
  <c r="DX60"/>
  <c r="DX61"/>
  <c r="DX62"/>
  <c r="DX63"/>
  <c r="DX64"/>
  <c r="DX65"/>
  <c r="DX66"/>
  <c r="DX67"/>
  <c r="DX68"/>
  <c r="DX69"/>
  <c r="DX70"/>
  <c r="DX71"/>
  <c r="DX72"/>
  <c r="DX73"/>
  <c r="DX74"/>
  <c r="DX75"/>
  <c r="DX76"/>
  <c r="DX77"/>
  <c r="DX78"/>
  <c r="DX79"/>
  <c r="DX80"/>
  <c r="DX81"/>
  <c r="DX82"/>
  <c r="DX83"/>
  <c r="DX84"/>
  <c r="DX85"/>
  <c r="DX86"/>
  <c r="DX87"/>
  <c r="DX88"/>
  <c r="DX89"/>
  <c r="DX90"/>
  <c r="DX91"/>
  <c r="DX92"/>
  <c r="DX93"/>
  <c r="DX94"/>
  <c r="DX95"/>
  <c r="DX96"/>
  <c r="DX97"/>
  <c r="DX98"/>
  <c r="DX99"/>
  <c r="DX100"/>
  <c r="DX101"/>
  <c r="DX102"/>
  <c r="DX103"/>
  <c r="DX104"/>
  <c r="DX105"/>
  <c r="DX106"/>
  <c r="DR9"/>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DR49"/>
  <c r="DR50"/>
  <c r="DR51"/>
  <c r="DR52"/>
  <c r="DR53"/>
  <c r="DR54"/>
  <c r="DR55"/>
  <c r="DR56"/>
  <c r="DR57"/>
  <c r="DR58"/>
  <c r="DR59"/>
  <c r="DR60"/>
  <c r="DR61"/>
  <c r="DR62"/>
  <c r="DR63"/>
  <c r="DR64"/>
  <c r="DR65"/>
  <c r="DR66"/>
  <c r="DR67"/>
  <c r="DR68"/>
  <c r="DR69"/>
  <c r="DR70"/>
  <c r="DR71"/>
  <c r="DR72"/>
  <c r="DR73"/>
  <c r="DR74"/>
  <c r="DS8" i="15"/>
  <c r="DR8" i="19"/>
  <c r="DX8"/>
  <c r="DS87"/>
  <c r="DR106"/>
  <c r="DR102"/>
  <c r="DR98"/>
  <c r="DR94"/>
  <c r="DR90"/>
  <c r="DR86"/>
  <c r="DR82"/>
  <c r="DR78"/>
  <c r="DR103"/>
  <c r="DR99"/>
  <c r="DR95"/>
  <c r="DR91"/>
  <c r="DR87"/>
  <c r="DR83"/>
  <c r="DR79"/>
  <c r="DR75"/>
  <c r="DR104"/>
  <c r="DR100"/>
  <c r="DR96"/>
  <c r="DR92"/>
  <c r="DR88"/>
  <c r="DR84"/>
  <c r="DR80"/>
  <c r="DR76"/>
  <c r="DR105"/>
  <c r="DR101"/>
  <c r="DR97"/>
  <c r="DR93"/>
  <c r="DR89"/>
  <c r="DR85"/>
  <c r="DR81"/>
  <c r="DR77"/>
  <c r="DS97"/>
  <c r="DS81"/>
  <c r="DS15"/>
  <c r="DS73"/>
  <c r="DS95"/>
  <c r="DS79"/>
  <c r="DS103"/>
  <c r="DS89"/>
  <c r="DR7"/>
  <c r="DS105"/>
  <c r="DS34"/>
  <c r="DS27"/>
  <c r="DS71"/>
  <c r="DS70"/>
  <c r="DS69"/>
  <c r="DS68"/>
  <c r="DS67"/>
  <c r="DS66"/>
  <c r="DS65"/>
  <c r="DS64"/>
  <c r="DS63"/>
  <c r="DS62"/>
  <c r="DS61"/>
  <c r="DS60"/>
  <c r="DS59"/>
  <c r="DS58"/>
  <c r="DS57"/>
  <c r="DS56"/>
  <c r="DS55"/>
  <c r="DS54"/>
  <c r="DS53"/>
  <c r="DS52"/>
  <c r="DS51"/>
  <c r="DS50"/>
  <c r="DS49"/>
  <c r="DS48"/>
  <c r="DS47"/>
  <c r="DS46"/>
  <c r="DS45"/>
  <c r="DS44"/>
  <c r="DS43"/>
  <c r="DS42"/>
  <c r="DS41"/>
  <c r="DS40"/>
  <c r="DS39"/>
  <c r="DS36"/>
  <c r="DS35"/>
  <c r="DS31"/>
  <c r="DS30"/>
  <c r="DS29"/>
  <c r="DS28"/>
  <c r="DS26"/>
  <c r="DS25"/>
  <c r="DS24"/>
  <c r="DS23"/>
  <c r="DS21"/>
  <c r="DS20"/>
  <c r="DS18"/>
  <c r="DS17"/>
  <c r="DS16"/>
  <c r="DS14"/>
  <c r="DS13"/>
  <c r="DS12"/>
  <c r="DS11"/>
  <c r="DS10"/>
  <c r="DS9"/>
  <c r="DS8"/>
  <c r="DS38"/>
  <c r="DS37"/>
  <c r="DS32"/>
  <c r="DS33"/>
  <c r="DS22"/>
  <c r="DS101"/>
  <c r="DS83"/>
  <c r="DS78"/>
  <c r="DS94"/>
  <c r="DS84"/>
  <c r="DS100"/>
  <c r="DS85"/>
  <c r="DS99"/>
  <c r="DS74"/>
  <c r="DS90"/>
  <c r="DS80"/>
  <c r="DS96"/>
  <c r="DS77"/>
  <c r="DS91"/>
  <c r="DS86"/>
  <c r="DS102"/>
  <c r="DS76"/>
  <c r="DS92"/>
  <c r="DS82"/>
  <c r="DS98"/>
  <c r="DS72"/>
  <c r="DS88"/>
  <c r="DS104"/>
  <c r="DS93"/>
  <c r="DS75"/>
  <c r="DS19"/>
  <c r="EU87"/>
  <c r="EU103"/>
  <c r="EU78"/>
  <c r="EU86"/>
  <c r="EU94"/>
  <c r="EU102"/>
  <c r="EU81"/>
  <c r="EU89"/>
  <c r="EU97"/>
  <c r="EU105"/>
  <c r="EU40"/>
  <c r="EU83"/>
  <c r="EU99"/>
  <c r="EU34"/>
  <c r="EU76"/>
  <c r="EU84"/>
  <c r="EU92"/>
  <c r="EU100"/>
  <c r="EU79"/>
  <c r="EU95"/>
  <c r="EU82"/>
  <c r="EU90"/>
  <c r="EU98"/>
  <c r="EU77"/>
  <c r="EU85"/>
  <c r="EU93"/>
  <c r="EU101"/>
  <c r="EU27"/>
  <c r="EU75"/>
  <c r="EU91"/>
  <c r="EU80"/>
  <c r="EU88"/>
  <c r="EU96"/>
  <c r="EU104"/>
  <c r="DS7"/>
  <c r="DS106"/>
  <c r="EU106"/>
  <c r="FB8" i="15"/>
  <c r="EY8"/>
  <c r="EZ8"/>
  <c r="FA8"/>
  <c r="FE8"/>
  <c r="FF8"/>
  <c r="FG8"/>
  <c r="FD8"/>
  <c r="N8"/>
  <c r="P8"/>
  <c r="Q8"/>
  <c r="J133"/>
  <c r="J132"/>
  <c r="J131"/>
  <c r="J130"/>
  <c r="J129"/>
  <c r="J128"/>
  <c r="J127"/>
  <c r="J126"/>
  <c r="J125"/>
  <c r="J124"/>
  <c r="J123"/>
  <c r="J122"/>
  <c r="J121"/>
  <c r="J120"/>
  <c r="J119"/>
  <c r="J118"/>
  <c r="J117"/>
  <c r="J116"/>
  <c r="J115"/>
  <c r="J114"/>
  <c r="J113"/>
  <c r="J112"/>
  <c r="J111"/>
  <c r="J110"/>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J3"/>
  <c r="G3"/>
  <c r="DP1"/>
  <c r="C1"/>
  <c r="B1" i="25" s="1"/>
  <c r="EJ8" i="15"/>
  <c r="EK8"/>
  <c r="DN8"/>
  <c r="DO8"/>
  <c r="CQ8"/>
  <c r="C81" i="19"/>
  <c r="C105"/>
  <c r="C88"/>
  <c r="C96"/>
  <c r="C100"/>
  <c r="C104"/>
  <c r="C75"/>
  <c r="C79"/>
  <c r="C83"/>
  <c r="C87"/>
  <c r="C91"/>
  <c r="C95"/>
  <c r="C99"/>
  <c r="C103"/>
  <c r="C77"/>
  <c r="C85"/>
  <c r="C89"/>
  <c r="C93"/>
  <c r="C97"/>
  <c r="C101"/>
  <c r="C76"/>
  <c r="C80"/>
  <c r="C84"/>
  <c r="C92"/>
  <c r="C78"/>
  <c r="C82"/>
  <c r="C86"/>
  <c r="C90"/>
  <c r="C94"/>
  <c r="C98"/>
  <c r="C102"/>
  <c r="C72"/>
  <c r="C73"/>
  <c r="C74"/>
  <c r="C10"/>
  <c r="C31"/>
  <c r="C43"/>
  <c r="C47"/>
  <c r="C51"/>
  <c r="C56"/>
  <c r="C60"/>
  <c r="C64"/>
  <c r="C68"/>
  <c r="C12"/>
  <c r="C39"/>
  <c r="C15"/>
  <c r="C18"/>
  <c r="C23"/>
  <c r="C26"/>
  <c r="C30"/>
  <c r="C34"/>
  <c r="C38"/>
  <c r="C42"/>
  <c r="C46"/>
  <c r="C50"/>
  <c r="C54"/>
  <c r="C59"/>
  <c r="C63"/>
  <c r="C67"/>
  <c r="C27"/>
  <c r="C35"/>
  <c r="C11"/>
  <c r="C14"/>
  <c r="C17"/>
  <c r="C22"/>
  <c r="C29"/>
  <c r="C33"/>
  <c r="C37"/>
  <c r="C41"/>
  <c r="C45"/>
  <c r="C49"/>
  <c r="C53"/>
  <c r="C58"/>
  <c r="C62"/>
  <c r="C66"/>
  <c r="C70"/>
  <c r="C20"/>
  <c r="C24"/>
  <c r="C9"/>
  <c r="C13"/>
  <c r="C16"/>
  <c r="C21"/>
  <c r="C25"/>
  <c r="C28"/>
  <c r="C32"/>
  <c r="C36"/>
  <c r="C40"/>
  <c r="C44"/>
  <c r="C48"/>
  <c r="C52"/>
  <c r="C57"/>
  <c r="C61"/>
  <c r="C65"/>
  <c r="C69"/>
  <c r="C8"/>
  <c r="C55"/>
  <c r="C71"/>
  <c r="C19"/>
  <c r="DX7"/>
  <c r="C7"/>
  <c r="C106"/>
  <c r="T8" i="15"/>
  <c r="R8"/>
  <c r="Y6" i="21"/>
  <c r="DY7" i="19"/>
  <c r="CR8" i="15"/>
  <c r="EU46" i="19"/>
  <c r="EU16"/>
  <c r="EU42"/>
  <c r="EU54"/>
  <c r="EU45"/>
  <c r="EU64"/>
  <c r="EU31"/>
  <c r="EU39"/>
  <c r="EU10"/>
  <c r="EU29"/>
  <c r="EU36"/>
  <c r="AG10" i="21"/>
  <c r="AH10"/>
  <c r="AR10"/>
  <c r="S10"/>
  <c r="F10"/>
  <c r="AM6"/>
  <c r="EU55" i="19"/>
  <c r="EU21"/>
  <c r="EU63"/>
  <c r="EU59"/>
  <c r="EU53"/>
  <c r="EU56"/>
  <c r="EU66"/>
  <c r="EU24"/>
  <c r="EU35"/>
  <c r="EU73"/>
  <c r="EU22"/>
  <c r="EU8"/>
  <c r="EU70"/>
  <c r="EU43"/>
  <c r="EU44"/>
  <c r="EU72"/>
  <c r="EU47"/>
  <c r="EU48"/>
  <c r="EU18"/>
  <c r="EU50"/>
  <c r="EU15"/>
  <c r="EU74"/>
  <c r="EU49"/>
  <c r="EU12"/>
  <c r="EU58"/>
  <c r="EU52"/>
  <c r="EU67"/>
  <c r="EU69"/>
  <c r="EU9"/>
  <c r="EU41"/>
  <c r="EU30"/>
  <c r="EU62"/>
  <c r="EU68"/>
  <c r="EU23"/>
  <c r="EU57"/>
  <c r="EU37"/>
  <c r="EU25"/>
  <c r="EU26"/>
  <c r="EU71"/>
  <c r="EU60"/>
  <c r="EU65"/>
  <c r="EU14"/>
  <c r="EU11"/>
  <c r="EU17"/>
  <c r="EU28"/>
  <c r="EU38"/>
  <c r="EU51"/>
  <c r="EU13"/>
  <c r="EU33"/>
  <c r="EU32"/>
  <c r="EU61"/>
  <c r="EU20"/>
  <c r="F6" i="21"/>
  <c r="J6"/>
  <c r="E6"/>
  <c r="P6"/>
  <c r="K6"/>
  <c r="EU19" i="19"/>
  <c r="EU7"/>
  <c r="M7" i="1"/>
  <c r="M8"/>
  <c r="M9"/>
  <c r="M10"/>
  <c r="M11"/>
  <c r="M12"/>
  <c r="M13"/>
  <c r="O7"/>
  <c r="O8"/>
  <c r="DY40" i="19"/>
  <c r="DY34"/>
  <c r="DY27"/>
  <c r="DY71"/>
  <c r="DY70"/>
  <c r="DY69"/>
  <c r="DY68"/>
  <c r="DY67"/>
  <c r="DY66"/>
  <c r="DY65"/>
  <c r="DY64"/>
  <c r="DY63"/>
  <c r="DY62"/>
  <c r="DY61"/>
  <c r="DY60"/>
  <c r="DY59"/>
  <c r="DY58"/>
  <c r="DY57"/>
  <c r="DY56"/>
  <c r="DY55"/>
  <c r="DY54"/>
  <c r="DY53"/>
  <c r="DY52"/>
  <c r="DY51"/>
  <c r="DY50"/>
  <c r="DY49"/>
  <c r="DY48"/>
  <c r="DY47"/>
  <c r="DY46"/>
  <c r="DY45"/>
  <c r="DY44"/>
  <c r="DY43"/>
  <c r="DY42"/>
  <c r="DY41"/>
  <c r="DY39"/>
  <c r="DY36"/>
  <c r="DY35"/>
  <c r="DY31"/>
  <c r="DY30"/>
  <c r="DY29"/>
  <c r="DY28"/>
  <c r="DY26"/>
  <c r="DY25"/>
  <c r="DY24"/>
  <c r="DY21"/>
  <c r="DY20"/>
  <c r="DY18"/>
  <c r="DY17"/>
  <c r="DY16"/>
  <c r="DY15"/>
  <c r="DY14"/>
  <c r="DY13"/>
  <c r="DY12"/>
  <c r="DY11"/>
  <c r="DY10"/>
  <c r="DY9"/>
  <c r="DY8"/>
  <c r="DY38"/>
  <c r="DY37"/>
  <c r="DY32"/>
  <c r="DY33"/>
  <c r="DY22"/>
  <c r="DY23"/>
  <c r="DY85"/>
  <c r="DY77"/>
  <c r="DY81"/>
  <c r="DY72"/>
  <c r="DY84"/>
  <c r="DY88"/>
  <c r="DY86"/>
  <c r="DY90"/>
  <c r="DY91"/>
  <c r="DY87"/>
  <c r="DY78"/>
  <c r="DY74"/>
  <c r="DY75"/>
  <c r="DY101"/>
  <c r="DY99"/>
  <c r="DY82"/>
  <c r="DY76"/>
  <c r="DY92"/>
  <c r="DY80"/>
  <c r="DY100"/>
  <c r="DY96"/>
  <c r="DY94"/>
  <c r="DY97"/>
  <c r="DY104"/>
  <c r="DY105"/>
  <c r="DY103"/>
  <c r="DY89"/>
  <c r="DY93"/>
  <c r="DY95"/>
  <c r="DY98"/>
  <c r="DY83"/>
  <c r="DY102"/>
  <c r="DY73"/>
  <c r="DY79"/>
  <c r="DY19"/>
  <c r="DY106"/>
  <c r="H169" i="31" l="1"/>
  <c r="J169" s="1"/>
  <c r="O169" s="1"/>
  <c r="O172"/>
  <c r="H168"/>
  <c r="J168" s="1"/>
  <c r="O168" s="1"/>
  <c r="O173"/>
  <c r="H170"/>
  <c r="J170" s="1"/>
  <c r="O170" s="1"/>
  <c r="I219"/>
  <c r="K213"/>
  <c r="L210"/>
  <c r="E209"/>
  <c r="I207"/>
  <c r="I202"/>
  <c r="I217"/>
  <c r="F211"/>
  <c r="I221"/>
  <c r="P213"/>
  <c r="P210"/>
  <c r="G209"/>
  <c r="L207"/>
  <c r="E206"/>
  <c r="M214"/>
  <c r="F206"/>
  <c r="M215"/>
  <c r="E211"/>
  <c r="I209"/>
  <c r="P207"/>
  <c r="G206"/>
  <c r="I218"/>
  <c r="E213"/>
  <c r="I199"/>
  <c r="M216"/>
  <c r="G211"/>
  <c r="L209"/>
  <c r="E208"/>
  <c r="I206"/>
  <c r="G219"/>
  <c r="F208"/>
  <c r="G217"/>
  <c r="I211"/>
  <c r="P209"/>
  <c r="G208"/>
  <c r="L206"/>
  <c r="G221"/>
  <c r="N213"/>
  <c r="F207"/>
  <c r="M217"/>
  <c r="L211"/>
  <c r="E210"/>
  <c r="I208"/>
  <c r="P206"/>
  <c r="I220"/>
  <c r="F210"/>
  <c r="I197"/>
  <c r="P211"/>
  <c r="L208"/>
  <c r="I198"/>
  <c r="F209"/>
  <c r="G213"/>
  <c r="P208"/>
  <c r="I200"/>
  <c r="I201"/>
  <c r="G218"/>
  <c r="G210"/>
  <c r="E207"/>
  <c r="O215"/>
  <c r="G220"/>
  <c r="I210"/>
  <c r="G207"/>
  <c r="I213"/>
  <c r="H232"/>
  <c r="A267"/>
  <c r="EI9" i="15"/>
  <c r="EF7" i="19"/>
  <c r="ES10" i="15"/>
  <c r="ER8" i="19" s="1"/>
  <c r="BK109" i="25"/>
  <c r="BK112" s="1"/>
  <c r="DT110" i="19"/>
  <c r="DE110"/>
  <c r="DV110"/>
  <c r="BU110"/>
  <c r="AQ10" i="21" s="1"/>
  <c r="AH103" i="19"/>
  <c r="BB99" i="25" s="1"/>
  <c r="AH99" i="19"/>
  <c r="BB95" i="25" s="1"/>
  <c r="AH95" i="19"/>
  <c r="BB91" i="25" s="1"/>
  <c r="AH91" i="19"/>
  <c r="BB87" i="25" s="1"/>
  <c r="AH87" i="19"/>
  <c r="BB83" i="25" s="1"/>
  <c r="AH83" i="19"/>
  <c r="BB79" i="25" s="1"/>
  <c r="AH79" i="19"/>
  <c r="BB75" i="25" s="1"/>
  <c r="AH75" i="19"/>
  <c r="BB71" i="25" s="1"/>
  <c r="AH71" i="19"/>
  <c r="BB67" i="25" s="1"/>
  <c r="AH67" i="19"/>
  <c r="BB63" i="25" s="1"/>
  <c r="AH63" i="19"/>
  <c r="BB59" i="25" s="1"/>
  <c r="AH59" i="19"/>
  <c r="BB55" i="25" s="1"/>
  <c r="AH55" i="19"/>
  <c r="BB51" i="25" s="1"/>
  <c r="AH51" i="19"/>
  <c r="BB47" i="25" s="1"/>
  <c r="AH47" i="19"/>
  <c r="BB43" i="25" s="1"/>
  <c r="AH43" i="19"/>
  <c r="BB39" i="25" s="1"/>
  <c r="AH39" i="19"/>
  <c r="BB35" i="25" s="1"/>
  <c r="AH35" i="19"/>
  <c r="BB31" i="25" s="1"/>
  <c r="AH31" i="19"/>
  <c r="BB27" i="25" s="1"/>
  <c r="AH27" i="19"/>
  <c r="BB23" i="25" s="1"/>
  <c r="AH23" i="19"/>
  <c r="BB19" i="25" s="1"/>
  <c r="AH19" i="19"/>
  <c r="BB15" i="25" s="1"/>
  <c r="AH15" i="19"/>
  <c r="BB11" i="25" s="1"/>
  <c r="AH11" i="19"/>
  <c r="BB7" i="25" s="1"/>
  <c r="AT105" i="19"/>
  <c r="BC101" i="25" s="1"/>
  <c r="AT101" i="19"/>
  <c r="BC97" i="25" s="1"/>
  <c r="AT97" i="19"/>
  <c r="BC93" i="25" s="1"/>
  <c r="AT93" i="19"/>
  <c r="BC89" i="25" s="1"/>
  <c r="AT89" i="19"/>
  <c r="BC85" i="25" s="1"/>
  <c r="AT85" i="19"/>
  <c r="BC81" i="25" s="1"/>
  <c r="AT81" i="19"/>
  <c r="BC77" i="25" s="1"/>
  <c r="AT77" i="19"/>
  <c r="BC73" i="25" s="1"/>
  <c r="AT73" i="19"/>
  <c r="BC69" i="25" s="1"/>
  <c r="AT69" i="19"/>
  <c r="BC65" i="25" s="1"/>
  <c r="AT65" i="19"/>
  <c r="BC61" i="25" s="1"/>
  <c r="AT61" i="19"/>
  <c r="BC57" i="25" s="1"/>
  <c r="AT57" i="19"/>
  <c r="BC53" i="25" s="1"/>
  <c r="AT53" i="19"/>
  <c r="BC49" i="25" s="1"/>
  <c r="AT49" i="19"/>
  <c r="BC45" i="25" s="1"/>
  <c r="AT45" i="19"/>
  <c r="BC41" i="25" s="1"/>
  <c r="AT41" i="19"/>
  <c r="BC37" i="25" s="1"/>
  <c r="AT37" i="19"/>
  <c r="BC33" i="25" s="1"/>
  <c r="AT33" i="19"/>
  <c r="BC29" i="25" s="1"/>
  <c r="AT29" i="19"/>
  <c r="BC25" i="25" s="1"/>
  <c r="AT25" i="19"/>
  <c r="BC21" i="25" s="1"/>
  <c r="AT21" i="19"/>
  <c r="BC17" i="25" s="1"/>
  <c r="AT17" i="19"/>
  <c r="BC13" i="25" s="1"/>
  <c r="AT13" i="19"/>
  <c r="BC9" i="25" s="1"/>
  <c r="AT9" i="19"/>
  <c r="BC5" i="25" s="1"/>
  <c r="BF103" i="19"/>
  <c r="BD99" i="25" s="1"/>
  <c r="BF99" i="19"/>
  <c r="BD95" i="25" s="1"/>
  <c r="BF95" i="19"/>
  <c r="BD91" i="25" s="1"/>
  <c r="BF91" i="19"/>
  <c r="BD87" i="25" s="1"/>
  <c r="BF87" i="19"/>
  <c r="BD83" i="25" s="1"/>
  <c r="BF83" i="19"/>
  <c r="BD79" i="25" s="1"/>
  <c r="BF79" i="19"/>
  <c r="BD75" i="25" s="1"/>
  <c r="BF75" i="19"/>
  <c r="BD71" i="25" s="1"/>
  <c r="BF71" i="19"/>
  <c r="BD67" i="25" s="1"/>
  <c r="BF67" i="19"/>
  <c r="BD63" i="25" s="1"/>
  <c r="BF63" i="19"/>
  <c r="BD59" i="25" s="1"/>
  <c r="BF59" i="19"/>
  <c r="BD55" i="25" s="1"/>
  <c r="BF55" i="19"/>
  <c r="BD51" i="25" s="1"/>
  <c r="BF51" i="19"/>
  <c r="BD47" i="25" s="1"/>
  <c r="BF47" i="19"/>
  <c r="BD43" i="25" s="1"/>
  <c r="BF43" i="19"/>
  <c r="BD39" i="25" s="1"/>
  <c r="BF39" i="19"/>
  <c r="BD35" i="25" s="1"/>
  <c r="BF35" i="19"/>
  <c r="BD31" i="25" s="1"/>
  <c r="BF31" i="19"/>
  <c r="BD27" i="25" s="1"/>
  <c r="BF27" i="19"/>
  <c r="BD23" i="25" s="1"/>
  <c r="BF23" i="19"/>
  <c r="BD19" i="25" s="1"/>
  <c r="BF19" i="19"/>
  <c r="BD15" i="25" s="1"/>
  <c r="BF15" i="19"/>
  <c r="BD11" i="25" s="1"/>
  <c r="BF11" i="19"/>
  <c r="BD7" i="25" s="1"/>
  <c r="BR105" i="19"/>
  <c r="BE101" i="25" s="1"/>
  <c r="BR101" i="19"/>
  <c r="BE97" i="25" s="1"/>
  <c r="BR97" i="19"/>
  <c r="BE93" i="25" s="1"/>
  <c r="BR93" i="19"/>
  <c r="BE89" i="25" s="1"/>
  <c r="BR89" i="19"/>
  <c r="BE85" i="25" s="1"/>
  <c r="BR85" i="19"/>
  <c r="BE81" i="25" s="1"/>
  <c r="BR81" i="19"/>
  <c r="BE77" i="25" s="1"/>
  <c r="BR77" i="19"/>
  <c r="BE73" i="25" s="1"/>
  <c r="BR73" i="19"/>
  <c r="BE69" i="25" s="1"/>
  <c r="BR69" i="19"/>
  <c r="BE65" i="25" s="1"/>
  <c r="BR65" i="19"/>
  <c r="BE61" i="25" s="1"/>
  <c r="BR61" i="19"/>
  <c r="BE57" i="25" s="1"/>
  <c r="BR57" i="19"/>
  <c r="BE53" i="25" s="1"/>
  <c r="BR53" i="19"/>
  <c r="BE49" i="25" s="1"/>
  <c r="BR49" i="19"/>
  <c r="BE45" i="25" s="1"/>
  <c r="BR45" i="19"/>
  <c r="BE41" i="25" s="1"/>
  <c r="BR41" i="19"/>
  <c r="BE37" i="25" s="1"/>
  <c r="BR37" i="19"/>
  <c r="BE33" i="25" s="1"/>
  <c r="BR33" i="19"/>
  <c r="BE29" i="25" s="1"/>
  <c r="BR29" i="19"/>
  <c r="BE25" i="25" s="1"/>
  <c r="BR25" i="19"/>
  <c r="BE21" i="25" s="1"/>
  <c r="BR21" i="19"/>
  <c r="BE17" i="25" s="1"/>
  <c r="BR17" i="19"/>
  <c r="BE13" i="25" s="1"/>
  <c r="BR13" i="19"/>
  <c r="BE9" i="25" s="1"/>
  <c r="BR9" i="19"/>
  <c r="BE5" i="25" s="1"/>
  <c r="CD103" i="19"/>
  <c r="BF99" i="25" s="1"/>
  <c r="CD99" i="19"/>
  <c r="BF95" i="25" s="1"/>
  <c r="CD95" i="19"/>
  <c r="BF91" i="25" s="1"/>
  <c r="CD91" i="19"/>
  <c r="BF87" i="25" s="1"/>
  <c r="CD87" i="19"/>
  <c r="BF83" i="25" s="1"/>
  <c r="CD83" i="19"/>
  <c r="BF79" i="25" s="1"/>
  <c r="CD79" i="19"/>
  <c r="BF75" i="25" s="1"/>
  <c r="CD75" i="19"/>
  <c r="BF71" i="25" s="1"/>
  <c r="CD71" i="19"/>
  <c r="BF67" i="25" s="1"/>
  <c r="CD67" i="19"/>
  <c r="BF63" i="25" s="1"/>
  <c r="CD63" i="19"/>
  <c r="BF59" i="25" s="1"/>
  <c r="CD59" i="19"/>
  <c r="BF55" i="25" s="1"/>
  <c r="CD55" i="19"/>
  <c r="BF51" i="25" s="1"/>
  <c r="CD51" i="19"/>
  <c r="BF47" i="25" s="1"/>
  <c r="CD47" i="19"/>
  <c r="BF43" i="25" s="1"/>
  <c r="CD43" i="19"/>
  <c r="BF39" i="25" s="1"/>
  <c r="CD39" i="19"/>
  <c r="BF35" i="25" s="1"/>
  <c r="CD35" i="19"/>
  <c r="BF31" i="25" s="1"/>
  <c r="CD31" i="19"/>
  <c r="BF27" i="25" s="1"/>
  <c r="CD27" i="19"/>
  <c r="BF23" i="25" s="1"/>
  <c r="CD23" i="19"/>
  <c r="BF19" i="25" s="1"/>
  <c r="CD19" i="19"/>
  <c r="BF15" i="25" s="1"/>
  <c r="CD15" i="19"/>
  <c r="BF11" i="25" s="1"/>
  <c r="CD11" i="19"/>
  <c r="BF7" i="25" s="1"/>
  <c r="DA110" i="19"/>
  <c r="DI110" s="1"/>
  <c r="DX110"/>
  <c r="AH105"/>
  <c r="BB101" i="25" s="1"/>
  <c r="AH101" i="19"/>
  <c r="BB97" i="25" s="1"/>
  <c r="AH97" i="19"/>
  <c r="BB93" i="25" s="1"/>
  <c r="AH93" i="19"/>
  <c r="BB89" i="25" s="1"/>
  <c r="AH89" i="19"/>
  <c r="BB85" i="25" s="1"/>
  <c r="AH85" i="19"/>
  <c r="BB81" i="25" s="1"/>
  <c r="AH81" i="19"/>
  <c r="BB77" i="25" s="1"/>
  <c r="AH77" i="19"/>
  <c r="BB73" i="25" s="1"/>
  <c r="AH73" i="19"/>
  <c r="BB69" i="25" s="1"/>
  <c r="AH69" i="19"/>
  <c r="BB65" i="25" s="1"/>
  <c r="AH65" i="19"/>
  <c r="BB61" i="25" s="1"/>
  <c r="AH61" i="19"/>
  <c r="BB57" i="25" s="1"/>
  <c r="AH57" i="19"/>
  <c r="BB53" i="25" s="1"/>
  <c r="AH53" i="19"/>
  <c r="BB49" i="25" s="1"/>
  <c r="AH49" i="19"/>
  <c r="BB45" i="25" s="1"/>
  <c r="AH45" i="19"/>
  <c r="BB41" i="25" s="1"/>
  <c r="AH41" i="19"/>
  <c r="BB37" i="25" s="1"/>
  <c r="AH37" i="19"/>
  <c r="BB33" i="25" s="1"/>
  <c r="AH33" i="19"/>
  <c r="BB29" i="25" s="1"/>
  <c r="AH29" i="19"/>
  <c r="BB25" i="25" s="1"/>
  <c r="AH25" i="19"/>
  <c r="BB21" i="25" s="1"/>
  <c r="AH21" i="19"/>
  <c r="BB17" i="25" s="1"/>
  <c r="AH17" i="19"/>
  <c r="BB13" i="25" s="1"/>
  <c r="AH13" i="19"/>
  <c r="BB9" i="25" s="1"/>
  <c r="AH9" i="19"/>
  <c r="BB5" i="25" s="1"/>
  <c r="AT103" i="19"/>
  <c r="BC99" i="25" s="1"/>
  <c r="AT99" i="19"/>
  <c r="BC95" i="25" s="1"/>
  <c r="AT95" i="19"/>
  <c r="BC91" i="25" s="1"/>
  <c r="AT91" i="19"/>
  <c r="BC87" i="25" s="1"/>
  <c r="AT87" i="19"/>
  <c r="BC83" i="25" s="1"/>
  <c r="AT83" i="19"/>
  <c r="BC79" i="25" s="1"/>
  <c r="AT79" i="19"/>
  <c r="BC75" i="25" s="1"/>
  <c r="AT75" i="19"/>
  <c r="BC71" i="25" s="1"/>
  <c r="AT71" i="19"/>
  <c r="BC67" i="25" s="1"/>
  <c r="AT67" i="19"/>
  <c r="BC63" i="25" s="1"/>
  <c r="AT63" i="19"/>
  <c r="BC59" i="25" s="1"/>
  <c r="AT59" i="19"/>
  <c r="BC55" i="25" s="1"/>
  <c r="AT55" i="19"/>
  <c r="BC51" i="25" s="1"/>
  <c r="AT51" i="19"/>
  <c r="BC47" i="25" s="1"/>
  <c r="AT47" i="19"/>
  <c r="BC43" i="25" s="1"/>
  <c r="AT43" i="19"/>
  <c r="BC39" i="25" s="1"/>
  <c r="AT39" i="19"/>
  <c r="BC35" i="25" s="1"/>
  <c r="AT35" i="19"/>
  <c r="BC31" i="25" s="1"/>
  <c r="AT31" i="19"/>
  <c r="BC27" i="25" s="1"/>
  <c r="AT27" i="19"/>
  <c r="BC23" i="25" s="1"/>
  <c r="AT23" i="19"/>
  <c r="BC19" i="25" s="1"/>
  <c r="AT19" i="19"/>
  <c r="BC15" i="25" s="1"/>
  <c r="AT15" i="19"/>
  <c r="BC11" i="25" s="1"/>
  <c r="AT11" i="19"/>
  <c r="BC7" i="25" s="1"/>
  <c r="BF105" i="19"/>
  <c r="BD101" i="25" s="1"/>
  <c r="BF101" i="19"/>
  <c r="BD97" i="25" s="1"/>
  <c r="BF97" i="19"/>
  <c r="BD93" i="25" s="1"/>
  <c r="BF93" i="19"/>
  <c r="BD89" i="25" s="1"/>
  <c r="BF89" i="19"/>
  <c r="BD85" i="25" s="1"/>
  <c r="BF85" i="19"/>
  <c r="BD81" i="25" s="1"/>
  <c r="BF81" i="19"/>
  <c r="BD77" i="25" s="1"/>
  <c r="BF77" i="19"/>
  <c r="BD73" i="25" s="1"/>
  <c r="BF73" i="19"/>
  <c r="BD69" i="25" s="1"/>
  <c r="BF69" i="19"/>
  <c r="BD65" i="25" s="1"/>
  <c r="BF65" i="19"/>
  <c r="BD61" i="25" s="1"/>
  <c r="BF61" i="19"/>
  <c r="BD57" i="25" s="1"/>
  <c r="BF57" i="19"/>
  <c r="BD53" i="25" s="1"/>
  <c r="BF53" i="19"/>
  <c r="BD49" i="25" s="1"/>
  <c r="BF49" i="19"/>
  <c r="BD45" i="25" s="1"/>
  <c r="BF45" i="19"/>
  <c r="BD41" i="25" s="1"/>
  <c r="BF41" i="19"/>
  <c r="BD37" i="25" s="1"/>
  <c r="BF37" i="19"/>
  <c r="BD33" i="25" s="1"/>
  <c r="BF33" i="19"/>
  <c r="BD29" i="25" s="1"/>
  <c r="BF29" i="19"/>
  <c r="BD25" i="25" s="1"/>
  <c r="BF25" i="19"/>
  <c r="BD21" i="25" s="1"/>
  <c r="BF21" i="19"/>
  <c r="BD17" i="25" s="1"/>
  <c r="BF17" i="19"/>
  <c r="BD13" i="25" s="1"/>
  <c r="BF13" i="19"/>
  <c r="BD9" i="25" s="1"/>
  <c r="BF9" i="19"/>
  <c r="BD5" i="25" s="1"/>
  <c r="BR103" i="19"/>
  <c r="BE99" i="25" s="1"/>
  <c r="BR99" i="19"/>
  <c r="BE95" i="25" s="1"/>
  <c r="BR95" i="19"/>
  <c r="BE91" i="25" s="1"/>
  <c r="BR91" i="19"/>
  <c r="BE87" i="25" s="1"/>
  <c r="BR87" i="19"/>
  <c r="BE83" i="25" s="1"/>
  <c r="BR83" i="19"/>
  <c r="BE79" i="25" s="1"/>
  <c r="BR79" i="19"/>
  <c r="BE75" i="25" s="1"/>
  <c r="BR75" i="19"/>
  <c r="BE71" i="25" s="1"/>
  <c r="BR71" i="19"/>
  <c r="BE67" i="25" s="1"/>
  <c r="BR67" i="19"/>
  <c r="BE63" i="25" s="1"/>
  <c r="BR63" i="19"/>
  <c r="BE59" i="25" s="1"/>
  <c r="BR59" i="19"/>
  <c r="BE55" i="25" s="1"/>
  <c r="BR55" i="19"/>
  <c r="BE51" i="25" s="1"/>
  <c r="BR51" i="19"/>
  <c r="BE47" i="25" s="1"/>
  <c r="BR47" i="19"/>
  <c r="BE43" i="25" s="1"/>
  <c r="BR43" i="19"/>
  <c r="BE39" i="25" s="1"/>
  <c r="BR39" i="19"/>
  <c r="BE35" i="25" s="1"/>
  <c r="BR35" i="19"/>
  <c r="BE31" i="25" s="1"/>
  <c r="BR31" i="19"/>
  <c r="BE27" i="25" s="1"/>
  <c r="BR27" i="19"/>
  <c r="BE23" i="25" s="1"/>
  <c r="BR23" i="19"/>
  <c r="BE19" i="25" s="1"/>
  <c r="BR19" i="19"/>
  <c r="BE15" i="25" s="1"/>
  <c r="BR15" i="19"/>
  <c r="BE11" i="25" s="1"/>
  <c r="BR11" i="19"/>
  <c r="BE7" i="25" s="1"/>
  <c r="CD105" i="19"/>
  <c r="BF101" i="25" s="1"/>
  <c r="CD101" i="19"/>
  <c r="BF97" i="25" s="1"/>
  <c r="CD97" i="19"/>
  <c r="BF93" i="25" s="1"/>
  <c r="CD93" i="19"/>
  <c r="BF89" i="25" s="1"/>
  <c r="CD89" i="19"/>
  <c r="BF85" i="25" s="1"/>
  <c r="CD85" i="19"/>
  <c r="BF81" i="25" s="1"/>
  <c r="CD81" i="19"/>
  <c r="BF77" i="25" s="1"/>
  <c r="CD77" i="19"/>
  <c r="BF73" i="25" s="1"/>
  <c r="CD73" i="19"/>
  <c r="BF69" i="25" s="1"/>
  <c r="CD69" i="19"/>
  <c r="BF65" i="25" s="1"/>
  <c r="AH106" i="19"/>
  <c r="BB102" i="25" s="1"/>
  <c r="AH102" i="19"/>
  <c r="BB98" i="25" s="1"/>
  <c r="AH98" i="19"/>
  <c r="BB94" i="25" s="1"/>
  <c r="AH94" i="19"/>
  <c r="BB90" i="25" s="1"/>
  <c r="AH90" i="19"/>
  <c r="BB86" i="25" s="1"/>
  <c r="AH86" i="19"/>
  <c r="BB82" i="25" s="1"/>
  <c r="AH82" i="19"/>
  <c r="BB78" i="25" s="1"/>
  <c r="AH78" i="19"/>
  <c r="BB74" i="25" s="1"/>
  <c r="AH74" i="19"/>
  <c r="BB70" i="25" s="1"/>
  <c r="AH70" i="19"/>
  <c r="BB66" i="25" s="1"/>
  <c r="AH66" i="19"/>
  <c r="BB62" i="25" s="1"/>
  <c r="AH62" i="19"/>
  <c r="BB58" i="25" s="1"/>
  <c r="AH58" i="19"/>
  <c r="BB54" i="25" s="1"/>
  <c r="AH54" i="19"/>
  <c r="BB50" i="25" s="1"/>
  <c r="AH50" i="19"/>
  <c r="BB46" i="25" s="1"/>
  <c r="AH46" i="19"/>
  <c r="BB42" i="25" s="1"/>
  <c r="AH42" i="19"/>
  <c r="BB38" i="25" s="1"/>
  <c r="AH38" i="19"/>
  <c r="BB34" i="25" s="1"/>
  <c r="AH34" i="19"/>
  <c r="BB30" i="25" s="1"/>
  <c r="AH30" i="19"/>
  <c r="BB26" i="25" s="1"/>
  <c r="AH26" i="19"/>
  <c r="BB22" i="25" s="1"/>
  <c r="AH22" i="19"/>
  <c r="BB18" i="25" s="1"/>
  <c r="AH18" i="19"/>
  <c r="BB14" i="25" s="1"/>
  <c r="AH14" i="19"/>
  <c r="BB10" i="25" s="1"/>
  <c r="AH10" i="19"/>
  <c r="BB6" i="25" s="1"/>
  <c r="AT104" i="19"/>
  <c r="BC100" i="25" s="1"/>
  <c r="AT100" i="19"/>
  <c r="BC96" i="25" s="1"/>
  <c r="AT96" i="19"/>
  <c r="BC92" i="25" s="1"/>
  <c r="AT92" i="19"/>
  <c r="BC88" i="25" s="1"/>
  <c r="AT88" i="19"/>
  <c r="BC84" i="25" s="1"/>
  <c r="AT84" i="19"/>
  <c r="BC80" i="25" s="1"/>
  <c r="AT80" i="19"/>
  <c r="BC76" i="25" s="1"/>
  <c r="AT76" i="19"/>
  <c r="BC72" i="25" s="1"/>
  <c r="AT72" i="19"/>
  <c r="BC68" i="25" s="1"/>
  <c r="AT68" i="19"/>
  <c r="BC64" i="25" s="1"/>
  <c r="AT64" i="19"/>
  <c r="BC60" i="25" s="1"/>
  <c r="AT60" i="19"/>
  <c r="BC56" i="25" s="1"/>
  <c r="AT56" i="19"/>
  <c r="BC52" i="25" s="1"/>
  <c r="AT52" i="19"/>
  <c r="BC48" i="25" s="1"/>
  <c r="AT48" i="19"/>
  <c r="BC44" i="25" s="1"/>
  <c r="AT44" i="19"/>
  <c r="BC40" i="25" s="1"/>
  <c r="AT40" i="19"/>
  <c r="BC36" i="25" s="1"/>
  <c r="AT36" i="19"/>
  <c r="BC32" i="25" s="1"/>
  <c r="AT32" i="19"/>
  <c r="BC28" i="25" s="1"/>
  <c r="AT28" i="19"/>
  <c r="BC24" i="25" s="1"/>
  <c r="AT24" i="19"/>
  <c r="BC20" i="25" s="1"/>
  <c r="AT20" i="19"/>
  <c r="BC16" i="25" s="1"/>
  <c r="AT16" i="19"/>
  <c r="BC12" i="25" s="1"/>
  <c r="AT12" i="19"/>
  <c r="BC8" i="25" s="1"/>
  <c r="BF106" i="19"/>
  <c r="BD102" i="25" s="1"/>
  <c r="BF102" i="19"/>
  <c r="BD98" i="25" s="1"/>
  <c r="BF98" i="19"/>
  <c r="BD94" i="25" s="1"/>
  <c r="BF94" i="19"/>
  <c r="BD90" i="25" s="1"/>
  <c r="BF90" i="19"/>
  <c r="BD86" i="25" s="1"/>
  <c r="BF86" i="19"/>
  <c r="BD82" i="25" s="1"/>
  <c r="BF82" i="19"/>
  <c r="BD78" i="25" s="1"/>
  <c r="BF78" i="19"/>
  <c r="BD74" i="25" s="1"/>
  <c r="BF74" i="19"/>
  <c r="BD70" i="25" s="1"/>
  <c r="BF70" i="19"/>
  <c r="BD66" i="25" s="1"/>
  <c r="BF66" i="19"/>
  <c r="BD62" i="25" s="1"/>
  <c r="BF62" i="19"/>
  <c r="BD58" i="25" s="1"/>
  <c r="BF58" i="19"/>
  <c r="BD54" i="25" s="1"/>
  <c r="BF54" i="19"/>
  <c r="BD50" i="25" s="1"/>
  <c r="BF50" i="19"/>
  <c r="BD46" i="25" s="1"/>
  <c r="BF46" i="19"/>
  <c r="BD42" i="25" s="1"/>
  <c r="BF42" i="19"/>
  <c r="BD38" i="25" s="1"/>
  <c r="BF38" i="19"/>
  <c r="BD34" i="25" s="1"/>
  <c r="BF34" i="19"/>
  <c r="BD30" i="25" s="1"/>
  <c r="BF30" i="19"/>
  <c r="BD26" i="25" s="1"/>
  <c r="BF26" i="19"/>
  <c r="BD22" i="25" s="1"/>
  <c r="BF22" i="19"/>
  <c r="BD18" i="25" s="1"/>
  <c r="BF18" i="19"/>
  <c r="BD14" i="25" s="1"/>
  <c r="BF14" i="19"/>
  <c r="BD10" i="25" s="1"/>
  <c r="BF10" i="19"/>
  <c r="BD6" i="25" s="1"/>
  <c r="BR104" i="19"/>
  <c r="BE100" i="25" s="1"/>
  <c r="BR100" i="19"/>
  <c r="BE96" i="25" s="1"/>
  <c r="BR96" i="19"/>
  <c r="BE92" i="25" s="1"/>
  <c r="BR92" i="19"/>
  <c r="BE88" i="25" s="1"/>
  <c r="BR88" i="19"/>
  <c r="BE84" i="25" s="1"/>
  <c r="BR84" i="19"/>
  <c r="BE80" i="25" s="1"/>
  <c r="BR80" i="19"/>
  <c r="BE76" i="25" s="1"/>
  <c r="BR76" i="19"/>
  <c r="BE72" i="25" s="1"/>
  <c r="BR72" i="19"/>
  <c r="BE68" i="25" s="1"/>
  <c r="BR68" i="19"/>
  <c r="BE64" i="25" s="1"/>
  <c r="BR64" i="19"/>
  <c r="BE60" i="25" s="1"/>
  <c r="BR60" i="19"/>
  <c r="BE56" i="25" s="1"/>
  <c r="BR56" i="19"/>
  <c r="BE52" i="25" s="1"/>
  <c r="BR52" i="19"/>
  <c r="BE48" i="25" s="1"/>
  <c r="BR48" i="19"/>
  <c r="BE44" i="25" s="1"/>
  <c r="BR44" i="19"/>
  <c r="BE40" i="25" s="1"/>
  <c r="BR40" i="19"/>
  <c r="BE36" i="25" s="1"/>
  <c r="BR36" i="19"/>
  <c r="BE32" i="25" s="1"/>
  <c r="BR32" i="19"/>
  <c r="BE28" i="25" s="1"/>
  <c r="BR28" i="19"/>
  <c r="BE24" i="25" s="1"/>
  <c r="BR24" i="19"/>
  <c r="BE20" i="25" s="1"/>
  <c r="BR20" i="19"/>
  <c r="BE16" i="25" s="1"/>
  <c r="BR16" i="19"/>
  <c r="BE12" i="25" s="1"/>
  <c r="BR12" i="19"/>
  <c r="BE8" i="25" s="1"/>
  <c r="CD106" i="19"/>
  <c r="BF102" i="25" s="1"/>
  <c r="CD102" i="19"/>
  <c r="BF98" i="25" s="1"/>
  <c r="CD98" i="19"/>
  <c r="BF94" i="25" s="1"/>
  <c r="CD94" i="19"/>
  <c r="BF90" i="25" s="1"/>
  <c r="CD90" i="19"/>
  <c r="BF86" i="25" s="1"/>
  <c r="CD86" i="19"/>
  <c r="BF82" i="25" s="1"/>
  <c r="CD82" i="19"/>
  <c r="BF78" i="25" s="1"/>
  <c r="CD78" i="19"/>
  <c r="BF74" i="25" s="1"/>
  <c r="CD74" i="19"/>
  <c r="BF70" i="25" s="1"/>
  <c r="CD70" i="19"/>
  <c r="BF66" i="25" s="1"/>
  <c r="CD66" i="19"/>
  <c r="BF62" i="25" s="1"/>
  <c r="CD62" i="19"/>
  <c r="BF58" i="25" s="1"/>
  <c r="CD58" i="19"/>
  <c r="BF54" i="25" s="1"/>
  <c r="CD54" i="19"/>
  <c r="BF50" i="25" s="1"/>
  <c r="CD50" i="19"/>
  <c r="BF46" i="25" s="1"/>
  <c r="CD46" i="19"/>
  <c r="BF42" i="25" s="1"/>
  <c r="CD42" i="19"/>
  <c r="BF38" i="25" s="1"/>
  <c r="CD38" i="19"/>
  <c r="BF34" i="25" s="1"/>
  <c r="CD34" i="19"/>
  <c r="BF30" i="25" s="1"/>
  <c r="CD30" i="19"/>
  <c r="BF26" i="25" s="1"/>
  <c r="CD26" i="19"/>
  <c r="BF22" i="25" s="1"/>
  <c r="CD22" i="19"/>
  <c r="BF18" i="25" s="1"/>
  <c r="CD18" i="19"/>
  <c r="BF14" i="25" s="1"/>
  <c r="CD14" i="19"/>
  <c r="BF10" i="25" s="1"/>
  <c r="CD10" i="19"/>
  <c r="BF6" i="25" s="1"/>
  <c r="CP109"/>
  <c r="CP112" s="1"/>
  <c r="CI110" i="19"/>
  <c r="EC110"/>
  <c r="BQ109" i="25"/>
  <c r="BQ112" s="1"/>
  <c r="AK110" i="19"/>
  <c r="AQ6" i="21" s="1"/>
  <c r="BI110" i="19"/>
  <c r="AC10" i="21" s="1"/>
  <c r="B7" i="19"/>
  <c r="BT109" i="25"/>
  <c r="BT112" s="1"/>
  <c r="EL109" i="19"/>
  <c r="M110"/>
  <c r="O6" i="21" s="1"/>
  <c r="CO109" i="25"/>
  <c r="CO112" s="1"/>
  <c r="BJ109"/>
  <c r="BJ112" s="1"/>
  <c r="Y110" i="19"/>
  <c r="AC6" i="21" s="1"/>
  <c r="AW110" i="19"/>
  <c r="O10" i="21" s="1"/>
  <c r="FG81" i="15"/>
  <c r="FG89"/>
  <c r="FG93"/>
  <c r="AH6" i="21"/>
  <c r="FE25" i="15"/>
  <c r="FE29"/>
  <c r="FE41"/>
  <c r="FE57"/>
  <c r="FE61"/>
  <c r="FA79"/>
  <c r="ES20" i="19"/>
  <c r="ES36"/>
  <c r="ES52"/>
  <c r="ES68"/>
  <c r="ES84"/>
  <c r="ES100"/>
  <c r="FD11" i="15"/>
  <c r="T6" i="21"/>
  <c r="FE13" i="15"/>
  <c r="FA15"/>
  <c r="FE17"/>
  <c r="FA19"/>
  <c r="FA23"/>
  <c r="FA27"/>
  <c r="FA31"/>
  <c r="FE33"/>
  <c r="FA35"/>
  <c r="FA47"/>
  <c r="FE53"/>
  <c r="FA55"/>
  <c r="FA59"/>
  <c r="FA63"/>
  <c r="FE65"/>
  <c r="FA67"/>
  <c r="FE69"/>
  <c r="FE77"/>
  <c r="FE81"/>
  <c r="FA83"/>
  <c r="FA87"/>
  <c r="FA91"/>
  <c r="FA95"/>
  <c r="FA103"/>
  <c r="FA107"/>
  <c r="FG108"/>
  <c r="AR6" i="21"/>
  <c r="AG6"/>
  <c r="E10"/>
  <c r="S6"/>
  <c r="FD12" i="15"/>
  <c r="FD14"/>
  <c r="FD16"/>
  <c r="FD18"/>
  <c r="FD20"/>
  <c r="FD22"/>
  <c r="FD24"/>
  <c r="FD26"/>
  <c r="FD28"/>
  <c r="FD30"/>
  <c r="FD32"/>
  <c r="FD34"/>
  <c r="FD36"/>
  <c r="FD38"/>
  <c r="FD40"/>
  <c r="FD42"/>
  <c r="FD44"/>
  <c r="FD46"/>
  <c r="FD48"/>
  <c r="FD50"/>
  <c r="FD52"/>
  <c r="FD54"/>
  <c r="FD56"/>
  <c r="FD58"/>
  <c r="FD60"/>
  <c r="FD62"/>
  <c r="FD64"/>
  <c r="FD66"/>
  <c r="FD68"/>
  <c r="FD70"/>
  <c r="FD72"/>
  <c r="FD74"/>
  <c r="FD76"/>
  <c r="FD78"/>
  <c r="FD80"/>
  <c r="FB81"/>
  <c r="FD81" s="1"/>
  <c r="FD82"/>
  <c r="FD84"/>
  <c r="FB85"/>
  <c r="FD85" s="1"/>
  <c r="FD86"/>
  <c r="FD88"/>
  <c r="FB89"/>
  <c r="FD89" s="1"/>
  <c r="FD90"/>
  <c r="FD92"/>
  <c r="FB93"/>
  <c r="FD93" s="1"/>
  <c r="FD94"/>
  <c r="FD96"/>
  <c r="FB97"/>
  <c r="FD97" s="1"/>
  <c r="FD98"/>
  <c r="FD100"/>
  <c r="FB101"/>
  <c r="FD101" s="1"/>
  <c r="FD102"/>
  <c r="FD104"/>
  <c r="FB105"/>
  <c r="FD105" s="1"/>
  <c r="FD106"/>
  <c r="EY11"/>
  <c r="CD109" i="25"/>
  <c r="CD112" s="1"/>
  <c r="BN109"/>
  <c r="BN112" s="1"/>
  <c r="ES16" i="19"/>
  <c r="ES32"/>
  <c r="ES48"/>
  <c r="ES64"/>
  <c r="ES80"/>
  <c r="ES96"/>
  <c r="DA4" i="25"/>
  <c r="V8" i="19"/>
  <c r="BA4" i="25" s="1"/>
  <c r="BG4" s="1"/>
  <c r="ET10" i="15"/>
  <c r="P10" i="21"/>
  <c r="J10"/>
  <c r="X6"/>
  <c r="FE21" i="15"/>
  <c r="FE37"/>
  <c r="FA39"/>
  <c r="FA43"/>
  <c r="FE45"/>
  <c r="FE49"/>
  <c r="FA51"/>
  <c r="FA71"/>
  <c r="FE73"/>
  <c r="FA75"/>
  <c r="FE89"/>
  <c r="FA99"/>
  <c r="FF108"/>
  <c r="BW109" i="25"/>
  <c r="BW112" s="1"/>
  <c r="AL6" i="21"/>
  <c r="K10"/>
  <c r="T10"/>
  <c r="AD10"/>
  <c r="AD6"/>
  <c r="EY15" i="15"/>
  <c r="EY19"/>
  <c r="EY23"/>
  <c r="EY27"/>
  <c r="EY31"/>
  <c r="EY35"/>
  <c r="EY39"/>
  <c r="EY43"/>
  <c r="EY47"/>
  <c r="EY51"/>
  <c r="EY55"/>
  <c r="EY59"/>
  <c r="EY63"/>
  <c r="EY67"/>
  <c r="EY71"/>
  <c r="EY75"/>
  <c r="EY79"/>
  <c r="EY83"/>
  <c r="EY87"/>
  <c r="EY91"/>
  <c r="EY95"/>
  <c r="EY99"/>
  <c r="EY103"/>
  <c r="EY107"/>
  <c r="CH109" i="25"/>
  <c r="CH112" s="1"/>
  <c r="EU11" i="15"/>
  <c r="ET9" i="19" s="1"/>
  <c r="EU13" i="15"/>
  <c r="ET11" i="19" s="1"/>
  <c r="EU15" i="15"/>
  <c r="ET13" i="19" s="1"/>
  <c r="EU17" i="15"/>
  <c r="ET15" i="19" s="1"/>
  <c r="EU19" i="15"/>
  <c r="ET17" i="19" s="1"/>
  <c r="EU21" i="15"/>
  <c r="ET19" i="19" s="1"/>
  <c r="EU23" i="15"/>
  <c r="ET21" i="19" s="1"/>
  <c r="EU25" i="15"/>
  <c r="ET23" i="19" s="1"/>
  <c r="EU27" i="15"/>
  <c r="ET25" i="19" s="1"/>
  <c r="EU29" i="15"/>
  <c r="ET27" i="19" s="1"/>
  <c r="EU31" i="15"/>
  <c r="ET29" i="19" s="1"/>
  <c r="EU33" i="15"/>
  <c r="ET31" i="19" s="1"/>
  <c r="EU35" i="15"/>
  <c r="ET33" i="19" s="1"/>
  <c r="EU37" i="15"/>
  <c r="ET35" i="19" s="1"/>
  <c r="EU39" i="15"/>
  <c r="ET37" i="19" s="1"/>
  <c r="EU41" i="15"/>
  <c r="ET39" i="19" s="1"/>
  <c r="EU43" i="15"/>
  <c r="ET41" i="19" s="1"/>
  <c r="EU45" i="15"/>
  <c r="ET43" i="19" s="1"/>
  <c r="EU47" i="15"/>
  <c r="ET45" i="19" s="1"/>
  <c r="EU49" i="15"/>
  <c r="ET47" i="19" s="1"/>
  <c r="EU51" i="15"/>
  <c r="ET49" i="19" s="1"/>
  <c r="EU53" i="15"/>
  <c r="ET51" i="19" s="1"/>
  <c r="EU55" i="15"/>
  <c r="ET53" i="19" s="1"/>
  <c r="EU57" i="15"/>
  <c r="ET55" i="19" s="1"/>
  <c r="EU59" i="15"/>
  <c r="ET57" i="19" s="1"/>
  <c r="EU61" i="15"/>
  <c r="ET59" i="19" s="1"/>
  <c r="EU63" i="15"/>
  <c r="ET61" i="19" s="1"/>
  <c r="EU65" i="15"/>
  <c r="ET63" i="19" s="1"/>
  <c r="EU67" i="15"/>
  <c r="ET65" i="19" s="1"/>
  <c r="EU69" i="15"/>
  <c r="ET67" i="19" s="1"/>
  <c r="EU71" i="15"/>
  <c r="ET69" i="19" s="1"/>
  <c r="EU73" i="15"/>
  <c r="ET71" i="19" s="1"/>
  <c r="EU75" i="15"/>
  <c r="ET73" i="19" s="1"/>
  <c r="EU77" i="15"/>
  <c r="ET75" i="19" s="1"/>
  <c r="EU79" i="15"/>
  <c r="ET77" i="19" s="1"/>
  <c r="EU81" i="15"/>
  <c r="ET79" i="19" s="1"/>
  <c r="EU83" i="15"/>
  <c r="ET81" i="19" s="1"/>
  <c r="EU85" i="15"/>
  <c r="ET83" i="19" s="1"/>
  <c r="EU87" i="15"/>
  <c r="ET85" i="19" s="1"/>
  <c r="EU89" i="15"/>
  <c r="ET87" i="19" s="1"/>
  <c r="EU91" i="15"/>
  <c r="ET89" i="19" s="1"/>
  <c r="EU93" i="15"/>
  <c r="ET91" i="19" s="1"/>
  <c r="EU95" i="15"/>
  <c r="ET93" i="19" s="1"/>
  <c r="EU97" i="15"/>
  <c r="ET95" i="19" s="1"/>
  <c r="EU99" i="15"/>
  <c r="ET97" i="19" s="1"/>
  <c r="EU101" i="15"/>
  <c r="ET99" i="19" s="1"/>
  <c r="EU103" i="15"/>
  <c r="ET101" i="19" s="1"/>
  <c r="EU105" i="15"/>
  <c r="ET103" i="19" s="1"/>
  <c r="CL109" i="25"/>
  <c r="CL112" s="1"/>
  <c r="CI109"/>
  <c r="CI112" s="1"/>
  <c r="BP109"/>
  <c r="BP112" s="1"/>
  <c r="ES9" i="15"/>
  <c r="CN109" i="25"/>
  <c r="CN112" s="1"/>
  <c r="CB109"/>
  <c r="CB112" s="1"/>
  <c r="BX109"/>
  <c r="BX112" s="1"/>
  <c r="CJ109"/>
  <c r="CJ112" s="1"/>
  <c r="CF109"/>
  <c r="CF112" s="1"/>
  <c r="CC109"/>
  <c r="CC112" s="1"/>
  <c r="BZ109"/>
  <c r="BZ112" s="1"/>
  <c r="BV109"/>
  <c r="BV112" s="1"/>
  <c r="BR109"/>
  <c r="BR112" s="1"/>
  <c r="BL109"/>
  <c r="BL112" s="1"/>
  <c r="BH109"/>
  <c r="BH112" s="1"/>
  <c r="EU12" i="15"/>
  <c r="ET10" i="19" s="1"/>
  <c r="EU16" i="15"/>
  <c r="ET14" i="19" s="1"/>
  <c r="EU20" i="15"/>
  <c r="ET18" i="19" s="1"/>
  <c r="EU24" i="15"/>
  <c r="ET22" i="19" s="1"/>
  <c r="EU28" i="15"/>
  <c r="ET26" i="19" s="1"/>
  <c r="EU32" i="15"/>
  <c r="ET30" i="19" s="1"/>
  <c r="EU36" i="15"/>
  <c r="ET34" i="19" s="1"/>
  <c r="EU40" i="15"/>
  <c r="ET38" i="19" s="1"/>
  <c r="EU44" i="15"/>
  <c r="ET42" i="19" s="1"/>
  <c r="EU48" i="15"/>
  <c r="ET46" i="19" s="1"/>
  <c r="EU52" i="15"/>
  <c r="ET50" i="19" s="1"/>
  <c r="EU56" i="15"/>
  <c r="ET54" i="19" s="1"/>
  <c r="EU60" i="15"/>
  <c r="ET58" i="19" s="1"/>
  <c r="EU64" i="15"/>
  <c r="ET62" i="19" s="1"/>
  <c r="EU68" i="15"/>
  <c r="ET66" i="19" s="1"/>
  <c r="EU72" i="15"/>
  <c r="ET70" i="19" s="1"/>
  <c r="EU76" i="15"/>
  <c r="ET74" i="19" s="1"/>
  <c r="EU80" i="15"/>
  <c r="ET78" i="19" s="1"/>
  <c r="EU84" i="15"/>
  <c r="ET82" i="19" s="1"/>
  <c r="EU88" i="15"/>
  <c r="ET86" i="19" s="1"/>
  <c r="EU92" i="15"/>
  <c r="ET90" i="19" s="1"/>
  <c r="EU96" i="15"/>
  <c r="ET94" i="19" s="1"/>
  <c r="EU100" i="15"/>
  <c r="ET98" i="19" s="1"/>
  <c r="EU104" i="15"/>
  <c r="ET102" i="19" s="1"/>
  <c r="EU106" i="15"/>
  <c r="ET104" i="19" s="1"/>
  <c r="ES106"/>
  <c r="H270" i="31" l="1"/>
  <c r="A305"/>
  <c r="H207"/>
  <c r="J207" s="1"/>
  <c r="O207" s="1"/>
  <c r="H210"/>
  <c r="J210" s="1"/>
  <c r="O210" s="1"/>
  <c r="H211"/>
  <c r="J211" s="1"/>
  <c r="O211" s="1"/>
  <c r="H206"/>
  <c r="J206" s="1"/>
  <c r="O206" s="1"/>
  <c r="I255"/>
  <c r="F249"/>
  <c r="I259"/>
  <c r="P251"/>
  <c r="P248"/>
  <c r="G247"/>
  <c r="L245"/>
  <c r="E244"/>
  <c r="M252"/>
  <c r="F244"/>
  <c r="G256"/>
  <c r="P249"/>
  <c r="G248"/>
  <c r="L246"/>
  <c r="E245"/>
  <c r="I236"/>
  <c r="F247"/>
  <c r="G251"/>
  <c r="P246"/>
  <c r="I238"/>
  <c r="I239"/>
  <c r="I249"/>
  <c r="G246"/>
  <c r="I256"/>
  <c r="E251"/>
  <c r="I237"/>
  <c r="M254"/>
  <c r="G249"/>
  <c r="L247"/>
  <c r="E246"/>
  <c r="I244"/>
  <c r="G257"/>
  <c r="F246"/>
  <c r="I257"/>
  <c r="K251"/>
  <c r="L248"/>
  <c r="E247"/>
  <c r="H247" s="1"/>
  <c r="I245"/>
  <c r="I240"/>
  <c r="G259"/>
  <c r="N251"/>
  <c r="F245"/>
  <c r="M255"/>
  <c r="L249"/>
  <c r="E248"/>
  <c r="I246"/>
  <c r="P244"/>
  <c r="I258"/>
  <c r="F248"/>
  <c r="I235"/>
  <c r="M253"/>
  <c r="E249"/>
  <c r="H249" s="1"/>
  <c r="J249" s="1"/>
  <c r="O249" s="1"/>
  <c r="I247"/>
  <c r="P245"/>
  <c r="G244"/>
  <c r="O253"/>
  <c r="G258"/>
  <c r="I248"/>
  <c r="G245"/>
  <c r="I251"/>
  <c r="G255"/>
  <c r="P247"/>
  <c r="L244"/>
  <c r="H208"/>
  <c r="J208" s="1"/>
  <c r="O208" s="1"/>
  <c r="H209"/>
  <c r="J209" s="1"/>
  <c r="O209" s="1"/>
  <c r="EH7" i="19"/>
  <c r="EJ9" i="15"/>
  <c r="GA9"/>
  <c r="GD9" s="1"/>
  <c r="EQ10"/>
  <c r="EV10" s="1"/>
  <c r="CD8" i="19"/>
  <c r="BF4" i="25" s="1"/>
  <c r="CK4" s="1"/>
  <c r="BR8" i="19"/>
  <c r="BE4" i="25" s="1"/>
  <c r="CE4" s="1"/>
  <c r="CX4"/>
  <c r="DB4"/>
  <c r="AT8" i="19"/>
  <c r="BC4" i="25" s="1"/>
  <c r="BS4" s="1"/>
  <c r="BF8" i="19"/>
  <c r="BD4" i="25" s="1"/>
  <c r="BY4" s="1"/>
  <c r="CZ4"/>
  <c r="CW4"/>
  <c r="CY4"/>
  <c r="AH8" i="19"/>
  <c r="BB4" i="25" s="1"/>
  <c r="BM4" s="1"/>
  <c r="DZ110" i="19"/>
  <c r="B8"/>
  <c r="K110" s="1"/>
  <c r="FG95" i="15"/>
  <c r="FF95"/>
  <c r="FE95"/>
  <c r="FD95"/>
  <c r="FG79"/>
  <c r="FD79"/>
  <c r="FF79"/>
  <c r="FE79"/>
  <c r="FG63"/>
  <c r="FF63"/>
  <c r="FE63"/>
  <c r="FD63"/>
  <c r="FG47"/>
  <c r="FF47"/>
  <c r="FD47"/>
  <c r="FE47"/>
  <c r="FG31"/>
  <c r="FD31"/>
  <c r="FF31"/>
  <c r="FE31"/>
  <c r="FG15"/>
  <c r="FE15"/>
  <c r="FD15"/>
  <c r="FF15"/>
  <c r="FE11"/>
  <c r="FF11"/>
  <c r="FG11"/>
  <c r="FG85"/>
  <c r="FE97"/>
  <c r="FE85"/>
  <c r="FF97"/>
  <c r="FF93"/>
  <c r="FF89"/>
  <c r="FF85"/>
  <c r="ER10"/>
  <c r="FE93"/>
  <c r="FG105"/>
  <c r="FG101"/>
  <c r="FG97"/>
  <c r="FG107"/>
  <c r="FD107"/>
  <c r="FF107"/>
  <c r="FE107"/>
  <c r="FG91"/>
  <c r="FD91"/>
  <c r="FF91"/>
  <c r="FE91"/>
  <c r="FG75"/>
  <c r="FF75"/>
  <c r="FE75"/>
  <c r="FD75"/>
  <c r="FG59"/>
  <c r="FD59"/>
  <c r="FF59"/>
  <c r="FE59"/>
  <c r="FG43"/>
  <c r="FF43"/>
  <c r="FE43"/>
  <c r="FD43"/>
  <c r="FG27"/>
  <c r="FF27"/>
  <c r="FE27"/>
  <c r="FD27"/>
  <c r="FG99"/>
  <c r="FE99"/>
  <c r="FF99"/>
  <c r="FD99"/>
  <c r="FG83"/>
  <c r="FF83"/>
  <c r="FE83"/>
  <c r="FD83"/>
  <c r="FG67"/>
  <c r="FD67"/>
  <c r="FF67"/>
  <c r="FE67"/>
  <c r="FG51"/>
  <c r="FF51"/>
  <c r="FE51"/>
  <c r="FD51"/>
  <c r="FG35"/>
  <c r="FD35"/>
  <c r="FF35"/>
  <c r="FE35"/>
  <c r="FG19"/>
  <c r="FF19"/>
  <c r="FE19"/>
  <c r="FD19"/>
  <c r="FG103"/>
  <c r="FF103"/>
  <c r="FE103"/>
  <c r="FD103"/>
  <c r="FG87"/>
  <c r="FD87"/>
  <c r="FF87"/>
  <c r="FE87"/>
  <c r="FG71"/>
  <c r="FE71"/>
  <c r="FF71"/>
  <c r="FD71"/>
  <c r="FG55"/>
  <c r="FE55"/>
  <c r="FF55"/>
  <c r="FD55"/>
  <c r="FG39"/>
  <c r="FF39"/>
  <c r="FE39"/>
  <c r="FD39"/>
  <c r="FG23"/>
  <c r="FF23"/>
  <c r="FE23"/>
  <c r="FD23"/>
  <c r="EU10"/>
  <c r="ES8" i="19"/>
  <c r="FE105" i="15"/>
  <c r="FE101"/>
  <c r="FF81"/>
  <c r="FF105"/>
  <c r="FF101"/>
  <c r="BY104" i="25"/>
  <c r="Y8" s="1"/>
  <c r="BY105"/>
  <c r="Y9" s="1"/>
  <c r="BY107"/>
  <c r="Y11" s="1"/>
  <c r="BY103"/>
  <c r="BY106"/>
  <c r="Y10" s="1"/>
  <c r="BY108"/>
  <c r="Y12" s="1"/>
  <c r="BS107"/>
  <c r="R11" s="1"/>
  <c r="BS105"/>
  <c r="R9" s="1"/>
  <c r="BS104"/>
  <c r="R8" s="1"/>
  <c r="BS108"/>
  <c r="R12" s="1"/>
  <c r="BS106"/>
  <c r="R10" s="1"/>
  <c r="BS103"/>
  <c r="BG103"/>
  <c r="BG106"/>
  <c r="D10" s="1"/>
  <c r="BG105"/>
  <c r="D9" s="1"/>
  <c r="BG107"/>
  <c r="D11" s="1"/>
  <c r="BG108"/>
  <c r="D12" s="1"/>
  <c r="BG104"/>
  <c r="D8" s="1"/>
  <c r="CE105"/>
  <c r="AF9" s="1"/>
  <c r="CE108"/>
  <c r="AF12" s="1"/>
  <c r="CE104"/>
  <c r="AF8" s="1"/>
  <c r="CE107"/>
  <c r="AF11" s="1"/>
  <c r="CE103"/>
  <c r="CE106"/>
  <c r="AF10" s="1"/>
  <c r="BM107"/>
  <c r="K11" s="1"/>
  <c r="BM106"/>
  <c r="K10" s="1"/>
  <c r="BM105"/>
  <c r="K9" s="1"/>
  <c r="BM103"/>
  <c r="BM108"/>
  <c r="K12" s="1"/>
  <c r="BM104"/>
  <c r="K8" s="1"/>
  <c r="CK108"/>
  <c r="AM12" s="1"/>
  <c r="CK106"/>
  <c r="AM10" s="1"/>
  <c r="CK104"/>
  <c r="AM8" s="1"/>
  <c r="CK103"/>
  <c r="CK107"/>
  <c r="AM11" s="1"/>
  <c r="CK105"/>
  <c r="AM9" s="1"/>
  <c r="V7" i="19"/>
  <c r="AH7"/>
  <c r="CW3" i="25"/>
  <c r="CZ3"/>
  <c r="DA3"/>
  <c r="DB3"/>
  <c r="BF7" i="19"/>
  <c r="CX3" i="25"/>
  <c r="CY3"/>
  <c r="CD7" i="19"/>
  <c r="BR7"/>
  <c r="AT7"/>
  <c r="EQ9" i="15"/>
  <c r="ET9"/>
  <c r="ER7" i="19"/>
  <c r="M292" i="31" l="1"/>
  <c r="G287"/>
  <c r="L285"/>
  <c r="E284"/>
  <c r="I282"/>
  <c r="G295"/>
  <c r="F284"/>
  <c r="I295"/>
  <c r="K289"/>
  <c r="L286"/>
  <c r="E285"/>
  <c r="I283"/>
  <c r="I278"/>
  <c r="I293"/>
  <c r="F287"/>
  <c r="M293"/>
  <c r="L287"/>
  <c r="E286"/>
  <c r="I284"/>
  <c r="P282"/>
  <c r="I296"/>
  <c r="F286"/>
  <c r="I273"/>
  <c r="M291"/>
  <c r="E287"/>
  <c r="I285"/>
  <c r="P283"/>
  <c r="G282"/>
  <c r="I294"/>
  <c r="E289"/>
  <c r="I275"/>
  <c r="G296"/>
  <c r="G289"/>
  <c r="I286"/>
  <c r="P284"/>
  <c r="G283"/>
  <c r="I276"/>
  <c r="I289"/>
  <c r="I277"/>
  <c r="G293"/>
  <c r="I287"/>
  <c r="P285"/>
  <c r="G284"/>
  <c r="L282"/>
  <c r="G297"/>
  <c r="N289"/>
  <c r="F283"/>
  <c r="I297"/>
  <c r="P289"/>
  <c r="P286"/>
  <c r="G285"/>
  <c r="L283"/>
  <c r="E282"/>
  <c r="M290"/>
  <c r="F282"/>
  <c r="G294"/>
  <c r="P287"/>
  <c r="G286"/>
  <c r="L284"/>
  <c r="E283"/>
  <c r="I274"/>
  <c r="O291"/>
  <c r="F285"/>
  <c r="H245"/>
  <c r="J245" s="1"/>
  <c r="O245" s="1"/>
  <c r="H308"/>
  <c r="A343"/>
  <c r="H346" s="1"/>
  <c r="H244"/>
  <c r="J244" s="1"/>
  <c r="O244" s="1"/>
  <c r="H248"/>
  <c r="J248" s="1"/>
  <c r="O248" s="1"/>
  <c r="J247"/>
  <c r="O247" s="1"/>
  <c r="H246"/>
  <c r="J246" s="1"/>
  <c r="O246" s="1"/>
  <c r="EI7" i="19"/>
  <c r="EK9" i="15"/>
  <c r="EJ7" i="19" s="1"/>
  <c r="EP8"/>
  <c r="D6" i="21"/>
  <c r="N110" i="19"/>
  <c r="CR110"/>
  <c r="BS110"/>
  <c r="BG110"/>
  <c r="AU110"/>
  <c r="CE110"/>
  <c r="CK110" s="1"/>
  <c r="AI110"/>
  <c r="W110"/>
  <c r="EA110"/>
  <c r="EK109"/>
  <c r="EM109" s="1"/>
  <c r="ET8"/>
  <c r="EQ8"/>
  <c r="D7" i="25"/>
  <c r="BG109"/>
  <c r="BG112" s="1"/>
  <c r="AM7"/>
  <c r="CK109"/>
  <c r="CK112" s="1"/>
  <c r="AF7"/>
  <c r="CE109"/>
  <c r="CE112" s="1"/>
  <c r="K7"/>
  <c r="BM109"/>
  <c r="BM112" s="1"/>
  <c r="R7"/>
  <c r="BS109"/>
  <c r="BS112" s="1"/>
  <c r="Y7"/>
  <c r="BY109"/>
  <c r="BY112" s="1"/>
  <c r="ER9" i="15"/>
  <c r="EP7" i="19"/>
  <c r="EV9" i="15"/>
  <c r="CY104" i="25"/>
  <c r="CY105"/>
  <c r="N23" s="1"/>
  <c r="CY110"/>
  <c r="N27" s="1"/>
  <c r="CY108"/>
  <c r="N26" s="1"/>
  <c r="CY107"/>
  <c r="N25" s="1"/>
  <c r="CY106"/>
  <c r="N24" s="1"/>
  <c r="BA3"/>
  <c r="BI3" s="1"/>
  <c r="Q110" i="19"/>
  <c r="T110"/>
  <c r="O110"/>
  <c r="U110"/>
  <c r="L115"/>
  <c r="P110"/>
  <c r="R110"/>
  <c r="I6" i="21" s="1"/>
  <c r="K115" i="19"/>
  <c r="BF3" i="25"/>
  <c r="CM3" s="1"/>
  <c r="CB110" i="19"/>
  <c r="BT115"/>
  <c r="BX110"/>
  <c r="BW110"/>
  <c r="BS115"/>
  <c r="BZ110"/>
  <c r="AK10" i="21" s="1"/>
  <c r="CC110" i="19"/>
  <c r="BY110"/>
  <c r="DB106" i="25"/>
  <c r="AC24" s="1"/>
  <c r="DB104"/>
  <c r="DB110"/>
  <c r="AC27" s="1"/>
  <c r="DB107"/>
  <c r="AC25" s="1"/>
  <c r="DB105"/>
  <c r="AC23" s="1"/>
  <c r="DB108"/>
  <c r="AC26" s="1"/>
  <c r="BB3"/>
  <c r="BO3" s="1"/>
  <c r="AF110" i="19"/>
  <c r="AA110"/>
  <c r="AC110"/>
  <c r="X115"/>
  <c r="AB110"/>
  <c r="AG110"/>
  <c r="W115"/>
  <c r="AD110"/>
  <c r="W6" i="21" s="1"/>
  <c r="EU9" i="15"/>
  <c r="ES7" i="19"/>
  <c r="BE3" i="25"/>
  <c r="CG3" s="1"/>
  <c r="BM110" i="19"/>
  <c r="BN110"/>
  <c r="W10" i="21" s="1"/>
  <c r="BP110" i="19"/>
  <c r="BK110"/>
  <c r="BQ110"/>
  <c r="BG115"/>
  <c r="BH115"/>
  <c r="BL110"/>
  <c r="BD3" i="25"/>
  <c r="CA3" s="1"/>
  <c r="AV115" i="19"/>
  <c r="AZ110"/>
  <c r="BD110"/>
  <c r="AY110"/>
  <c r="BE110"/>
  <c r="AU115"/>
  <c r="BB110"/>
  <c r="I10" i="21" s="1"/>
  <c r="BA110" i="19"/>
  <c r="CW106" i="25"/>
  <c r="D24" s="1"/>
  <c r="CW105"/>
  <c r="D23" s="1"/>
  <c r="CW108"/>
  <c r="D26" s="1"/>
  <c r="CW107"/>
  <c r="D25" s="1"/>
  <c r="CW104"/>
  <c r="CW110"/>
  <c r="D27" s="1"/>
  <c r="EQ109" i="19"/>
  <c r="ER109"/>
  <c r="DA104" i="25"/>
  <c r="DA107"/>
  <c r="X25" s="1"/>
  <c r="DA108"/>
  <c r="X26" s="1"/>
  <c r="DA105"/>
  <c r="X23" s="1"/>
  <c r="DA106"/>
  <c r="X24" s="1"/>
  <c r="DA110"/>
  <c r="X27" s="1"/>
  <c r="BC3"/>
  <c r="BU3" s="1"/>
  <c r="AN110" i="19"/>
  <c r="AM110"/>
  <c r="AR110"/>
  <c r="AJ115"/>
  <c r="AP110"/>
  <c r="AK6" i="21" s="1"/>
  <c r="AS110" i="19"/>
  <c r="AI115"/>
  <c r="AO110"/>
  <c r="CX108" i="25"/>
  <c r="I26" s="1"/>
  <c r="CX107"/>
  <c r="I25" s="1"/>
  <c r="CX105"/>
  <c r="I23" s="1"/>
  <c r="CX104"/>
  <c r="CX106"/>
  <c r="I24" s="1"/>
  <c r="CX110"/>
  <c r="I27" s="1"/>
  <c r="CZ105"/>
  <c r="S23" s="1"/>
  <c r="CZ107"/>
  <c r="S25" s="1"/>
  <c r="CZ106"/>
  <c r="S24" s="1"/>
  <c r="CZ104"/>
  <c r="CZ108"/>
  <c r="S26" s="1"/>
  <c r="CZ110"/>
  <c r="S27" s="1"/>
  <c r="H283" i="31" l="1"/>
  <c r="J283" s="1"/>
  <c r="O283" s="1"/>
  <c r="H282"/>
  <c r="J282" s="1"/>
  <c r="O282" s="1"/>
  <c r="H287"/>
  <c r="I334"/>
  <c r="F324"/>
  <c r="I311"/>
  <c r="M329"/>
  <c r="E325"/>
  <c r="I323"/>
  <c r="P321"/>
  <c r="G320"/>
  <c r="I332"/>
  <c r="E327"/>
  <c r="I313"/>
  <c r="M330"/>
  <c r="G325"/>
  <c r="L323"/>
  <c r="E322"/>
  <c r="I320"/>
  <c r="I327"/>
  <c r="I315"/>
  <c r="G331"/>
  <c r="I325"/>
  <c r="P323"/>
  <c r="G322"/>
  <c r="L320"/>
  <c r="G335"/>
  <c r="N327"/>
  <c r="F321"/>
  <c r="M331"/>
  <c r="L325"/>
  <c r="E324"/>
  <c r="I322"/>
  <c r="P320"/>
  <c r="M328"/>
  <c r="F320"/>
  <c r="G332"/>
  <c r="P325"/>
  <c r="G324"/>
  <c r="L322"/>
  <c r="E321"/>
  <c r="I312"/>
  <c r="O329"/>
  <c r="F323"/>
  <c r="G334"/>
  <c r="G327"/>
  <c r="I324"/>
  <c r="P322"/>
  <c r="G321"/>
  <c r="I314"/>
  <c r="G333"/>
  <c r="F322"/>
  <c r="I333"/>
  <c r="K327"/>
  <c r="L324"/>
  <c r="E323"/>
  <c r="I321"/>
  <c r="I316"/>
  <c r="I331"/>
  <c r="F325"/>
  <c r="I335"/>
  <c r="P327"/>
  <c r="P324"/>
  <c r="G323"/>
  <c r="L321"/>
  <c r="E320"/>
  <c r="J287"/>
  <c r="O287" s="1"/>
  <c r="G371"/>
  <c r="F360"/>
  <c r="I371"/>
  <c r="K365"/>
  <c r="L362"/>
  <c r="E361"/>
  <c r="I359"/>
  <c r="I354"/>
  <c r="I369"/>
  <c r="F363"/>
  <c r="I373"/>
  <c r="P365"/>
  <c r="P362"/>
  <c r="G361"/>
  <c r="L359"/>
  <c r="E358"/>
  <c r="I372"/>
  <c r="F362"/>
  <c r="I349"/>
  <c r="M367"/>
  <c r="E363"/>
  <c r="I361"/>
  <c r="P359"/>
  <c r="G358"/>
  <c r="I370"/>
  <c r="E365"/>
  <c r="I351"/>
  <c r="M368"/>
  <c r="G363"/>
  <c r="L361"/>
  <c r="E360"/>
  <c r="I358"/>
  <c r="I365"/>
  <c r="I353"/>
  <c r="G369"/>
  <c r="I363"/>
  <c r="P361"/>
  <c r="G360"/>
  <c r="L358"/>
  <c r="G373"/>
  <c r="N365"/>
  <c r="F359"/>
  <c r="M369"/>
  <c r="L363"/>
  <c r="E362"/>
  <c r="I360"/>
  <c r="P358"/>
  <c r="I350"/>
  <c r="P360"/>
  <c r="I352"/>
  <c r="E359"/>
  <c r="G359"/>
  <c r="M366"/>
  <c r="F358"/>
  <c r="G370"/>
  <c r="P363"/>
  <c r="G362"/>
  <c r="L360"/>
  <c r="O367"/>
  <c r="F361"/>
  <c r="G372"/>
  <c r="G365"/>
  <c r="I362"/>
  <c r="H286"/>
  <c r="J286" s="1"/>
  <c r="O286" s="1"/>
  <c r="H285"/>
  <c r="J285" s="1"/>
  <c r="O285" s="1"/>
  <c r="H284"/>
  <c r="J284" s="1"/>
  <c r="O284" s="1"/>
  <c r="EF110" i="19"/>
  <c r="EE110"/>
  <c r="EH110"/>
  <c r="EG110"/>
  <c r="AN13" i="25"/>
  <c r="AN15" s="1"/>
  <c r="Z13"/>
  <c r="Z15" s="1"/>
  <c r="L13"/>
  <c r="L15" s="1"/>
  <c r="E13"/>
  <c r="E15" s="1"/>
  <c r="AG13"/>
  <c r="AG15" s="1"/>
  <c r="S13"/>
  <c r="S15" s="1"/>
  <c r="AQ13"/>
  <c r="AQ15" s="1"/>
  <c r="AC13"/>
  <c r="AC15" s="1"/>
  <c r="O13"/>
  <c r="O15" s="1"/>
  <c r="H13"/>
  <c r="H15" s="1"/>
  <c r="AJ13"/>
  <c r="AJ15" s="1"/>
  <c r="V13"/>
  <c r="V15" s="1"/>
  <c r="AM13"/>
  <c r="AM15" s="1"/>
  <c r="Y13"/>
  <c r="Y15" s="1"/>
  <c r="K13"/>
  <c r="AF13"/>
  <c r="AF15" s="1"/>
  <c r="R13"/>
  <c r="R15" s="1"/>
  <c r="D13"/>
  <c r="AI6" i="21"/>
  <c r="G13" i="25"/>
  <c r="G15" s="1"/>
  <c r="AI13"/>
  <c r="AI15" s="1"/>
  <c r="U13"/>
  <c r="U15" s="1"/>
  <c r="AP13"/>
  <c r="AP15" s="1"/>
  <c r="AB13"/>
  <c r="AB15" s="1"/>
  <c r="N13"/>
  <c r="N15" s="1"/>
  <c r="AR13"/>
  <c r="AR15" s="1"/>
  <c r="AD13"/>
  <c r="AD15" s="1"/>
  <c r="P13"/>
  <c r="P15" s="1"/>
  <c r="I13"/>
  <c r="I15" s="1"/>
  <c r="AK13"/>
  <c r="AK15" s="1"/>
  <c r="W13"/>
  <c r="W15" s="1"/>
  <c r="AH13"/>
  <c r="T13"/>
  <c r="AO13"/>
  <c r="AA13"/>
  <c r="M13"/>
  <c r="F13"/>
  <c r="AQ110" i="19"/>
  <c r="AL111" s="1"/>
  <c r="K15" i="25"/>
  <c r="R6" i="21"/>
  <c r="Z110" i="19"/>
  <c r="BJ110"/>
  <c r="R10" i="21"/>
  <c r="D10"/>
  <c r="AX110" i="19"/>
  <c r="U6" i="21"/>
  <c r="CA110" i="19"/>
  <c r="CD110" s="1"/>
  <c r="AL110"/>
  <c r="AF6" i="21"/>
  <c r="BV110" i="19"/>
  <c r="AF10" i="21"/>
  <c r="AI10"/>
  <c r="AI23" i="25"/>
  <c r="CM106"/>
  <c r="AO10" s="1"/>
  <c r="AS10" s="1"/>
  <c r="CM107"/>
  <c r="AO11" s="1"/>
  <c r="AS11" s="1"/>
  <c r="CM105"/>
  <c r="AO9" s="1"/>
  <c r="AS9" s="1"/>
  <c r="CM104"/>
  <c r="AO8" s="1"/>
  <c r="AS8" s="1"/>
  <c r="CM103"/>
  <c r="CM108"/>
  <c r="AO12" s="1"/>
  <c r="AS12" s="1"/>
  <c r="S22"/>
  <c r="S29" s="1"/>
  <c r="CZ112"/>
  <c r="V10" i="21"/>
  <c r="AB111" i="19"/>
  <c r="AA6" i="21"/>
  <c r="AJ10"/>
  <c r="AL10"/>
  <c r="AO10"/>
  <c r="AM10"/>
  <c r="BX111" i="19"/>
  <c r="AI24" i="25"/>
  <c r="U10" i="21"/>
  <c r="G6"/>
  <c r="D22" i="25"/>
  <c r="D29" s="1"/>
  <c r="CW112"/>
  <c r="N10" i="21"/>
  <c r="BB111" i="19"/>
  <c r="Y10" i="21"/>
  <c r="AA10"/>
  <c r="BL111" i="19"/>
  <c r="CG105" i="25"/>
  <c r="AH9" s="1"/>
  <c r="AL9" s="1"/>
  <c r="CG107"/>
  <c r="AH11" s="1"/>
  <c r="AL11" s="1"/>
  <c r="CG106"/>
  <c r="AH10" s="1"/>
  <c r="AL10" s="1"/>
  <c r="CG103"/>
  <c r="CG104"/>
  <c r="AH8" s="1"/>
  <c r="AL8" s="1"/>
  <c r="CG108"/>
  <c r="AH12" s="1"/>
  <c r="AL12" s="1"/>
  <c r="BZ111" i="19"/>
  <c r="AP10" i="21"/>
  <c r="M6"/>
  <c r="P111" i="19"/>
  <c r="N22" i="25"/>
  <c r="N29" s="1"/>
  <c r="CY112"/>
  <c r="AN6" i="21"/>
  <c r="AN111" i="19"/>
  <c r="AO6" i="21"/>
  <c r="BU104" i="25"/>
  <c r="T8" s="1"/>
  <c r="X8" s="1"/>
  <c r="BU107"/>
  <c r="T11" s="1"/>
  <c r="X11" s="1"/>
  <c r="BU105"/>
  <c r="T9" s="1"/>
  <c r="X9" s="1"/>
  <c r="BU103"/>
  <c r="BU108"/>
  <c r="T12" s="1"/>
  <c r="X12" s="1"/>
  <c r="BU106"/>
  <c r="T10" s="1"/>
  <c r="X10" s="1"/>
  <c r="AZ111" i="19"/>
  <c r="M10" i="21"/>
  <c r="CA104" i="25"/>
  <c r="AA8" s="1"/>
  <c r="AE8" s="1"/>
  <c r="CA103"/>
  <c r="CA107"/>
  <c r="AA11" s="1"/>
  <c r="AE11" s="1"/>
  <c r="CA108"/>
  <c r="AA12" s="1"/>
  <c r="AE12" s="1"/>
  <c r="CA106"/>
  <c r="AA10" s="1"/>
  <c r="AE10" s="1"/>
  <c r="CA105"/>
  <c r="AA9" s="1"/>
  <c r="BN111" i="19"/>
  <c r="AB10" i="21"/>
  <c r="ET7" i="19"/>
  <c r="AB6" i="21"/>
  <c r="AD111" i="19"/>
  <c r="R111"/>
  <c r="N6" i="21"/>
  <c r="BI108" i="25"/>
  <c r="F12" s="1"/>
  <c r="J12" s="1"/>
  <c r="BI104"/>
  <c r="F8" s="1"/>
  <c r="J8" s="1"/>
  <c r="BI107"/>
  <c r="F11" s="1"/>
  <c r="J11" s="1"/>
  <c r="BI106"/>
  <c r="F10" s="1"/>
  <c r="J10" s="1"/>
  <c r="BI105"/>
  <c r="F9" s="1"/>
  <c r="J9" s="1"/>
  <c r="BI103"/>
  <c r="BC110" i="19"/>
  <c r="BF110" s="1"/>
  <c r="AI26" i="25"/>
  <c r="X22"/>
  <c r="X29" s="1"/>
  <c r="DA112"/>
  <c r="BO106"/>
  <c r="M10" s="1"/>
  <c r="Q10" s="1"/>
  <c r="BO103"/>
  <c r="BO108"/>
  <c r="M12" s="1"/>
  <c r="Q12" s="1"/>
  <c r="BO105"/>
  <c r="M9" s="1"/>
  <c r="Q9" s="1"/>
  <c r="BO107"/>
  <c r="M11" s="1"/>
  <c r="Q11" s="1"/>
  <c r="BO104"/>
  <c r="M8" s="1"/>
  <c r="Q8" s="1"/>
  <c r="P15" i="21"/>
  <c r="Z15"/>
  <c r="AC15"/>
  <c r="AF15"/>
  <c r="H15"/>
  <c r="AK15"/>
  <c r="EQ7" i="19"/>
  <c r="M15" i="21"/>
  <c r="AP111" i="19"/>
  <c r="AP6" i="21"/>
  <c r="I22" i="25"/>
  <c r="I29" s="1"/>
  <c r="CX112"/>
  <c r="AT110" i="19"/>
  <c r="AJ6" i="21"/>
  <c r="H10"/>
  <c r="V6"/>
  <c r="AC22" i="25"/>
  <c r="DB112"/>
  <c r="H6" i="21"/>
  <c r="AE110" i="19"/>
  <c r="AH110" s="1"/>
  <c r="AI27" i="25"/>
  <c r="AI25"/>
  <c r="G10" i="21"/>
  <c r="BO110" i="19"/>
  <c r="S110"/>
  <c r="V110" s="1"/>
  <c r="H324" i="31" l="1"/>
  <c r="J324" s="1"/>
  <c r="O324" s="1"/>
  <c r="H359"/>
  <c r="J359" s="1"/>
  <c r="O359" s="1"/>
  <c r="H320"/>
  <c r="J320" s="1"/>
  <c r="O320" s="1"/>
  <c r="H362"/>
  <c r="J362" s="1"/>
  <c r="O362" s="1"/>
  <c r="H363"/>
  <c r="J363" s="1"/>
  <c r="O363" s="1"/>
  <c r="H323"/>
  <c r="J323" s="1"/>
  <c r="O323" s="1"/>
  <c r="H325"/>
  <c r="J325" s="1"/>
  <c r="O325" s="1"/>
  <c r="H361"/>
  <c r="J361" s="1"/>
  <c r="O361" s="1"/>
  <c r="H321"/>
  <c r="J321" s="1"/>
  <c r="O321" s="1"/>
  <c r="H360"/>
  <c r="J360" s="1"/>
  <c r="O360" s="1"/>
  <c r="H322"/>
  <c r="J322" s="1"/>
  <c r="O322" s="1"/>
  <c r="H358"/>
  <c r="J358" s="1"/>
  <c r="O358" s="1"/>
  <c r="EI110" i="19"/>
  <c r="AN10" i="21"/>
  <c r="AS10" s="1"/>
  <c r="BV111" i="19"/>
  <c r="Q13" i="25"/>
  <c r="J13"/>
  <c r="AE13"/>
  <c r="X13"/>
  <c r="AS13"/>
  <c r="D15"/>
  <c r="AL13"/>
  <c r="AS6" i="21"/>
  <c r="AE9" i="25"/>
  <c r="AA7"/>
  <c r="AE7" s="1"/>
  <c r="CA109"/>
  <c r="CA112" s="1"/>
  <c r="BY113" s="1"/>
  <c r="AO7"/>
  <c r="CM109"/>
  <c r="CM112" s="1"/>
  <c r="CK113" s="1"/>
  <c r="X10" i="21"/>
  <c r="Z10"/>
  <c r="AE10" s="1"/>
  <c r="BJ111" i="19"/>
  <c r="Z6" i="21"/>
  <c r="AE6" s="1"/>
  <c r="Z111" i="19"/>
  <c r="AI22" i="25"/>
  <c r="AI29" s="1"/>
  <c r="AC29"/>
  <c r="EO109" i="19"/>
  <c r="EP109"/>
  <c r="EN109"/>
  <c r="M7" i="25"/>
  <c r="BO109"/>
  <c r="BO112" s="1"/>
  <c r="BM113" s="1"/>
  <c r="AO15" i="21"/>
  <c r="CW113" i="25"/>
  <c r="BR110" i="19"/>
  <c r="N111"/>
  <c r="L6" i="21"/>
  <c r="Q6" s="1"/>
  <c r="F7" i="25"/>
  <c r="BI109"/>
  <c r="BI112" s="1"/>
  <c r="BG113" s="1"/>
  <c r="T7"/>
  <c r="BU109"/>
  <c r="BU112" s="1"/>
  <c r="BS113" s="1"/>
  <c r="AH7"/>
  <c r="CG109"/>
  <c r="CG112" s="1"/>
  <c r="CE113" s="1"/>
  <c r="L10" i="21"/>
  <c r="Q10" s="1"/>
  <c r="AX111" i="19"/>
  <c r="U15" i="21"/>
  <c r="ET109" i="19" l="1"/>
  <c r="AA15" i="25"/>
  <c r="T15"/>
  <c r="X7"/>
  <c r="X15" s="1"/>
  <c r="Q7"/>
  <c r="Q15" s="1"/>
  <c r="M15"/>
  <c r="AS7"/>
  <c r="AS15" s="1"/>
  <c r="AO15"/>
  <c r="AL7"/>
  <c r="AL15" s="1"/>
  <c r="AH15"/>
  <c r="F15"/>
  <c r="J7"/>
  <c r="J15" s="1"/>
  <c r="AQ15" i="21"/>
  <c r="AE15" i="25"/>
</calcChain>
</file>

<file path=xl/sharedStrings.xml><?xml version="1.0" encoding="utf-8"?>
<sst xmlns="http://schemas.openxmlformats.org/spreadsheetml/2006/main" count="2176" uniqueCount="261">
  <si>
    <t>SESSION</t>
  </si>
  <si>
    <t>2019-20</t>
  </si>
  <si>
    <t>2019-21</t>
  </si>
  <si>
    <t>2019-22</t>
  </si>
  <si>
    <t>2019-23</t>
  </si>
  <si>
    <t>2019-24</t>
  </si>
  <si>
    <t>2019-25</t>
  </si>
  <si>
    <t>2019-26</t>
  </si>
  <si>
    <t>2019-27</t>
  </si>
  <si>
    <t>oUns ekrje~</t>
  </si>
  <si>
    <t>t; fgUn</t>
  </si>
  <si>
    <t>U-DISE CODE</t>
  </si>
  <si>
    <t>NAME OF PRINCIPAL</t>
  </si>
  <si>
    <t>SCHOOL TYPE</t>
  </si>
  <si>
    <t>PRIMARY</t>
  </si>
  <si>
    <t>UPPER PRIMARY</t>
  </si>
  <si>
    <t>SECONDARY</t>
  </si>
  <si>
    <t>SR. SECONDARY</t>
  </si>
  <si>
    <t>SCHOOL'S FULL NAME</t>
  </si>
  <si>
    <t>ADDRESS</t>
  </si>
  <si>
    <t>Scholar Number</t>
  </si>
  <si>
    <t>Roll Number</t>
  </si>
  <si>
    <t>Student's Name</t>
  </si>
  <si>
    <t>Father's Name</t>
  </si>
  <si>
    <t>Mother's Name</t>
  </si>
  <si>
    <t>Date Of Birth</t>
  </si>
  <si>
    <t>Class</t>
  </si>
  <si>
    <t>School Adm. Date</t>
  </si>
  <si>
    <t>Student Related Basic Details</t>
  </si>
  <si>
    <t>Hindi</t>
  </si>
  <si>
    <t>Total</t>
  </si>
  <si>
    <t>Grd.</t>
  </si>
  <si>
    <t>Sr. No.</t>
  </si>
  <si>
    <t>Staff Detail</t>
  </si>
  <si>
    <t>MARKS %</t>
  </si>
  <si>
    <t>ENGLISH</t>
  </si>
  <si>
    <t>Total Attendance</t>
  </si>
  <si>
    <t>Student's Attendance</t>
  </si>
  <si>
    <t>Attendance</t>
  </si>
  <si>
    <t>Attandance %</t>
  </si>
  <si>
    <t>Result Entry</t>
  </si>
  <si>
    <t>Result</t>
  </si>
  <si>
    <t>Obtained Marks</t>
  </si>
  <si>
    <t>Percentage</t>
  </si>
  <si>
    <t>Statics</t>
  </si>
  <si>
    <t>Position in Class</t>
  </si>
  <si>
    <t>School U-Dise Code :-</t>
  </si>
  <si>
    <t>Session :-</t>
  </si>
  <si>
    <t>Saction :-</t>
  </si>
  <si>
    <t>GRADE</t>
  </si>
  <si>
    <t>Remark</t>
  </si>
  <si>
    <t>Department Of Education, Rajasthan</t>
  </si>
  <si>
    <t>Session:-</t>
  </si>
  <si>
    <t xml:space="preserve">Mother's Name </t>
  </si>
  <si>
    <t>Class &amp; Section</t>
  </si>
  <si>
    <t>Subject</t>
  </si>
  <si>
    <t>Half Yearly</t>
  </si>
  <si>
    <t>Max. Marks</t>
  </si>
  <si>
    <t>Total Marks</t>
  </si>
  <si>
    <t>English</t>
  </si>
  <si>
    <t>Extra Subjects</t>
  </si>
  <si>
    <t>Total Meetings :-</t>
  </si>
  <si>
    <t>Student's Meetings :-</t>
  </si>
  <si>
    <t>Remark :-</t>
  </si>
  <si>
    <t>A</t>
  </si>
  <si>
    <t>B</t>
  </si>
  <si>
    <t>D</t>
  </si>
  <si>
    <t>C</t>
  </si>
  <si>
    <t>(Final Result)</t>
  </si>
  <si>
    <t>Signature And Seal Of Principal/H.M.</t>
  </si>
  <si>
    <t>U-DISE Code:-</t>
  </si>
  <si>
    <t>(A)</t>
  </si>
  <si>
    <t>◐</t>
  </si>
  <si>
    <t>Class -</t>
  </si>
  <si>
    <t>Result Date :-</t>
  </si>
  <si>
    <t>First Test</t>
  </si>
  <si>
    <t>Second Test</t>
  </si>
  <si>
    <t>Total Tests</t>
  </si>
  <si>
    <t>MATHEMATICS</t>
  </si>
  <si>
    <t>SANSKRIT</t>
  </si>
  <si>
    <t>SCIENCE</t>
  </si>
  <si>
    <t>SOCIAL SCIENCE</t>
  </si>
  <si>
    <t>Total Maximum Marks</t>
  </si>
  <si>
    <t>Grand Total</t>
  </si>
  <si>
    <t>Overall Result</t>
  </si>
  <si>
    <t>Wish bright future</t>
  </si>
  <si>
    <t>Sr. Secondary</t>
  </si>
  <si>
    <r>
      <rPr>
        <b/>
        <sz val="10"/>
        <color rgb="FFFFFF00"/>
        <rFont val="Baskerville Old Face"/>
        <family val="1"/>
      </rPr>
      <t>EMAIL ID-</t>
    </r>
    <r>
      <rPr>
        <b/>
        <sz val="10"/>
        <color theme="0"/>
        <rFont val="Baskerville Old Face"/>
        <family val="1"/>
      </rPr>
      <t>ummedtrdedu@gmail.com</t>
    </r>
  </si>
  <si>
    <t>(GSSS RAIMALWADA)</t>
  </si>
  <si>
    <t>Yearly Exam</t>
  </si>
  <si>
    <t>HINDI</t>
  </si>
  <si>
    <t>Practical</t>
  </si>
  <si>
    <t>Health &amp; Phy. Edu.</t>
  </si>
  <si>
    <t>S.U.P.W.</t>
  </si>
  <si>
    <t>Compulsory Tendency</t>
  </si>
  <si>
    <t>Alternative Tendency</t>
  </si>
  <si>
    <t>Camp</t>
  </si>
  <si>
    <t>Theory</t>
  </si>
  <si>
    <t>Presentation Work</t>
  </si>
  <si>
    <t>Div.</t>
  </si>
  <si>
    <t>2T+E OR 2E+T</t>
  </si>
  <si>
    <t>Overall Div.</t>
  </si>
  <si>
    <t>Subject Wise Result</t>
  </si>
  <si>
    <t>Sanskrit</t>
  </si>
  <si>
    <t>Math</t>
  </si>
  <si>
    <t>Science</t>
  </si>
  <si>
    <t>social Science</t>
  </si>
  <si>
    <t>Subject Which Failed</t>
  </si>
  <si>
    <t>Subject Which supplymentry</t>
  </si>
  <si>
    <t>Subject Which 1 Grace</t>
  </si>
  <si>
    <t>Subject Which 2 Grace</t>
  </si>
  <si>
    <t>Subject Which Re-Exam</t>
  </si>
  <si>
    <t>Attendance Percentage</t>
  </si>
  <si>
    <t>G</t>
  </si>
  <si>
    <t>S</t>
  </si>
  <si>
    <t>F</t>
  </si>
  <si>
    <t>Grace</t>
  </si>
  <si>
    <t>Fail</t>
  </si>
  <si>
    <t>Result Sheet</t>
  </si>
  <si>
    <t>Class:-</t>
  </si>
  <si>
    <t>School' Name:-</t>
  </si>
  <si>
    <t>Total H.Y.</t>
  </si>
  <si>
    <t>Total Yearly</t>
  </si>
  <si>
    <t>:-</t>
  </si>
  <si>
    <t>9th</t>
  </si>
  <si>
    <t>First Div</t>
  </si>
  <si>
    <t>I Div</t>
  </si>
  <si>
    <t>II Div</t>
  </si>
  <si>
    <t>III Div</t>
  </si>
  <si>
    <t>Supp.</t>
  </si>
  <si>
    <t>NSO</t>
  </si>
  <si>
    <t>Absent</t>
  </si>
  <si>
    <t>D/I/II/III/S</t>
  </si>
  <si>
    <t>Total Enrolled</t>
  </si>
  <si>
    <t>G1</t>
  </si>
  <si>
    <t>G2</t>
  </si>
  <si>
    <t>I</t>
  </si>
  <si>
    <t>Second Div</t>
  </si>
  <si>
    <t>Third Div</t>
  </si>
  <si>
    <t>Grand Total (6+11)</t>
  </si>
  <si>
    <r>
      <t xml:space="preserve"> Total </t>
    </r>
    <r>
      <rPr>
        <b/>
        <sz val="9"/>
        <color theme="1"/>
        <rFont val="Calibri"/>
        <family val="2"/>
        <scheme val="minor"/>
      </rPr>
      <t>(7+8+9+10)</t>
    </r>
  </si>
  <si>
    <t>Total Pass (3+4+5)</t>
  </si>
  <si>
    <t>RESULT PREPARATION PROGRAM</t>
  </si>
  <si>
    <t>P.S.-Bapini (Jodhpur)</t>
  </si>
  <si>
    <t>Roll No.:-</t>
  </si>
  <si>
    <t>ABHISHEK</t>
  </si>
  <si>
    <t>RAMU KHAN</t>
  </si>
  <si>
    <t>SEEPA DEVI</t>
  </si>
  <si>
    <t>SUBJECT ↠</t>
  </si>
  <si>
    <t>SUBJECT TEACHER ↠</t>
  </si>
  <si>
    <t>RESULT SUMMARY ↠</t>
  </si>
  <si>
    <t>SIGNATURE OF SUBJECT TEACHER ↠</t>
  </si>
  <si>
    <t>TOTAL ENROLLED</t>
  </si>
  <si>
    <t>TOTAL ENTERED</t>
  </si>
  <si>
    <t>II</t>
  </si>
  <si>
    <t>III</t>
  </si>
  <si>
    <t>TOTAL</t>
  </si>
  <si>
    <t>E</t>
  </si>
  <si>
    <t>OVERALL RESULT</t>
  </si>
  <si>
    <t>TOTAL ENT.</t>
  </si>
  <si>
    <t>1st Div.</t>
  </si>
  <si>
    <t>2nd Div.</t>
  </si>
  <si>
    <t>3rd Div.</t>
  </si>
  <si>
    <t>SUPP.</t>
  </si>
  <si>
    <t>Signature Of HM/Principal</t>
  </si>
  <si>
    <t>Signature Of Exam Incharge</t>
  </si>
  <si>
    <t>●→</t>
  </si>
  <si>
    <t>Final Report Card</t>
  </si>
  <si>
    <t>Tests</t>
  </si>
  <si>
    <t>Subject Detail</t>
  </si>
  <si>
    <t>Subject's Name</t>
  </si>
  <si>
    <t>Teacher's Name</t>
  </si>
  <si>
    <t>Result Date</t>
  </si>
  <si>
    <t xml:space="preserve"> </t>
  </si>
  <si>
    <t>Obtained/Total Marks</t>
  </si>
  <si>
    <t>/</t>
  </si>
  <si>
    <t>H &amp; C RAJ</t>
  </si>
  <si>
    <t>KJJHJ</t>
  </si>
  <si>
    <t>HHHH</t>
  </si>
  <si>
    <t>A+/A/B/C/D</t>
  </si>
  <si>
    <t>GRADING SYSTEM IN EXTRA SUBJECTS</t>
  </si>
  <si>
    <t>Marks (%)</t>
  </si>
  <si>
    <t>Subject Div. Or Description</t>
  </si>
  <si>
    <t>Whole Result</t>
  </si>
  <si>
    <t>Category wise Result</t>
  </si>
  <si>
    <t>GEN</t>
  </si>
  <si>
    <t>SBC</t>
  </si>
  <si>
    <t>OBC</t>
  </si>
  <si>
    <t>SC</t>
  </si>
  <si>
    <t>ST</t>
  </si>
  <si>
    <t>MIN</t>
  </si>
  <si>
    <t>1. Subject Wise</t>
  </si>
  <si>
    <r>
      <t>Cat.</t>
    </r>
    <r>
      <rPr>
        <sz val="11"/>
        <color theme="1"/>
        <rFont val="Times New Roman"/>
        <family val="1"/>
      </rPr>
      <t>→</t>
    </r>
  </si>
  <si>
    <r>
      <t>Div./Remark</t>
    </r>
    <r>
      <rPr>
        <sz val="11"/>
        <color theme="1"/>
        <rFont val="Arial"/>
        <family val="2"/>
      </rPr>
      <t>↓</t>
    </r>
  </si>
  <si>
    <t>Distinction</t>
  </si>
  <si>
    <t>First Div.</t>
  </si>
  <si>
    <t>Second Div.</t>
  </si>
  <si>
    <t>Third Div.</t>
  </si>
  <si>
    <t>Failed</t>
  </si>
  <si>
    <t>Div./Remark</t>
  </si>
  <si>
    <t>COUNT "D"</t>
  </si>
  <si>
    <t>COUNT "I"</t>
  </si>
  <si>
    <t>COUNT "II"</t>
  </si>
  <si>
    <t>COUNT "III"</t>
  </si>
  <si>
    <t>COUNT "S"</t>
  </si>
  <si>
    <t>COUNT "F"</t>
  </si>
  <si>
    <t>COUNT "NSO"</t>
  </si>
  <si>
    <t>Cast/ Cat.</t>
  </si>
  <si>
    <t>Third Test</t>
  </si>
  <si>
    <t>Total (Tests+H.Y.)</t>
  </si>
  <si>
    <t>First Theoty</t>
  </si>
  <si>
    <t>First Prac.</t>
  </si>
  <si>
    <t>Total First</t>
  </si>
  <si>
    <t>SecondTheoty</t>
  </si>
  <si>
    <t>SecondPrac.</t>
  </si>
  <si>
    <t>Total Second</t>
  </si>
  <si>
    <t>ThirdTheoty</t>
  </si>
  <si>
    <t>Third Prac.</t>
  </si>
  <si>
    <t>Total Third</t>
  </si>
  <si>
    <t>Total Theory</t>
  </si>
  <si>
    <t>Total Prac.</t>
  </si>
  <si>
    <t>Total Practical</t>
  </si>
  <si>
    <t>Fou. Of Info. Tech.</t>
  </si>
  <si>
    <t>Art Education</t>
  </si>
  <si>
    <t>2022-23</t>
  </si>
  <si>
    <r>
      <t>Sub.</t>
    </r>
    <r>
      <rPr>
        <sz val="12"/>
        <color theme="1"/>
        <rFont val="Times New Roman"/>
        <family val="1"/>
      </rPr>
      <t>→</t>
    </r>
  </si>
  <si>
    <r>
      <t xml:space="preserve">Total </t>
    </r>
    <r>
      <rPr>
        <sz val="26"/>
        <color rgb="FFC00000"/>
        <rFont val="Cambria"/>
        <family val="1"/>
        <scheme val="major"/>
      </rPr>
      <t>(Tests)</t>
    </r>
  </si>
  <si>
    <t>Marks Obtained</t>
  </si>
  <si>
    <t>Signature Of Student</t>
  </si>
  <si>
    <t>Signature Of  Exam Incharge</t>
  </si>
  <si>
    <t>Signature Of  Class Teacher</t>
  </si>
  <si>
    <t>80-100</t>
  </si>
  <si>
    <t>60-79</t>
  </si>
  <si>
    <t>40-59</t>
  </si>
  <si>
    <t>36-39</t>
  </si>
  <si>
    <t>A/B/C/D</t>
  </si>
  <si>
    <t>COUNT "TC"</t>
  </si>
  <si>
    <t xml:space="preserve">Subject wise Result Summary </t>
  </si>
  <si>
    <t>Overall Result Summary</t>
  </si>
  <si>
    <t>UMMED TARAD</t>
  </si>
  <si>
    <t>nso</t>
  </si>
  <si>
    <t>DEVLOPED BY:-</t>
  </si>
  <si>
    <t>For Help</t>
  </si>
  <si>
    <t>For Help watch the video o my Youtube Channel</t>
  </si>
  <si>
    <r>
      <t xml:space="preserve">OR search the youtube channel </t>
    </r>
    <r>
      <rPr>
        <b/>
        <sz val="24"/>
        <color rgb="FFFFFF00"/>
        <rFont val="Cambria"/>
        <family val="1"/>
        <scheme val="major"/>
      </rPr>
      <t>"Learn with ummed tarad"</t>
    </r>
  </si>
  <si>
    <t>For my latest and updated usefull program visit links given bellow</t>
  </si>
  <si>
    <t>https://rajteachers.net/ummed-tarad-excel-software</t>
  </si>
  <si>
    <t>https://rajsevak.com/ummed-tarad-excel-software/</t>
  </si>
  <si>
    <t>https://shalaweb.com/ummed-tarad/</t>
  </si>
  <si>
    <t>https://studywithrsm.com/ummed-tarad-excel-programmer-teacher/</t>
  </si>
  <si>
    <t>https://www.ashwinisharma.com/p/ummed-tarad-excel-programs.html</t>
  </si>
  <si>
    <t>https://shalasugam.com/mr-ummed-tarad-excel-software/</t>
  </si>
  <si>
    <t>नोट:-हालाँकि यह प्रोग्राम पूर्णतया सावधानी के साथ बनाया गया है फिर भी किसी त्रुटि की स्थिति में आपके विवेक के साथ विभागीय नियम ही अंतिम रूप से मान्य होंगे, इसे अंतिम रूप देने से पहले अच्छी तरह से अवश्य जाँच लेवें</t>
  </si>
  <si>
    <t xml:space="preserve">Govt. Sr. Secondary School </t>
  </si>
  <si>
    <t>https://youtu.be/QWmVZqxh1yE</t>
  </si>
  <si>
    <r>
      <rPr>
        <b/>
        <sz val="11"/>
        <color rgb="FFFFFF00"/>
        <rFont val="Baskerville Old Face"/>
        <family val="1"/>
      </rPr>
      <t>MOBILE NO.-</t>
    </r>
    <r>
      <rPr>
        <b/>
        <sz val="11"/>
        <color theme="0"/>
        <rFont val="Baskerville Old Face"/>
        <family val="1"/>
      </rPr>
      <t>9166973141</t>
    </r>
  </si>
  <si>
    <t>UPDATE ON 06-04-2023</t>
  </si>
  <si>
    <r>
      <t xml:space="preserve">School Logo </t>
    </r>
    <r>
      <rPr>
        <b/>
        <sz val="34"/>
        <color rgb="FF7030A0"/>
        <rFont val="Symbol"/>
        <family val="1"/>
        <charset val="2"/>
      </rPr>
      <t>®</t>
    </r>
  </si>
  <si>
    <t>Total (Tests)</t>
  </si>
  <si>
    <t>Plz Enter the range to print marksheet</t>
  </si>
  <si>
    <t>To</t>
  </si>
</sst>
</file>

<file path=xl/styles.xml><?xml version="1.0" encoding="utf-8"?>
<styleSheet xmlns="http://schemas.openxmlformats.org/spreadsheetml/2006/main">
  <numFmts count="3">
    <numFmt numFmtId="164" formatCode="[$-409]d/mmm/yyyy;@"/>
    <numFmt numFmtId="165" formatCode="&quot;0&quot;0"/>
    <numFmt numFmtId="166" formatCode="[$-409]d/mmm/yy;@"/>
  </numFmts>
  <fonts count="190">
    <font>
      <sz val="11"/>
      <color theme="1"/>
      <name val="Calibri"/>
      <family val="2"/>
      <scheme val="minor"/>
    </font>
    <font>
      <sz val="11"/>
      <color theme="1"/>
      <name val="Cambria"/>
      <family val="1"/>
      <scheme val="major"/>
    </font>
    <font>
      <b/>
      <sz val="16"/>
      <color rgb="FF002060"/>
      <name val="DevLys 010"/>
    </font>
    <font>
      <b/>
      <sz val="16"/>
      <color theme="0"/>
      <name val="Cambria"/>
      <family val="1"/>
      <scheme val="major"/>
    </font>
    <font>
      <b/>
      <sz val="11"/>
      <color theme="1"/>
      <name val="Cambria"/>
      <family val="1"/>
      <scheme val="major"/>
    </font>
    <font>
      <b/>
      <sz val="14"/>
      <color theme="1"/>
      <name val="Cambria"/>
      <family val="1"/>
      <scheme val="major"/>
    </font>
    <font>
      <b/>
      <sz val="16"/>
      <color theme="1"/>
      <name val="Cambria"/>
      <family val="1"/>
      <scheme val="major"/>
    </font>
    <font>
      <b/>
      <sz val="24"/>
      <color theme="1"/>
      <name val="Cambria"/>
      <family val="1"/>
      <scheme val="major"/>
    </font>
    <font>
      <b/>
      <sz val="24"/>
      <color rgb="FF002060"/>
      <name val="Segoe UI Symbol"/>
      <family val="2"/>
    </font>
    <font>
      <b/>
      <sz val="22"/>
      <color theme="0"/>
      <name val="Cambria"/>
      <family val="1"/>
      <scheme val="major"/>
    </font>
    <font>
      <b/>
      <sz val="20"/>
      <color theme="0"/>
      <name val="Cambria"/>
      <family val="1"/>
      <scheme val="major"/>
    </font>
    <font>
      <b/>
      <sz val="18"/>
      <color theme="0"/>
      <name val="Cambria"/>
      <family val="1"/>
      <scheme val="major"/>
    </font>
    <font>
      <b/>
      <sz val="16"/>
      <color rgb="FFFFFF00"/>
      <name val="DevLys 010"/>
    </font>
    <font>
      <b/>
      <sz val="16"/>
      <color rgb="FFFFFF00"/>
      <name val="Baskerville Old Face"/>
      <family val="1"/>
    </font>
    <font>
      <b/>
      <sz val="18"/>
      <color rgb="FFFFFF00"/>
      <name val="Baskerville Old Face"/>
      <family val="1"/>
    </font>
    <font>
      <b/>
      <sz val="14"/>
      <color theme="0"/>
      <name val="Baskerville Old Face"/>
      <family val="1"/>
    </font>
    <font>
      <b/>
      <sz val="16"/>
      <name val="Cambria"/>
      <family val="1"/>
      <scheme val="major"/>
    </font>
    <font>
      <b/>
      <sz val="12"/>
      <name val="Cambria"/>
      <family val="1"/>
      <scheme val="major"/>
    </font>
    <font>
      <b/>
      <sz val="10"/>
      <name val="Cambria"/>
      <family val="1"/>
      <scheme val="major"/>
    </font>
    <font>
      <sz val="10"/>
      <color theme="1"/>
      <name val="Cambria"/>
      <family val="1"/>
      <scheme val="major"/>
    </font>
    <font>
      <b/>
      <sz val="12"/>
      <color rgb="FF0070C0"/>
      <name val="Cambria"/>
      <family val="1"/>
      <scheme val="major"/>
    </font>
    <font>
      <b/>
      <sz val="12"/>
      <color rgb="FFFF0000"/>
      <name val="Cambria"/>
      <family val="1"/>
      <scheme val="major"/>
    </font>
    <font>
      <b/>
      <sz val="11"/>
      <color theme="5" tint="-0.499984740745262"/>
      <name val="Cambria"/>
      <family val="1"/>
      <scheme val="major"/>
    </font>
    <font>
      <b/>
      <sz val="11"/>
      <color rgb="FF00B050"/>
      <name val="Cambria"/>
      <family val="1"/>
      <scheme val="major"/>
    </font>
    <font>
      <sz val="8"/>
      <color rgb="FF00B050"/>
      <name val="Cambria"/>
      <family val="1"/>
      <scheme val="major"/>
    </font>
    <font>
      <sz val="34"/>
      <color rgb="FF7030A0"/>
      <name val="Cooper Std Black"/>
      <family val="1"/>
    </font>
    <font>
      <b/>
      <sz val="10"/>
      <color theme="1"/>
      <name val="Cambria"/>
      <family val="1"/>
      <scheme val="major"/>
    </font>
    <font>
      <b/>
      <sz val="16"/>
      <color rgb="FFFFFF00"/>
      <name val="Cambria"/>
      <family val="1"/>
      <scheme val="major"/>
    </font>
    <font>
      <b/>
      <sz val="14"/>
      <color theme="5" tint="-0.499984740745262"/>
      <name val="Cambria"/>
      <family val="1"/>
      <scheme val="major"/>
    </font>
    <font>
      <b/>
      <sz val="14"/>
      <name val="Cambria"/>
      <family val="1"/>
      <scheme val="major"/>
    </font>
    <font>
      <sz val="18"/>
      <color theme="1"/>
      <name val="Calibri"/>
      <family val="2"/>
      <scheme val="minor"/>
    </font>
    <font>
      <b/>
      <sz val="18"/>
      <color theme="1"/>
      <name val="Alaska"/>
      <family val="2"/>
    </font>
    <font>
      <b/>
      <sz val="22"/>
      <color theme="1"/>
      <name val="Cambria"/>
      <family val="1"/>
      <scheme val="major"/>
    </font>
    <font>
      <b/>
      <sz val="11"/>
      <color rgb="FFFF0000"/>
      <name val="Cambria"/>
      <family val="1"/>
      <scheme val="major"/>
    </font>
    <font>
      <b/>
      <sz val="26"/>
      <color rgb="FF002060"/>
      <name val="Cambria"/>
      <family val="1"/>
      <scheme val="major"/>
    </font>
    <font>
      <sz val="11"/>
      <name val="Cambria"/>
      <family val="1"/>
      <scheme val="major"/>
    </font>
    <font>
      <b/>
      <sz val="12"/>
      <color rgb="FFC00000"/>
      <name val="Cambria"/>
      <family val="1"/>
      <scheme val="major"/>
    </font>
    <font>
      <sz val="14"/>
      <color theme="1"/>
      <name val="Cambria"/>
      <family val="1"/>
      <scheme val="major"/>
    </font>
    <font>
      <b/>
      <sz val="18"/>
      <color theme="1"/>
      <name val="Cambria"/>
      <family val="1"/>
      <scheme val="major"/>
    </font>
    <font>
      <b/>
      <sz val="20"/>
      <color theme="1"/>
      <name val="Cambria"/>
      <family val="1"/>
      <scheme val="major"/>
    </font>
    <font>
      <b/>
      <sz val="12"/>
      <color theme="1"/>
      <name val="Cambria"/>
      <family val="1"/>
      <scheme val="major"/>
    </font>
    <font>
      <sz val="18"/>
      <color theme="1"/>
      <name val="Cambria"/>
      <family val="1"/>
      <scheme val="major"/>
    </font>
    <font>
      <b/>
      <sz val="18"/>
      <color theme="1"/>
      <name val="Calibri"/>
      <family val="2"/>
      <scheme val="minor"/>
    </font>
    <font>
      <b/>
      <sz val="11"/>
      <color theme="1"/>
      <name val="Calibri"/>
      <family val="2"/>
      <scheme val="minor"/>
    </font>
    <font>
      <b/>
      <sz val="11"/>
      <name val="Cambria"/>
      <family val="1"/>
      <scheme val="major"/>
    </font>
    <font>
      <b/>
      <sz val="14"/>
      <color theme="1"/>
      <name val="Calibri"/>
      <family val="2"/>
      <scheme val="minor"/>
    </font>
    <font>
      <b/>
      <sz val="14"/>
      <color rgb="FFC00000"/>
      <name val="Cambria"/>
      <family val="1"/>
      <scheme val="major"/>
    </font>
    <font>
      <sz val="12"/>
      <color theme="1"/>
      <name val="Calibri"/>
      <family val="2"/>
      <scheme val="minor"/>
    </font>
    <font>
      <sz val="12"/>
      <name val="Cambria"/>
      <family val="1"/>
      <scheme val="major"/>
    </font>
    <font>
      <b/>
      <sz val="10"/>
      <color rgb="FFFFFF00"/>
      <name val="Baskerville Old Face"/>
      <family val="1"/>
    </font>
    <font>
      <b/>
      <sz val="10"/>
      <color theme="0"/>
      <name val="Baskerville Old Face"/>
      <family val="1"/>
    </font>
    <font>
      <sz val="12"/>
      <color rgb="FFC00000"/>
      <name val="Cambria"/>
      <family val="1"/>
      <scheme val="major"/>
    </font>
    <font>
      <sz val="12"/>
      <color rgb="FFFF0000"/>
      <name val="Cambria"/>
      <family val="1"/>
      <scheme val="major"/>
    </font>
    <font>
      <sz val="12"/>
      <color rgb="FF00B050"/>
      <name val="Cambria"/>
      <family val="1"/>
      <scheme val="major"/>
    </font>
    <font>
      <sz val="12"/>
      <color theme="1"/>
      <name val="Cambria"/>
      <family val="1"/>
      <scheme val="major"/>
    </font>
    <font>
      <b/>
      <sz val="9"/>
      <color rgb="FFFF0000"/>
      <name val="Cambria"/>
      <family val="1"/>
      <scheme val="major"/>
    </font>
    <font>
      <sz val="10"/>
      <name val="Cambria"/>
      <family val="1"/>
      <scheme val="major"/>
    </font>
    <font>
      <b/>
      <sz val="20"/>
      <color rgb="FFC00000"/>
      <name val="Cambria"/>
      <family val="1"/>
      <scheme val="major"/>
    </font>
    <font>
      <b/>
      <sz val="11"/>
      <color rgb="FFC00000"/>
      <name val="Cambria"/>
      <family val="1"/>
      <scheme val="major"/>
    </font>
    <font>
      <sz val="10"/>
      <color theme="1"/>
      <name val="Calibri"/>
      <family val="2"/>
      <scheme val="minor"/>
    </font>
    <font>
      <sz val="10"/>
      <color rgb="FF00B050"/>
      <name val="Cambria"/>
      <family val="1"/>
      <scheme val="major"/>
    </font>
    <font>
      <b/>
      <sz val="12"/>
      <color theme="1"/>
      <name val="Calibri"/>
      <family val="2"/>
      <scheme val="minor"/>
    </font>
    <font>
      <sz val="10"/>
      <color rgb="FFFF0000"/>
      <name val="Cambria"/>
      <family val="1"/>
      <scheme val="major"/>
    </font>
    <font>
      <sz val="10"/>
      <color theme="5" tint="-0.499984740745262"/>
      <name val="Cambria"/>
      <family val="1"/>
      <scheme val="major"/>
    </font>
    <font>
      <b/>
      <sz val="16"/>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b/>
      <sz val="7"/>
      <color theme="1"/>
      <name val="Calibri"/>
      <family val="2"/>
      <scheme val="minor"/>
    </font>
    <font>
      <sz val="14"/>
      <color theme="1"/>
      <name val="Calibri"/>
      <family val="2"/>
      <scheme val="minor"/>
    </font>
    <font>
      <sz val="12"/>
      <color rgb="FFFF0000"/>
      <name val="Cambria"/>
      <family val="1"/>
    </font>
    <font>
      <sz val="12"/>
      <color rgb="FF4B10E0"/>
      <name val="Calibri"/>
      <family val="2"/>
      <scheme val="minor"/>
    </font>
    <font>
      <b/>
      <sz val="12"/>
      <color rgb="FFC00000"/>
      <name val="Calibri"/>
      <family val="2"/>
      <scheme val="minor"/>
    </font>
    <font>
      <b/>
      <sz val="20"/>
      <color theme="1"/>
      <name val="Algerian"/>
      <family val="5"/>
    </font>
    <font>
      <b/>
      <sz val="10"/>
      <color rgb="FFFF0000"/>
      <name val="Cambria"/>
      <family val="1"/>
      <scheme val="major"/>
    </font>
    <font>
      <b/>
      <sz val="26"/>
      <color rgb="FFFF0000"/>
      <name val="Cambria"/>
      <family val="1"/>
      <scheme val="major"/>
    </font>
    <font>
      <sz val="9"/>
      <color rgb="FF00B050"/>
      <name val="Cambria"/>
      <family val="1"/>
      <scheme val="major"/>
    </font>
    <font>
      <b/>
      <sz val="14"/>
      <color theme="0"/>
      <name val="Cambria"/>
      <family val="1"/>
      <scheme val="major"/>
    </font>
    <font>
      <b/>
      <sz val="12"/>
      <color rgb="FF002060"/>
      <name val="Cambria"/>
      <family val="1"/>
      <scheme val="major"/>
    </font>
    <font>
      <sz val="11"/>
      <color rgb="FF002060"/>
      <name val="Cambria"/>
      <family val="1"/>
      <scheme val="major"/>
    </font>
    <font>
      <sz val="12"/>
      <color rgb="FF002060"/>
      <name val="Cambria"/>
      <family val="1"/>
      <scheme val="major"/>
    </font>
    <font>
      <b/>
      <sz val="11"/>
      <color rgb="FF002060"/>
      <name val="Cambria"/>
      <family val="1"/>
      <scheme val="major"/>
    </font>
    <font>
      <b/>
      <sz val="16"/>
      <color rgb="FF002060"/>
      <name val="Segoe UI Symbol"/>
      <family val="2"/>
    </font>
    <font>
      <sz val="11"/>
      <name val="Calibri"/>
      <family val="2"/>
      <scheme val="minor"/>
    </font>
    <font>
      <sz val="9"/>
      <color rgb="FF002060"/>
      <name val="Cambria"/>
      <family val="1"/>
      <scheme val="major"/>
    </font>
    <font>
      <sz val="10"/>
      <color rgb="FF002060"/>
      <name val="Cambria"/>
      <family val="1"/>
      <scheme val="major"/>
    </font>
    <font>
      <b/>
      <sz val="8"/>
      <color rgb="FF002060"/>
      <name val="Calibri"/>
      <family val="2"/>
      <scheme val="minor"/>
    </font>
    <font>
      <b/>
      <sz val="10"/>
      <color rgb="FF002060"/>
      <name val="Calibri"/>
      <family val="2"/>
      <scheme val="minor"/>
    </font>
    <font>
      <b/>
      <sz val="36"/>
      <color theme="1"/>
      <name val="Alaska"/>
      <family val="2"/>
    </font>
    <font>
      <sz val="11"/>
      <color rgb="FF00B050"/>
      <name val="Cambria"/>
      <family val="1"/>
      <scheme val="major"/>
    </font>
    <font>
      <b/>
      <sz val="36"/>
      <color rgb="FF0070C0"/>
      <name val="Imprint MT Shadow"/>
      <family val="5"/>
    </font>
    <font>
      <sz val="20"/>
      <color rgb="FFFF0000"/>
      <name val="Cambria"/>
      <family val="1"/>
      <scheme val="major"/>
    </font>
    <font>
      <sz val="20"/>
      <color rgb="FF002060"/>
      <name val="Cambria"/>
      <family val="1"/>
      <scheme val="major"/>
    </font>
    <font>
      <sz val="11"/>
      <color theme="1"/>
      <name val="Times New Roman"/>
      <family val="1"/>
    </font>
    <font>
      <sz val="11"/>
      <color theme="1"/>
      <name val="Arial"/>
      <family val="2"/>
    </font>
    <font>
      <b/>
      <sz val="26"/>
      <color theme="1"/>
      <name val="Cambria"/>
      <family val="1"/>
      <scheme val="major"/>
    </font>
    <font>
      <sz val="22"/>
      <color theme="1"/>
      <name val="Calibri"/>
      <family val="2"/>
      <scheme val="minor"/>
    </font>
    <font>
      <b/>
      <sz val="11"/>
      <color rgb="FF002060"/>
      <name val="Calibri"/>
      <family val="2"/>
      <scheme val="minor"/>
    </font>
    <font>
      <sz val="11"/>
      <color theme="5" tint="-0.499984740745262"/>
      <name val="Cambria"/>
      <family val="1"/>
      <scheme val="major"/>
    </font>
    <font>
      <b/>
      <sz val="26"/>
      <color theme="0"/>
      <name val="Cambria"/>
      <family val="1"/>
      <scheme val="major"/>
    </font>
    <font>
      <sz val="12"/>
      <color theme="1"/>
      <name val="Times New Roman"/>
      <family val="1"/>
    </font>
    <font>
      <sz val="36"/>
      <color rgb="FF002060"/>
      <name val="Calibri"/>
      <family val="2"/>
      <scheme val="minor"/>
    </font>
    <font>
      <b/>
      <sz val="24"/>
      <name val="Cambria"/>
      <family val="1"/>
      <scheme val="major"/>
    </font>
    <font>
      <b/>
      <sz val="26"/>
      <name val="Cambria"/>
      <family val="1"/>
      <scheme val="major"/>
    </font>
    <font>
      <b/>
      <sz val="28"/>
      <name val="Cambria"/>
      <family val="1"/>
      <scheme val="major"/>
    </font>
    <font>
      <b/>
      <sz val="36"/>
      <name val="Cambria"/>
      <family val="1"/>
      <scheme val="major"/>
    </font>
    <font>
      <b/>
      <sz val="36"/>
      <color rgb="FFFF0000"/>
      <name val="Cambria"/>
      <family val="1"/>
      <scheme val="major"/>
    </font>
    <font>
      <b/>
      <sz val="36"/>
      <name val="Caslon Bd BT"/>
      <family val="1"/>
    </font>
    <font>
      <b/>
      <sz val="36"/>
      <color theme="1"/>
      <name val="Adobe Garamond Pro"/>
      <family val="1"/>
    </font>
    <font>
      <sz val="36"/>
      <color theme="1"/>
      <name val="Calibri"/>
      <family val="2"/>
      <scheme val="minor"/>
    </font>
    <font>
      <b/>
      <sz val="36"/>
      <name val="CentSchbkCyrill BT"/>
      <family val="1"/>
      <charset val="204"/>
    </font>
    <font>
      <b/>
      <sz val="36"/>
      <name val="Cambria"/>
      <family val="1"/>
    </font>
    <font>
      <sz val="36"/>
      <color rgb="FFC00000"/>
      <name val="Cambria"/>
      <family val="1"/>
      <scheme val="major"/>
    </font>
    <font>
      <b/>
      <sz val="36"/>
      <color rgb="FFC00000"/>
      <name val="Cambria"/>
      <family val="1"/>
      <scheme val="major"/>
    </font>
    <font>
      <b/>
      <sz val="36"/>
      <color theme="1"/>
      <name val="Calibri"/>
      <family val="2"/>
      <scheme val="minor"/>
    </font>
    <font>
      <sz val="36"/>
      <name val="Cambria"/>
      <family val="1"/>
      <scheme val="major"/>
    </font>
    <font>
      <sz val="36"/>
      <color rgb="FFFF0000"/>
      <name val="Cambria"/>
      <family val="1"/>
      <scheme val="major"/>
    </font>
    <font>
      <sz val="36"/>
      <color rgb="FF0070C0"/>
      <name val="Cambria"/>
      <family val="1"/>
      <scheme val="major"/>
    </font>
    <font>
      <b/>
      <sz val="36"/>
      <color rgb="FFC00000"/>
      <name val="Cambria"/>
      <family val="1"/>
    </font>
    <font>
      <b/>
      <sz val="28"/>
      <color rgb="FF002060"/>
      <name val="Cambria"/>
      <family val="1"/>
      <scheme val="major"/>
    </font>
    <font>
      <b/>
      <sz val="36"/>
      <color rgb="FF002060"/>
      <name val="Cambria"/>
      <family val="1"/>
      <scheme val="major"/>
    </font>
    <font>
      <b/>
      <sz val="24"/>
      <color rgb="FF002060"/>
      <name val="Cambria"/>
      <family val="1"/>
      <scheme val="major"/>
    </font>
    <font>
      <b/>
      <sz val="28"/>
      <color rgb="FFC00000"/>
      <name val="Cambria"/>
      <family val="1"/>
      <scheme val="major"/>
    </font>
    <font>
      <b/>
      <sz val="26"/>
      <color rgb="FFC00000"/>
      <name val="Cambria"/>
      <family val="1"/>
      <scheme val="major"/>
    </font>
    <font>
      <sz val="26"/>
      <color rgb="FFC00000"/>
      <name val="Cambria"/>
      <family val="1"/>
      <scheme val="major"/>
    </font>
    <font>
      <sz val="26"/>
      <color theme="1"/>
      <name val="Calibri"/>
      <family val="2"/>
      <scheme val="minor"/>
    </font>
    <font>
      <b/>
      <sz val="26"/>
      <color theme="1"/>
      <name val="Calibri"/>
      <family val="2"/>
      <scheme val="minor"/>
    </font>
    <font>
      <b/>
      <sz val="48"/>
      <color rgb="FF002060"/>
      <name val="Imprint MT Shadow"/>
      <family val="5"/>
    </font>
    <font>
      <b/>
      <sz val="36"/>
      <color rgb="FFC00000"/>
      <name val="Imprint MT Shadow"/>
      <family val="5"/>
    </font>
    <font>
      <b/>
      <sz val="48"/>
      <color rgb="FFC00000"/>
      <name val="Imprint MT Shadow"/>
      <family val="5"/>
    </font>
    <font>
      <b/>
      <sz val="20"/>
      <color rgb="FF0070C0"/>
      <name val="Cambria"/>
      <family val="1"/>
      <scheme val="major"/>
    </font>
    <font>
      <b/>
      <sz val="28"/>
      <color theme="0" tint="-0.249977111117893"/>
      <name val="Cambria"/>
      <family val="1"/>
    </font>
    <font>
      <b/>
      <sz val="45"/>
      <color rgb="FF002060"/>
      <name val="AlgerianBasD"/>
      <family val="5"/>
    </font>
    <font>
      <sz val="45"/>
      <color rgb="FF002060"/>
      <name val="AlgerianBasD"/>
      <family val="5"/>
    </font>
    <font>
      <b/>
      <sz val="22"/>
      <name val="Cambria"/>
      <family val="1"/>
      <scheme val="major"/>
    </font>
    <font>
      <b/>
      <sz val="12"/>
      <color theme="0"/>
      <name val="Cambria"/>
      <family val="1"/>
      <scheme val="major"/>
    </font>
    <font>
      <b/>
      <sz val="14"/>
      <color rgb="FF002060"/>
      <name val="Calibri"/>
      <family val="2"/>
      <scheme val="minor"/>
    </font>
    <font>
      <b/>
      <sz val="20"/>
      <color theme="0" tint="-0.14999847407452621"/>
      <name val="Cambria"/>
      <family val="1"/>
      <scheme val="major"/>
    </font>
    <font>
      <sz val="20"/>
      <color theme="0" tint="-0.14999847407452621"/>
      <name val="Cambria"/>
      <family val="1"/>
      <scheme val="major"/>
    </font>
    <font>
      <sz val="24"/>
      <color theme="0"/>
      <name val="Cambria"/>
      <family val="1"/>
      <scheme val="major"/>
    </font>
    <font>
      <b/>
      <sz val="8"/>
      <color theme="1"/>
      <name val="Cambria"/>
      <family val="1"/>
      <scheme val="major"/>
    </font>
    <font>
      <b/>
      <sz val="22"/>
      <color theme="0"/>
      <name val="Cooper BlkOul BT"/>
      <family val="5"/>
    </font>
    <font>
      <sz val="22"/>
      <name val="Cambria"/>
      <family val="1"/>
      <scheme val="major"/>
    </font>
    <font>
      <b/>
      <sz val="22"/>
      <color rgb="FFC00000"/>
      <name val="Cambria"/>
      <family val="1"/>
      <scheme val="major"/>
    </font>
    <font>
      <b/>
      <sz val="22"/>
      <color theme="1"/>
      <name val="Calibri"/>
      <family val="2"/>
      <scheme val="minor"/>
    </font>
    <font>
      <b/>
      <sz val="22"/>
      <color rgb="FFC00000"/>
      <name val="Cambria"/>
      <family val="1"/>
    </font>
    <font>
      <b/>
      <sz val="72"/>
      <color rgb="FFFFC000"/>
      <name val="Algerian"/>
      <family val="5"/>
    </font>
    <font>
      <b/>
      <sz val="28"/>
      <color theme="0"/>
      <name val="Cambria"/>
      <family val="1"/>
      <scheme val="major"/>
    </font>
    <font>
      <u/>
      <sz val="11"/>
      <color theme="10"/>
      <name val="Calibri"/>
      <family val="2"/>
    </font>
    <font>
      <b/>
      <sz val="24"/>
      <color theme="0"/>
      <name val="Cambria"/>
      <family val="1"/>
      <scheme val="major"/>
    </font>
    <font>
      <b/>
      <sz val="24"/>
      <color rgb="FFFFFF00"/>
      <name val="Cambria"/>
      <family val="1"/>
      <scheme val="major"/>
    </font>
    <font>
      <u/>
      <sz val="14"/>
      <color rgb="FFFFFF00"/>
      <name val="Calibri"/>
      <family val="2"/>
    </font>
    <font>
      <u/>
      <sz val="26"/>
      <color rgb="FFFFFF00"/>
      <name val="Calibri"/>
      <family val="2"/>
    </font>
    <font>
      <b/>
      <u/>
      <sz val="26"/>
      <color rgb="FFFFFF00"/>
      <name val="Calibri"/>
      <family val="2"/>
    </font>
    <font>
      <b/>
      <sz val="11"/>
      <color theme="0"/>
      <name val="Baskerville Old Face"/>
      <family val="1"/>
    </font>
    <font>
      <b/>
      <sz val="11"/>
      <color rgb="FFFFFF00"/>
      <name val="Baskerville Old Face"/>
      <family val="1"/>
    </font>
    <font>
      <sz val="26"/>
      <color rgb="FFFFFF00"/>
      <name val="Cooper Std Black"/>
      <family val="1"/>
    </font>
    <font>
      <b/>
      <sz val="34"/>
      <color rgb="FF7030A0"/>
      <name val="Cooper Std Black"/>
      <family val="1"/>
    </font>
    <font>
      <b/>
      <sz val="34"/>
      <color rgb="FF7030A0"/>
      <name val="Symbol"/>
      <family val="1"/>
      <charset val="2"/>
    </font>
    <font>
      <sz val="12"/>
      <color theme="0"/>
      <name val="Cambria"/>
      <family val="1"/>
      <scheme val="major"/>
    </font>
    <font>
      <sz val="11"/>
      <color rgb="FFFFFF00"/>
      <name val="Cooper Std Black"/>
      <family val="1"/>
    </font>
    <font>
      <b/>
      <sz val="18"/>
      <color rgb="FF002060"/>
      <name val="Cambria"/>
      <family val="1"/>
      <scheme val="major"/>
    </font>
    <font>
      <sz val="18"/>
      <color theme="0"/>
      <name val="Cambria"/>
      <family val="1"/>
      <scheme val="major"/>
    </font>
    <font>
      <b/>
      <sz val="18"/>
      <color rgb="FF002060"/>
      <name val="Imprint MT Shadow"/>
      <family val="5"/>
    </font>
    <font>
      <b/>
      <sz val="18"/>
      <color rgb="FF002060"/>
      <name val="Caslon Bd BT"/>
      <family val="1"/>
    </font>
    <font>
      <b/>
      <sz val="18"/>
      <color rgb="FF002060"/>
      <name val="Adobe Garamond Pro"/>
      <family val="1"/>
    </font>
    <font>
      <b/>
      <sz val="18"/>
      <color rgb="FF002060"/>
      <name val="CentSchbkCyrill BT"/>
      <family val="1"/>
      <charset val="204"/>
    </font>
    <font>
      <b/>
      <sz val="18"/>
      <color rgb="FF002060"/>
      <name val="Cambria"/>
      <family val="1"/>
    </font>
    <font>
      <b/>
      <sz val="18"/>
      <color theme="5" tint="-0.499984740745262"/>
      <name val="Cambria"/>
      <family val="1"/>
      <scheme val="major"/>
    </font>
    <font>
      <sz val="18"/>
      <color rgb="FF002060"/>
      <name val="Calibri"/>
      <family val="2"/>
      <scheme val="minor"/>
    </font>
    <font>
      <b/>
      <sz val="18"/>
      <color theme="5" tint="-0.499984740745262"/>
      <name val="Calibri"/>
      <family val="2"/>
      <scheme val="minor"/>
    </font>
    <font>
      <sz val="18"/>
      <color rgb="FF002060"/>
      <name val="Cambria"/>
      <family val="1"/>
      <scheme val="major"/>
    </font>
    <font>
      <b/>
      <sz val="28"/>
      <color theme="5" tint="-0.499984740745262"/>
      <name val="AlgerianBasD"/>
      <family val="5"/>
    </font>
    <font>
      <sz val="28"/>
      <color theme="5" tint="-0.499984740745262"/>
      <name val="AlgerianBasD"/>
      <family val="5"/>
    </font>
    <font>
      <b/>
      <sz val="16"/>
      <color rgb="FF002060"/>
      <name val="Cambria"/>
      <family val="1"/>
      <scheme val="major"/>
    </font>
    <font>
      <b/>
      <sz val="18"/>
      <color theme="0" tint="-0.14999847407452621"/>
      <name val="Cambria"/>
      <family val="1"/>
    </font>
    <font>
      <b/>
      <sz val="12"/>
      <color theme="5" tint="-0.499984740745262"/>
      <name val="Cambria"/>
      <family val="1"/>
      <scheme val="major"/>
    </font>
    <font>
      <b/>
      <sz val="12"/>
      <color rgb="FF002060"/>
      <name val="Calibri"/>
      <family val="2"/>
      <scheme val="minor"/>
    </font>
    <font>
      <b/>
      <sz val="11"/>
      <color rgb="FF002060"/>
      <name val="Cambria"/>
      <family val="1"/>
    </font>
    <font>
      <b/>
      <sz val="26"/>
      <color theme="5" tint="-0.499984740745262"/>
      <name val="Imprint MT Shadow"/>
      <family val="5"/>
    </font>
    <font>
      <b/>
      <sz val="26"/>
      <color rgb="FF002060"/>
      <name val="Imprint MT Shadow"/>
      <family val="5"/>
    </font>
    <font>
      <b/>
      <sz val="14"/>
      <color rgb="FF002060"/>
      <name val="Cambria"/>
      <family val="1"/>
      <scheme val="major"/>
    </font>
    <font>
      <b/>
      <sz val="20"/>
      <color rgb="FF002060"/>
      <name val="Cambria"/>
      <family val="1"/>
      <scheme val="major"/>
    </font>
    <font>
      <b/>
      <sz val="20"/>
      <color rgb="FF002060"/>
      <name val="Cambria"/>
      <family val="1"/>
    </font>
    <font>
      <sz val="11"/>
      <color theme="0"/>
      <name val="Calibri"/>
      <family val="2"/>
      <scheme val="minor"/>
    </font>
    <font>
      <b/>
      <sz val="48"/>
      <color rgb="FFFF0000"/>
      <name val="Calibri"/>
      <family val="2"/>
      <scheme val="minor"/>
    </font>
    <font>
      <sz val="20"/>
      <color theme="0"/>
      <name val="Calibri"/>
      <family val="2"/>
      <scheme val="minor"/>
    </font>
    <font>
      <b/>
      <sz val="28"/>
      <color theme="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0070C0"/>
        <bgColor indexed="64"/>
      </patternFill>
    </fill>
  </fills>
  <borders count="356">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medium">
        <color rgb="FFFF0000"/>
      </left>
      <right style="thin">
        <color rgb="FF7030A0"/>
      </right>
      <top style="medium">
        <color rgb="FFFF0000"/>
      </top>
      <bottom style="medium">
        <color rgb="FFFF0000"/>
      </bottom>
      <diagonal/>
    </border>
    <border>
      <left style="thin">
        <color rgb="FF7030A0"/>
      </left>
      <right style="thin">
        <color rgb="FF7030A0"/>
      </right>
      <top style="medium">
        <color rgb="FFFF0000"/>
      </top>
      <bottom style="medium">
        <color rgb="FFFF0000"/>
      </bottom>
      <diagonal/>
    </border>
    <border>
      <left style="thin">
        <color rgb="FF7030A0"/>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style="medium">
        <color rgb="FFFF0000"/>
      </left>
      <right style="thin">
        <color rgb="FF7030A0"/>
      </right>
      <top style="medium">
        <color rgb="FFFF0000"/>
      </top>
      <bottom style="thin">
        <color rgb="FF7030A0"/>
      </bottom>
      <diagonal/>
    </border>
    <border>
      <left style="thin">
        <color rgb="FF7030A0"/>
      </left>
      <right style="medium">
        <color rgb="FFFF0000"/>
      </right>
      <top style="medium">
        <color rgb="FFFF0000"/>
      </top>
      <bottom style="thin">
        <color rgb="FF7030A0"/>
      </bottom>
      <diagonal/>
    </border>
    <border>
      <left style="medium">
        <color rgb="FFFF0000"/>
      </left>
      <right style="thin">
        <color rgb="FF7030A0"/>
      </right>
      <top style="thin">
        <color rgb="FF7030A0"/>
      </top>
      <bottom style="thin">
        <color rgb="FF7030A0"/>
      </bottom>
      <diagonal/>
    </border>
    <border>
      <left style="thin">
        <color rgb="FF7030A0"/>
      </left>
      <right style="medium">
        <color rgb="FFFF0000"/>
      </right>
      <top style="thin">
        <color rgb="FF7030A0"/>
      </top>
      <bottom style="thin">
        <color rgb="FF7030A0"/>
      </bottom>
      <diagonal/>
    </border>
    <border>
      <left style="medium">
        <color rgb="FFFF0000"/>
      </left>
      <right style="thin">
        <color rgb="FF7030A0"/>
      </right>
      <top style="thin">
        <color rgb="FF7030A0"/>
      </top>
      <bottom style="medium">
        <color rgb="FFFF0000"/>
      </bottom>
      <diagonal/>
    </border>
    <border>
      <left style="thin">
        <color rgb="FF7030A0"/>
      </left>
      <right style="medium">
        <color rgb="FFFF0000"/>
      </right>
      <top style="thin">
        <color rgb="FF7030A0"/>
      </top>
      <bottom style="medium">
        <color rgb="FFFF0000"/>
      </bottom>
      <diagonal/>
    </border>
    <border>
      <left/>
      <right style="thin">
        <color rgb="FF7030A0"/>
      </right>
      <top style="medium">
        <color rgb="FFFF0000"/>
      </top>
      <bottom style="medium">
        <color rgb="FFFF0000"/>
      </bottom>
      <diagonal/>
    </border>
    <border>
      <left style="thin">
        <color rgb="FF7030A0"/>
      </left>
      <right style="thin">
        <color rgb="FF7030A0"/>
      </right>
      <top style="thin">
        <color rgb="FF7030A0"/>
      </top>
      <bottom style="medium">
        <color rgb="FFFF0000"/>
      </bottom>
      <diagonal/>
    </border>
    <border>
      <left style="thin">
        <color rgb="FF7030A0"/>
      </left>
      <right/>
      <top/>
      <bottom/>
      <diagonal/>
    </border>
    <border>
      <left style="thin">
        <color rgb="FF7030A0"/>
      </left>
      <right style="thin">
        <color rgb="FF7030A0"/>
      </right>
      <top/>
      <bottom style="medium">
        <color rgb="FFFF0000"/>
      </bottom>
      <diagonal/>
    </border>
    <border>
      <left style="thin">
        <color rgb="FF7030A0"/>
      </left>
      <right/>
      <top style="thin">
        <color rgb="FF7030A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7030A0"/>
      </right>
      <top/>
      <bottom style="thin">
        <color rgb="FF7030A0"/>
      </bottom>
      <diagonal/>
    </border>
    <border>
      <left style="thin">
        <color rgb="FF7030A0"/>
      </left>
      <right style="thin">
        <color rgb="FF7030A0"/>
      </right>
      <top style="medium">
        <color rgb="FFFF0000"/>
      </top>
      <bottom style="thin">
        <color rgb="FF7030A0"/>
      </bottom>
      <diagonal/>
    </border>
    <border>
      <left style="medium">
        <color rgb="FFFF0000"/>
      </left>
      <right style="thin">
        <color rgb="FF7030A0"/>
      </right>
      <top style="thin">
        <color rgb="FF7030A0"/>
      </top>
      <bottom/>
      <diagonal/>
    </border>
    <border>
      <left style="thin">
        <color rgb="FF7030A0"/>
      </left>
      <right/>
      <top style="medium">
        <color rgb="FFFF0000"/>
      </top>
      <bottom style="thin">
        <color rgb="FF7030A0"/>
      </bottom>
      <diagonal/>
    </border>
    <border>
      <left style="thin">
        <color rgb="FF7030A0"/>
      </left>
      <right style="medium">
        <color rgb="FFFF0000"/>
      </right>
      <top/>
      <bottom/>
      <diagonal/>
    </border>
    <border>
      <left style="thin">
        <color rgb="FF7030A0"/>
      </left>
      <right style="medium">
        <color rgb="FFFF0000"/>
      </right>
      <top/>
      <bottom style="medium">
        <color rgb="FFFF0000"/>
      </bottom>
      <diagonal/>
    </border>
    <border>
      <left style="medium">
        <color rgb="FFFF0000"/>
      </left>
      <right style="thin">
        <color rgb="FF7030A0"/>
      </right>
      <top/>
      <bottom style="medium">
        <color rgb="FFFF0000"/>
      </bottom>
      <diagonal/>
    </border>
    <border>
      <left style="thin">
        <color rgb="FF7030A0"/>
      </left>
      <right style="thin">
        <color rgb="FF7030A0"/>
      </right>
      <top style="medium">
        <color rgb="FFFF0000"/>
      </top>
      <bottom/>
      <diagonal/>
    </border>
    <border>
      <left style="thin">
        <color rgb="FF7030A0"/>
      </left>
      <right style="medium">
        <color rgb="FFFF0000"/>
      </right>
      <top style="medium">
        <color rgb="FFFF0000"/>
      </top>
      <bottom/>
      <diagonal/>
    </border>
    <border>
      <left style="medium">
        <color rgb="FFFF0000"/>
      </left>
      <right/>
      <top/>
      <bottom style="medium">
        <color rgb="FFFF0000"/>
      </bottom>
      <diagonal/>
    </border>
    <border>
      <left style="medium">
        <color rgb="FFFF0000"/>
      </left>
      <right style="thin">
        <color rgb="FF7030A0"/>
      </right>
      <top style="medium">
        <color rgb="FFFF0000"/>
      </top>
      <bottom/>
      <diagonal/>
    </border>
    <border>
      <left style="thin">
        <color rgb="FF7030A0"/>
      </left>
      <right/>
      <top style="medium">
        <color rgb="FFFF0000"/>
      </top>
      <bottom style="medium">
        <color rgb="FFFF0000"/>
      </bottom>
      <diagonal/>
    </border>
    <border>
      <left style="thin">
        <color rgb="FF7030A0"/>
      </left>
      <right/>
      <top style="medium">
        <color rgb="FFFF0000"/>
      </top>
      <bottom/>
      <diagonal/>
    </border>
    <border>
      <left style="thin">
        <color rgb="FF7030A0"/>
      </left>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medium">
        <color rgb="FFFF0000"/>
      </top>
      <bottom style="thin">
        <color rgb="FF002060"/>
      </bottom>
      <diagonal/>
    </border>
    <border>
      <left style="medium">
        <color rgb="FFFF0000"/>
      </left>
      <right/>
      <top style="medium">
        <color rgb="FFFF0000"/>
      </top>
      <bottom style="thin">
        <color rgb="FF002060"/>
      </bottom>
      <diagonal/>
    </border>
    <border>
      <left/>
      <right style="thin">
        <color indexed="46"/>
      </right>
      <top style="medium">
        <color rgb="FFFF0000"/>
      </top>
      <bottom style="thin">
        <color rgb="FF002060"/>
      </bottom>
      <diagonal/>
    </border>
    <border>
      <left/>
      <right/>
      <top style="thin">
        <color rgb="FF002060"/>
      </top>
      <bottom style="thin">
        <color rgb="FF002060"/>
      </bottom>
      <diagonal/>
    </border>
    <border>
      <left style="medium">
        <color rgb="FFFF0000"/>
      </left>
      <right/>
      <top style="thin">
        <color rgb="FF002060"/>
      </top>
      <bottom style="thin">
        <color rgb="FF002060"/>
      </bottom>
      <diagonal/>
    </border>
    <border>
      <left/>
      <right style="thin">
        <color indexed="46"/>
      </right>
      <top style="thin">
        <color rgb="FF002060"/>
      </top>
      <bottom style="thin">
        <color rgb="FF002060"/>
      </bottom>
      <diagonal/>
    </border>
    <border>
      <left style="thin">
        <color indexed="46"/>
      </left>
      <right style="thin">
        <color rgb="FF002060"/>
      </right>
      <top style="medium">
        <color rgb="FFFF0000"/>
      </top>
      <bottom style="thin">
        <color rgb="FF002060"/>
      </bottom>
      <diagonal/>
    </border>
    <border>
      <left style="thin">
        <color rgb="FF002060"/>
      </left>
      <right style="thin">
        <color rgb="FF002060"/>
      </right>
      <top style="thin">
        <color rgb="FF002060"/>
      </top>
      <bottom style="thin">
        <color rgb="FF002060"/>
      </bottom>
      <diagonal/>
    </border>
    <border>
      <left/>
      <right style="thin">
        <color rgb="FF002060"/>
      </right>
      <top/>
      <bottom style="medium">
        <color rgb="FFFF0000"/>
      </bottom>
      <diagonal/>
    </border>
    <border>
      <left/>
      <right style="thin">
        <color rgb="FF002060"/>
      </right>
      <top style="medium">
        <color rgb="FFFF0000"/>
      </top>
      <bottom/>
      <diagonal/>
    </border>
    <border>
      <left/>
      <right style="thin">
        <color rgb="FF002060"/>
      </right>
      <top style="medium">
        <color rgb="FFFF0000"/>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medium">
        <color rgb="FFFF0000"/>
      </bottom>
      <diagonal/>
    </border>
    <border>
      <left style="thin">
        <color indexed="46"/>
      </left>
      <right style="thin">
        <color rgb="FF002060"/>
      </right>
      <top style="thin">
        <color rgb="FF002060"/>
      </top>
      <bottom style="thin">
        <color rgb="FF002060"/>
      </bottom>
      <diagonal/>
    </border>
    <border>
      <left style="thin">
        <color rgb="FF002060"/>
      </left>
      <right style="thin">
        <color rgb="FF002060"/>
      </right>
      <top style="medium">
        <color rgb="FFFF0000"/>
      </top>
      <bottom style="thin">
        <color rgb="FF002060"/>
      </bottom>
      <diagonal/>
    </border>
    <border>
      <left style="medium">
        <color rgb="FFFF0000"/>
      </left>
      <right/>
      <top style="thin">
        <color rgb="FF002060"/>
      </top>
      <bottom style="medium">
        <color rgb="FFFF0000"/>
      </bottom>
      <diagonal/>
    </border>
    <border>
      <left style="thin">
        <color rgb="FF002060"/>
      </left>
      <right style="thin">
        <color rgb="FF002060"/>
      </right>
      <top/>
      <bottom style="medium">
        <color rgb="FFFF0000"/>
      </bottom>
      <diagonal/>
    </border>
    <border>
      <left style="medium">
        <color rgb="FFFF0000"/>
      </left>
      <right style="thin">
        <color rgb="FF002060"/>
      </right>
      <top style="medium">
        <color rgb="FFFF0000"/>
      </top>
      <bottom style="thin">
        <color rgb="FF002060"/>
      </bottom>
      <diagonal/>
    </border>
    <border>
      <left style="medium">
        <color rgb="FFFF0000"/>
      </left>
      <right style="thin">
        <color rgb="FF002060"/>
      </right>
      <top/>
      <bottom style="medium">
        <color rgb="FFFF0000"/>
      </bottom>
      <diagonal/>
    </border>
    <border>
      <left style="medium">
        <color rgb="FFFF0000"/>
      </left>
      <right style="thin">
        <color rgb="FF002060"/>
      </right>
      <top style="thin">
        <color rgb="FF002060"/>
      </top>
      <bottom style="thin">
        <color rgb="FF002060"/>
      </bottom>
      <diagonal/>
    </border>
    <border>
      <left style="medium">
        <color rgb="FFFF000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rgb="FFFF000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style="thin">
        <color rgb="FF002060"/>
      </left>
      <right/>
      <top style="thin">
        <color rgb="FF002060"/>
      </top>
      <bottom style="thin">
        <color rgb="FF002060"/>
      </bottom>
      <diagonal/>
    </border>
    <border>
      <left style="medium">
        <color rgb="FFFF0000"/>
      </left>
      <right style="thin">
        <color rgb="FF002060"/>
      </right>
      <top/>
      <bottom/>
      <diagonal/>
    </border>
    <border>
      <left/>
      <right style="thin">
        <color rgb="FF7030A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style="medium">
        <color rgb="FFFF0000"/>
      </bottom>
      <diagonal/>
    </border>
    <border>
      <left style="thin">
        <color rgb="FF7030A0"/>
      </left>
      <right/>
      <top/>
      <bottom style="thin">
        <color rgb="FF7030A0"/>
      </bottom>
      <diagonal/>
    </border>
    <border>
      <left/>
      <right style="medium">
        <color rgb="FFFF0000"/>
      </right>
      <top/>
      <bottom style="medium">
        <color rgb="FFFF0000"/>
      </bottom>
      <diagonal/>
    </border>
    <border>
      <left style="medium">
        <color rgb="FFFF0000"/>
      </left>
      <right style="thin">
        <color rgb="FF7030A0"/>
      </right>
      <top/>
      <bottom/>
      <diagonal/>
    </border>
    <border>
      <left style="thin">
        <color rgb="FF7030A0"/>
      </left>
      <right style="medium">
        <color rgb="FFFF0000"/>
      </right>
      <top/>
      <bottom style="thin">
        <color rgb="FF7030A0"/>
      </bottom>
      <diagonal/>
    </border>
    <border>
      <left style="thin">
        <color rgb="FF002060"/>
      </left>
      <right/>
      <top style="medium">
        <color rgb="FFFF0000"/>
      </top>
      <bottom style="thin">
        <color rgb="FF002060"/>
      </bottom>
      <diagonal/>
    </border>
    <border>
      <left/>
      <right style="thin">
        <color rgb="FF7030A0"/>
      </right>
      <top style="thin">
        <color rgb="FF7030A0"/>
      </top>
      <bottom style="thin">
        <color rgb="FF7030A0"/>
      </bottom>
      <diagonal/>
    </border>
    <border>
      <left/>
      <right style="thin">
        <color rgb="FF7030A0"/>
      </right>
      <top style="thin">
        <color rgb="FF7030A0"/>
      </top>
      <bottom style="medium">
        <color rgb="FFFF0000"/>
      </bottom>
      <diagonal/>
    </border>
    <border>
      <left/>
      <right style="thin">
        <color rgb="FF7030A0"/>
      </right>
      <top/>
      <bottom style="thin">
        <color rgb="FF7030A0"/>
      </bottom>
      <diagonal/>
    </border>
    <border>
      <left style="thin">
        <color rgb="FF002060"/>
      </left>
      <right style="thin">
        <color rgb="FF002060"/>
      </right>
      <top style="thin">
        <color rgb="FF002060"/>
      </top>
      <bottom/>
      <diagonal/>
    </border>
    <border>
      <left/>
      <right/>
      <top style="thin">
        <color rgb="FF7030A0"/>
      </top>
      <bottom/>
      <diagonal/>
    </border>
    <border>
      <left/>
      <right style="thin">
        <color rgb="FF7030A0"/>
      </right>
      <top style="medium">
        <color rgb="FFFF0000"/>
      </top>
      <bottom style="thin">
        <color rgb="FF7030A0"/>
      </bottom>
      <diagonal/>
    </border>
    <border>
      <left style="thin">
        <color indexed="64"/>
      </left>
      <right style="thin">
        <color indexed="64"/>
      </right>
      <top style="thin">
        <color indexed="64"/>
      </top>
      <bottom style="thin">
        <color indexed="64"/>
      </bottom>
      <diagonal/>
    </border>
    <border>
      <left style="medium">
        <color rgb="FFFF0000"/>
      </left>
      <right style="thin">
        <color rgb="FF002060"/>
      </right>
      <top style="thin">
        <color rgb="FF002060"/>
      </top>
      <bottom style="medium">
        <color rgb="FFFF0000"/>
      </bottom>
      <diagonal/>
    </border>
    <border>
      <left style="thin">
        <color rgb="FF002060"/>
      </left>
      <right/>
      <top style="thin">
        <color rgb="FF002060"/>
      </top>
      <bottom style="medium">
        <color rgb="FFFF0000"/>
      </bottom>
      <diagonal/>
    </border>
    <border>
      <left/>
      <right/>
      <top style="thin">
        <color rgb="FF002060"/>
      </top>
      <bottom style="medium">
        <color rgb="FFFF0000"/>
      </bottom>
      <diagonal/>
    </border>
    <border>
      <left style="thin">
        <color rgb="FF002060"/>
      </left>
      <right style="thin">
        <color rgb="FF002060"/>
      </right>
      <top/>
      <bottom/>
      <diagonal/>
    </border>
    <border>
      <left/>
      <right style="medium">
        <color rgb="FFFF0000"/>
      </right>
      <top/>
      <bottom style="thin">
        <color rgb="FF7030A0"/>
      </bottom>
      <diagonal/>
    </border>
    <border>
      <left style="thin">
        <color rgb="FF002060"/>
      </left>
      <right style="medium">
        <color rgb="FFFF0000"/>
      </right>
      <top style="thin">
        <color rgb="FF002060"/>
      </top>
      <bottom style="thin">
        <color rgb="FF002060"/>
      </bottom>
      <diagonal/>
    </border>
    <border>
      <left style="medium">
        <color rgb="FFFF0000"/>
      </left>
      <right style="thin">
        <color rgb="FF002060"/>
      </right>
      <top style="thin">
        <color rgb="FF002060"/>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medium">
        <color rgb="FFFF0000"/>
      </left>
      <right/>
      <top style="thin">
        <color rgb="FF7030A0"/>
      </top>
      <bottom/>
      <diagonal/>
    </border>
    <border>
      <left/>
      <right style="medium">
        <color rgb="FFFF0000"/>
      </right>
      <top style="thin">
        <color rgb="FF7030A0"/>
      </top>
      <bottom/>
      <diagonal/>
    </border>
    <border>
      <left style="thin">
        <color rgb="FF7030A0"/>
      </left>
      <right style="thin">
        <color rgb="FF7030A0"/>
      </right>
      <top/>
      <bottom style="thin">
        <color indexed="64"/>
      </bottom>
      <diagonal/>
    </border>
    <border>
      <left/>
      <right style="thin">
        <color indexed="64"/>
      </right>
      <top style="thin">
        <color indexed="64"/>
      </top>
      <bottom style="thin">
        <color indexed="64"/>
      </bottom>
      <diagonal/>
    </border>
    <border>
      <left style="thin">
        <color rgb="FF002060"/>
      </left>
      <right/>
      <top style="thin">
        <color rgb="FF002060"/>
      </top>
      <bottom/>
      <diagonal/>
    </border>
    <border>
      <left style="thin">
        <color rgb="FF7030A0"/>
      </left>
      <right/>
      <top style="thin">
        <color rgb="FF7030A0"/>
      </top>
      <bottom/>
      <diagonal/>
    </border>
    <border>
      <left style="thin">
        <color rgb="FF002060"/>
      </left>
      <right style="medium">
        <color rgb="FFFF0000"/>
      </right>
      <top style="medium">
        <color rgb="FFFF0000"/>
      </top>
      <bottom style="thin">
        <color rgb="FF002060"/>
      </bottom>
      <diagonal/>
    </border>
    <border>
      <left/>
      <right style="medium">
        <color rgb="FFFF0000"/>
      </right>
      <top style="thin">
        <color rgb="FF00206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indexed="64"/>
      </left>
      <right/>
      <top style="medium">
        <color rgb="FFFF0000"/>
      </top>
      <bottom style="thin">
        <color rgb="FF002060"/>
      </bottom>
      <diagonal/>
    </border>
    <border>
      <left style="thin">
        <color indexed="64"/>
      </left>
      <right style="medium">
        <color rgb="FFFF0000"/>
      </right>
      <top style="thin">
        <color indexed="64"/>
      </top>
      <bottom style="thin">
        <color indexed="64"/>
      </bottom>
      <diagonal/>
    </border>
    <border>
      <left/>
      <right style="thin">
        <color indexed="46"/>
      </right>
      <top/>
      <bottom/>
      <diagonal/>
    </border>
    <border>
      <left style="thin">
        <color indexed="46"/>
      </left>
      <right style="thin">
        <color rgb="FF002060"/>
      </right>
      <top/>
      <bottom/>
      <diagonal/>
    </border>
    <border>
      <left style="medium">
        <color rgb="FFFF0000"/>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bottom style="thin">
        <color rgb="FF002060"/>
      </bottom>
      <diagonal/>
    </border>
    <border>
      <left style="thin">
        <color rgb="FF7030A0"/>
      </left>
      <right style="thin">
        <color indexed="64"/>
      </right>
      <top/>
      <bottom style="thin">
        <color rgb="FF002060"/>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style="thin">
        <color rgb="FFFF0000"/>
      </right>
      <top/>
      <bottom/>
      <diagonal/>
    </border>
    <border>
      <left style="thin">
        <color rgb="FFFF0000"/>
      </left>
      <right style="thin">
        <color rgb="FFFF0000"/>
      </right>
      <top/>
      <bottom/>
      <diagonal/>
    </border>
    <border>
      <left/>
      <right style="medium">
        <color rgb="FFFF0000"/>
      </right>
      <top style="thin">
        <color rgb="FF7030A0"/>
      </top>
      <bottom style="thin">
        <color rgb="FF7030A0"/>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7030A0"/>
      </left>
      <right style="medium">
        <color indexed="64"/>
      </right>
      <top/>
      <bottom style="medium">
        <color rgb="FFFF0000"/>
      </bottom>
      <diagonal/>
    </border>
    <border>
      <left style="medium">
        <color indexed="64"/>
      </left>
      <right style="thin">
        <color rgb="FF7030A0"/>
      </right>
      <top/>
      <bottom style="thin">
        <color rgb="FF7030A0"/>
      </bottom>
      <diagonal/>
    </border>
    <border>
      <left style="thin">
        <color rgb="FF7030A0"/>
      </left>
      <right style="medium">
        <color indexed="64"/>
      </right>
      <top/>
      <bottom style="thin">
        <color rgb="FF7030A0"/>
      </bottom>
      <diagonal/>
    </border>
    <border>
      <left style="medium">
        <color indexed="64"/>
      </left>
      <right style="thin">
        <color rgb="FF7030A0"/>
      </right>
      <top style="thin">
        <color rgb="FF7030A0"/>
      </top>
      <bottom style="thin">
        <color rgb="FF7030A0"/>
      </bottom>
      <diagonal/>
    </border>
    <border>
      <left style="medium">
        <color indexed="64"/>
      </left>
      <right style="thin">
        <color rgb="FF7030A0"/>
      </right>
      <top style="medium">
        <color indexed="64"/>
      </top>
      <bottom style="thin">
        <color rgb="FF7030A0"/>
      </bottom>
      <diagonal/>
    </border>
    <border>
      <left style="thin">
        <color rgb="FF7030A0"/>
      </left>
      <right style="thin">
        <color rgb="FF7030A0"/>
      </right>
      <top style="medium">
        <color indexed="64"/>
      </top>
      <bottom style="thin">
        <color rgb="FF7030A0"/>
      </bottom>
      <diagonal/>
    </border>
    <border>
      <left style="thin">
        <color rgb="FF7030A0"/>
      </left>
      <right style="medium">
        <color indexed="64"/>
      </right>
      <top style="medium">
        <color indexed="64"/>
      </top>
      <bottom style="thin">
        <color rgb="FF7030A0"/>
      </bottom>
      <diagonal/>
    </border>
    <border>
      <left style="thin">
        <color rgb="FF7030A0"/>
      </left>
      <right style="medium">
        <color indexed="64"/>
      </right>
      <top style="thin">
        <color rgb="FF7030A0"/>
      </top>
      <bottom style="thin">
        <color rgb="FF7030A0"/>
      </bottom>
      <diagonal/>
    </border>
    <border>
      <left style="medium">
        <color indexed="64"/>
      </left>
      <right style="thin">
        <color rgb="FF7030A0"/>
      </right>
      <top style="thin">
        <color rgb="FF7030A0"/>
      </top>
      <bottom style="medium">
        <color rgb="FFFF0000"/>
      </bottom>
      <diagonal/>
    </border>
    <border>
      <left style="thin">
        <color rgb="FF7030A0"/>
      </left>
      <right style="medium">
        <color indexed="64"/>
      </right>
      <top style="thin">
        <color rgb="FF7030A0"/>
      </top>
      <bottom style="medium">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7030A0"/>
      </right>
      <top style="medium">
        <color rgb="FFFF0000"/>
      </top>
      <bottom style="thin">
        <color rgb="FF7030A0"/>
      </bottom>
      <diagonal/>
    </border>
    <border>
      <left style="thin">
        <color rgb="FF7030A0"/>
      </left>
      <right style="medium">
        <color indexed="64"/>
      </right>
      <top style="medium">
        <color rgb="FFFF0000"/>
      </top>
      <bottom/>
      <diagonal/>
    </border>
    <border>
      <left style="thin">
        <color rgb="FF7030A0"/>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rgb="FFFF0000"/>
      </bottom>
      <diagonal/>
    </border>
    <border>
      <left style="thin">
        <color indexed="64"/>
      </left>
      <right/>
      <top style="thin">
        <color indexed="64"/>
      </top>
      <bottom style="medium">
        <color rgb="FFFF0000"/>
      </bottom>
      <diagonal/>
    </border>
    <border>
      <left style="medium">
        <color indexed="64"/>
      </left>
      <right/>
      <top style="thin">
        <color rgb="FF7030A0"/>
      </top>
      <bottom/>
      <diagonal/>
    </border>
    <border>
      <left/>
      <right style="medium">
        <color indexed="64"/>
      </right>
      <top style="thin">
        <color rgb="FF7030A0"/>
      </top>
      <bottom/>
      <diagonal/>
    </border>
    <border>
      <left style="medium">
        <color indexed="64"/>
      </left>
      <right style="thin">
        <color rgb="FF002060"/>
      </right>
      <top style="thin">
        <color rgb="FF002060"/>
      </top>
      <bottom style="medium">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2060"/>
      </left>
      <right style="medium">
        <color indexed="64"/>
      </right>
      <top style="thin">
        <color rgb="FF002060"/>
      </top>
      <bottom style="thin">
        <color rgb="FF002060"/>
      </bottom>
      <diagonal/>
    </border>
    <border>
      <left style="medium">
        <color indexed="64"/>
      </left>
      <right style="medium">
        <color indexed="64"/>
      </right>
      <top/>
      <bottom style="medium">
        <color rgb="FFFF0000"/>
      </bottom>
      <diagonal/>
    </border>
    <border>
      <left style="medium">
        <color indexed="64"/>
      </left>
      <right style="medium">
        <color indexed="64"/>
      </right>
      <top/>
      <bottom style="thin">
        <color rgb="FF7030A0"/>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2060"/>
      </left>
      <right style="thin">
        <color rgb="FF002060"/>
      </right>
      <top style="thin">
        <color rgb="FF7030A0"/>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7030A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7030A0"/>
      </left>
      <right style="thin">
        <color indexed="64"/>
      </right>
      <top/>
      <bottom style="medium">
        <color rgb="FFFF0000"/>
      </bottom>
      <diagonal/>
    </border>
    <border>
      <left style="thin">
        <color indexed="64"/>
      </left>
      <right style="thin">
        <color rgb="FF002060"/>
      </right>
      <top/>
      <bottom style="thin">
        <color indexed="64"/>
      </bottom>
      <diagonal/>
    </border>
    <border>
      <left style="thin">
        <color rgb="FF002060"/>
      </left>
      <right style="thin">
        <color indexed="64"/>
      </right>
      <top/>
      <bottom style="thin">
        <color indexed="64"/>
      </bottom>
      <diagonal/>
    </border>
    <border>
      <left style="medium">
        <color rgb="FFFF0000"/>
      </left>
      <right style="thin">
        <color indexed="64"/>
      </right>
      <top style="thin">
        <color indexed="64"/>
      </top>
      <bottom style="thin">
        <color rgb="FF002060"/>
      </bottom>
      <diagonal/>
    </border>
    <border>
      <left style="thin">
        <color indexed="64"/>
      </left>
      <right style="thin">
        <color rgb="FF002060"/>
      </right>
      <top style="thin">
        <color indexed="64"/>
      </top>
      <bottom style="thin">
        <color rgb="FF002060"/>
      </bottom>
      <diagonal/>
    </border>
    <border>
      <left style="thin">
        <color rgb="FF7030A0"/>
      </left>
      <right style="medium">
        <color rgb="FFFF0000"/>
      </right>
      <top style="thin">
        <color rgb="FF7030A0"/>
      </top>
      <bottom/>
      <diagonal/>
    </border>
    <border>
      <left style="thin">
        <color rgb="FF002060"/>
      </left>
      <right style="thin">
        <color rgb="FF002060"/>
      </right>
      <top style="medium">
        <color rgb="FFFF0000"/>
      </top>
      <bottom/>
      <diagonal/>
    </border>
    <border>
      <left style="thin">
        <color indexed="64"/>
      </left>
      <right style="thin">
        <color rgb="FF7030A0"/>
      </right>
      <top style="thin">
        <color rgb="FF7030A0"/>
      </top>
      <bottom/>
      <diagonal/>
    </border>
    <border>
      <left style="thin">
        <color indexed="64"/>
      </left>
      <right style="thin">
        <color rgb="FF7030A0"/>
      </right>
      <top/>
      <bottom style="thin">
        <color rgb="FF7030A0"/>
      </bottom>
      <diagonal/>
    </border>
    <border>
      <left style="thin">
        <color indexed="64"/>
      </left>
      <right style="thin">
        <color theme="1"/>
      </right>
      <top style="thin">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bottom/>
      <diagonal/>
    </border>
    <border>
      <left style="thin">
        <color indexed="64"/>
      </left>
      <right style="medium">
        <color theme="1"/>
      </right>
      <top/>
      <bottom style="medium">
        <color indexed="64"/>
      </bottom>
      <diagonal/>
    </border>
    <border>
      <left style="medium">
        <color theme="1"/>
      </left>
      <right style="thin">
        <color indexed="64"/>
      </right>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top style="medium">
        <color indexed="64"/>
      </top>
      <bottom/>
      <diagonal/>
    </border>
    <border>
      <left/>
      <right style="medium">
        <color theme="1"/>
      </right>
      <top style="medium">
        <color indexed="64"/>
      </top>
      <bottom/>
      <diagonal/>
    </border>
    <border>
      <left/>
      <right style="medium">
        <color theme="1"/>
      </right>
      <top style="medium">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right style="medium">
        <color theme="1"/>
      </right>
      <top style="thin">
        <color indexed="64"/>
      </top>
      <bottom style="medium">
        <color theme="1"/>
      </bottom>
      <diagonal/>
    </border>
    <border>
      <left/>
      <right style="medium">
        <color indexed="64"/>
      </right>
      <top/>
      <bottom/>
      <diagonal/>
    </border>
    <border>
      <left style="thin">
        <color indexed="64"/>
      </left>
      <right/>
      <top/>
      <bottom style="medium">
        <color rgb="FFFF0000"/>
      </bottom>
      <diagonal/>
    </border>
    <border>
      <left/>
      <right style="thin">
        <color indexed="64"/>
      </right>
      <top/>
      <bottom style="medium">
        <color rgb="FFFF0000"/>
      </bottom>
      <diagonal/>
    </border>
    <border>
      <left style="thin">
        <color indexed="64"/>
      </left>
      <right style="medium">
        <color rgb="FFFF0000"/>
      </right>
      <top/>
      <bottom style="medium">
        <color rgb="FFFF0000"/>
      </bottom>
      <diagonal/>
    </border>
    <border>
      <left style="thin">
        <color indexed="64"/>
      </left>
      <right/>
      <top/>
      <bottom style="thin">
        <color indexed="64"/>
      </bottom>
      <diagonal/>
    </border>
    <border>
      <left/>
      <right style="medium">
        <color rgb="FFFF0000"/>
      </right>
      <top/>
      <bottom style="thin">
        <color indexed="64"/>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right style="thin">
        <color indexed="64"/>
      </right>
      <top style="medium">
        <color rgb="FFFF0000"/>
      </top>
      <bottom/>
      <diagonal/>
    </border>
    <border>
      <left/>
      <right style="thin">
        <color indexed="64"/>
      </right>
      <top/>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medium">
        <color rgb="FFFF0000"/>
      </right>
      <top style="medium">
        <color rgb="FFFF0000"/>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thin">
        <color rgb="FF002060"/>
      </top>
      <bottom style="thin">
        <color indexed="64"/>
      </bottom>
      <diagonal/>
    </border>
    <border>
      <left/>
      <right style="thin">
        <color rgb="FF002060"/>
      </right>
      <top style="thin">
        <color rgb="FF002060"/>
      </top>
      <bottom style="thin">
        <color indexed="64"/>
      </bottom>
      <diagonal/>
    </border>
    <border>
      <left/>
      <right style="thin">
        <color indexed="64"/>
      </right>
      <top style="thin">
        <color rgb="FF002060"/>
      </top>
      <bottom/>
      <diagonal/>
    </border>
    <border>
      <left style="thin">
        <color indexed="64"/>
      </left>
      <right style="thin">
        <color indexed="64"/>
      </right>
      <top style="thin">
        <color rgb="FF002060"/>
      </top>
      <bottom/>
      <diagonal/>
    </border>
    <border>
      <left/>
      <right/>
      <top style="thin">
        <color rgb="FF002060"/>
      </top>
      <bottom style="thin">
        <color indexed="64"/>
      </bottom>
      <diagonal/>
    </border>
    <border>
      <left style="medium">
        <color rgb="FFFF0000"/>
      </left>
      <right/>
      <top/>
      <bottom style="thin">
        <color rgb="FF7030A0"/>
      </bottom>
      <diagonal/>
    </border>
    <border>
      <left style="thin">
        <color rgb="FF002060"/>
      </left>
      <right style="thin">
        <color indexed="64"/>
      </right>
      <top/>
      <bottom style="medium">
        <color rgb="FFFF0000"/>
      </bottom>
      <diagonal/>
    </border>
    <border>
      <left style="thin">
        <color indexed="64"/>
      </left>
      <right style="thin">
        <color rgb="FF7030A0"/>
      </right>
      <top style="thin">
        <color indexed="64"/>
      </top>
      <bottom/>
      <diagonal/>
    </border>
    <border>
      <left style="thin">
        <color indexed="64"/>
      </left>
      <right style="thin">
        <color rgb="FF7030A0"/>
      </right>
      <top/>
      <bottom style="thin">
        <color indexed="64"/>
      </bottom>
      <diagonal/>
    </border>
    <border>
      <left/>
      <right style="thin">
        <color rgb="FF7030A0"/>
      </right>
      <top/>
      <bottom style="thin">
        <color indexed="64"/>
      </bottom>
      <diagonal/>
    </border>
    <border>
      <left style="medium">
        <color indexed="64"/>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style="medium">
        <color indexed="64"/>
      </top>
      <bottom style="thin">
        <color rgb="FF7030A0"/>
      </bottom>
      <diagonal/>
    </border>
    <border>
      <left/>
      <right/>
      <top style="medium">
        <color indexed="64"/>
      </top>
      <bottom style="thin">
        <color rgb="FF7030A0"/>
      </bottom>
      <diagonal/>
    </border>
    <border>
      <left/>
      <right style="medium">
        <color indexed="64"/>
      </right>
      <top style="medium">
        <color indexed="64"/>
      </top>
      <bottom style="thin">
        <color rgb="FF7030A0"/>
      </bottom>
      <diagonal/>
    </border>
    <border>
      <left style="medium">
        <color indexed="64"/>
      </left>
      <right/>
      <top style="medium">
        <color indexed="64"/>
      </top>
      <bottom style="thin">
        <color rgb="FF002060"/>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right style="medium">
        <color rgb="FFFF0000"/>
      </right>
      <top style="thin">
        <color indexed="64"/>
      </top>
      <bottom style="medium">
        <color rgb="FFFF0000"/>
      </bottom>
      <diagonal/>
    </border>
    <border>
      <left style="thin">
        <color rgb="FF002060"/>
      </left>
      <right style="medium">
        <color indexed="64"/>
      </right>
      <top style="thin">
        <color rgb="FF002060"/>
      </top>
      <bottom/>
      <diagonal/>
    </border>
    <border>
      <left style="thin">
        <color rgb="FF002060"/>
      </left>
      <right style="medium">
        <color indexed="64"/>
      </right>
      <top/>
      <bottom style="medium">
        <color rgb="FFFF0000"/>
      </bottom>
      <diagonal/>
    </border>
    <border>
      <left style="thin">
        <color rgb="FF002060"/>
      </left>
      <right style="medium">
        <color rgb="FFFF0000"/>
      </right>
      <top style="thin">
        <color rgb="FF002060"/>
      </top>
      <bottom/>
      <diagonal/>
    </border>
    <border>
      <left style="thin">
        <color rgb="FF002060"/>
      </left>
      <right style="medium">
        <color rgb="FFFF0000"/>
      </right>
      <top/>
      <bottom style="medium">
        <color rgb="FFFF0000"/>
      </bottom>
      <diagonal/>
    </border>
    <border>
      <left style="medium">
        <color indexed="64"/>
      </left>
      <right style="thin">
        <color rgb="FF002060"/>
      </right>
      <top style="thin">
        <color rgb="FF002060"/>
      </top>
      <bottom/>
      <diagonal/>
    </border>
    <border>
      <left style="medium">
        <color indexed="64"/>
      </left>
      <right style="thin">
        <color rgb="FF002060"/>
      </right>
      <top/>
      <bottom style="thin">
        <color rgb="FF002060"/>
      </bottom>
      <diagonal/>
    </border>
    <border>
      <left style="thin">
        <color indexed="64"/>
      </left>
      <right style="thin">
        <color indexed="64"/>
      </right>
      <top style="medium">
        <color rgb="FFFF0000"/>
      </top>
      <bottom style="thin">
        <color indexed="64"/>
      </bottom>
      <diagonal/>
    </border>
    <border>
      <left/>
      <right style="medium">
        <color rgb="FFFF0000"/>
      </right>
      <top style="medium">
        <color rgb="FFFF0000"/>
      </top>
      <bottom style="thin">
        <color rgb="FF7030A0"/>
      </bottom>
      <diagonal/>
    </border>
    <border>
      <left style="thin">
        <color indexed="64"/>
      </left>
      <right style="thin">
        <color indexed="64"/>
      </right>
      <top style="thin">
        <color indexed="64"/>
      </top>
      <bottom style="medium">
        <color rgb="FFFF0000"/>
      </bottom>
      <diagonal/>
    </border>
    <border>
      <left/>
      <right style="thin">
        <color indexed="64"/>
      </right>
      <top style="thin">
        <color indexed="64"/>
      </top>
      <bottom style="thin">
        <color rgb="FF002060"/>
      </bottom>
      <diagonal/>
    </border>
    <border>
      <left style="medium">
        <color rgb="FFFF0000"/>
      </left>
      <right/>
      <top style="thin">
        <color indexed="64"/>
      </top>
      <bottom style="medium">
        <color rgb="FFFF0000"/>
      </bottom>
      <diagonal/>
    </border>
    <border>
      <left style="thin">
        <color theme="1"/>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medium">
        <color theme="1"/>
      </left>
      <right/>
      <top style="medium">
        <color theme="1"/>
      </top>
      <bottom style="thin">
        <color indexed="64"/>
      </bottom>
      <diagonal/>
    </border>
    <border>
      <left style="medium">
        <color theme="1"/>
      </left>
      <right/>
      <top style="thin">
        <color indexed="64"/>
      </top>
      <bottom/>
      <diagonal/>
    </border>
    <border>
      <left style="medium">
        <color theme="1"/>
      </left>
      <right/>
      <top/>
      <bottom style="medium">
        <color theme="1"/>
      </bottom>
      <diagonal/>
    </border>
    <border>
      <left/>
      <right style="medium">
        <color theme="1"/>
      </right>
      <top/>
      <bottom style="medium">
        <color theme="1"/>
      </bottom>
      <diagonal/>
    </border>
    <border>
      <left/>
      <right/>
      <top style="medium">
        <color theme="1"/>
      </top>
      <bottom style="thin">
        <color indexed="64"/>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thin">
        <color theme="1"/>
      </left>
      <right/>
      <top style="thin">
        <color theme="1"/>
      </top>
      <bottom style="thin">
        <color theme="1"/>
      </bottom>
      <diagonal/>
    </border>
    <border>
      <left style="medium">
        <color theme="1"/>
      </left>
      <right style="medium">
        <color theme="1"/>
      </right>
      <top style="thin">
        <color indexed="64"/>
      </top>
      <bottom/>
      <diagonal/>
    </border>
    <border>
      <left style="medium">
        <color theme="1"/>
      </left>
      <right style="medium">
        <color theme="1"/>
      </right>
      <top/>
      <bottom style="medium">
        <color theme="1"/>
      </bottom>
      <diagonal/>
    </border>
    <border>
      <left style="medium">
        <color theme="1"/>
      </left>
      <right/>
      <top/>
      <bottom style="thin">
        <color indexed="64"/>
      </bottom>
      <diagonal/>
    </border>
    <border>
      <left style="thin">
        <color indexed="64"/>
      </left>
      <right style="thin">
        <color theme="1"/>
      </right>
      <top style="thin">
        <color indexed="64"/>
      </top>
      <bottom/>
      <diagonal/>
    </border>
    <border>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style="thin">
        <color indexed="64"/>
      </bottom>
      <diagonal/>
    </border>
    <border>
      <left style="thin">
        <color theme="1"/>
      </left>
      <right/>
      <top/>
      <bottom/>
      <diagonal/>
    </border>
    <border>
      <left style="thin">
        <color theme="1"/>
      </left>
      <right/>
      <top style="thin">
        <color theme="1"/>
      </top>
      <bottom/>
      <diagonal/>
    </border>
    <border>
      <left/>
      <right style="medium">
        <color indexed="64"/>
      </right>
      <top style="thin">
        <color theme="1"/>
      </top>
      <bottom/>
      <diagonal/>
    </border>
    <border>
      <left style="medium">
        <color indexed="64"/>
      </left>
      <right style="thin">
        <color theme="1"/>
      </right>
      <top style="thin">
        <color theme="1"/>
      </top>
      <bottom/>
      <diagonal/>
    </border>
    <border>
      <left style="medium">
        <color indexed="64"/>
      </left>
      <right style="thin">
        <color theme="1"/>
      </right>
      <top/>
      <bottom style="thin">
        <color indexed="64"/>
      </bottom>
      <diagonal/>
    </border>
    <border>
      <left/>
      <right style="thin">
        <color indexed="64"/>
      </right>
      <top style="thin">
        <color indexed="64"/>
      </top>
      <bottom style="medium">
        <color rgb="FFFF0000"/>
      </bottom>
      <diagonal/>
    </border>
    <border>
      <left style="medium">
        <color rgb="FFFF0000"/>
      </left>
      <right/>
      <top style="thin">
        <color indexed="64"/>
      </top>
      <bottom/>
      <diagonal/>
    </border>
    <border>
      <left style="medium">
        <color rgb="FFFF0000"/>
      </left>
      <right/>
      <top/>
      <bottom style="thin">
        <color indexed="64"/>
      </bottom>
      <diagonal/>
    </border>
    <border>
      <left/>
      <right style="medium">
        <color rgb="FFFF0000"/>
      </right>
      <top style="medium">
        <color rgb="FFFF0000"/>
      </top>
      <bottom style="thin">
        <color rgb="FF002060"/>
      </bottom>
      <diagonal/>
    </border>
    <border>
      <left/>
      <right style="medium">
        <color rgb="FFFF0000"/>
      </right>
      <top style="thin">
        <color rgb="FF002060"/>
      </top>
      <bottom style="medium">
        <color rgb="FFFF0000"/>
      </bottom>
      <diagonal/>
    </border>
    <border>
      <left style="thin">
        <color rgb="FF002060"/>
      </left>
      <right style="medium">
        <color rgb="FFFF0000"/>
      </right>
      <top/>
      <bottom style="thin">
        <color rgb="FF002060"/>
      </bottom>
      <diagonal/>
    </border>
    <border>
      <left/>
      <right style="medium">
        <color rgb="FFFF0000"/>
      </right>
      <top style="thin">
        <color rgb="FF002060"/>
      </top>
      <bottom style="thin">
        <color rgb="FF002060"/>
      </bottom>
      <diagonal/>
    </border>
    <border>
      <left/>
      <right style="medium">
        <color rgb="FFFF0000"/>
      </right>
      <top/>
      <bottom style="thin">
        <color rgb="FF002060"/>
      </bottom>
      <diagonal/>
    </border>
    <border>
      <left style="thin">
        <color rgb="FF002060"/>
      </left>
      <right style="medium">
        <color rgb="FFFF0000"/>
      </right>
      <top style="medium">
        <color rgb="FFFF0000"/>
      </top>
      <bottom/>
      <diagonal/>
    </border>
    <border>
      <left style="thin">
        <color rgb="FF002060"/>
      </left>
      <right style="medium">
        <color rgb="FFFF0000"/>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theme="1"/>
      </left>
      <right style="medium">
        <color rgb="FFFFFF00"/>
      </right>
      <top/>
      <bottom/>
      <diagonal/>
    </border>
    <border>
      <left style="medium">
        <color rgb="FFFFFF00"/>
      </left>
      <right style="thin">
        <color rgb="FFFFFF00"/>
      </right>
      <top style="medium">
        <color rgb="FFFFFF00"/>
      </top>
      <bottom style="thin">
        <color rgb="FFFFFF00"/>
      </bottom>
      <diagonal/>
    </border>
    <border>
      <left style="thin">
        <color rgb="FFFFFF00"/>
      </left>
      <right style="medium">
        <color rgb="FFFFFF00"/>
      </right>
      <top style="medium">
        <color rgb="FFFFFF00"/>
      </top>
      <bottom style="thin">
        <color rgb="FFFFFF00"/>
      </bottom>
      <diagonal/>
    </border>
    <border>
      <left style="medium">
        <color rgb="FFFFFF00"/>
      </left>
      <right style="thin">
        <color rgb="FFFFFF00"/>
      </right>
      <top style="thin">
        <color rgb="FFFFFF00"/>
      </top>
      <bottom style="thin">
        <color rgb="FFFFFF00"/>
      </bottom>
      <diagonal/>
    </border>
    <border>
      <left style="thin">
        <color rgb="FFFFFF00"/>
      </left>
      <right style="medium">
        <color rgb="FFFFFF00"/>
      </right>
      <top style="thin">
        <color rgb="FFFFFF00"/>
      </top>
      <bottom style="thin">
        <color rgb="FFFFFF00"/>
      </bottom>
      <diagonal/>
    </border>
    <border>
      <left style="medium">
        <color rgb="FFFFFF00"/>
      </left>
      <right/>
      <top style="thin">
        <color rgb="FFFFFF00"/>
      </top>
      <bottom style="medium">
        <color rgb="FFFFFF00"/>
      </bottom>
      <diagonal/>
    </border>
    <border>
      <left/>
      <right style="medium">
        <color rgb="FFFFFF00"/>
      </right>
      <top style="thin">
        <color rgb="FFFFFF00"/>
      </top>
      <bottom style="medium">
        <color rgb="FFFFFF00"/>
      </bottom>
      <diagonal/>
    </border>
    <border>
      <left/>
      <right/>
      <top/>
      <bottom style="medium">
        <color theme="1"/>
      </bottom>
      <diagonal/>
    </border>
  </borders>
  <cellStyleXfs count="2">
    <xf numFmtId="0" fontId="0" fillId="0" borderId="0"/>
    <xf numFmtId="0" fontId="150" fillId="0" borderId="0" applyNumberFormat="0" applyFill="0" applyBorder="0" applyAlignment="0" applyProtection="0">
      <alignment vertical="top"/>
      <protection locked="0"/>
    </xf>
  </cellStyleXfs>
  <cellXfs count="1880">
    <xf numFmtId="0" fontId="0" fillId="0" borderId="0" xfId="0"/>
    <xf numFmtId="0" fontId="1" fillId="9" borderId="21" xfId="0" applyFont="1" applyFill="1" applyBorder="1" applyAlignment="1" applyProtection="1">
      <alignment horizontal="center" vertical="center" wrapText="1"/>
      <protection locked="0"/>
    </xf>
    <xf numFmtId="0" fontId="1" fillId="9" borderId="19" xfId="0" applyFont="1" applyFill="1" applyBorder="1" applyAlignment="1" applyProtection="1">
      <alignment horizontal="center" vertical="center" wrapText="1"/>
      <protection locked="0"/>
    </xf>
    <xf numFmtId="0" fontId="1" fillId="12" borderId="21"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protection locked="0"/>
    </xf>
    <xf numFmtId="0" fontId="1" fillId="12" borderId="99" xfId="0" applyFont="1" applyFill="1" applyBorder="1" applyAlignment="1" applyProtection="1">
      <alignment horizontal="center" vertical="center" wrapText="1"/>
      <protection locked="0"/>
    </xf>
    <xf numFmtId="0" fontId="1" fillId="12" borderId="97" xfId="0" applyFont="1" applyFill="1" applyBorder="1" applyAlignment="1" applyProtection="1">
      <alignment horizontal="center" vertical="center" wrapText="1"/>
      <protection locked="0"/>
    </xf>
    <xf numFmtId="0" fontId="35" fillId="10" borderId="41"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0" fontId="4" fillId="6" borderId="32" xfId="0" applyFont="1" applyFill="1" applyBorder="1" applyAlignment="1" applyProtection="1">
      <alignment horizontal="center" vertical="center" wrapText="1"/>
      <protection locked="0"/>
    </xf>
    <xf numFmtId="0" fontId="11" fillId="3" borderId="24" xfId="0" applyFont="1" applyFill="1" applyBorder="1" applyAlignment="1" applyProtection="1">
      <alignment horizontal="right" vertical="center" wrapText="1"/>
      <protection hidden="1"/>
    </xf>
    <xf numFmtId="0" fontId="23" fillId="10" borderId="30" xfId="0" applyFont="1" applyFill="1" applyBorder="1" applyAlignment="1" applyProtection="1">
      <alignment horizontal="center" vertical="center" wrapText="1"/>
      <protection hidden="1"/>
    </xf>
    <xf numFmtId="0" fontId="23" fillId="13" borderId="30" xfId="0" applyFont="1" applyFill="1" applyBorder="1" applyAlignment="1" applyProtection="1">
      <alignment horizontal="center" vertical="center" wrapText="1"/>
      <protection hidden="1"/>
    </xf>
    <xf numFmtId="0" fontId="1" fillId="9" borderId="35" xfId="0" applyFont="1" applyFill="1" applyBorder="1" applyAlignment="1" applyProtection="1">
      <alignment horizontal="center" vertical="center" textRotation="90" wrapText="1"/>
      <protection hidden="1"/>
    </xf>
    <xf numFmtId="0" fontId="4" fillId="9" borderId="89" xfId="0" applyFont="1" applyFill="1" applyBorder="1" applyAlignment="1" applyProtection="1">
      <alignment horizontal="center" vertical="center" wrapText="1"/>
      <protection hidden="1"/>
    </xf>
    <xf numFmtId="0" fontId="4" fillId="9" borderId="22" xfId="0" applyFont="1" applyFill="1" applyBorder="1" applyAlignment="1" applyProtection="1">
      <alignment horizontal="center" vertical="center" wrapText="1"/>
      <protection hidden="1"/>
    </xf>
    <xf numFmtId="0" fontId="26" fillId="9" borderId="22" xfId="0" applyFont="1" applyFill="1" applyBorder="1" applyAlignment="1" applyProtection="1">
      <alignment horizontal="center" vertical="center" wrapText="1"/>
      <protection hidden="1"/>
    </xf>
    <xf numFmtId="0" fontId="4" fillId="9" borderId="35" xfId="0" applyFont="1" applyFill="1" applyBorder="1" applyAlignment="1" applyProtection="1">
      <alignment horizontal="center" vertical="center" wrapText="1"/>
      <protection hidden="1"/>
    </xf>
    <xf numFmtId="0" fontId="1" fillId="12" borderId="89" xfId="0" applyFont="1" applyFill="1" applyBorder="1" applyAlignment="1" applyProtection="1">
      <alignment horizontal="center" vertical="center" textRotation="90" wrapText="1"/>
      <protection hidden="1"/>
    </xf>
    <xf numFmtId="0" fontId="1" fillId="12" borderId="22" xfId="0" applyFont="1" applyFill="1" applyBorder="1" applyAlignment="1" applyProtection="1">
      <alignment horizontal="center" vertical="center" textRotation="90" wrapText="1"/>
      <protection hidden="1"/>
    </xf>
    <xf numFmtId="0" fontId="1" fillId="12" borderId="35" xfId="0" applyFont="1" applyFill="1" applyBorder="1" applyAlignment="1" applyProtection="1">
      <alignment horizontal="center" vertical="center" textRotation="90" wrapText="1"/>
      <protection hidden="1"/>
    </xf>
    <xf numFmtId="0" fontId="1" fillId="9" borderId="22" xfId="0" applyFont="1" applyFill="1" applyBorder="1" applyAlignment="1" applyProtection="1">
      <alignment horizontal="center" vertical="center" textRotation="90" wrapText="1"/>
      <protection hidden="1"/>
    </xf>
    <xf numFmtId="0" fontId="4" fillId="9" borderId="21" xfId="0" applyFont="1" applyFill="1" applyBorder="1" applyAlignment="1" applyProtection="1">
      <alignment horizontal="center" vertical="center" wrapText="1"/>
      <protection hidden="1"/>
    </xf>
    <xf numFmtId="0" fontId="1" fillId="9" borderId="21" xfId="0" applyFont="1" applyFill="1" applyBorder="1" applyAlignment="1" applyProtection="1">
      <alignment horizontal="center" vertical="center" wrapText="1"/>
      <protection hidden="1"/>
    </xf>
    <xf numFmtId="0" fontId="1" fillId="10" borderId="21" xfId="0" applyFont="1" applyFill="1" applyBorder="1" applyAlignment="1" applyProtection="1">
      <alignment horizontal="center" vertical="center" wrapText="1"/>
      <protection hidden="1"/>
    </xf>
    <xf numFmtId="0" fontId="1" fillId="13" borderId="21" xfId="0" applyFont="1" applyFill="1" applyBorder="1" applyAlignment="1" applyProtection="1">
      <alignment horizontal="center" vertical="center" wrapText="1"/>
      <protection hidden="1"/>
    </xf>
    <xf numFmtId="0" fontId="1" fillId="9" borderId="19" xfId="0" applyFont="1" applyFill="1" applyBorder="1" applyAlignment="1" applyProtection="1">
      <alignment horizontal="center" vertical="center" wrapText="1"/>
      <protection hidden="1"/>
    </xf>
    <xf numFmtId="0" fontId="4" fillId="9" borderId="19"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4" fillId="9" borderId="53" xfId="0" applyFont="1" applyFill="1" applyBorder="1" applyAlignment="1" applyProtection="1">
      <alignment horizontal="center" textRotation="90" wrapText="1"/>
      <protection hidden="1"/>
    </xf>
    <xf numFmtId="0" fontId="4" fillId="9" borderId="35" xfId="0" applyFont="1" applyFill="1" applyBorder="1" applyAlignment="1" applyProtection="1">
      <alignment horizontal="center" vertical="center" textRotation="90" wrapText="1"/>
      <protection hidden="1"/>
    </xf>
    <xf numFmtId="0" fontId="4" fillId="9" borderId="54" xfId="0" applyFont="1" applyFill="1" applyBorder="1" applyAlignment="1" applyProtection="1">
      <alignment horizontal="center" vertical="center" textRotation="90" wrapText="1"/>
      <protection hidden="1"/>
    </xf>
    <xf numFmtId="0" fontId="1" fillId="9" borderId="94" xfId="0" applyFont="1" applyFill="1" applyBorder="1" applyAlignment="1" applyProtection="1">
      <alignment horizontal="center" vertical="center" textRotation="90" wrapText="1"/>
      <protection hidden="1"/>
    </xf>
    <xf numFmtId="0" fontId="1" fillId="9" borderId="45" xfId="0" applyFont="1" applyFill="1" applyBorder="1" applyAlignment="1" applyProtection="1">
      <alignment horizontal="center" vertical="center" textRotation="90" wrapText="1"/>
      <protection hidden="1"/>
    </xf>
    <xf numFmtId="0" fontId="4" fillId="13" borderId="95" xfId="0" applyFont="1" applyFill="1" applyBorder="1" applyAlignment="1" applyProtection="1">
      <alignment horizontal="center" vertical="center" wrapText="1"/>
      <protection hidden="1"/>
    </xf>
    <xf numFmtId="2" fontId="1" fillId="12" borderId="92" xfId="0" applyNumberFormat="1" applyFont="1" applyFill="1" applyBorder="1" applyAlignment="1" applyProtection="1">
      <alignment horizontal="center" vertical="center" wrapText="1"/>
      <protection hidden="1"/>
    </xf>
    <xf numFmtId="0" fontId="4" fillId="9" borderId="41" xfId="0" applyFont="1" applyFill="1" applyBorder="1" applyAlignment="1" applyProtection="1">
      <alignment horizontal="center" vertical="center" wrapText="1"/>
      <protection hidden="1"/>
    </xf>
    <xf numFmtId="0" fontId="1" fillId="9" borderId="95" xfId="0" applyFont="1" applyFill="1" applyBorder="1" applyAlignment="1" applyProtection="1">
      <alignment horizontal="center" vertical="center" wrapText="1"/>
      <protection hidden="1"/>
    </xf>
    <xf numFmtId="0" fontId="4" fillId="13" borderId="30" xfId="0" applyFont="1" applyFill="1" applyBorder="1" applyAlignment="1" applyProtection="1">
      <alignment horizontal="center" vertical="center" wrapText="1"/>
      <protection hidden="1"/>
    </xf>
    <xf numFmtId="2" fontId="1" fillId="12" borderId="26" xfId="0" applyNumberFormat="1" applyFont="1" applyFill="1" applyBorder="1" applyAlignment="1" applyProtection="1">
      <alignment horizontal="center" vertical="center" wrapText="1"/>
      <protection hidden="1"/>
    </xf>
    <xf numFmtId="0" fontId="1" fillId="9" borderId="46" xfId="0" applyFont="1" applyFill="1" applyBorder="1" applyAlignment="1" applyProtection="1">
      <alignment horizontal="center" vertical="center" wrapText="1"/>
      <protection hidden="1"/>
    </xf>
    <xf numFmtId="0" fontId="21" fillId="9" borderId="67" xfId="0" applyFont="1" applyFill="1" applyBorder="1" applyAlignment="1" applyProtection="1">
      <alignment horizontal="center" vertical="center" wrapText="1"/>
      <protection hidden="1"/>
    </xf>
    <xf numFmtId="0" fontId="48" fillId="10" borderId="67" xfId="0" applyFont="1" applyFill="1" applyBorder="1" applyAlignment="1" applyProtection="1">
      <alignment horizontal="center" vertical="center" wrapText="1"/>
      <protection locked="0"/>
    </xf>
    <xf numFmtId="0" fontId="28" fillId="12" borderId="22" xfId="0" applyFont="1" applyFill="1" applyBorder="1" applyAlignment="1" applyProtection="1">
      <alignment horizontal="center" vertical="center" wrapText="1"/>
      <protection hidden="1"/>
    </xf>
    <xf numFmtId="0" fontId="23" fillId="9" borderId="30" xfId="0" applyFont="1" applyFill="1" applyBorder="1" applyAlignment="1" applyProtection="1">
      <alignment horizontal="center" vertical="center" wrapText="1"/>
      <protection hidden="1"/>
    </xf>
    <xf numFmtId="0" fontId="28" fillId="9" borderId="22" xfId="0" applyFont="1" applyFill="1" applyBorder="1" applyAlignment="1" applyProtection="1">
      <alignment horizontal="center" vertical="center" wrapText="1"/>
      <protection hidden="1"/>
    </xf>
    <xf numFmtId="0" fontId="23" fillId="17" borderId="30" xfId="0" applyFont="1" applyFill="1" applyBorder="1" applyAlignment="1" applyProtection="1">
      <alignment horizontal="center" vertical="center" wrapText="1"/>
      <protection hidden="1"/>
    </xf>
    <xf numFmtId="0" fontId="28" fillId="17" borderId="22" xfId="0" applyFont="1" applyFill="1" applyBorder="1" applyAlignment="1" applyProtection="1">
      <alignment horizontal="center" vertical="center" wrapText="1"/>
      <protection hidden="1"/>
    </xf>
    <xf numFmtId="0" fontId="48" fillId="9" borderId="67" xfId="0" applyFont="1" applyFill="1" applyBorder="1" applyAlignment="1" applyProtection="1">
      <alignment horizontal="center" vertical="center" wrapText="1"/>
      <protection locked="0"/>
    </xf>
    <xf numFmtId="0" fontId="33" fillId="9" borderId="87" xfId="0" applyFont="1" applyFill="1" applyBorder="1" applyAlignment="1" applyProtection="1">
      <alignment horizontal="center" vertical="center" wrapText="1"/>
      <protection hidden="1"/>
    </xf>
    <xf numFmtId="0" fontId="1" fillId="9" borderId="99" xfId="0" applyFont="1" applyFill="1" applyBorder="1" applyAlignment="1" applyProtection="1">
      <alignment horizontal="center" vertical="center" wrapText="1"/>
      <protection hidden="1"/>
    </xf>
    <xf numFmtId="0" fontId="1" fillId="9" borderId="22" xfId="0" applyFont="1" applyFill="1" applyBorder="1" applyAlignment="1" applyProtection="1">
      <alignment horizontal="center" vertical="center" wrapText="1"/>
      <protection hidden="1"/>
    </xf>
    <xf numFmtId="0" fontId="48" fillId="17" borderId="67" xfId="0" applyFont="1" applyFill="1" applyBorder="1" applyAlignment="1" applyProtection="1">
      <alignment horizontal="center" vertical="center" wrapText="1"/>
      <protection locked="0"/>
    </xf>
    <xf numFmtId="0" fontId="1" fillId="17" borderId="21" xfId="0" applyFont="1" applyFill="1" applyBorder="1" applyAlignment="1" applyProtection="1">
      <alignment horizontal="center" vertical="center" wrapText="1"/>
      <protection hidden="1"/>
    </xf>
    <xf numFmtId="0" fontId="54" fillId="9" borderId="111" xfId="0" applyFont="1" applyFill="1" applyBorder="1" applyAlignment="1" applyProtection="1">
      <alignment horizontal="center" vertical="center" wrapText="1"/>
      <protection hidden="1"/>
    </xf>
    <xf numFmtId="0" fontId="54" fillId="9" borderId="112" xfId="0" applyFont="1" applyFill="1" applyBorder="1" applyAlignment="1" applyProtection="1">
      <alignment horizontal="center" vertical="center" wrapText="1"/>
      <protection hidden="1"/>
    </xf>
    <xf numFmtId="0" fontId="54" fillId="9" borderId="124" xfId="0" applyFont="1" applyFill="1" applyBorder="1" applyAlignment="1" applyProtection="1">
      <alignment horizontal="center" vertical="center" wrapText="1"/>
      <protection hidden="1"/>
    </xf>
    <xf numFmtId="0" fontId="54" fillId="9" borderId="125" xfId="0" applyFont="1" applyFill="1" applyBorder="1" applyAlignment="1" applyProtection="1">
      <alignment horizontal="center" vertical="center" wrapText="1"/>
      <protection hidden="1"/>
    </xf>
    <xf numFmtId="0" fontId="54" fillId="9" borderId="126" xfId="0" applyFont="1" applyFill="1" applyBorder="1" applyAlignment="1" applyProtection="1">
      <alignment horizontal="center" vertical="center" wrapText="1"/>
      <protection hidden="1"/>
    </xf>
    <xf numFmtId="0" fontId="54" fillId="9" borderId="127" xfId="0" applyFont="1" applyFill="1" applyBorder="1" applyAlignment="1" applyProtection="1">
      <alignment horizontal="center" vertical="center" wrapText="1"/>
      <protection hidden="1"/>
    </xf>
    <xf numFmtId="0" fontId="19" fillId="9" borderId="35" xfId="0" applyFont="1" applyFill="1" applyBorder="1" applyAlignment="1" applyProtection="1">
      <alignment horizontal="center" vertical="center" wrapText="1"/>
      <protection hidden="1"/>
    </xf>
    <xf numFmtId="0" fontId="19" fillId="9" borderId="67" xfId="0" applyFont="1" applyFill="1" applyBorder="1" applyAlignment="1" applyProtection="1">
      <alignment horizontal="center" vertical="center" wrapText="1"/>
      <protection hidden="1"/>
    </xf>
    <xf numFmtId="0" fontId="52" fillId="10" borderId="22" xfId="0" applyFont="1" applyFill="1" applyBorder="1" applyAlignment="1" applyProtection="1">
      <alignment horizontal="center" vertical="center" wrapText="1"/>
      <protection hidden="1"/>
    </xf>
    <xf numFmtId="0" fontId="21" fillId="10" borderId="22" xfId="0" applyFont="1" applyFill="1" applyBorder="1" applyAlignment="1" applyProtection="1">
      <alignment horizontal="center" vertical="center" wrapText="1"/>
      <protection hidden="1"/>
    </xf>
    <xf numFmtId="0" fontId="52" fillId="17" borderId="22" xfId="0" applyFont="1" applyFill="1" applyBorder="1" applyAlignment="1" applyProtection="1">
      <alignment horizontal="center" vertical="center" wrapText="1"/>
      <protection hidden="1"/>
    </xf>
    <xf numFmtId="0" fontId="21" fillId="17" borderId="22" xfId="0" applyFont="1" applyFill="1" applyBorder="1" applyAlignment="1" applyProtection="1">
      <alignment horizontal="center" vertical="center" wrapText="1"/>
      <protection hidden="1"/>
    </xf>
    <xf numFmtId="0" fontId="20" fillId="17" borderId="22" xfId="0" applyFont="1" applyFill="1" applyBorder="1" applyAlignment="1" applyProtection="1">
      <alignment horizontal="center" vertical="center" wrapText="1"/>
      <protection hidden="1"/>
    </xf>
    <xf numFmtId="0" fontId="20" fillId="12" borderId="22" xfId="0" applyFont="1" applyFill="1" applyBorder="1" applyAlignment="1" applyProtection="1">
      <alignment horizontal="center" vertical="center" wrapText="1"/>
      <protection hidden="1"/>
    </xf>
    <xf numFmtId="0" fontId="52" fillId="13" borderId="22" xfId="0" applyFont="1" applyFill="1" applyBorder="1" applyAlignment="1" applyProtection="1">
      <alignment horizontal="center" vertical="center" wrapText="1"/>
      <protection hidden="1"/>
    </xf>
    <xf numFmtId="0" fontId="21" fillId="13" borderId="22" xfId="0" applyFont="1" applyFill="1" applyBorder="1" applyAlignment="1" applyProtection="1">
      <alignment horizontal="center" vertical="center" wrapText="1"/>
      <protection hidden="1"/>
    </xf>
    <xf numFmtId="0" fontId="52" fillId="9" borderId="22" xfId="0" applyFont="1" applyFill="1" applyBorder="1" applyAlignment="1" applyProtection="1">
      <alignment horizontal="center" vertical="center" wrapText="1"/>
      <protection hidden="1"/>
    </xf>
    <xf numFmtId="0" fontId="21" fillId="9" borderId="22" xfId="0" applyFont="1" applyFill="1" applyBorder="1" applyAlignment="1" applyProtection="1">
      <alignment horizontal="center" vertical="center" wrapText="1"/>
      <protection hidden="1"/>
    </xf>
    <xf numFmtId="0" fontId="20" fillId="9" borderId="22" xfId="0" applyFont="1" applyFill="1" applyBorder="1" applyAlignment="1" applyProtection="1">
      <alignment horizontal="center" vertical="center" wrapText="1"/>
      <protection hidden="1"/>
    </xf>
    <xf numFmtId="0" fontId="40" fillId="9" borderId="0" xfId="0" applyFont="1" applyFill="1" applyBorder="1" applyAlignment="1" applyProtection="1">
      <alignment horizontal="center" vertical="center" wrapText="1"/>
      <protection hidden="1"/>
    </xf>
    <xf numFmtId="0" fontId="40" fillId="9" borderId="134" xfId="0" applyFont="1" applyFill="1" applyBorder="1" applyAlignment="1" applyProtection="1">
      <alignment horizontal="center" vertical="center" wrapText="1"/>
      <protection hidden="1"/>
    </xf>
    <xf numFmtId="0" fontId="33" fillId="10" borderId="135" xfId="0" applyFont="1" applyFill="1" applyBorder="1" applyAlignment="1" applyProtection="1">
      <alignment horizontal="center" vertical="center" wrapText="1"/>
      <protection hidden="1"/>
    </xf>
    <xf numFmtId="0" fontId="33" fillId="9" borderId="135" xfId="0" applyFont="1" applyFill="1" applyBorder="1" applyAlignment="1" applyProtection="1">
      <alignment horizontal="center" vertical="center" wrapText="1"/>
      <protection hidden="1"/>
    </xf>
    <xf numFmtId="0" fontId="54" fillId="9" borderId="136" xfId="0" applyFont="1" applyFill="1" applyBorder="1" applyAlignment="1" applyProtection="1">
      <alignment horizontal="center" vertical="center" wrapText="1"/>
      <protection hidden="1"/>
    </xf>
    <xf numFmtId="0" fontId="54" fillId="9" borderId="137" xfId="0" applyFont="1" applyFill="1" applyBorder="1" applyAlignment="1" applyProtection="1">
      <alignment horizontal="center" vertical="center" wrapText="1"/>
      <protection hidden="1"/>
    </xf>
    <xf numFmtId="0" fontId="54" fillId="9" borderId="138" xfId="0" applyFont="1" applyFill="1" applyBorder="1" applyAlignment="1" applyProtection="1">
      <alignment horizontal="center" vertical="center" wrapText="1"/>
      <protection hidden="1"/>
    </xf>
    <xf numFmtId="0" fontId="54" fillId="9" borderId="139" xfId="0" applyFont="1" applyFill="1" applyBorder="1" applyAlignment="1" applyProtection="1">
      <alignment horizontal="center" vertical="center" wrapText="1"/>
      <protection hidden="1"/>
    </xf>
    <xf numFmtId="0" fontId="54" fillId="9" borderId="140" xfId="0" applyFont="1" applyFill="1" applyBorder="1" applyAlignment="1" applyProtection="1">
      <alignment horizontal="center" vertical="center" wrapText="1"/>
      <protection hidden="1"/>
    </xf>
    <xf numFmtId="0" fontId="52" fillId="10" borderId="94" xfId="0" applyFont="1" applyFill="1" applyBorder="1" applyAlignment="1" applyProtection="1">
      <alignment horizontal="center" vertical="center" wrapText="1"/>
      <protection hidden="1"/>
    </xf>
    <xf numFmtId="0" fontId="4" fillId="10" borderId="95" xfId="0" applyFont="1" applyFill="1" applyBorder="1" applyAlignment="1" applyProtection="1">
      <alignment horizontal="center" vertical="center" wrapText="1"/>
      <protection hidden="1"/>
    </xf>
    <xf numFmtId="0" fontId="4" fillId="10" borderId="30" xfId="0" applyFont="1" applyFill="1" applyBorder="1" applyAlignment="1" applyProtection="1">
      <alignment horizontal="center" vertical="center" wrapText="1"/>
      <protection hidden="1"/>
    </xf>
    <xf numFmtId="0" fontId="52" fillId="17" borderId="94" xfId="0" applyFont="1" applyFill="1" applyBorder="1" applyAlignment="1" applyProtection="1">
      <alignment horizontal="center" vertical="center" wrapText="1"/>
      <protection hidden="1"/>
    </xf>
    <xf numFmtId="0" fontId="4" fillId="17" borderId="95" xfId="0" applyFont="1" applyFill="1" applyBorder="1" applyAlignment="1" applyProtection="1">
      <alignment horizontal="center" vertical="center" wrapText="1"/>
      <protection hidden="1"/>
    </xf>
    <xf numFmtId="0" fontId="4" fillId="17" borderId="30" xfId="0" applyFont="1" applyFill="1" applyBorder="1" applyAlignment="1" applyProtection="1">
      <alignment horizontal="center" vertical="center" wrapText="1"/>
      <protection hidden="1"/>
    </xf>
    <xf numFmtId="0" fontId="52" fillId="13" borderId="94" xfId="0" applyFont="1" applyFill="1" applyBorder="1" applyAlignment="1" applyProtection="1">
      <alignment horizontal="center" vertical="center" wrapText="1"/>
      <protection hidden="1"/>
    </xf>
    <xf numFmtId="0" fontId="52" fillId="9" borderId="94" xfId="0" applyFont="1" applyFill="1" applyBorder="1" applyAlignment="1" applyProtection="1">
      <alignment horizontal="center" vertical="center" wrapText="1"/>
      <protection hidden="1"/>
    </xf>
    <xf numFmtId="0" fontId="4" fillId="9" borderId="95" xfId="0" applyFont="1" applyFill="1" applyBorder="1" applyAlignment="1" applyProtection="1">
      <alignment horizontal="center" vertical="center" wrapText="1"/>
      <protection hidden="1"/>
    </xf>
    <xf numFmtId="0" fontId="35" fillId="9" borderId="41" xfId="0" applyFont="1" applyFill="1" applyBorder="1" applyAlignment="1" applyProtection="1">
      <alignment horizontal="center" vertical="center" wrapText="1"/>
      <protection locked="0"/>
    </xf>
    <xf numFmtId="0" fontId="4" fillId="9" borderId="141" xfId="0" applyFont="1" applyFill="1" applyBorder="1" applyAlignment="1" applyProtection="1">
      <alignment horizontal="center" vertical="center" wrapText="1"/>
      <protection hidden="1"/>
    </xf>
    <xf numFmtId="0" fontId="4" fillId="17" borderId="141" xfId="0" applyFont="1" applyFill="1" applyBorder="1" applyAlignment="1" applyProtection="1">
      <alignment horizontal="center" vertical="center" wrapText="1"/>
      <protection hidden="1"/>
    </xf>
    <xf numFmtId="0" fontId="35" fillId="13" borderId="41" xfId="0" applyFont="1" applyFill="1" applyBorder="1" applyAlignment="1" applyProtection="1">
      <alignment horizontal="center" vertical="center" wrapText="1"/>
      <protection locked="0"/>
    </xf>
    <xf numFmtId="0" fontId="48" fillId="13" borderId="67" xfId="0" applyFont="1" applyFill="1" applyBorder="1" applyAlignment="1" applyProtection="1">
      <alignment horizontal="center" vertical="center" wrapText="1"/>
      <protection locked="0"/>
    </xf>
    <xf numFmtId="0" fontId="63" fillId="16" borderId="91" xfId="0" applyFont="1" applyFill="1" applyBorder="1" applyAlignment="1" applyProtection="1">
      <alignment horizontal="center" vertical="center" wrapText="1"/>
      <protection hidden="1"/>
    </xf>
    <xf numFmtId="0" fontId="56" fillId="16" borderId="176" xfId="0" applyFont="1" applyFill="1" applyBorder="1" applyAlignment="1" applyProtection="1">
      <alignment horizontal="center" vertical="center" wrapText="1"/>
      <protection hidden="1"/>
    </xf>
    <xf numFmtId="0" fontId="56" fillId="16" borderId="91" xfId="0" applyFont="1" applyFill="1" applyBorder="1" applyAlignment="1" applyProtection="1">
      <alignment horizontal="center" vertical="center" wrapText="1"/>
      <protection hidden="1"/>
    </xf>
    <xf numFmtId="0" fontId="0" fillId="0" borderId="0" xfId="0" applyProtection="1">
      <protection hidden="1"/>
    </xf>
    <xf numFmtId="0" fontId="4" fillId="15" borderId="148" xfId="0" applyFont="1" applyFill="1" applyBorder="1" applyAlignment="1" applyProtection="1">
      <alignment horizontal="center" vertical="center" textRotation="90" wrapText="1"/>
      <protection hidden="1"/>
    </xf>
    <xf numFmtId="0" fontId="37" fillId="15" borderId="103" xfId="0" applyFont="1" applyFill="1" applyBorder="1" applyAlignment="1" applyProtection="1">
      <alignment horizontal="center" vertical="center" textRotation="90"/>
      <protection hidden="1"/>
    </xf>
    <xf numFmtId="0" fontId="5" fillId="15" borderId="183" xfId="0" applyFont="1" applyFill="1" applyBorder="1" applyAlignment="1" applyProtection="1">
      <alignment horizontal="center" vertical="center" textRotation="90"/>
      <protection hidden="1"/>
    </xf>
    <xf numFmtId="0" fontId="40" fillId="16" borderId="184" xfId="0" applyFont="1" applyFill="1" applyBorder="1" applyAlignment="1" applyProtection="1">
      <alignment horizontal="center" vertical="center"/>
      <protection hidden="1"/>
    </xf>
    <xf numFmtId="0" fontId="54" fillId="16" borderId="185" xfId="0" applyFont="1" applyFill="1" applyBorder="1" applyAlignment="1" applyProtection="1">
      <alignment horizontal="center" vertical="center"/>
      <protection hidden="1"/>
    </xf>
    <xf numFmtId="0" fontId="5" fillId="16" borderId="186"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6" fillId="0" borderId="0" xfId="0" applyFont="1" applyProtection="1">
      <protection hidden="1"/>
    </xf>
    <xf numFmtId="0" fontId="26" fillId="6" borderId="30" xfId="0" applyFont="1" applyFill="1" applyBorder="1" applyAlignment="1" applyProtection="1">
      <alignment horizontal="center" vertical="center" wrapText="1"/>
      <protection locked="0"/>
    </xf>
    <xf numFmtId="0" fontId="19" fillId="9" borderId="19" xfId="0" applyFont="1" applyFill="1" applyBorder="1" applyAlignment="1" applyProtection="1">
      <alignment horizontal="center" vertical="center" wrapText="1"/>
      <protection locked="0"/>
    </xf>
    <xf numFmtId="0" fontId="69" fillId="15" borderId="103" xfId="0" applyFont="1" applyFill="1" applyBorder="1" applyAlignment="1" applyProtection="1">
      <alignment horizontal="center" vertical="center" wrapText="1"/>
      <protection hidden="1"/>
    </xf>
    <xf numFmtId="0" fontId="69" fillId="15" borderId="103" xfId="0" applyFont="1" applyFill="1" applyBorder="1" applyAlignment="1" applyProtection="1">
      <alignment horizontal="center" vertical="center"/>
      <protection hidden="1"/>
    </xf>
    <xf numFmtId="0" fontId="43" fillId="15" borderId="103" xfId="0" applyFont="1" applyFill="1" applyBorder="1" applyAlignment="1" applyProtection="1">
      <alignment horizontal="center" vertical="center"/>
      <protection hidden="1"/>
    </xf>
    <xf numFmtId="0" fontId="70" fillId="15" borderId="148" xfId="0" applyFont="1" applyFill="1" applyBorder="1" applyAlignment="1" applyProtection="1">
      <alignment horizontal="center" vertical="center" wrapText="1"/>
      <protection hidden="1"/>
    </xf>
    <xf numFmtId="0" fontId="43" fillId="15" borderId="183" xfId="0" applyFont="1" applyFill="1" applyBorder="1" applyAlignment="1" applyProtection="1">
      <alignment horizontal="center" vertical="center"/>
      <protection hidden="1"/>
    </xf>
    <xf numFmtId="0" fontId="61" fillId="15" borderId="103" xfId="0" applyFont="1" applyFill="1" applyBorder="1" applyAlignment="1" applyProtection="1">
      <alignment horizontal="center" vertical="center"/>
      <protection hidden="1"/>
    </xf>
    <xf numFmtId="0" fontId="61" fillId="15" borderId="183" xfId="0" applyFont="1" applyFill="1" applyBorder="1" applyAlignment="1" applyProtection="1">
      <alignment horizontal="center" vertical="center"/>
      <protection hidden="1"/>
    </xf>
    <xf numFmtId="0" fontId="61" fillId="15" borderId="148" xfId="0" applyFont="1" applyFill="1" applyBorder="1" applyAlignment="1" applyProtection="1">
      <alignment horizontal="center" vertical="center"/>
      <protection hidden="1"/>
    </xf>
    <xf numFmtId="2" fontId="1" fillId="9" borderId="92" xfId="0" applyNumberFormat="1" applyFont="1" applyFill="1" applyBorder="1" applyAlignment="1" applyProtection="1">
      <alignment horizontal="center" vertical="center" wrapText="1"/>
      <protection hidden="1"/>
    </xf>
    <xf numFmtId="0" fontId="78" fillId="16" borderId="87" xfId="0" applyFont="1" applyFill="1" applyBorder="1" applyAlignment="1" applyProtection="1">
      <alignment horizontal="center" vertical="center" wrapText="1"/>
      <protection hidden="1"/>
    </xf>
    <xf numFmtId="0" fontId="67" fillId="0" borderId="0" xfId="0" applyFont="1" applyProtection="1">
      <protection hidden="1"/>
    </xf>
    <xf numFmtId="0" fontId="0" fillId="4" borderId="0" xfId="0" applyFill="1" applyAlignment="1" applyProtection="1">
      <protection hidden="1"/>
    </xf>
    <xf numFmtId="0" fontId="61" fillId="16" borderId="172" xfId="0" applyFont="1" applyFill="1" applyBorder="1" applyAlignment="1" applyProtection="1">
      <alignment vertical="center"/>
      <protection hidden="1"/>
    </xf>
    <xf numFmtId="0" fontId="61" fillId="16" borderId="173" xfId="0" applyFont="1" applyFill="1" applyBorder="1" applyAlignment="1" applyProtection="1">
      <alignment horizontal="right" vertical="center"/>
      <protection hidden="1"/>
    </xf>
    <xf numFmtId="0" fontId="18" fillId="10" borderId="208" xfId="0" applyFont="1" applyFill="1" applyBorder="1" applyAlignment="1" applyProtection="1">
      <alignment vertical="center" textRotation="90" wrapText="1"/>
      <protection hidden="1"/>
    </xf>
    <xf numFmtId="0" fontId="18" fillId="10" borderId="209" xfId="0" applyFont="1" applyFill="1" applyBorder="1" applyAlignment="1" applyProtection="1">
      <alignment vertical="center" textRotation="90" wrapText="1"/>
      <protection hidden="1"/>
    </xf>
    <xf numFmtId="0" fontId="81" fillId="10" borderId="0" xfId="0" applyFont="1" applyFill="1" applyBorder="1" applyAlignment="1" applyProtection="1">
      <alignment horizontal="center" vertical="center" wrapText="1"/>
      <protection hidden="1"/>
    </xf>
    <xf numFmtId="0" fontId="80" fillId="10" borderId="22" xfId="0" applyFont="1" applyFill="1" applyBorder="1" applyAlignment="1" applyProtection="1">
      <alignment horizontal="center" vertical="center" wrapText="1"/>
      <protection hidden="1"/>
    </xf>
    <xf numFmtId="0" fontId="82" fillId="10" borderId="90" xfId="0" applyFont="1" applyFill="1" applyBorder="1" applyAlignment="1" applyProtection="1">
      <alignment horizontal="center" vertical="center" wrapText="1"/>
      <protection hidden="1"/>
    </xf>
    <xf numFmtId="0" fontId="83" fillId="10" borderId="0" xfId="0" applyFont="1" applyFill="1" applyBorder="1" applyAlignment="1" applyProtection="1">
      <alignment horizontal="center" vertical="center" wrapText="1"/>
      <protection hidden="1"/>
    </xf>
    <xf numFmtId="0" fontId="17" fillId="10" borderId="104" xfId="0" applyFont="1" applyFill="1" applyBorder="1" applyAlignment="1" applyProtection="1">
      <alignment horizontal="center" vertical="center" wrapText="1"/>
      <protection locked="0"/>
    </xf>
    <xf numFmtId="0" fontId="17" fillId="10" borderId="91" xfId="0" applyFont="1" applyFill="1" applyBorder="1" applyAlignment="1" applyProtection="1">
      <alignment horizontal="center" vertical="center" wrapText="1"/>
      <protection locked="0"/>
    </xf>
    <xf numFmtId="0" fontId="17" fillId="12" borderId="104" xfId="0" applyFont="1" applyFill="1" applyBorder="1" applyAlignment="1" applyProtection="1">
      <alignment horizontal="center" vertical="center" wrapText="1"/>
      <protection locked="0"/>
    </xf>
    <xf numFmtId="0" fontId="17" fillId="12" borderId="91" xfId="0" applyFont="1" applyFill="1" applyBorder="1" applyAlignment="1" applyProtection="1">
      <alignment horizontal="center" vertical="center" wrapText="1"/>
      <protection locked="0"/>
    </xf>
    <xf numFmtId="0" fontId="18" fillId="17" borderId="208" xfId="0" applyFont="1" applyFill="1" applyBorder="1" applyAlignment="1" applyProtection="1">
      <alignment vertical="center" textRotation="90" wrapText="1"/>
      <protection hidden="1"/>
    </xf>
    <xf numFmtId="0" fontId="18" fillId="17" borderId="209" xfId="0" applyFont="1" applyFill="1" applyBorder="1" applyAlignment="1" applyProtection="1">
      <alignment vertical="center" textRotation="90" wrapText="1"/>
      <protection hidden="1"/>
    </xf>
    <xf numFmtId="0" fontId="76" fillId="17" borderId="103" xfId="0" applyFont="1" applyFill="1" applyBorder="1" applyAlignment="1" applyProtection="1">
      <alignment vertical="center" textRotation="90" wrapText="1"/>
      <protection hidden="1"/>
    </xf>
    <xf numFmtId="0" fontId="17" fillId="17" borderId="104" xfId="0" applyFont="1" applyFill="1" applyBorder="1" applyAlignment="1" applyProtection="1">
      <alignment horizontal="center" vertical="center" wrapText="1"/>
      <protection locked="0"/>
    </xf>
    <xf numFmtId="0" fontId="17" fillId="17" borderId="91" xfId="0" applyFont="1" applyFill="1" applyBorder="1" applyAlignment="1" applyProtection="1">
      <alignment horizontal="center" vertical="center" wrapText="1"/>
      <protection locked="0"/>
    </xf>
    <xf numFmtId="0" fontId="21" fillId="17" borderId="91" xfId="0" applyFont="1" applyFill="1" applyBorder="1" applyAlignment="1" applyProtection="1">
      <alignment horizontal="center" vertical="center" wrapText="1"/>
      <protection hidden="1"/>
    </xf>
    <xf numFmtId="0" fontId="80" fillId="17" borderId="36" xfId="0" applyFont="1" applyFill="1" applyBorder="1" applyAlignment="1" applyProtection="1">
      <alignment horizontal="center" vertical="center" wrapText="1"/>
      <protection locked="0"/>
    </xf>
    <xf numFmtId="0" fontId="80" fillId="17" borderId="205" xfId="0" applyFont="1" applyFill="1" applyBorder="1" applyAlignment="1" applyProtection="1">
      <alignment horizontal="center" vertical="center" wrapText="1"/>
      <protection locked="0"/>
    </xf>
    <xf numFmtId="0" fontId="21" fillId="17" borderId="68" xfId="0" applyFont="1" applyFill="1" applyBorder="1" applyAlignment="1" applyProtection="1">
      <alignment horizontal="center" vertical="center" wrapText="1"/>
      <protection hidden="1"/>
    </xf>
    <xf numFmtId="0" fontId="80" fillId="17" borderId="4" xfId="0" applyFont="1" applyFill="1" applyBorder="1" applyAlignment="1" applyProtection="1">
      <alignment horizontal="center" vertical="center" wrapText="1"/>
      <protection locked="0"/>
    </xf>
    <xf numFmtId="0" fontId="80" fillId="17" borderId="34" xfId="0" applyFont="1" applyFill="1" applyBorder="1" applyAlignment="1" applyProtection="1">
      <alignment horizontal="center" vertical="center" wrapText="1"/>
      <protection locked="0"/>
    </xf>
    <xf numFmtId="0" fontId="28" fillId="17" borderId="34" xfId="0" applyFont="1" applyFill="1" applyBorder="1" applyAlignment="1" applyProtection="1">
      <alignment horizontal="center" vertical="center" wrapText="1"/>
      <protection hidden="1"/>
    </xf>
    <xf numFmtId="0" fontId="33" fillId="17" borderId="135" xfId="0" applyFont="1" applyFill="1" applyBorder="1" applyAlignment="1" applyProtection="1">
      <alignment horizontal="center" vertical="center" wrapText="1"/>
      <protection hidden="1"/>
    </xf>
    <xf numFmtId="0" fontId="82" fillId="17" borderId="90" xfId="0" applyFont="1" applyFill="1" applyBorder="1" applyAlignment="1" applyProtection="1">
      <alignment horizontal="center" vertical="center" wrapText="1"/>
      <protection hidden="1"/>
    </xf>
    <xf numFmtId="0" fontId="83" fillId="17" borderId="0" xfId="0" applyFont="1" applyFill="1" applyBorder="1" applyAlignment="1" applyProtection="1">
      <alignment horizontal="center" vertical="center" wrapText="1"/>
      <protection hidden="1"/>
    </xf>
    <xf numFmtId="0" fontId="81" fillId="17" borderId="0" xfId="0" applyFont="1" applyFill="1" applyBorder="1" applyAlignment="1" applyProtection="1">
      <alignment horizontal="center" vertical="center" wrapText="1"/>
      <protection hidden="1"/>
    </xf>
    <xf numFmtId="0" fontId="80" fillId="17" borderId="22" xfId="0" applyFont="1" applyFill="1" applyBorder="1" applyAlignment="1" applyProtection="1">
      <alignment horizontal="center" vertical="center" wrapText="1"/>
      <protection hidden="1"/>
    </xf>
    <xf numFmtId="0" fontId="35" fillId="17" borderId="41" xfId="0" applyFont="1" applyFill="1" applyBorder="1" applyAlignment="1" applyProtection="1">
      <alignment horizontal="center" vertical="center" wrapText="1"/>
      <protection locked="0"/>
    </xf>
    <xf numFmtId="0" fontId="33" fillId="17" borderId="87" xfId="0" applyFont="1" applyFill="1" applyBorder="1" applyAlignment="1" applyProtection="1">
      <alignment horizontal="center" vertical="center" wrapText="1"/>
      <protection hidden="1"/>
    </xf>
    <xf numFmtId="0" fontId="82" fillId="17" borderId="90" xfId="0" applyFont="1" applyFill="1" applyBorder="1" applyAlignment="1" applyProtection="1">
      <alignment horizontal="center" vertical="center" wrapText="1"/>
      <protection locked="0"/>
    </xf>
    <xf numFmtId="0" fontId="21" fillId="17" borderId="116" xfId="0" applyFont="1" applyFill="1" applyBorder="1" applyAlignment="1" applyProtection="1">
      <alignment horizontal="center" vertical="center" wrapText="1"/>
      <protection hidden="1"/>
    </xf>
    <xf numFmtId="0" fontId="28" fillId="17" borderId="115" xfId="0" applyFont="1" applyFill="1" applyBorder="1" applyAlignment="1" applyProtection="1">
      <alignment horizontal="center" vertical="center" wrapText="1"/>
      <protection hidden="1"/>
    </xf>
    <xf numFmtId="0" fontId="18" fillId="13" borderId="208" xfId="0" applyFont="1" applyFill="1" applyBorder="1" applyAlignment="1" applyProtection="1">
      <alignment vertical="center" textRotation="90" wrapText="1"/>
      <protection hidden="1"/>
    </xf>
    <xf numFmtId="0" fontId="18" fillId="13" borderId="209" xfId="0" applyFont="1" applyFill="1" applyBorder="1" applyAlignment="1" applyProtection="1">
      <alignment vertical="center" textRotation="90" wrapText="1"/>
      <protection hidden="1"/>
    </xf>
    <xf numFmtId="0" fontId="17" fillId="13" borderId="104" xfId="0" applyFont="1" applyFill="1" applyBorder="1" applyAlignment="1" applyProtection="1">
      <alignment horizontal="center" vertical="center" wrapText="1"/>
      <protection locked="0"/>
    </xf>
    <xf numFmtId="0" fontId="17" fillId="13" borderId="91" xfId="0" applyFont="1" applyFill="1" applyBorder="1" applyAlignment="1" applyProtection="1">
      <alignment horizontal="center" vertical="center" wrapText="1"/>
      <protection locked="0"/>
    </xf>
    <xf numFmtId="0" fontId="33" fillId="13" borderId="135" xfId="0" applyFont="1" applyFill="1" applyBorder="1" applyAlignment="1" applyProtection="1">
      <alignment horizontal="center" vertical="center" wrapText="1"/>
      <protection hidden="1"/>
    </xf>
    <xf numFmtId="0" fontId="82" fillId="13" borderId="90" xfId="0" applyFont="1" applyFill="1" applyBorder="1" applyAlignment="1" applyProtection="1">
      <alignment horizontal="center" vertical="center" wrapText="1"/>
      <protection hidden="1"/>
    </xf>
    <xf numFmtId="0" fontId="83" fillId="13" borderId="0" xfId="0" applyFont="1" applyFill="1" applyBorder="1" applyAlignment="1" applyProtection="1">
      <alignment horizontal="center" vertical="center" wrapText="1"/>
      <protection hidden="1"/>
    </xf>
    <xf numFmtId="0" fontId="81" fillId="13" borderId="0" xfId="0" applyFont="1" applyFill="1" applyBorder="1" applyAlignment="1" applyProtection="1">
      <alignment horizontal="center" vertical="center" wrapText="1"/>
      <protection hidden="1"/>
    </xf>
    <xf numFmtId="0" fontId="80" fillId="13" borderId="22"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8" fillId="9" borderId="208" xfId="0" applyFont="1" applyFill="1" applyBorder="1" applyAlignment="1" applyProtection="1">
      <alignment vertical="center" textRotation="90" wrapText="1"/>
      <protection hidden="1"/>
    </xf>
    <xf numFmtId="0" fontId="18" fillId="9" borderId="209" xfId="0" applyFont="1" applyFill="1" applyBorder="1" applyAlignment="1" applyProtection="1">
      <alignment vertical="center" textRotation="90" wrapText="1"/>
      <protection hidden="1"/>
    </xf>
    <xf numFmtId="0" fontId="40" fillId="9" borderId="206" xfId="0" applyFont="1" applyFill="1" applyBorder="1" applyAlignment="1" applyProtection="1">
      <alignment horizontal="center" vertical="center" textRotation="90" wrapText="1"/>
      <protection hidden="1"/>
    </xf>
    <xf numFmtId="0" fontId="40" fillId="9" borderId="207" xfId="0" applyFont="1" applyFill="1" applyBorder="1" applyAlignment="1" applyProtection="1">
      <alignment horizontal="center" vertical="center" textRotation="90" wrapText="1"/>
      <protection hidden="1"/>
    </xf>
    <xf numFmtId="0" fontId="76" fillId="9" borderId="103" xfId="0" applyFont="1" applyFill="1" applyBorder="1" applyAlignment="1" applyProtection="1">
      <alignment vertical="center" textRotation="90" wrapText="1"/>
      <protection hidden="1"/>
    </xf>
    <xf numFmtId="0" fontId="17" fillId="9" borderId="104" xfId="0" applyFont="1" applyFill="1" applyBorder="1" applyAlignment="1" applyProtection="1">
      <alignment horizontal="center" vertical="center" wrapText="1"/>
      <protection locked="0"/>
    </xf>
    <xf numFmtId="0" fontId="17" fillId="9" borderId="91" xfId="0" applyFont="1" applyFill="1" applyBorder="1" applyAlignment="1" applyProtection="1">
      <alignment horizontal="center" vertical="center" wrapText="1"/>
      <protection locked="0"/>
    </xf>
    <xf numFmtId="0" fontId="21" fillId="9" borderId="91" xfId="0" applyFont="1" applyFill="1" applyBorder="1" applyAlignment="1" applyProtection="1">
      <alignment horizontal="center" vertical="center" wrapText="1"/>
      <protection hidden="1"/>
    </xf>
    <xf numFmtId="0" fontId="80" fillId="9" borderId="36" xfId="0" applyFont="1" applyFill="1" applyBorder="1" applyAlignment="1" applyProtection="1">
      <alignment horizontal="center" vertical="center" wrapText="1"/>
      <protection locked="0"/>
    </xf>
    <xf numFmtId="0" fontId="80" fillId="9" borderId="205" xfId="0" applyFont="1" applyFill="1" applyBorder="1" applyAlignment="1" applyProtection="1">
      <alignment horizontal="center" vertical="center" wrapText="1"/>
      <protection locked="0"/>
    </xf>
    <xf numFmtId="0" fontId="21" fillId="9" borderId="68" xfId="0" applyFont="1" applyFill="1" applyBorder="1" applyAlignment="1" applyProtection="1">
      <alignment horizontal="center" vertical="center" wrapText="1"/>
      <protection hidden="1"/>
    </xf>
    <xf numFmtId="0" fontId="80" fillId="9" borderId="4" xfId="0" applyFont="1" applyFill="1" applyBorder="1" applyAlignment="1" applyProtection="1">
      <alignment horizontal="center" vertical="center" wrapText="1"/>
      <protection locked="0"/>
    </xf>
    <xf numFmtId="0" fontId="80" fillId="9" borderId="34" xfId="0" applyFont="1" applyFill="1" applyBorder="1" applyAlignment="1" applyProtection="1">
      <alignment horizontal="center" vertical="center" wrapText="1"/>
      <protection locked="0"/>
    </xf>
    <xf numFmtId="0" fontId="21" fillId="9" borderId="34" xfId="0" applyFont="1" applyFill="1" applyBorder="1" applyAlignment="1" applyProtection="1">
      <alignment horizontal="center" vertical="center" wrapText="1"/>
      <protection hidden="1"/>
    </xf>
    <xf numFmtId="0" fontId="28" fillId="9" borderId="34" xfId="0" applyFont="1" applyFill="1" applyBorder="1" applyAlignment="1" applyProtection="1">
      <alignment horizontal="center" vertical="center" wrapText="1"/>
      <protection hidden="1"/>
    </xf>
    <xf numFmtId="0" fontId="82" fillId="9" borderId="90" xfId="0" applyFont="1" applyFill="1" applyBorder="1" applyAlignment="1" applyProtection="1">
      <alignment horizontal="center" vertical="center" wrapText="1"/>
      <protection hidden="1"/>
    </xf>
    <xf numFmtId="0" fontId="83" fillId="9" borderId="0" xfId="0" applyFont="1" applyFill="1" applyBorder="1" applyAlignment="1" applyProtection="1">
      <alignment horizontal="center" vertical="center" wrapText="1"/>
      <protection hidden="1"/>
    </xf>
    <xf numFmtId="0" fontId="81" fillId="9" borderId="0" xfId="0" applyFont="1" applyFill="1" applyBorder="1" applyAlignment="1" applyProtection="1">
      <alignment horizontal="center" vertical="center" wrapText="1"/>
      <protection hidden="1"/>
    </xf>
    <xf numFmtId="0" fontId="80" fillId="9" borderId="22" xfId="0" applyFont="1" applyFill="1" applyBorder="1" applyAlignment="1" applyProtection="1">
      <alignment horizontal="center" vertical="center" wrapText="1"/>
      <protection hidden="1"/>
    </xf>
    <xf numFmtId="0" fontId="82" fillId="9" borderId="90" xfId="0" applyFont="1" applyFill="1" applyBorder="1" applyAlignment="1" applyProtection="1">
      <alignment horizontal="center" vertical="center" wrapText="1"/>
      <protection locked="0"/>
    </xf>
    <xf numFmtId="0" fontId="21" fillId="9" borderId="116" xfId="0" applyFont="1" applyFill="1" applyBorder="1" applyAlignment="1" applyProtection="1">
      <alignment horizontal="center" vertical="center" wrapText="1"/>
      <protection hidden="1"/>
    </xf>
    <xf numFmtId="0" fontId="28" fillId="9" borderId="115" xfId="0" applyFont="1" applyFill="1" applyBorder="1" applyAlignment="1" applyProtection="1">
      <alignment horizontal="center" vertical="center" wrapText="1"/>
      <protection hidden="1"/>
    </xf>
    <xf numFmtId="0" fontId="3" fillId="3" borderId="39" xfId="0" applyFont="1" applyFill="1" applyBorder="1" applyAlignment="1" applyProtection="1">
      <alignment horizontal="center" vertical="center" wrapText="1"/>
      <protection hidden="1"/>
    </xf>
    <xf numFmtId="0" fontId="0" fillId="0" borderId="103" xfId="0" applyBorder="1" applyAlignment="1" applyProtection="1">
      <alignment horizontal="center" vertical="center"/>
      <protection hidden="1"/>
    </xf>
    <xf numFmtId="0" fontId="0" fillId="0" borderId="0" xfId="0" applyAlignment="1" applyProtection="1">
      <alignment horizontal="center"/>
      <protection hidden="1"/>
    </xf>
    <xf numFmtId="0" fontId="61" fillId="0" borderId="147" xfId="0" applyFont="1" applyBorder="1" applyAlignment="1" applyProtection="1">
      <alignment horizontal="center" vertical="center"/>
      <protection hidden="1"/>
    </xf>
    <xf numFmtId="0" fontId="40" fillId="16" borderId="194" xfId="0" applyFont="1" applyFill="1" applyBorder="1" applyAlignment="1" applyProtection="1">
      <alignment horizontal="center" vertical="center"/>
      <protection hidden="1"/>
    </xf>
    <xf numFmtId="0" fontId="4" fillId="16" borderId="150" xfId="0" applyFont="1" applyFill="1" applyBorder="1" applyAlignment="1" applyProtection="1">
      <alignment horizontal="center" vertical="center" wrapText="1"/>
      <protection hidden="1"/>
    </xf>
    <xf numFmtId="0" fontId="4" fillId="16" borderId="21" xfId="0" applyFont="1" applyFill="1" applyBorder="1" applyAlignment="1" applyProtection="1">
      <alignment horizontal="center" vertical="center" wrapText="1"/>
      <protection hidden="1"/>
    </xf>
    <xf numFmtId="0" fontId="4" fillId="16" borderId="151" xfId="0" applyFont="1" applyFill="1" applyBorder="1" applyAlignment="1" applyProtection="1">
      <alignment horizontal="center" vertical="center" wrapText="1"/>
      <protection hidden="1"/>
    </xf>
    <xf numFmtId="0" fontId="4" fillId="16" borderId="92" xfId="0" applyFont="1" applyFill="1" applyBorder="1" applyAlignment="1" applyProtection="1">
      <alignment horizontal="center" vertical="center" wrapText="1"/>
      <protection hidden="1"/>
    </xf>
    <xf numFmtId="2" fontId="4" fillId="16" borderId="151" xfId="0" applyNumberFormat="1" applyFont="1" applyFill="1" applyBorder="1" applyAlignment="1" applyProtection="1">
      <alignment horizontal="center" vertical="center" wrapText="1"/>
      <protection hidden="1"/>
    </xf>
    <xf numFmtId="2" fontId="4" fillId="16" borderId="21" xfId="0" applyNumberFormat="1" applyFont="1" applyFill="1" applyBorder="1" applyAlignment="1" applyProtection="1">
      <alignment horizontal="center" vertical="center" wrapText="1"/>
      <protection hidden="1"/>
    </xf>
    <xf numFmtId="0" fontId="4" fillId="16" borderId="181" xfId="0" applyFont="1" applyFill="1" applyBorder="1" applyAlignment="1" applyProtection="1">
      <alignment horizontal="center" vertical="center" wrapText="1"/>
      <protection hidden="1"/>
    </xf>
    <xf numFmtId="0" fontId="0" fillId="0" borderId="0" xfId="0" applyFont="1" applyProtection="1">
      <protection hidden="1"/>
    </xf>
    <xf numFmtId="0" fontId="4" fillId="16" borderId="202" xfId="0" applyFont="1" applyFill="1" applyBorder="1" applyAlignment="1" applyProtection="1">
      <alignment horizontal="center" vertical="center" wrapText="1"/>
      <protection hidden="1"/>
    </xf>
    <xf numFmtId="0" fontId="4" fillId="16" borderId="22" xfId="0" applyFont="1" applyFill="1" applyBorder="1" applyAlignment="1" applyProtection="1">
      <alignment horizontal="center" vertical="center" wrapText="1"/>
      <protection hidden="1"/>
    </xf>
    <xf numFmtId="0" fontId="4" fillId="16" borderId="35" xfId="0" applyFont="1" applyFill="1" applyBorder="1" applyAlignment="1" applyProtection="1">
      <alignment horizontal="center" vertical="center" wrapText="1"/>
      <protection hidden="1"/>
    </xf>
    <xf numFmtId="0" fontId="4" fillId="16" borderId="145" xfId="0" applyFont="1" applyFill="1" applyBorder="1" applyAlignment="1" applyProtection="1">
      <alignment horizontal="center" vertical="center" wrapText="1"/>
      <protection hidden="1"/>
    </xf>
    <xf numFmtId="0" fontId="85" fillId="0" borderId="133" xfId="0" applyFont="1" applyBorder="1" applyAlignment="1" applyProtection="1">
      <alignment horizontal="center" vertical="center"/>
      <protection hidden="1"/>
    </xf>
    <xf numFmtId="0" fontId="33" fillId="16" borderId="21" xfId="0" applyFont="1" applyFill="1" applyBorder="1" applyAlignment="1" applyProtection="1">
      <alignment horizontal="center" vertical="center" wrapText="1"/>
      <protection hidden="1"/>
    </xf>
    <xf numFmtId="0" fontId="58" fillId="16" borderId="21" xfId="0" applyFont="1" applyFill="1" applyBorder="1" applyAlignment="1" applyProtection="1">
      <alignment horizontal="center" vertical="center" wrapText="1"/>
      <protection hidden="1"/>
    </xf>
    <xf numFmtId="0" fontId="83" fillId="16" borderId="151" xfId="0" applyFont="1" applyFill="1" applyBorder="1" applyAlignment="1" applyProtection="1">
      <alignment horizontal="center" vertical="center" wrapText="1"/>
      <protection hidden="1"/>
    </xf>
    <xf numFmtId="0" fontId="21" fillId="16" borderId="91" xfId="0" applyFont="1" applyFill="1" applyBorder="1" applyAlignment="1" applyProtection="1">
      <alignment horizontal="center" vertical="center" wrapText="1"/>
      <protection hidden="1"/>
    </xf>
    <xf numFmtId="0" fontId="21" fillId="16" borderId="68" xfId="0" applyFont="1" applyFill="1" applyBorder="1" applyAlignment="1" applyProtection="1">
      <alignment horizontal="center" vertical="center" wrapText="1"/>
      <protection hidden="1"/>
    </xf>
    <xf numFmtId="0" fontId="83" fillId="16" borderId="21" xfId="0" applyFont="1" applyFill="1" applyBorder="1" applyAlignment="1" applyProtection="1">
      <alignment horizontal="center" vertical="center" wrapText="1"/>
      <protection hidden="1"/>
    </xf>
    <xf numFmtId="0" fontId="86" fillId="16" borderId="179" xfId="0" applyFont="1" applyFill="1" applyBorder="1" applyAlignment="1" applyProtection="1">
      <alignment horizontal="center" vertical="center" wrapText="1"/>
      <protection hidden="1"/>
    </xf>
    <xf numFmtId="0" fontId="83" fillId="16" borderId="164" xfId="0" applyFont="1" applyFill="1" applyBorder="1" applyAlignment="1" applyProtection="1">
      <alignment horizontal="center" vertical="center" wrapText="1"/>
      <protection hidden="1"/>
    </xf>
    <xf numFmtId="0" fontId="45" fillId="16" borderId="172" xfId="0" applyFont="1" applyFill="1" applyBorder="1" applyAlignment="1" applyProtection="1">
      <alignment horizontal="left" vertical="center"/>
      <protection hidden="1"/>
    </xf>
    <xf numFmtId="0" fontId="66" fillId="0" borderId="214" xfId="0" applyFont="1" applyBorder="1" applyAlignment="1" applyProtection="1">
      <alignment horizontal="center" vertical="center" textRotation="90" wrapText="1"/>
      <protection hidden="1"/>
    </xf>
    <xf numFmtId="0" fontId="5" fillId="15" borderId="225" xfId="0" applyFont="1" applyFill="1" applyBorder="1" applyAlignment="1" applyProtection="1">
      <alignment horizontal="center" vertical="center" textRotation="90"/>
      <protection hidden="1"/>
    </xf>
    <xf numFmtId="0" fontId="5" fillId="16" borderId="231" xfId="0" applyFont="1" applyFill="1" applyBorder="1" applyAlignment="1" applyProtection="1">
      <alignment horizontal="center" vertical="center"/>
      <protection hidden="1"/>
    </xf>
    <xf numFmtId="0" fontId="61" fillId="0" borderId="237" xfId="0" applyFont="1" applyBorder="1" applyAlignment="1" applyProtection="1">
      <alignment horizontal="center" vertical="center"/>
      <protection hidden="1"/>
    </xf>
    <xf numFmtId="0" fontId="0" fillId="5" borderId="0" xfId="0" applyFill="1" applyAlignment="1" applyProtection="1">
      <protection hidden="1"/>
    </xf>
    <xf numFmtId="0" fontId="8" fillId="0" borderId="6" xfId="0" applyFont="1" applyBorder="1" applyAlignment="1" applyProtection="1">
      <alignment horizontal="center" vertical="center"/>
      <protection hidden="1"/>
    </xf>
    <xf numFmtId="0" fontId="5" fillId="6" borderId="25" xfId="0" applyFont="1" applyFill="1" applyBorder="1" applyAlignment="1" applyProtection="1">
      <alignment horizontal="center" vertical="center" wrapText="1"/>
      <protection hidden="1"/>
    </xf>
    <xf numFmtId="0" fontId="4" fillId="6" borderId="27" xfId="0" applyFont="1" applyFill="1" applyBorder="1" applyAlignment="1" applyProtection="1">
      <alignment horizontal="center" vertical="center" wrapText="1"/>
      <protection hidden="1"/>
    </xf>
    <xf numFmtId="0" fontId="4" fillId="6" borderId="29" xfId="0" applyFont="1" applyFill="1" applyBorder="1" applyAlignment="1" applyProtection="1">
      <alignment horizontal="center" vertical="center" wrapText="1"/>
      <protection hidden="1"/>
    </xf>
    <xf numFmtId="0" fontId="84" fillId="0" borderId="6" xfId="0" applyFont="1" applyBorder="1" applyAlignment="1" applyProtection="1">
      <alignment horizontal="center" vertical="center"/>
      <protection hidden="1"/>
    </xf>
    <xf numFmtId="0" fontId="4" fillId="6" borderId="31" xfId="0" applyFont="1" applyFill="1" applyBorder="1" applyAlignment="1" applyProtection="1">
      <alignment horizontal="center" vertical="center" wrapText="1"/>
      <protection hidden="1"/>
    </xf>
    <xf numFmtId="0" fontId="30" fillId="0" borderId="0" xfId="0" applyFont="1" applyAlignment="1" applyProtection="1">
      <alignment vertical="top"/>
      <protection hidden="1"/>
    </xf>
    <xf numFmtId="0" fontId="30" fillId="0" borderId="0" xfId="0" applyFont="1" applyAlignment="1" applyProtection="1">
      <alignment horizontal="center" vertical="top"/>
      <protection hidden="1"/>
    </xf>
    <xf numFmtId="0" fontId="0" fillId="0" borderId="0" xfId="0" applyAlignment="1" applyProtection="1">
      <protection hidden="1"/>
    </xf>
    <xf numFmtId="0" fontId="0" fillId="0" borderId="0" xfId="0" applyFont="1" applyAlignment="1" applyProtection="1">
      <alignment horizontal="center" vertical="center"/>
      <protection hidden="1"/>
    </xf>
    <xf numFmtId="0" fontId="0" fillId="0" borderId="0" xfId="0" applyBorder="1" applyProtection="1">
      <protection hidden="1"/>
    </xf>
    <xf numFmtId="0" fontId="1" fillId="16" borderId="0" xfId="0" applyFont="1" applyFill="1" applyBorder="1" applyAlignment="1" applyProtection="1">
      <alignment vertical="center" wrapText="1"/>
      <protection hidden="1"/>
    </xf>
    <xf numFmtId="0" fontId="81" fillId="10" borderId="67" xfId="0" applyFont="1" applyFill="1" applyBorder="1" applyAlignment="1" applyProtection="1">
      <alignment horizontal="center" vertical="center" wrapText="1"/>
      <protection locked="0"/>
    </xf>
    <xf numFmtId="0" fontId="81" fillId="10" borderId="71" xfId="0" applyFont="1" applyFill="1" applyBorder="1" applyAlignment="1" applyProtection="1">
      <alignment horizontal="center" vertical="center" wrapText="1"/>
      <protection locked="0"/>
    </xf>
    <xf numFmtId="0" fontId="81" fillId="17" borderId="67" xfId="0" applyFont="1" applyFill="1" applyBorder="1" applyAlignment="1" applyProtection="1">
      <alignment horizontal="center" vertical="center" wrapText="1"/>
      <protection locked="0"/>
    </xf>
    <xf numFmtId="0" fontId="81" fillId="17" borderId="71" xfId="0" applyFont="1" applyFill="1" applyBorder="1" applyAlignment="1" applyProtection="1">
      <alignment horizontal="center" vertical="center" wrapText="1"/>
      <protection locked="0"/>
    </xf>
    <xf numFmtId="0" fontId="80" fillId="17" borderId="67" xfId="0" applyFont="1" applyFill="1" applyBorder="1" applyAlignment="1" applyProtection="1">
      <alignment horizontal="center" vertical="center" wrapText="1"/>
      <protection locked="0"/>
    </xf>
    <xf numFmtId="0" fontId="81" fillId="13" borderId="67" xfId="0" applyFont="1" applyFill="1" applyBorder="1" applyAlignment="1" applyProtection="1">
      <alignment horizontal="center" vertical="center" wrapText="1"/>
      <protection locked="0"/>
    </xf>
    <xf numFmtId="0" fontId="81" fillId="13" borderId="71" xfId="0" applyFont="1" applyFill="1" applyBorder="1" applyAlignment="1" applyProtection="1">
      <alignment horizontal="center" vertical="center" wrapText="1"/>
      <protection locked="0"/>
    </xf>
    <xf numFmtId="0" fontId="81" fillId="9" borderId="67" xfId="0" applyFont="1" applyFill="1" applyBorder="1" applyAlignment="1" applyProtection="1">
      <alignment horizontal="center" vertical="center" wrapText="1"/>
      <protection locked="0"/>
    </xf>
    <xf numFmtId="0" fontId="81" fillId="9" borderId="71" xfId="0" applyFont="1" applyFill="1" applyBorder="1" applyAlignment="1" applyProtection="1">
      <alignment horizontal="center" vertical="center" wrapText="1"/>
      <protection locked="0"/>
    </xf>
    <xf numFmtId="0" fontId="80" fillId="9" borderId="67" xfId="0" applyFont="1" applyFill="1" applyBorder="1" applyAlignment="1" applyProtection="1">
      <alignment horizontal="center" vertical="center" wrapText="1"/>
      <protection locked="0"/>
    </xf>
    <xf numFmtId="0" fontId="56" fillId="16" borderId="208" xfId="0" applyFont="1" applyFill="1" applyBorder="1" applyAlignment="1" applyProtection="1">
      <alignment horizontal="center" vertical="center" textRotation="90" wrapText="1"/>
      <protection hidden="1"/>
    </xf>
    <xf numFmtId="0" fontId="69" fillId="0" borderId="183" xfId="0" applyFont="1" applyBorder="1" applyAlignment="1" applyProtection="1">
      <alignment horizontal="center" vertical="center"/>
      <protection hidden="1"/>
    </xf>
    <xf numFmtId="0" fontId="0" fillId="0" borderId="0" xfId="0" applyAlignment="1" applyProtection="1">
      <alignment vertical="center"/>
      <protection hidden="1"/>
    </xf>
    <xf numFmtId="2" fontId="1" fillId="10" borderId="21" xfId="0" applyNumberFormat="1" applyFont="1" applyFill="1" applyBorder="1" applyAlignment="1" applyProtection="1">
      <alignment horizontal="center" vertical="center" wrapText="1"/>
      <protection hidden="1"/>
    </xf>
    <xf numFmtId="2" fontId="1" fillId="17" borderId="21" xfId="0" applyNumberFormat="1" applyFont="1" applyFill="1" applyBorder="1" applyAlignment="1" applyProtection="1">
      <alignment horizontal="center" vertical="center" wrapText="1"/>
      <protection hidden="1"/>
    </xf>
    <xf numFmtId="2" fontId="1" fillId="13" borderId="21" xfId="0" applyNumberFormat="1" applyFont="1" applyFill="1" applyBorder="1" applyAlignment="1" applyProtection="1">
      <alignment horizontal="center" vertical="center" wrapText="1"/>
      <protection hidden="1"/>
    </xf>
    <xf numFmtId="2" fontId="1" fillId="9" borderId="21" xfId="0" applyNumberFormat="1" applyFont="1" applyFill="1" applyBorder="1" applyAlignment="1" applyProtection="1">
      <alignment horizontal="center" vertical="center" wrapText="1"/>
      <protection hidden="1"/>
    </xf>
    <xf numFmtId="0" fontId="7" fillId="0" borderId="0" xfId="0" applyFont="1" applyAlignment="1">
      <alignment vertical="center"/>
    </xf>
    <xf numFmtId="0" fontId="93" fillId="0" borderId="0" xfId="0" applyFont="1" applyAlignment="1">
      <alignment vertical="center"/>
    </xf>
    <xf numFmtId="0" fontId="0" fillId="0" borderId="103" xfId="0" applyBorder="1" applyAlignment="1">
      <alignment horizontal="center" vertical="center"/>
    </xf>
    <xf numFmtId="0" fontId="66" fillId="0" borderId="103" xfId="0" applyFont="1" applyBorder="1" applyAlignment="1">
      <alignment horizontal="center" vertical="center" wrapText="1"/>
    </xf>
    <xf numFmtId="0" fontId="94" fillId="0" borderId="0" xfId="0" applyFont="1" applyAlignment="1">
      <alignment vertical="center"/>
    </xf>
    <xf numFmtId="0" fontId="1" fillId="0" borderId="264" xfId="0" applyFont="1" applyBorder="1" applyAlignment="1">
      <alignment horizontal="center" vertical="center"/>
    </xf>
    <xf numFmtId="0" fontId="1" fillId="0" borderId="265" xfId="0" applyFont="1" applyBorder="1" applyAlignment="1">
      <alignment horizontal="center" vertical="center"/>
    </xf>
    <xf numFmtId="0" fontId="1" fillId="0" borderId="266" xfId="0" applyFont="1" applyBorder="1" applyAlignment="1">
      <alignment horizontal="center" vertical="center"/>
    </xf>
    <xf numFmtId="0" fontId="1" fillId="0" borderId="267" xfId="0" applyFont="1" applyBorder="1" applyAlignment="1">
      <alignment horizontal="center" vertical="center"/>
    </xf>
    <xf numFmtId="0" fontId="4" fillId="0" borderId="246" xfId="0" applyFont="1" applyBorder="1" applyAlignment="1">
      <alignment horizontal="center" vertical="center"/>
    </xf>
    <xf numFmtId="0" fontId="4" fillId="0" borderId="268" xfId="0" applyFont="1" applyBorder="1" applyAlignment="1">
      <alignment horizontal="center" vertical="center"/>
    </xf>
    <xf numFmtId="0" fontId="1" fillId="0" borderId="268" xfId="0" applyFont="1" applyBorder="1" applyAlignment="1">
      <alignment horizontal="center" vertical="center"/>
    </xf>
    <xf numFmtId="0" fontId="0" fillId="0" borderId="268" xfId="0" applyBorder="1" applyAlignment="1">
      <alignment horizontal="center" vertical="center"/>
    </xf>
    <xf numFmtId="0" fontId="0" fillId="0" borderId="0" xfId="0" applyAlignment="1">
      <alignment horizontal="center" vertical="center"/>
    </xf>
    <xf numFmtId="0" fontId="1" fillId="0" borderId="263" xfId="0" applyFont="1" applyBorder="1" applyAlignment="1">
      <alignment horizontal="center" vertical="center"/>
    </xf>
    <xf numFmtId="0" fontId="1" fillId="0" borderId="165" xfId="0" applyFont="1" applyBorder="1" applyAlignment="1">
      <alignment horizontal="center" vertical="center"/>
    </xf>
    <xf numFmtId="0" fontId="1" fillId="0" borderId="148" xfId="0" applyFont="1" applyBorder="1" applyAlignment="1">
      <alignment horizontal="center" vertical="center"/>
    </xf>
    <xf numFmtId="0" fontId="1" fillId="0" borderId="103" xfId="0" applyFont="1" applyBorder="1" applyAlignment="1">
      <alignment horizontal="center" vertical="center"/>
    </xf>
    <xf numFmtId="0" fontId="4" fillId="0" borderId="166" xfId="0" applyFont="1" applyBorder="1" applyAlignment="1">
      <alignment horizontal="center" vertical="center"/>
    </xf>
    <xf numFmtId="0" fontId="4" fillId="0" borderId="183" xfId="0" applyFont="1" applyBorder="1" applyAlignment="1">
      <alignment horizontal="center" vertical="center"/>
    </xf>
    <xf numFmtId="0" fontId="1" fillId="0" borderId="183" xfId="0" applyFont="1" applyBorder="1" applyAlignment="1">
      <alignment horizontal="center" vertical="center"/>
    </xf>
    <xf numFmtId="0" fontId="0" fillId="0" borderId="183" xfId="0" applyBorder="1" applyAlignment="1">
      <alignment horizontal="center" vertical="center"/>
    </xf>
    <xf numFmtId="0" fontId="1" fillId="0" borderId="269" xfId="0" applyFont="1" applyBorder="1" applyAlignment="1">
      <alignment horizontal="center" vertical="center"/>
    </xf>
    <xf numFmtId="0" fontId="1" fillId="0" borderId="270" xfId="0" applyFont="1" applyBorder="1" applyAlignment="1">
      <alignment horizontal="center" vertical="center"/>
    </xf>
    <xf numFmtId="0" fontId="1" fillId="0" borderId="191" xfId="0" applyFont="1" applyBorder="1" applyAlignment="1">
      <alignment horizontal="center" vertical="center"/>
    </xf>
    <xf numFmtId="0" fontId="5" fillId="15" borderId="271" xfId="0" applyFont="1" applyFill="1" applyBorder="1" applyAlignment="1">
      <alignment horizontal="center" vertical="center" textRotation="90"/>
    </xf>
    <xf numFmtId="0" fontId="5" fillId="15" borderId="272" xfId="0" applyFont="1" applyFill="1" applyBorder="1" applyAlignment="1">
      <alignment horizontal="center" vertical="center" textRotation="90"/>
    </xf>
    <xf numFmtId="0" fontId="38" fillId="15" borderId="273" xfId="0" applyFont="1" applyFill="1" applyBorder="1" applyAlignment="1">
      <alignment horizontal="center" vertical="center" textRotation="90"/>
    </xf>
    <xf numFmtId="0" fontId="38" fillId="15" borderId="274" xfId="0" applyFont="1" applyFill="1" applyBorder="1" applyAlignment="1">
      <alignment horizontal="center" vertical="center" textRotation="90"/>
    </xf>
    <xf numFmtId="0" fontId="42" fillId="15" borderId="274" xfId="0" applyFont="1" applyFill="1" applyBorder="1" applyAlignment="1">
      <alignment horizontal="center" vertical="center" textRotation="90"/>
    </xf>
    <xf numFmtId="0" fontId="0" fillId="0" borderId="0" xfId="0" applyAlignment="1">
      <alignment vertical="center"/>
    </xf>
    <xf numFmtId="0" fontId="1" fillId="0" borderId="246" xfId="0" applyFont="1" applyBorder="1" applyAlignment="1">
      <alignment horizontal="center" vertical="center"/>
    </xf>
    <xf numFmtId="0" fontId="1" fillId="0" borderId="166" xfId="0" applyFont="1" applyBorder="1" applyAlignment="1">
      <alignment horizontal="center" vertical="center"/>
    </xf>
    <xf numFmtId="0" fontId="1" fillId="0" borderId="142" xfId="0" applyFont="1" applyBorder="1" applyAlignment="1">
      <alignment horizontal="center" vertical="center"/>
    </xf>
    <xf numFmtId="0" fontId="98" fillId="0" borderId="0" xfId="0" applyFont="1" applyAlignment="1">
      <alignment vertical="center"/>
    </xf>
    <xf numFmtId="0" fontId="66" fillId="0" borderId="0" xfId="0" applyFont="1" applyAlignment="1">
      <alignment horizontal="center" vertical="center" wrapText="1"/>
    </xf>
    <xf numFmtId="0" fontId="99" fillId="0" borderId="0" xfId="0" applyFont="1" applyAlignment="1">
      <alignment horizontal="center" vertical="center"/>
    </xf>
    <xf numFmtId="0" fontId="66" fillId="0" borderId="0" xfId="0" applyFont="1" applyAlignment="1">
      <alignment wrapText="1"/>
    </xf>
    <xf numFmtId="0" fontId="66" fillId="0" borderId="0" xfId="0" applyFont="1" applyAlignment="1">
      <alignment horizontal="center" wrapText="1"/>
    </xf>
    <xf numFmtId="0" fontId="19" fillId="9" borderId="21" xfId="0" applyNumberFormat="1" applyFont="1" applyFill="1" applyBorder="1" applyAlignment="1" applyProtection="1">
      <alignment horizontal="center" vertical="center" wrapText="1"/>
      <protection locked="0"/>
    </xf>
    <xf numFmtId="0" fontId="19" fillId="9" borderId="19" xfId="0" applyNumberFormat="1" applyFont="1" applyFill="1" applyBorder="1" applyAlignment="1" applyProtection="1">
      <alignment horizontal="center" vertical="center" wrapText="1"/>
      <protection locked="0"/>
    </xf>
    <xf numFmtId="0" fontId="0" fillId="0" borderId="0" xfId="0" applyBorder="1" applyAlignment="1">
      <alignment horizontal="center"/>
    </xf>
    <xf numFmtId="0" fontId="99" fillId="0" borderId="0" xfId="0" applyFont="1" applyBorder="1" applyAlignment="1">
      <alignment horizontal="center"/>
    </xf>
    <xf numFmtId="0" fontId="0" fillId="2" borderId="257" xfId="0" applyFill="1" applyBorder="1" applyAlignment="1">
      <alignment horizontal="center" vertical="center"/>
    </xf>
    <xf numFmtId="0" fontId="0" fillId="2" borderId="256" xfId="0" applyFill="1" applyBorder="1" applyAlignment="1">
      <alignment horizontal="center" vertical="center"/>
    </xf>
    <xf numFmtId="0" fontId="0" fillId="0" borderId="166" xfId="0" applyBorder="1" applyAlignment="1">
      <alignment horizontal="center" vertical="center"/>
    </xf>
    <xf numFmtId="0" fontId="0" fillId="0" borderId="116" xfId="0" applyBorder="1" applyAlignment="1">
      <alignment horizontal="center" vertical="center"/>
    </xf>
    <xf numFmtId="0" fontId="0" fillId="0" borderId="148"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1" fillId="0" borderId="144" xfId="0" applyFont="1" applyBorder="1" applyAlignment="1">
      <alignment horizontal="right" vertical="center"/>
    </xf>
    <xf numFmtId="0" fontId="1" fillId="0" borderId="145" xfId="0" applyFont="1" applyBorder="1" applyAlignment="1"/>
    <xf numFmtId="0" fontId="3" fillId="3" borderId="39" xfId="0" applyFont="1" applyFill="1" applyBorder="1" applyAlignment="1" applyProtection="1">
      <alignment horizontal="center" vertical="center" wrapText="1"/>
      <protection hidden="1"/>
    </xf>
    <xf numFmtId="0" fontId="22" fillId="12" borderId="22" xfId="0" applyFont="1" applyFill="1" applyBorder="1" applyAlignment="1" applyProtection="1">
      <alignment horizontal="center" vertical="center" textRotation="90" wrapText="1"/>
      <protection hidden="1"/>
    </xf>
    <xf numFmtId="0" fontId="0" fillId="0" borderId="116" xfId="0" applyBorder="1" applyAlignment="1" applyProtection="1">
      <alignment horizontal="center" vertical="center"/>
      <protection hidden="1"/>
    </xf>
    <xf numFmtId="0" fontId="4" fillId="16" borderId="36" xfId="0" applyFont="1" applyFill="1" applyBorder="1" applyAlignment="1" applyProtection="1">
      <alignment horizontal="center" vertical="center" wrapText="1"/>
      <protection hidden="1"/>
    </xf>
    <xf numFmtId="0" fontId="0" fillId="0" borderId="103" xfId="0" applyBorder="1" applyAlignment="1" applyProtection="1">
      <alignment horizontal="center" vertical="center"/>
      <protection hidden="1"/>
    </xf>
    <xf numFmtId="0" fontId="54" fillId="10" borderId="67" xfId="0" applyFont="1" applyFill="1" applyBorder="1" applyAlignment="1" applyProtection="1">
      <alignment horizontal="center" vertical="center" wrapText="1"/>
      <protection locked="0"/>
    </xf>
    <xf numFmtId="0" fontId="52" fillId="9" borderId="35" xfId="0" applyFont="1" applyFill="1" applyBorder="1" applyAlignment="1" applyProtection="1">
      <alignment horizontal="center" vertical="center" wrapText="1"/>
      <protection hidden="1"/>
    </xf>
    <xf numFmtId="0" fontId="48" fillId="9" borderId="87" xfId="0" applyFont="1" applyFill="1" applyBorder="1" applyAlignment="1" applyProtection="1">
      <alignment horizontal="center" vertical="center" wrapText="1"/>
      <protection locked="0"/>
    </xf>
    <xf numFmtId="0" fontId="52" fillId="17" borderId="89" xfId="0" applyFont="1" applyFill="1" applyBorder="1" applyAlignment="1" applyProtection="1">
      <alignment horizontal="center" vertical="center" wrapText="1"/>
      <protection hidden="1"/>
    </xf>
    <xf numFmtId="0" fontId="52" fillId="17" borderId="35" xfId="0" applyFont="1" applyFill="1" applyBorder="1" applyAlignment="1" applyProtection="1">
      <alignment horizontal="center" vertical="center" wrapText="1"/>
      <protection hidden="1"/>
    </xf>
    <xf numFmtId="0" fontId="48" fillId="17" borderId="87" xfId="0" applyFont="1" applyFill="1" applyBorder="1" applyAlignment="1" applyProtection="1">
      <alignment horizontal="center" vertical="center" wrapText="1"/>
      <protection locked="0"/>
    </xf>
    <xf numFmtId="0" fontId="17" fillId="17" borderId="68" xfId="0" applyFont="1" applyFill="1" applyBorder="1" applyAlignment="1" applyProtection="1">
      <alignment horizontal="center" vertical="center" wrapText="1"/>
      <protection locked="0"/>
    </xf>
    <xf numFmtId="0" fontId="17" fillId="17" borderId="76" xfId="0" applyFont="1" applyFill="1" applyBorder="1" applyAlignment="1" applyProtection="1">
      <alignment horizontal="center" vertical="center" wrapText="1"/>
      <protection locked="0"/>
    </xf>
    <xf numFmtId="0" fontId="18" fillId="17" borderId="103" xfId="0" applyFont="1" applyFill="1" applyBorder="1" applyAlignment="1" applyProtection="1">
      <alignment vertical="center" textRotation="90" wrapText="1"/>
      <protection hidden="1"/>
    </xf>
    <xf numFmtId="0" fontId="35" fillId="17" borderId="280" xfId="0" applyFont="1" applyFill="1" applyBorder="1" applyAlignment="1" applyProtection="1">
      <alignment horizontal="center" vertical="center" wrapText="1"/>
      <protection locked="0"/>
    </xf>
    <xf numFmtId="0" fontId="48" fillId="17" borderId="71" xfId="0" applyFont="1" applyFill="1" applyBorder="1" applyAlignment="1" applyProtection="1">
      <alignment horizontal="center" vertical="center" wrapText="1"/>
      <protection locked="0"/>
    </xf>
    <xf numFmtId="0" fontId="35" fillId="17" borderId="103" xfId="0" applyFont="1" applyFill="1" applyBorder="1" applyAlignment="1" applyProtection="1">
      <alignment horizontal="center" vertical="center" wrapText="1"/>
      <protection locked="0"/>
    </xf>
    <xf numFmtId="0" fontId="52" fillId="17" borderId="0" xfId="0" applyFont="1" applyFill="1" applyBorder="1" applyAlignment="1" applyProtection="1">
      <alignment horizontal="center" vertical="center" wrapText="1"/>
      <protection hidden="1"/>
    </xf>
    <xf numFmtId="0" fontId="21" fillId="17" borderId="4" xfId="0" applyFont="1" applyFill="1" applyBorder="1" applyAlignment="1" applyProtection="1">
      <alignment horizontal="center" vertical="center" wrapText="1"/>
      <protection hidden="1"/>
    </xf>
    <xf numFmtId="0" fontId="21" fillId="17" borderId="281" xfId="0" applyFont="1" applyFill="1" applyBorder="1" applyAlignment="1" applyProtection="1">
      <alignment horizontal="center" vertical="center" wrapText="1"/>
      <protection hidden="1"/>
    </xf>
    <xf numFmtId="0" fontId="21" fillId="17" borderId="284" xfId="0" applyFont="1" applyFill="1" applyBorder="1" applyAlignment="1" applyProtection="1">
      <alignment horizontal="center" vertical="center" wrapText="1"/>
      <protection hidden="1"/>
    </xf>
    <xf numFmtId="0" fontId="21" fillId="17" borderId="207" xfId="0" applyFont="1" applyFill="1" applyBorder="1" applyAlignment="1" applyProtection="1">
      <alignment horizontal="center" vertical="center" wrapText="1"/>
      <protection hidden="1"/>
    </xf>
    <xf numFmtId="0" fontId="36" fillId="17" borderId="22" xfId="0" applyFont="1" applyFill="1" applyBorder="1" applyAlignment="1" applyProtection="1">
      <alignment horizontal="center" vertical="center" wrapText="1"/>
      <protection hidden="1"/>
    </xf>
    <xf numFmtId="0" fontId="4" fillId="9" borderId="56" xfId="0" applyFont="1" applyFill="1" applyBorder="1" applyAlignment="1" applyProtection="1">
      <alignment horizontal="center" vertical="center" textRotation="90" wrapText="1"/>
      <protection hidden="1"/>
    </xf>
    <xf numFmtId="0" fontId="4" fillId="9" borderId="93" xfId="0" applyFont="1" applyFill="1" applyBorder="1" applyAlignment="1" applyProtection="1">
      <alignment horizontal="center" vertical="center" textRotation="90" wrapText="1"/>
      <protection hidden="1"/>
    </xf>
    <xf numFmtId="0" fontId="1" fillId="9" borderId="0" xfId="0" applyFont="1" applyFill="1" applyBorder="1" applyAlignment="1" applyProtection="1">
      <alignment horizontal="center" vertical="center" textRotation="90" wrapText="1"/>
      <protection hidden="1"/>
    </xf>
    <xf numFmtId="0" fontId="1" fillId="9" borderId="56" xfId="0" applyFont="1" applyFill="1" applyBorder="1" applyAlignment="1" applyProtection="1">
      <alignment horizontal="center" vertical="center" wrapText="1"/>
      <protection hidden="1"/>
    </xf>
    <xf numFmtId="0" fontId="23" fillId="18" borderId="30" xfId="0" applyFont="1" applyFill="1" applyBorder="1" applyAlignment="1" applyProtection="1">
      <alignment horizontal="center" vertical="center" wrapText="1"/>
      <protection hidden="1"/>
    </xf>
    <xf numFmtId="0" fontId="18" fillId="18" borderId="208" xfId="0" applyFont="1" applyFill="1" applyBorder="1" applyAlignment="1" applyProtection="1">
      <alignment vertical="center" textRotation="90" wrapText="1"/>
      <protection hidden="1"/>
    </xf>
    <xf numFmtId="0" fontId="18" fillId="18" borderId="209" xfId="0" applyFont="1" applyFill="1" applyBorder="1" applyAlignment="1" applyProtection="1">
      <alignment vertical="center" textRotation="90" wrapText="1"/>
      <protection hidden="1"/>
    </xf>
    <xf numFmtId="0" fontId="17" fillId="18" borderId="104" xfId="0" applyFont="1" applyFill="1" applyBorder="1" applyAlignment="1" applyProtection="1">
      <alignment horizontal="center" vertical="center" wrapText="1"/>
      <protection locked="0"/>
    </xf>
    <xf numFmtId="0" fontId="17" fillId="18" borderId="91" xfId="0" applyFont="1" applyFill="1" applyBorder="1" applyAlignment="1" applyProtection="1">
      <alignment horizontal="center" vertical="center" wrapText="1"/>
      <protection locked="0"/>
    </xf>
    <xf numFmtId="0" fontId="52" fillId="18" borderId="94" xfId="0" applyFont="1" applyFill="1" applyBorder="1" applyAlignment="1" applyProtection="1">
      <alignment horizontal="center" vertical="center" wrapText="1"/>
      <protection hidden="1"/>
    </xf>
    <xf numFmtId="0" fontId="52" fillId="18" borderId="22" xfId="0" applyFont="1" applyFill="1" applyBorder="1" applyAlignment="1" applyProtection="1">
      <alignment horizontal="center" vertical="center" wrapText="1"/>
      <protection hidden="1"/>
    </xf>
    <xf numFmtId="0" fontId="33" fillId="18" borderId="135" xfId="0" applyFont="1" applyFill="1" applyBorder="1" applyAlignment="1" applyProtection="1">
      <alignment horizontal="center" vertical="center" wrapText="1"/>
      <protection hidden="1"/>
    </xf>
    <xf numFmtId="0" fontId="82" fillId="18" borderId="90" xfId="0" applyFont="1" applyFill="1" applyBorder="1" applyAlignment="1" applyProtection="1">
      <alignment horizontal="center" vertical="center" wrapText="1"/>
      <protection hidden="1"/>
    </xf>
    <xf numFmtId="0" fontId="83" fillId="18" borderId="0" xfId="0" applyFont="1" applyFill="1" applyBorder="1" applyAlignment="1" applyProtection="1">
      <alignment horizontal="center" vertical="center" wrapText="1"/>
      <protection hidden="1"/>
    </xf>
    <xf numFmtId="0" fontId="21" fillId="18" borderId="22" xfId="0" applyFont="1" applyFill="1" applyBorder="1" applyAlignment="1" applyProtection="1">
      <alignment horizontal="center" vertical="center" wrapText="1"/>
      <protection hidden="1"/>
    </xf>
    <xf numFmtId="0" fontId="81" fillId="18" borderId="0" xfId="0" applyFont="1" applyFill="1" applyBorder="1" applyAlignment="1" applyProtection="1">
      <alignment horizontal="center" vertical="center" wrapText="1"/>
      <protection hidden="1"/>
    </xf>
    <xf numFmtId="0" fontId="80" fillId="18" borderId="22" xfId="0" applyFont="1" applyFill="1" applyBorder="1" applyAlignment="1" applyProtection="1">
      <alignment horizontal="center" vertical="center" wrapText="1"/>
      <protection hidden="1"/>
    </xf>
    <xf numFmtId="0" fontId="1" fillId="18" borderId="21" xfId="0" applyFont="1" applyFill="1" applyBorder="1" applyAlignment="1" applyProtection="1">
      <alignment horizontal="center" vertical="center" wrapText="1"/>
      <protection hidden="1"/>
    </xf>
    <xf numFmtId="0" fontId="4" fillId="18" borderId="95" xfId="0" applyFont="1" applyFill="1" applyBorder="1" applyAlignment="1" applyProtection="1">
      <alignment horizontal="center" vertical="center" wrapText="1"/>
      <protection hidden="1"/>
    </xf>
    <xf numFmtId="0" fontId="35" fillId="18" borderId="41" xfId="0" applyFont="1" applyFill="1" applyBorder="1" applyAlignment="1" applyProtection="1">
      <alignment horizontal="center" vertical="center" wrapText="1"/>
      <protection locked="0"/>
    </xf>
    <xf numFmtId="0" fontId="48" fillId="18" borderId="67" xfId="0" applyFont="1" applyFill="1" applyBorder="1" applyAlignment="1" applyProtection="1">
      <alignment horizontal="center" vertical="center" wrapText="1"/>
      <protection locked="0"/>
    </xf>
    <xf numFmtId="0" fontId="54" fillId="18" borderId="67" xfId="0" applyFont="1" applyFill="1" applyBorder="1" applyAlignment="1" applyProtection="1">
      <alignment horizontal="center" vertical="center" wrapText="1"/>
      <protection locked="0"/>
    </xf>
    <xf numFmtId="2" fontId="1" fillId="18" borderId="21" xfId="0" applyNumberFormat="1" applyFont="1" applyFill="1" applyBorder="1" applyAlignment="1" applyProtection="1">
      <alignment horizontal="center" vertical="center" wrapText="1"/>
      <protection hidden="1"/>
    </xf>
    <xf numFmtId="0" fontId="4" fillId="18" borderId="30" xfId="0" applyFont="1" applyFill="1" applyBorder="1" applyAlignment="1" applyProtection="1">
      <alignment horizontal="center" vertical="center" wrapText="1"/>
      <protection hidden="1"/>
    </xf>
    <xf numFmtId="0" fontId="81" fillId="18" borderId="67" xfId="0" applyFont="1" applyFill="1" applyBorder="1" applyAlignment="1" applyProtection="1">
      <alignment horizontal="center" vertical="center" wrapText="1"/>
      <protection locked="0"/>
    </xf>
    <xf numFmtId="0" fontId="81" fillId="18" borderId="71" xfId="0" applyFont="1" applyFill="1" applyBorder="1" applyAlignment="1" applyProtection="1">
      <alignment horizontal="center" vertical="center" wrapText="1"/>
      <protection locked="0"/>
    </xf>
    <xf numFmtId="0" fontId="23" fillId="19" borderId="30" xfId="0" applyFont="1" applyFill="1" applyBorder="1" applyAlignment="1" applyProtection="1">
      <alignment horizontal="center" vertical="center" wrapText="1"/>
      <protection hidden="1"/>
    </xf>
    <xf numFmtId="0" fontId="18" fillId="19" borderId="208" xfId="0" applyFont="1" applyFill="1" applyBorder="1" applyAlignment="1" applyProtection="1">
      <alignment vertical="center" textRotation="90" wrapText="1"/>
      <protection hidden="1"/>
    </xf>
    <xf numFmtId="0" fontId="18" fillId="19" borderId="209" xfId="0" applyFont="1" applyFill="1" applyBorder="1" applyAlignment="1" applyProtection="1">
      <alignment vertical="center" textRotation="90" wrapText="1"/>
      <protection hidden="1"/>
    </xf>
    <xf numFmtId="0" fontId="17" fillId="19" borderId="104" xfId="0" applyFont="1" applyFill="1" applyBorder="1" applyAlignment="1" applyProtection="1">
      <alignment horizontal="center" vertical="center" wrapText="1"/>
      <protection locked="0"/>
    </xf>
    <xf numFmtId="0" fontId="17" fillId="19" borderId="91" xfId="0" applyFont="1" applyFill="1" applyBorder="1" applyAlignment="1" applyProtection="1">
      <alignment horizontal="center" vertical="center" wrapText="1"/>
      <protection locked="0"/>
    </xf>
    <xf numFmtId="0" fontId="52" fillId="19" borderId="94" xfId="0" applyFont="1" applyFill="1" applyBorder="1" applyAlignment="1" applyProtection="1">
      <alignment horizontal="center" vertical="center" wrapText="1"/>
      <protection hidden="1"/>
    </xf>
    <xf numFmtId="0" fontId="52" fillId="19" borderId="22" xfId="0" applyFont="1" applyFill="1" applyBorder="1" applyAlignment="1" applyProtection="1">
      <alignment horizontal="center" vertical="center" wrapText="1"/>
      <protection hidden="1"/>
    </xf>
    <xf numFmtId="0" fontId="33" fillId="19" borderId="135" xfId="0" applyFont="1" applyFill="1" applyBorder="1" applyAlignment="1" applyProtection="1">
      <alignment horizontal="center" vertical="center" wrapText="1"/>
      <protection hidden="1"/>
    </xf>
    <xf numFmtId="0" fontId="82" fillId="19" borderId="90" xfId="0" applyFont="1" applyFill="1" applyBorder="1" applyAlignment="1" applyProtection="1">
      <alignment horizontal="center" vertical="center" wrapText="1"/>
      <protection hidden="1"/>
    </xf>
    <xf numFmtId="0" fontId="83" fillId="19" borderId="0" xfId="0" applyFont="1" applyFill="1" applyBorder="1" applyAlignment="1" applyProtection="1">
      <alignment horizontal="center" vertical="center" wrapText="1"/>
      <protection hidden="1"/>
    </xf>
    <xf numFmtId="0" fontId="21" fillId="19" borderId="22" xfId="0" applyFont="1" applyFill="1" applyBorder="1" applyAlignment="1" applyProtection="1">
      <alignment horizontal="center" vertical="center" wrapText="1"/>
      <protection hidden="1"/>
    </xf>
    <xf numFmtId="0" fontId="81" fillId="19" borderId="0" xfId="0" applyFont="1" applyFill="1" applyBorder="1" applyAlignment="1" applyProtection="1">
      <alignment horizontal="center" vertical="center" wrapText="1"/>
      <protection hidden="1"/>
    </xf>
    <xf numFmtId="0" fontId="80" fillId="19" borderId="22" xfId="0" applyFont="1" applyFill="1" applyBorder="1" applyAlignment="1" applyProtection="1">
      <alignment horizontal="center" vertical="center" wrapText="1"/>
      <protection hidden="1"/>
    </xf>
    <xf numFmtId="0" fontId="1" fillId="19" borderId="21" xfId="0" applyFont="1" applyFill="1" applyBorder="1" applyAlignment="1" applyProtection="1">
      <alignment horizontal="center" vertical="center" wrapText="1"/>
      <protection hidden="1"/>
    </xf>
    <xf numFmtId="0" fontId="4" fillId="19" borderId="95" xfId="0" applyFont="1" applyFill="1" applyBorder="1" applyAlignment="1" applyProtection="1">
      <alignment horizontal="center" vertical="center" wrapText="1"/>
      <protection hidden="1"/>
    </xf>
    <xf numFmtId="0" fontId="35" fillId="19" borderId="41" xfId="0" applyFont="1" applyFill="1" applyBorder="1" applyAlignment="1" applyProtection="1">
      <alignment horizontal="center" vertical="center" wrapText="1"/>
      <protection locked="0"/>
    </xf>
    <xf numFmtId="0" fontId="48" fillId="19" borderId="67" xfId="0" applyFont="1" applyFill="1" applyBorder="1" applyAlignment="1" applyProtection="1">
      <alignment horizontal="center" vertical="center" wrapText="1"/>
      <protection locked="0"/>
    </xf>
    <xf numFmtId="0" fontId="54" fillId="19" borderId="67" xfId="0" applyFont="1" applyFill="1" applyBorder="1" applyAlignment="1" applyProtection="1">
      <alignment horizontal="center" vertical="center" wrapText="1"/>
      <protection locked="0"/>
    </xf>
    <xf numFmtId="2" fontId="1" fillId="19" borderId="21" xfId="0" applyNumberFormat="1" applyFont="1" applyFill="1" applyBorder="1" applyAlignment="1" applyProtection="1">
      <alignment horizontal="center" vertical="center" wrapText="1"/>
      <protection hidden="1"/>
    </xf>
    <xf numFmtId="0" fontId="4" fillId="19" borderId="30" xfId="0" applyFont="1" applyFill="1" applyBorder="1" applyAlignment="1" applyProtection="1">
      <alignment horizontal="center" vertical="center" wrapText="1"/>
      <protection hidden="1"/>
    </xf>
    <xf numFmtId="0" fontId="81" fillId="19" borderId="67" xfId="0" applyFont="1" applyFill="1" applyBorder="1" applyAlignment="1" applyProtection="1">
      <alignment horizontal="center" vertical="center" wrapText="1"/>
      <protection locked="0"/>
    </xf>
    <xf numFmtId="0" fontId="81" fillId="19" borderId="71" xfId="0" applyFont="1" applyFill="1" applyBorder="1" applyAlignment="1" applyProtection="1">
      <alignment horizontal="center" vertical="center" wrapText="1"/>
      <protection locked="0"/>
    </xf>
    <xf numFmtId="0" fontId="54" fillId="17" borderId="67" xfId="0" applyFont="1" applyFill="1" applyBorder="1" applyAlignment="1" applyProtection="1">
      <alignment horizontal="center" vertical="center" wrapText="1"/>
      <protection locked="0"/>
    </xf>
    <xf numFmtId="0" fontId="54" fillId="13" borderId="67" xfId="0" applyFont="1" applyFill="1" applyBorder="1" applyAlignment="1" applyProtection="1">
      <alignment horizontal="center" vertical="center" wrapText="1"/>
      <protection locked="0"/>
    </xf>
    <xf numFmtId="0" fontId="23" fillId="4" borderId="30" xfId="0" applyFont="1" applyFill="1" applyBorder="1" applyAlignment="1" applyProtection="1">
      <alignment horizontal="center" vertical="center" wrapText="1"/>
      <protection hidden="1"/>
    </xf>
    <xf numFmtId="0" fontId="18" fillId="4" borderId="208" xfId="0" applyFont="1" applyFill="1" applyBorder="1" applyAlignment="1" applyProtection="1">
      <alignment vertical="center" textRotation="90" wrapText="1"/>
      <protection hidden="1"/>
    </xf>
    <xf numFmtId="0" fontId="18" fillId="4" borderId="209" xfId="0" applyFont="1" applyFill="1" applyBorder="1" applyAlignment="1" applyProtection="1">
      <alignment vertical="center" textRotation="90" wrapText="1"/>
      <protection hidden="1"/>
    </xf>
    <xf numFmtId="0" fontId="17" fillId="4" borderId="104" xfId="0" applyFont="1" applyFill="1" applyBorder="1" applyAlignment="1" applyProtection="1">
      <alignment horizontal="center" vertical="center" wrapText="1"/>
      <protection locked="0"/>
    </xf>
    <xf numFmtId="0" fontId="17" fillId="4" borderId="91" xfId="0" applyFont="1" applyFill="1" applyBorder="1" applyAlignment="1" applyProtection="1">
      <alignment horizontal="center" vertical="center" wrapText="1"/>
      <protection locked="0"/>
    </xf>
    <xf numFmtId="0" fontId="52" fillId="4" borderId="94" xfId="0" applyFont="1" applyFill="1" applyBorder="1" applyAlignment="1" applyProtection="1">
      <alignment horizontal="center" vertical="center" wrapText="1"/>
      <protection hidden="1"/>
    </xf>
    <xf numFmtId="0" fontId="52" fillId="4" borderId="22" xfId="0" applyFont="1" applyFill="1" applyBorder="1" applyAlignment="1" applyProtection="1">
      <alignment horizontal="center" vertical="center" wrapText="1"/>
      <protection hidden="1"/>
    </xf>
    <xf numFmtId="0" fontId="33" fillId="4" borderId="135" xfId="0" applyFont="1" applyFill="1" applyBorder="1" applyAlignment="1" applyProtection="1">
      <alignment horizontal="center" vertical="center" wrapText="1"/>
      <protection hidden="1"/>
    </xf>
    <xf numFmtId="0" fontId="82" fillId="4" borderId="90" xfId="0" applyFont="1" applyFill="1" applyBorder="1" applyAlignment="1" applyProtection="1">
      <alignment horizontal="center" vertical="center" wrapText="1"/>
      <protection hidden="1"/>
    </xf>
    <xf numFmtId="0" fontId="83" fillId="4" borderId="0" xfId="0" applyFont="1" applyFill="1" applyBorder="1" applyAlignment="1" applyProtection="1">
      <alignment horizontal="center" vertical="center" wrapText="1"/>
      <protection hidden="1"/>
    </xf>
    <xf numFmtId="0" fontId="21" fillId="4" borderId="22" xfId="0" applyFont="1" applyFill="1" applyBorder="1" applyAlignment="1" applyProtection="1">
      <alignment horizontal="center" vertical="center" wrapText="1"/>
      <protection hidden="1"/>
    </xf>
    <xf numFmtId="0" fontId="81" fillId="4" borderId="0" xfId="0" applyFont="1" applyFill="1" applyBorder="1" applyAlignment="1" applyProtection="1">
      <alignment horizontal="center" vertical="center" wrapText="1"/>
      <protection hidden="1"/>
    </xf>
    <xf numFmtId="0" fontId="80" fillId="4" borderId="22" xfId="0" applyFont="1" applyFill="1" applyBorder="1" applyAlignment="1" applyProtection="1">
      <alignment horizontal="center" vertical="center" wrapText="1"/>
      <protection hidden="1"/>
    </xf>
    <xf numFmtId="0" fontId="1" fillId="4" borderId="21" xfId="0" applyFont="1" applyFill="1" applyBorder="1" applyAlignment="1" applyProtection="1">
      <alignment horizontal="center" vertical="center" wrapText="1"/>
      <protection hidden="1"/>
    </xf>
    <xf numFmtId="0" fontId="4" fillId="4" borderId="95" xfId="0" applyFont="1" applyFill="1" applyBorder="1" applyAlignment="1" applyProtection="1">
      <alignment horizontal="center" vertical="center" wrapText="1"/>
      <protection hidden="1"/>
    </xf>
    <xf numFmtId="0" fontId="35" fillId="4" borderId="41" xfId="0" applyFont="1" applyFill="1" applyBorder="1" applyAlignment="1" applyProtection="1">
      <alignment horizontal="center" vertical="center" wrapText="1"/>
      <protection locked="0"/>
    </xf>
    <xf numFmtId="0" fontId="48" fillId="4" borderId="67" xfId="0" applyFont="1" applyFill="1" applyBorder="1" applyAlignment="1" applyProtection="1">
      <alignment horizontal="center" vertical="center" wrapText="1"/>
      <protection locked="0"/>
    </xf>
    <xf numFmtId="0" fontId="54" fillId="4" borderId="67" xfId="0" applyFont="1" applyFill="1" applyBorder="1" applyAlignment="1" applyProtection="1">
      <alignment horizontal="center" vertical="center" wrapText="1"/>
      <protection locked="0"/>
    </xf>
    <xf numFmtId="2" fontId="1" fillId="4" borderId="21" xfId="0" applyNumberFormat="1" applyFont="1" applyFill="1" applyBorder="1" applyAlignment="1" applyProtection="1">
      <alignment horizontal="center" vertical="center" wrapText="1"/>
      <protection hidden="1"/>
    </xf>
    <xf numFmtId="0" fontId="4" fillId="4" borderId="30" xfId="0" applyFont="1" applyFill="1" applyBorder="1" applyAlignment="1" applyProtection="1">
      <alignment horizontal="center" vertical="center" wrapText="1"/>
      <protection hidden="1"/>
    </xf>
    <xf numFmtId="0" fontId="81" fillId="4" borderId="67" xfId="0" applyFont="1" applyFill="1" applyBorder="1" applyAlignment="1" applyProtection="1">
      <alignment horizontal="center" vertical="center" wrapText="1"/>
      <protection locked="0"/>
    </xf>
    <xf numFmtId="0" fontId="81" fillId="4" borderId="71" xfId="0" applyFont="1" applyFill="1" applyBorder="1" applyAlignment="1" applyProtection="1">
      <alignment horizontal="center" vertical="center" wrapText="1"/>
      <protection locked="0"/>
    </xf>
    <xf numFmtId="0" fontId="23" fillId="9" borderId="109" xfId="0" applyFont="1" applyFill="1" applyBorder="1" applyAlignment="1" applyProtection="1">
      <alignment horizontal="center" vertical="center" wrapText="1"/>
      <protection hidden="1"/>
    </xf>
    <xf numFmtId="0" fontId="28" fillId="9" borderId="91" xfId="0" applyFont="1" applyFill="1" applyBorder="1" applyAlignment="1" applyProtection="1">
      <alignment horizontal="center" vertical="center" wrapText="1"/>
      <protection hidden="1"/>
    </xf>
    <xf numFmtId="0" fontId="21" fillId="9" borderId="94" xfId="0" applyFont="1" applyFill="1" applyBorder="1" applyAlignment="1" applyProtection="1">
      <alignment horizontal="center" vertical="center" wrapText="1"/>
      <protection hidden="1"/>
    </xf>
    <xf numFmtId="0" fontId="24" fillId="9" borderId="45" xfId="0" applyFont="1" applyFill="1" applyBorder="1" applyAlignment="1" applyProtection="1">
      <alignment horizontal="center" vertical="center" textRotation="90" wrapText="1"/>
      <protection hidden="1"/>
    </xf>
    <xf numFmtId="0" fontId="1" fillId="9" borderId="41" xfId="0" applyFont="1" applyFill="1" applyBorder="1" applyAlignment="1" applyProtection="1">
      <alignment horizontal="center" vertical="center" wrapText="1"/>
      <protection locked="0"/>
    </xf>
    <xf numFmtId="0" fontId="1" fillId="9" borderId="29" xfId="0" applyFont="1" applyFill="1" applyBorder="1" applyAlignment="1" applyProtection="1">
      <alignment horizontal="center" vertical="center" wrapText="1"/>
      <protection locked="0"/>
    </xf>
    <xf numFmtId="0" fontId="6" fillId="9" borderId="40" xfId="0" applyFont="1" applyFill="1" applyBorder="1" applyAlignment="1" applyProtection="1">
      <alignment horizontal="center" vertical="center" wrapText="1"/>
      <protection hidden="1"/>
    </xf>
    <xf numFmtId="0" fontId="23" fillId="16" borderId="30" xfId="0" applyFont="1" applyFill="1" applyBorder="1" applyAlignment="1" applyProtection="1">
      <alignment horizontal="center" vertical="center" wrapText="1"/>
      <protection hidden="1"/>
    </xf>
    <xf numFmtId="0" fontId="17" fillId="16" borderId="104" xfId="0" applyFont="1" applyFill="1" applyBorder="1" applyAlignment="1" applyProtection="1">
      <alignment horizontal="center" vertical="center" wrapText="1"/>
      <protection locked="0"/>
    </xf>
    <xf numFmtId="0" fontId="33" fillId="16" borderId="92" xfId="0" applyFont="1" applyFill="1" applyBorder="1" applyAlignment="1" applyProtection="1">
      <alignment horizontal="center" vertical="center" wrapText="1"/>
      <protection hidden="1"/>
    </xf>
    <xf numFmtId="0" fontId="36" fillId="16" borderId="91" xfId="0" applyFont="1" applyFill="1" applyBorder="1" applyAlignment="1" applyProtection="1">
      <alignment horizontal="center" vertical="center" wrapText="1"/>
      <protection locked="0"/>
    </xf>
    <xf numFmtId="0" fontId="17" fillId="16" borderId="100" xfId="0" applyFont="1" applyFill="1" applyBorder="1" applyAlignment="1" applyProtection="1">
      <alignment horizontal="center" vertical="center" wrapText="1"/>
      <protection locked="0"/>
    </xf>
    <xf numFmtId="0" fontId="21" fillId="16" borderId="100" xfId="0" applyFont="1" applyFill="1" applyBorder="1" applyAlignment="1" applyProtection="1">
      <alignment horizontal="center" vertical="center" wrapText="1"/>
      <protection locked="0"/>
    </xf>
    <xf numFmtId="0" fontId="36" fillId="16" borderId="100" xfId="0" applyFont="1" applyFill="1" applyBorder="1" applyAlignment="1" applyProtection="1">
      <alignment horizontal="center" vertical="center" wrapText="1"/>
      <protection locked="0"/>
    </xf>
    <xf numFmtId="164" fontId="4" fillId="16" borderId="92" xfId="0" applyNumberFormat="1" applyFont="1" applyFill="1" applyBorder="1" applyAlignment="1" applyProtection="1">
      <alignment horizontal="center" vertical="center" wrapText="1"/>
      <protection hidden="1"/>
    </xf>
    <xf numFmtId="164" fontId="4" fillId="16" borderId="35" xfId="0" applyNumberFormat="1" applyFont="1" applyFill="1" applyBorder="1" applyAlignment="1" applyProtection="1">
      <alignment horizontal="center" vertical="center" wrapText="1"/>
      <protection hidden="1"/>
    </xf>
    <xf numFmtId="0" fontId="4" fillId="16" borderId="99" xfId="0" applyFont="1" applyFill="1" applyBorder="1" applyAlignment="1" applyProtection="1">
      <alignment horizontal="center" vertical="center" wrapText="1"/>
      <protection hidden="1"/>
    </xf>
    <xf numFmtId="0" fontId="4" fillId="16" borderId="27" xfId="0" applyFont="1" applyFill="1" applyBorder="1" applyAlignment="1" applyProtection="1">
      <alignment horizontal="center" vertical="center" wrapText="1"/>
      <protection hidden="1"/>
    </xf>
    <xf numFmtId="0" fontId="4" fillId="16" borderId="42" xfId="0" applyFont="1" applyFill="1" applyBorder="1" applyAlignment="1" applyProtection="1">
      <alignment horizontal="center" vertical="center" wrapText="1"/>
      <protection hidden="1"/>
    </xf>
    <xf numFmtId="0" fontId="33" fillId="16" borderId="42" xfId="0" applyFont="1" applyFill="1" applyBorder="1" applyAlignment="1" applyProtection="1">
      <alignment horizontal="center" vertical="center" wrapText="1"/>
      <protection hidden="1"/>
    </xf>
    <xf numFmtId="0" fontId="58" fillId="16" borderId="42" xfId="0" applyFont="1" applyFill="1" applyBorder="1" applyAlignment="1" applyProtection="1">
      <alignment horizontal="center" vertical="center" wrapText="1"/>
      <protection hidden="1"/>
    </xf>
    <xf numFmtId="0" fontId="33" fillId="16" borderId="44" xfId="0" applyFont="1" applyFill="1" applyBorder="1" applyAlignment="1" applyProtection="1">
      <alignment horizontal="center" vertical="center" wrapText="1"/>
      <protection hidden="1"/>
    </xf>
    <xf numFmtId="0" fontId="83" fillId="16" borderId="301" xfId="0" applyFont="1" applyFill="1" applyBorder="1" applyAlignment="1" applyProtection="1">
      <alignment horizontal="center" vertical="center" wrapText="1"/>
      <protection hidden="1"/>
    </xf>
    <xf numFmtId="0" fontId="4" fillId="16" borderId="41" xfId="0" applyFont="1" applyFill="1" applyBorder="1" applyAlignment="1" applyProtection="1">
      <alignment horizontal="center" vertical="center" wrapText="1"/>
      <protection hidden="1"/>
    </xf>
    <xf numFmtId="0" fontId="83" fillId="16" borderId="108" xfId="0" applyFont="1" applyFill="1" applyBorder="1" applyAlignment="1" applyProtection="1">
      <alignment horizontal="center" vertical="center" wrapText="1"/>
      <protection hidden="1"/>
    </xf>
    <xf numFmtId="0" fontId="4" fillId="16" borderId="47" xfId="0" applyFont="1" applyFill="1" applyBorder="1" applyAlignment="1" applyProtection="1">
      <alignment horizontal="center" vertical="center" wrapText="1"/>
      <protection hidden="1"/>
    </xf>
    <xf numFmtId="0" fontId="33" fillId="16" borderId="36" xfId="0" applyFont="1" applyFill="1" applyBorder="1" applyAlignment="1" applyProtection="1">
      <alignment horizontal="center" vertical="center" wrapText="1"/>
      <protection hidden="1"/>
    </xf>
    <xf numFmtId="0" fontId="58" fillId="16" borderId="36" xfId="0" applyFont="1" applyFill="1" applyBorder="1" applyAlignment="1" applyProtection="1">
      <alignment horizontal="center" vertical="center" wrapText="1"/>
      <protection hidden="1"/>
    </xf>
    <xf numFmtId="0" fontId="33" fillId="16" borderId="54" xfId="0" applyFont="1" applyFill="1" applyBorder="1" applyAlignment="1" applyProtection="1">
      <alignment horizontal="center" vertical="center" wrapText="1"/>
      <protection hidden="1"/>
    </xf>
    <xf numFmtId="0" fontId="83" fillId="16" borderId="93" xfId="0" applyFont="1" applyFill="1" applyBorder="1" applyAlignment="1" applyProtection="1">
      <alignment horizontal="center" vertical="center" wrapText="1"/>
      <protection hidden="1"/>
    </xf>
    <xf numFmtId="0" fontId="17" fillId="16" borderId="85" xfId="0" applyFont="1" applyFill="1" applyBorder="1" applyAlignment="1" applyProtection="1">
      <alignment horizontal="center" vertical="center" wrapText="1"/>
      <protection locked="0"/>
    </xf>
    <xf numFmtId="0" fontId="18" fillId="16" borderId="303" xfId="0" applyFont="1" applyFill="1" applyBorder="1" applyAlignment="1" applyProtection="1">
      <alignment horizontal="center" vertical="center" textRotation="90" wrapText="1"/>
      <protection hidden="1"/>
    </xf>
    <xf numFmtId="0" fontId="21" fillId="16" borderId="4" xfId="0" applyFont="1" applyFill="1" applyBorder="1" applyAlignment="1" applyProtection="1">
      <alignment horizontal="center" vertical="center" wrapText="1"/>
      <protection hidden="1"/>
    </xf>
    <xf numFmtId="0" fontId="18" fillId="16" borderId="208" xfId="0" applyFont="1" applyFill="1" applyBorder="1" applyAlignment="1" applyProtection="1">
      <alignment horizontal="center" vertical="center" textRotation="90" wrapText="1"/>
      <protection hidden="1"/>
    </xf>
    <xf numFmtId="0" fontId="4" fillId="16" borderId="206" xfId="0" applyFont="1" applyFill="1" applyBorder="1" applyAlignment="1" applyProtection="1">
      <alignment horizontal="center" vertical="center" textRotation="90" wrapText="1"/>
      <protection hidden="1"/>
    </xf>
    <xf numFmtId="0" fontId="4" fillId="16" borderId="207" xfId="0" applyFont="1" applyFill="1" applyBorder="1" applyAlignment="1" applyProtection="1">
      <alignment horizontal="center" vertical="center" textRotation="90" wrapText="1"/>
      <protection hidden="1"/>
    </xf>
    <xf numFmtId="0" fontId="33" fillId="16" borderId="103" xfId="0" applyFont="1" applyFill="1" applyBorder="1" applyAlignment="1" applyProtection="1">
      <alignment vertical="center" textRotation="90" wrapText="1"/>
      <protection hidden="1"/>
    </xf>
    <xf numFmtId="0" fontId="44" fillId="16" borderId="104" xfId="0" applyFont="1" applyFill="1" applyBorder="1" applyAlignment="1" applyProtection="1">
      <alignment horizontal="center" vertical="center" wrapText="1"/>
      <protection locked="0"/>
    </xf>
    <xf numFmtId="0" fontId="44" fillId="16" borderId="91" xfId="0" applyFont="1" applyFill="1" applyBorder="1" applyAlignment="1" applyProtection="1">
      <alignment horizontal="center" vertical="center" wrapText="1"/>
      <protection locked="0"/>
    </xf>
    <xf numFmtId="0" fontId="33" fillId="16" borderId="91" xfId="0" applyFont="1" applyFill="1" applyBorder="1" applyAlignment="1" applyProtection="1">
      <alignment horizontal="center" vertical="center" wrapText="1"/>
      <protection hidden="1"/>
    </xf>
    <xf numFmtId="0" fontId="83" fillId="16" borderId="36" xfId="0" applyFont="1" applyFill="1" applyBorder="1" applyAlignment="1" applyProtection="1">
      <alignment horizontal="center" vertical="center" wrapText="1"/>
      <protection locked="0"/>
    </xf>
    <xf numFmtId="0" fontId="83" fillId="16" borderId="205" xfId="0" applyFont="1" applyFill="1" applyBorder="1" applyAlignment="1" applyProtection="1">
      <alignment horizontal="center" vertical="center" wrapText="1"/>
      <protection locked="0"/>
    </xf>
    <xf numFmtId="0" fontId="33" fillId="16" borderId="68" xfId="0" applyFont="1" applyFill="1" applyBorder="1" applyAlignment="1" applyProtection="1">
      <alignment horizontal="center" vertical="center" wrapText="1"/>
      <protection hidden="1"/>
    </xf>
    <xf numFmtId="0" fontId="83" fillId="16" borderId="4" xfId="0" applyFont="1" applyFill="1" applyBorder="1" applyAlignment="1" applyProtection="1">
      <alignment horizontal="center" vertical="center" wrapText="1"/>
      <protection locked="0"/>
    </xf>
    <xf numFmtId="0" fontId="83" fillId="16" borderId="34" xfId="0" applyFont="1" applyFill="1" applyBorder="1" applyAlignment="1" applyProtection="1">
      <alignment horizontal="center" vertical="center" wrapText="1"/>
      <protection locked="0"/>
    </xf>
    <xf numFmtId="0" fontId="33" fillId="16" borderId="34" xfId="0" applyFont="1" applyFill="1" applyBorder="1" applyAlignment="1" applyProtection="1">
      <alignment horizontal="center" vertical="center" wrapText="1"/>
      <protection hidden="1"/>
    </xf>
    <xf numFmtId="0" fontId="18" fillId="16" borderId="209" xfId="0" applyFont="1" applyFill="1" applyBorder="1" applyAlignment="1" applyProtection="1">
      <alignment horizontal="center" vertical="center" textRotation="90" wrapText="1"/>
      <protection hidden="1"/>
    </xf>
    <xf numFmtId="0" fontId="58" fillId="16" borderId="34" xfId="0" applyFont="1" applyFill="1" applyBorder="1" applyAlignment="1" applyProtection="1">
      <alignment horizontal="center" vertical="center" wrapText="1"/>
      <protection hidden="1"/>
    </xf>
    <xf numFmtId="0" fontId="0" fillId="4" borderId="0" xfId="0" applyFill="1" applyAlignment="1" applyProtection="1">
      <alignment horizontal="center" vertical="center"/>
      <protection hidden="1"/>
    </xf>
    <xf numFmtId="0" fontId="18" fillId="16" borderId="103" xfId="0" applyFont="1" applyFill="1" applyBorder="1" applyAlignment="1" applyProtection="1">
      <alignment horizontal="center" vertical="center" textRotation="90" wrapText="1"/>
      <protection hidden="1"/>
    </xf>
    <xf numFmtId="0" fontId="76" fillId="16" borderId="103" xfId="0" applyFont="1" applyFill="1" applyBorder="1" applyAlignment="1" applyProtection="1">
      <alignment horizontal="center" vertical="center" textRotation="90" wrapText="1"/>
      <protection hidden="1"/>
    </xf>
    <xf numFmtId="0" fontId="17" fillId="16" borderId="68" xfId="0" applyFont="1" applyFill="1" applyBorder="1" applyAlignment="1" applyProtection="1">
      <alignment horizontal="center" vertical="center" wrapText="1"/>
      <protection locked="0"/>
    </xf>
    <xf numFmtId="0" fontId="21" fillId="16" borderId="68" xfId="0" applyFont="1" applyFill="1" applyBorder="1" applyAlignment="1" applyProtection="1">
      <alignment horizontal="center" vertical="center" wrapText="1"/>
      <protection locked="0"/>
    </xf>
    <xf numFmtId="0" fontId="17" fillId="16" borderId="76" xfId="0" applyFont="1" applyFill="1" applyBorder="1" applyAlignment="1" applyProtection="1">
      <alignment horizontal="center" vertical="center" wrapText="1"/>
      <protection locked="0"/>
    </xf>
    <xf numFmtId="0" fontId="21" fillId="16" borderId="281" xfId="0" applyFont="1" applyFill="1" applyBorder="1" applyAlignment="1" applyProtection="1">
      <alignment horizontal="center" vertical="center" wrapText="1"/>
      <protection hidden="1"/>
    </xf>
    <xf numFmtId="0" fontId="33" fillId="16" borderId="99" xfId="0" applyFont="1" applyFill="1" applyBorder="1" applyAlignment="1" applyProtection="1">
      <alignment horizontal="center" vertical="center" wrapText="1"/>
      <protection hidden="1"/>
    </xf>
    <xf numFmtId="0" fontId="40" fillId="16" borderId="68" xfId="0" applyFont="1" applyFill="1" applyBorder="1" applyAlignment="1" applyProtection="1">
      <alignment horizontal="center" vertical="center" wrapText="1"/>
      <protection locked="0"/>
    </xf>
    <xf numFmtId="0" fontId="40" fillId="16" borderId="4" xfId="0" applyFont="1" applyFill="1" applyBorder="1" applyAlignment="1" applyProtection="1">
      <alignment horizontal="center" vertical="center" wrapText="1"/>
      <protection locked="0"/>
    </xf>
    <xf numFmtId="0" fontId="40" fillId="16" borderId="34" xfId="0" applyFont="1" applyFill="1" applyBorder="1" applyAlignment="1" applyProtection="1">
      <alignment horizontal="center" vertical="center" wrapText="1"/>
      <protection locked="0"/>
    </xf>
    <xf numFmtId="0" fontId="40" fillId="16" borderId="36" xfId="0" applyFont="1" applyFill="1" applyBorder="1" applyAlignment="1" applyProtection="1">
      <alignment horizontal="center" vertical="center" wrapText="1"/>
      <protection locked="0"/>
    </xf>
    <xf numFmtId="0" fontId="40" fillId="16" borderId="205" xfId="0" applyFont="1" applyFill="1" applyBorder="1" applyAlignment="1" applyProtection="1">
      <alignment horizontal="center" vertical="center" wrapText="1"/>
      <protection locked="0"/>
    </xf>
    <xf numFmtId="0" fontId="46" fillId="16" borderId="34" xfId="0" applyFont="1" applyFill="1" applyBorder="1" applyAlignment="1" applyProtection="1">
      <alignment horizontal="center" vertical="center" wrapText="1"/>
      <protection hidden="1"/>
    </xf>
    <xf numFmtId="0" fontId="48" fillId="16" borderId="104" xfId="0" applyFont="1" applyFill="1" applyBorder="1" applyAlignment="1" applyProtection="1">
      <alignment horizontal="center" vertical="center" wrapText="1"/>
      <protection locked="0"/>
    </xf>
    <xf numFmtId="0" fontId="48" fillId="16" borderId="91" xfId="0" applyFont="1" applyFill="1" applyBorder="1" applyAlignment="1" applyProtection="1">
      <alignment horizontal="center" vertical="center" wrapText="1"/>
      <protection locked="0"/>
    </xf>
    <xf numFmtId="0" fontId="52" fillId="16" borderId="91" xfId="0" applyFont="1" applyFill="1" applyBorder="1" applyAlignment="1" applyProtection="1">
      <alignment horizontal="center" vertical="center" wrapText="1"/>
      <protection locked="0"/>
    </xf>
    <xf numFmtId="0" fontId="56" fillId="16" borderId="209" xfId="0" applyFont="1" applyFill="1" applyBorder="1" applyAlignment="1" applyProtection="1">
      <alignment horizontal="center" vertical="center" textRotation="90" wrapText="1"/>
      <protection hidden="1"/>
    </xf>
    <xf numFmtId="0" fontId="54" fillId="16" borderId="91" xfId="0" applyFont="1" applyFill="1" applyBorder="1" applyAlignment="1" applyProtection="1">
      <alignment horizontal="center" vertical="center" wrapText="1"/>
      <protection locked="0"/>
    </xf>
    <xf numFmtId="0" fontId="1" fillId="16" borderId="21" xfId="0" applyFont="1" applyFill="1" applyBorder="1" applyAlignment="1" applyProtection="1">
      <alignment horizontal="center" vertical="center" wrapText="1"/>
      <protection hidden="1"/>
    </xf>
    <xf numFmtId="0" fontId="1" fillId="16" borderId="150" xfId="0" applyFont="1" applyFill="1" applyBorder="1" applyAlignment="1" applyProtection="1">
      <alignment horizontal="center" vertical="center" wrapText="1"/>
      <protection hidden="1"/>
    </xf>
    <xf numFmtId="0" fontId="58" fillId="16" borderId="300" xfId="0" applyFont="1" applyFill="1" applyBorder="1" applyAlignment="1" applyProtection="1">
      <alignment horizontal="center" vertical="center" wrapText="1"/>
      <protection hidden="1"/>
    </xf>
    <xf numFmtId="0" fontId="58" fillId="16" borderId="103" xfId="0" applyFont="1" applyFill="1" applyBorder="1" applyAlignment="1" applyProtection="1">
      <alignment horizontal="center" vertical="center" wrapText="1"/>
      <protection hidden="1"/>
    </xf>
    <xf numFmtId="0" fontId="58" fillId="16" borderId="302" xfId="0" applyFont="1" applyFill="1" applyBorder="1" applyAlignment="1" applyProtection="1">
      <alignment horizontal="center" vertical="center" wrapText="1"/>
      <protection hidden="1"/>
    </xf>
    <xf numFmtId="0" fontId="85" fillId="4" borderId="0" xfId="0" applyFont="1" applyFill="1" applyAlignment="1" applyProtection="1">
      <alignment horizontal="center" vertical="center"/>
      <protection hidden="1"/>
    </xf>
    <xf numFmtId="0" fontId="85" fillId="0" borderId="0" xfId="0" applyFont="1" applyAlignment="1" applyProtection="1">
      <alignment horizontal="center" vertical="center"/>
      <protection hidden="1"/>
    </xf>
    <xf numFmtId="0" fontId="59" fillId="0" borderId="189" xfId="0" applyFont="1" applyBorder="1" applyAlignment="1" applyProtection="1">
      <alignment horizontal="center" vertical="center"/>
      <protection hidden="1"/>
    </xf>
    <xf numFmtId="0" fontId="59" fillId="0" borderId="308" xfId="0" applyFont="1" applyBorder="1" applyAlignment="1" applyProtection="1">
      <alignment horizontal="center" vertical="center"/>
      <protection hidden="1"/>
    </xf>
    <xf numFmtId="0" fontId="59" fillId="0" borderId="309" xfId="0" applyFont="1" applyBorder="1" applyAlignment="1" applyProtection="1">
      <alignment horizontal="center" vertical="center"/>
      <protection hidden="1"/>
    </xf>
    <xf numFmtId="0" fontId="59" fillId="0" borderId="310" xfId="0" applyFont="1" applyBorder="1" applyAlignment="1" applyProtection="1">
      <alignment horizontal="center" vertical="center"/>
      <protection hidden="1"/>
    </xf>
    <xf numFmtId="0" fontId="59" fillId="0" borderId="311" xfId="0" applyFont="1" applyBorder="1" applyAlignment="1" applyProtection="1">
      <alignment horizontal="center" vertical="center"/>
      <protection hidden="1"/>
    </xf>
    <xf numFmtId="0" fontId="0" fillId="0" borderId="312" xfId="0" applyFont="1" applyBorder="1" applyAlignment="1" applyProtection="1">
      <alignment horizontal="center" vertical="center"/>
      <protection hidden="1"/>
    </xf>
    <xf numFmtId="0" fontId="59" fillId="0" borderId="142" xfId="0" applyFont="1" applyBorder="1" applyAlignment="1" applyProtection="1">
      <alignment horizontal="center" vertical="center"/>
      <protection hidden="1"/>
    </xf>
    <xf numFmtId="0" fontId="59" fillId="0" borderId="258" xfId="0" applyFont="1" applyBorder="1" applyAlignment="1" applyProtection="1">
      <alignment horizontal="center" vertical="center"/>
      <protection hidden="1"/>
    </xf>
    <xf numFmtId="0" fontId="0" fillId="0" borderId="318" xfId="0" applyBorder="1" applyAlignment="1" applyProtection="1">
      <alignment vertical="center"/>
      <protection hidden="1"/>
    </xf>
    <xf numFmtId="0" fontId="47" fillId="0" borderId="319" xfId="0" applyFont="1" applyBorder="1" applyAlignment="1" applyProtection="1">
      <alignment horizontal="center" vertical="center"/>
      <protection hidden="1"/>
    </xf>
    <xf numFmtId="0" fontId="66" fillId="0" borderId="318" xfId="0" applyFont="1" applyBorder="1" applyAlignment="1" applyProtection="1">
      <alignment vertical="center" textRotation="90" wrapText="1"/>
      <protection hidden="1"/>
    </xf>
    <xf numFmtId="0" fontId="74" fillId="0" borderId="319" xfId="0" applyFont="1" applyBorder="1" applyAlignment="1" applyProtection="1">
      <alignment horizontal="center" vertical="center"/>
      <protection hidden="1"/>
    </xf>
    <xf numFmtId="0" fontId="0" fillId="0" borderId="318" xfId="0" applyBorder="1" applyAlignment="1" applyProtection="1">
      <alignment horizontal="center" vertical="center"/>
      <protection hidden="1"/>
    </xf>
    <xf numFmtId="0" fontId="59" fillId="0" borderId="319" xfId="0" applyFont="1" applyBorder="1" applyAlignment="1" applyProtection="1">
      <alignment horizontal="center" vertical="center"/>
      <protection hidden="1"/>
    </xf>
    <xf numFmtId="0" fontId="59" fillId="0" borderId="320" xfId="0" applyFont="1" applyBorder="1" applyAlignment="1" applyProtection="1">
      <alignment horizontal="center" vertical="center"/>
      <protection hidden="1"/>
    </xf>
    <xf numFmtId="0" fontId="88" fillId="0" borderId="318" xfId="0" applyFont="1" applyBorder="1" applyAlignment="1" applyProtection="1">
      <alignment horizontal="center" vertical="center"/>
      <protection hidden="1"/>
    </xf>
    <xf numFmtId="0" fontId="0" fillId="0" borderId="311" xfId="0" applyFont="1" applyBorder="1" applyAlignment="1" applyProtection="1">
      <alignment horizontal="center" vertical="center"/>
      <protection hidden="1"/>
    </xf>
    <xf numFmtId="0" fontId="0" fillId="0" borderId="324" xfId="0" applyBorder="1" applyAlignment="1" applyProtection="1">
      <alignment horizontal="center" vertical="center"/>
      <protection hidden="1"/>
    </xf>
    <xf numFmtId="0" fontId="0" fillId="0" borderId="258" xfId="0" applyBorder="1" applyAlignment="1" applyProtection="1">
      <alignment horizontal="center" vertical="center"/>
      <protection hidden="1"/>
    </xf>
    <xf numFmtId="0" fontId="23" fillId="12" borderId="87" xfId="0" applyFont="1" applyFill="1" applyBorder="1" applyAlignment="1" applyProtection="1">
      <alignment horizontal="center" vertical="center" wrapText="1"/>
      <protection hidden="1"/>
    </xf>
    <xf numFmtId="0" fontId="28" fillId="12" borderId="91" xfId="0" applyFont="1" applyFill="1" applyBorder="1" applyAlignment="1" applyProtection="1">
      <alignment horizontal="center" vertical="center" wrapText="1"/>
      <protection hidden="1"/>
    </xf>
    <xf numFmtId="0" fontId="21" fillId="12" borderId="94" xfId="0" applyFont="1" applyFill="1" applyBorder="1" applyAlignment="1" applyProtection="1">
      <alignment horizontal="center" vertical="center" wrapText="1"/>
      <protection hidden="1"/>
    </xf>
    <xf numFmtId="0" fontId="24" fillId="12" borderId="45" xfId="0" applyFont="1" applyFill="1" applyBorder="1" applyAlignment="1" applyProtection="1">
      <alignment horizontal="center" vertical="center" textRotation="90" wrapText="1"/>
      <protection hidden="1"/>
    </xf>
    <xf numFmtId="0" fontId="1" fillId="12" borderId="41" xfId="0" applyFont="1" applyFill="1" applyBorder="1" applyAlignment="1" applyProtection="1">
      <alignment horizontal="center" vertical="center" wrapText="1"/>
      <protection locked="0"/>
    </xf>
    <xf numFmtId="0" fontId="1" fillId="12" borderId="92" xfId="0" applyFont="1" applyFill="1" applyBorder="1" applyAlignment="1" applyProtection="1">
      <alignment horizontal="center" vertical="center" wrapText="1"/>
      <protection locked="0"/>
    </xf>
    <xf numFmtId="0" fontId="28" fillId="12" borderId="67" xfId="0" applyFont="1" applyFill="1" applyBorder="1" applyAlignment="1" applyProtection="1">
      <alignment horizontal="center" vertical="center" wrapText="1"/>
      <protection hidden="1"/>
    </xf>
    <xf numFmtId="2" fontId="1" fillId="12" borderId="67" xfId="0" applyNumberFormat="1" applyFont="1" applyFill="1" applyBorder="1" applyAlignment="1" applyProtection="1">
      <alignment horizontal="center" vertical="center" wrapText="1"/>
      <protection hidden="1"/>
    </xf>
    <xf numFmtId="0" fontId="4" fillId="12" borderId="141" xfId="0" applyFont="1" applyFill="1" applyBorder="1" applyAlignment="1" applyProtection="1">
      <alignment horizontal="center" vertical="center" wrapText="1"/>
      <protection hidden="1"/>
    </xf>
    <xf numFmtId="0" fontId="1" fillId="12" borderId="29" xfId="0" applyFont="1" applyFill="1" applyBorder="1" applyAlignment="1" applyProtection="1">
      <alignment horizontal="center" vertical="center" wrapText="1"/>
      <protection locked="0"/>
    </xf>
    <xf numFmtId="0" fontId="0" fillId="0" borderId="103" xfId="0" applyBorder="1" applyAlignment="1">
      <alignment horizontal="center" vertical="center"/>
    </xf>
    <xf numFmtId="0" fontId="66" fillId="0" borderId="103" xfId="0" applyFont="1" applyBorder="1" applyAlignment="1">
      <alignment horizontal="center" vertical="center" wrapText="1"/>
    </xf>
    <xf numFmtId="0" fontId="60" fillId="16" borderId="30" xfId="0" applyFont="1" applyFill="1" applyBorder="1" applyAlignment="1" applyProtection="1">
      <alignment horizontal="center" vertical="center" wrapText="1"/>
      <protection hidden="1"/>
    </xf>
    <xf numFmtId="0" fontId="37" fillId="16" borderId="53" xfId="0" applyFont="1" applyFill="1" applyBorder="1" applyAlignment="1" applyProtection="1">
      <alignment horizontal="center" textRotation="90" wrapText="1"/>
      <protection hidden="1"/>
    </xf>
    <xf numFmtId="0" fontId="37" fillId="16" borderId="35" xfId="0" applyFont="1" applyFill="1" applyBorder="1" applyAlignment="1" applyProtection="1">
      <alignment horizontal="center" vertical="center" textRotation="90" wrapText="1"/>
      <protection hidden="1"/>
    </xf>
    <xf numFmtId="0" fontId="37" fillId="16" borderId="54" xfId="0" applyFont="1" applyFill="1" applyBorder="1" applyAlignment="1" applyProtection="1">
      <alignment horizontal="center" vertical="center" textRotation="90" wrapText="1"/>
      <protection hidden="1"/>
    </xf>
    <xf numFmtId="0" fontId="47" fillId="0" borderId="0" xfId="0" applyFont="1" applyAlignment="1">
      <alignment horizontal="center" vertical="center"/>
    </xf>
    <xf numFmtId="0" fontId="47" fillId="0" borderId="103" xfId="0" applyFont="1" applyBorder="1" applyAlignment="1">
      <alignment horizontal="center" vertical="center"/>
    </xf>
    <xf numFmtId="0" fontId="47" fillId="0" borderId="166" xfId="0" applyFont="1" applyBorder="1" applyAlignment="1">
      <alignment horizontal="center" vertical="center"/>
    </xf>
    <xf numFmtId="0" fontId="47" fillId="0" borderId="148" xfId="0" applyFont="1" applyBorder="1" applyAlignment="1">
      <alignment horizontal="center" vertical="center"/>
    </xf>
    <xf numFmtId="0" fontId="47" fillId="0" borderId="183" xfId="0" applyFont="1" applyBorder="1" applyAlignment="1">
      <alignment horizontal="center" vertical="center"/>
    </xf>
    <xf numFmtId="0" fontId="47" fillId="0" borderId="116" xfId="0" applyFont="1" applyBorder="1" applyAlignment="1">
      <alignment horizontal="center" vertical="center"/>
    </xf>
    <xf numFmtId="0" fontId="54" fillId="0" borderId="143" xfId="0" applyFont="1" applyBorder="1" applyAlignment="1">
      <alignment horizontal="right" vertical="center"/>
    </xf>
    <xf numFmtId="0" fontId="111" fillId="0" borderId="0" xfId="0" applyFont="1" applyProtection="1">
      <protection hidden="1"/>
    </xf>
    <xf numFmtId="0" fontId="113" fillId="0" borderId="66" xfId="0" applyFont="1" applyFill="1" applyBorder="1" applyAlignment="1" applyProtection="1">
      <alignment horizontal="center" vertical="center"/>
      <protection hidden="1"/>
    </xf>
    <xf numFmtId="0" fontId="113" fillId="0" borderId="73" xfId="0" applyFont="1" applyFill="1" applyBorder="1" applyAlignment="1" applyProtection="1">
      <alignment horizontal="center" vertical="center"/>
      <protection hidden="1"/>
    </xf>
    <xf numFmtId="0" fontId="113" fillId="0" borderId="131" xfId="0" applyFont="1" applyFill="1" applyBorder="1" applyAlignment="1" applyProtection="1">
      <alignment horizontal="center" vertical="center"/>
      <protection hidden="1"/>
    </xf>
    <xf numFmtId="0" fontId="111" fillId="0" borderId="0" xfId="0" applyFont="1" applyAlignment="1" applyProtection="1">
      <alignment vertical="center"/>
      <protection hidden="1"/>
    </xf>
    <xf numFmtId="0" fontId="107" fillId="16" borderId="255" xfId="0" applyFont="1" applyFill="1" applyBorder="1" applyAlignment="1" applyProtection="1">
      <alignment horizontal="center" vertical="center"/>
      <protection hidden="1"/>
    </xf>
    <xf numFmtId="0" fontId="115" fillId="15" borderId="91" xfId="0" applyFont="1" applyFill="1" applyBorder="1" applyAlignment="1" applyProtection="1">
      <alignment horizontal="center" vertical="center"/>
      <protection hidden="1"/>
    </xf>
    <xf numFmtId="0" fontId="124" fillId="0" borderId="74" xfId="0" applyFont="1" applyFill="1" applyBorder="1" applyAlignment="1" applyProtection="1">
      <alignment horizontal="center" vertical="center"/>
      <protection hidden="1"/>
    </xf>
    <xf numFmtId="0" fontId="124" fillId="0" borderId="67" xfId="0" applyFont="1" applyFill="1" applyBorder="1" applyAlignment="1" applyProtection="1">
      <alignment horizontal="center" vertical="center"/>
      <protection hidden="1"/>
    </xf>
    <xf numFmtId="0" fontId="124" fillId="0" borderId="91" xfId="0" applyFont="1" applyFill="1" applyBorder="1" applyAlignment="1" applyProtection="1">
      <alignment horizontal="center" vertical="center"/>
      <protection hidden="1"/>
    </xf>
    <xf numFmtId="0" fontId="132" fillId="15" borderId="129" xfId="0" applyFont="1" applyFill="1" applyBorder="1" applyAlignment="1" applyProtection="1">
      <alignment horizontal="center" vertical="center"/>
      <protection hidden="1"/>
    </xf>
    <xf numFmtId="0" fontId="115" fillId="0" borderId="82" xfId="0" applyFont="1" applyFill="1" applyBorder="1" applyAlignment="1" applyProtection="1">
      <alignment horizontal="center" vertical="center"/>
      <protection hidden="1"/>
    </xf>
    <xf numFmtId="0" fontId="116" fillId="0" borderId="0" xfId="0" applyFont="1" applyProtection="1">
      <protection hidden="1"/>
    </xf>
    <xf numFmtId="0" fontId="1" fillId="9" borderId="67" xfId="0" applyFont="1" applyFill="1" applyBorder="1" applyAlignment="1" applyProtection="1">
      <alignment horizontal="center" vertical="center" wrapText="1"/>
      <protection hidden="1"/>
    </xf>
    <xf numFmtId="0" fontId="22" fillId="9" borderId="22" xfId="0" applyFont="1" applyFill="1" applyBorder="1" applyAlignment="1" applyProtection="1">
      <alignment horizontal="center" vertical="center" textRotation="90" wrapText="1"/>
      <protection hidden="1"/>
    </xf>
    <xf numFmtId="0" fontId="0" fillId="0" borderId="0" xfId="0" applyAlignment="1">
      <alignment horizontal="center" vertical="center"/>
    </xf>
    <xf numFmtId="0" fontId="66" fillId="0" borderId="103" xfId="0" applyFont="1" applyBorder="1" applyAlignment="1">
      <alignment horizontal="center" vertical="center" wrapText="1"/>
    </xf>
    <xf numFmtId="0" fontId="138" fillId="0" borderId="0" xfId="0" applyFont="1" applyAlignment="1">
      <alignment horizontal="center" vertical="center"/>
    </xf>
    <xf numFmtId="0" fontId="39" fillId="0" borderId="170" xfId="0" applyFont="1" applyBorder="1" applyAlignment="1" applyProtection="1">
      <alignment vertical="center"/>
      <protection hidden="1"/>
    </xf>
    <xf numFmtId="0" fontId="92" fillId="0" borderId="58" xfId="0" applyFont="1" applyFill="1" applyBorder="1" applyAlignment="1" applyProtection="1">
      <alignment wrapText="1"/>
      <protection hidden="1"/>
    </xf>
    <xf numFmtId="0" fontId="107" fillId="0" borderId="58" xfId="0" applyFont="1" applyBorder="1" applyAlignment="1" applyProtection="1">
      <alignment horizontal="center"/>
      <protection hidden="1"/>
    </xf>
    <xf numFmtId="0" fontId="113" fillId="0" borderId="58" xfId="0" applyFont="1" applyBorder="1" applyAlignment="1" applyProtection="1">
      <alignment horizontal="center"/>
      <protection hidden="1"/>
    </xf>
    <xf numFmtId="0" fontId="113" fillId="0" borderId="55" xfId="0" applyFont="1" applyBorder="1" applyAlignment="1" applyProtection="1">
      <alignment horizontal="center" vertical="center"/>
      <protection hidden="1"/>
    </xf>
    <xf numFmtId="0" fontId="113" fillId="0" borderId="59" xfId="0" applyFont="1" applyBorder="1" applyAlignment="1" applyProtection="1">
      <alignment horizontal="center"/>
      <protection hidden="1"/>
    </xf>
    <xf numFmtId="0" fontId="139" fillId="16" borderId="0" xfId="0" applyFont="1" applyFill="1" applyBorder="1" applyAlignment="1" applyProtection="1">
      <alignment horizontal="center" vertical="center" wrapText="1"/>
      <protection hidden="1"/>
    </xf>
    <xf numFmtId="0" fontId="21" fillId="10" borderId="91" xfId="0" applyFont="1" applyFill="1" applyBorder="1" applyAlignment="1" applyProtection="1">
      <alignment horizontal="center" vertical="center" wrapText="1"/>
      <protection hidden="1"/>
    </xf>
    <xf numFmtId="0" fontId="21" fillId="10" borderId="67" xfId="0" applyFont="1" applyFill="1" applyBorder="1" applyAlignment="1" applyProtection="1">
      <alignment horizontal="center" vertical="center" wrapText="1"/>
      <protection hidden="1"/>
    </xf>
    <xf numFmtId="0" fontId="17" fillId="10" borderId="91" xfId="0" applyFont="1" applyFill="1" applyBorder="1" applyAlignment="1" applyProtection="1">
      <alignment horizontal="center" vertical="center" wrapText="1"/>
      <protection hidden="1"/>
    </xf>
    <xf numFmtId="0" fontId="21" fillId="18" borderId="91" xfId="0" applyFont="1" applyFill="1" applyBorder="1" applyAlignment="1" applyProtection="1">
      <alignment horizontal="center" vertical="center" wrapText="1"/>
      <protection hidden="1"/>
    </xf>
    <xf numFmtId="0" fontId="21" fillId="18" borderId="67" xfId="0" applyFont="1" applyFill="1" applyBorder="1" applyAlignment="1" applyProtection="1">
      <alignment horizontal="center" vertical="center" wrapText="1"/>
      <protection hidden="1"/>
    </xf>
    <xf numFmtId="0" fontId="17" fillId="18" borderId="91" xfId="0" applyFont="1" applyFill="1" applyBorder="1" applyAlignment="1" applyProtection="1">
      <alignment horizontal="center" vertical="center" wrapText="1"/>
      <protection hidden="1"/>
    </xf>
    <xf numFmtId="0" fontId="21" fillId="19" borderId="91" xfId="0" applyFont="1" applyFill="1" applyBorder="1" applyAlignment="1" applyProtection="1">
      <alignment horizontal="center" vertical="center" wrapText="1"/>
      <protection hidden="1"/>
    </xf>
    <xf numFmtId="0" fontId="21" fillId="19" borderId="67" xfId="0" applyFont="1" applyFill="1" applyBorder="1" applyAlignment="1" applyProtection="1">
      <alignment horizontal="center" vertical="center" wrapText="1"/>
      <protection hidden="1"/>
    </xf>
    <xf numFmtId="0" fontId="17" fillId="19" borderId="91" xfId="0" applyFont="1" applyFill="1" applyBorder="1" applyAlignment="1" applyProtection="1">
      <alignment horizontal="center" vertical="center" wrapText="1"/>
      <protection hidden="1"/>
    </xf>
    <xf numFmtId="0" fontId="21" fillId="17" borderId="67" xfId="0" applyFont="1" applyFill="1" applyBorder="1" applyAlignment="1" applyProtection="1">
      <alignment horizontal="center" vertical="center" wrapText="1"/>
      <protection hidden="1"/>
    </xf>
    <xf numFmtId="0" fontId="17" fillId="17" borderId="91" xfId="0" applyFont="1" applyFill="1" applyBorder="1" applyAlignment="1" applyProtection="1">
      <alignment horizontal="center" vertical="center" wrapText="1"/>
      <protection hidden="1"/>
    </xf>
    <xf numFmtId="0" fontId="21" fillId="13" borderId="91" xfId="0" applyFont="1" applyFill="1" applyBorder="1" applyAlignment="1" applyProtection="1">
      <alignment horizontal="center" vertical="center" wrapText="1"/>
      <protection hidden="1"/>
    </xf>
    <xf numFmtId="0" fontId="21" fillId="13" borderId="67" xfId="0" applyFont="1" applyFill="1" applyBorder="1" applyAlignment="1" applyProtection="1">
      <alignment horizontal="center" vertical="center" wrapText="1"/>
      <protection hidden="1"/>
    </xf>
    <xf numFmtId="0" fontId="17" fillId="13" borderId="91" xfId="0" applyFont="1" applyFill="1" applyBorder="1" applyAlignment="1" applyProtection="1">
      <alignment horizontal="center" vertical="center" wrapText="1"/>
      <protection hidden="1"/>
    </xf>
    <xf numFmtId="0" fontId="21" fillId="4" borderId="91" xfId="0" applyFont="1" applyFill="1" applyBorder="1" applyAlignment="1" applyProtection="1">
      <alignment horizontal="center" vertical="center" wrapText="1"/>
      <protection hidden="1"/>
    </xf>
    <xf numFmtId="0" fontId="21" fillId="4" borderId="67" xfId="0" applyFont="1" applyFill="1" applyBorder="1" applyAlignment="1" applyProtection="1">
      <alignment horizontal="center" vertical="center" wrapText="1"/>
      <protection hidden="1"/>
    </xf>
    <xf numFmtId="0" fontId="17" fillId="4" borderId="91" xfId="0" applyFont="1" applyFill="1" applyBorder="1" applyAlignment="1" applyProtection="1">
      <alignment horizontal="center" vertical="center" wrapText="1"/>
      <protection hidden="1"/>
    </xf>
    <xf numFmtId="0" fontId="33" fillId="17" borderId="103" xfId="0" applyFont="1" applyFill="1" applyBorder="1" applyAlignment="1" applyProtection="1">
      <alignment horizontal="center" vertical="center" wrapText="1"/>
      <protection hidden="1"/>
    </xf>
    <xf numFmtId="0" fontId="33" fillId="17" borderId="267" xfId="0" applyFont="1" applyFill="1" applyBorder="1" applyAlignment="1" applyProtection="1">
      <alignment horizontal="center" vertical="center" wrapText="1"/>
      <protection hidden="1"/>
    </xf>
    <xf numFmtId="0" fontId="33" fillId="17" borderId="206" xfId="0" applyFont="1" applyFill="1" applyBorder="1" applyAlignment="1" applyProtection="1">
      <alignment horizontal="center" vertical="center" wrapText="1"/>
      <protection hidden="1"/>
    </xf>
    <xf numFmtId="0" fontId="21" fillId="17" borderId="90" xfId="0" applyFont="1" applyFill="1" applyBorder="1" applyAlignment="1" applyProtection="1">
      <alignment horizontal="center" vertical="center" wrapText="1"/>
      <protection hidden="1"/>
    </xf>
    <xf numFmtId="0" fontId="36" fillId="17" borderId="91" xfId="0" applyFont="1" applyFill="1" applyBorder="1" applyAlignment="1" applyProtection="1">
      <alignment horizontal="center" vertical="center" wrapText="1"/>
      <protection hidden="1"/>
    </xf>
    <xf numFmtId="0" fontId="36" fillId="17" borderId="67" xfId="0" applyFont="1" applyFill="1" applyBorder="1" applyAlignment="1" applyProtection="1">
      <alignment horizontal="center" vertical="center" wrapText="1"/>
      <protection hidden="1"/>
    </xf>
    <xf numFmtId="0" fontId="37" fillId="0" borderId="0" xfId="0" applyFont="1" applyAlignment="1" applyProtection="1">
      <alignment horizontal="center" vertical="center"/>
      <protection hidden="1"/>
    </xf>
    <xf numFmtId="0" fontId="142" fillId="6" borderId="23" xfId="0" applyFont="1" applyFill="1" applyBorder="1" applyAlignment="1" applyProtection="1">
      <alignment horizontal="center" vertical="center" wrapText="1"/>
      <protection hidden="1"/>
    </xf>
    <xf numFmtId="0" fontId="4" fillId="0" borderId="183" xfId="0" applyFont="1" applyBorder="1" applyAlignment="1">
      <alignment horizontal="center" vertical="center"/>
    </xf>
    <xf numFmtId="0" fontId="4" fillId="0" borderId="166" xfId="0" applyFont="1" applyBorder="1" applyAlignment="1">
      <alignment horizontal="center" vertical="center"/>
    </xf>
    <xf numFmtId="0" fontId="1" fillId="0" borderId="345" xfId="0" applyFont="1" applyBorder="1" applyAlignment="1">
      <alignment horizontal="center" vertical="center"/>
    </xf>
    <xf numFmtId="0" fontId="1" fillId="0" borderId="346" xfId="0" applyFont="1" applyBorder="1" applyAlignment="1">
      <alignment horizontal="center" vertical="center"/>
    </xf>
    <xf numFmtId="0" fontId="4" fillId="0" borderId="347" xfId="0" applyFont="1" applyBorder="1" applyAlignment="1">
      <alignment horizontal="center" vertical="center"/>
    </xf>
    <xf numFmtId="0" fontId="1" fillId="0" borderId="347" xfId="0" applyFont="1" applyBorder="1" applyAlignment="1">
      <alignment horizontal="center" vertical="center"/>
    </xf>
    <xf numFmtId="0" fontId="0" fillId="0" borderId="347" xfId="0" applyBorder="1" applyAlignment="1">
      <alignment horizontal="center" vertical="center"/>
    </xf>
    <xf numFmtId="0" fontId="113" fillId="0" borderId="55" xfId="0" applyFont="1" applyBorder="1" applyAlignment="1" applyProtection="1">
      <alignment horizontal="center"/>
      <protection hidden="1"/>
    </xf>
    <xf numFmtId="0" fontId="115" fillId="15" borderId="72" xfId="0" applyFont="1" applyFill="1" applyBorder="1" applyAlignment="1" applyProtection="1">
      <alignment horizontal="center" vertical="center"/>
      <protection hidden="1"/>
    </xf>
    <xf numFmtId="0" fontId="144" fillId="9" borderId="129" xfId="0" applyFont="1" applyFill="1" applyBorder="1" applyAlignment="1" applyProtection="1">
      <alignment horizontal="center" vertical="center" wrapText="1"/>
      <protection hidden="1"/>
    </xf>
    <xf numFmtId="0" fontId="107" fillId="0" borderId="129" xfId="0" applyFont="1" applyFill="1" applyBorder="1" applyAlignment="1" applyProtection="1">
      <alignment horizontal="center" vertical="center"/>
      <protection locked="0"/>
    </xf>
    <xf numFmtId="0" fontId="107" fillId="0" borderId="245" xfId="0" applyFont="1" applyFill="1" applyBorder="1" applyAlignment="1" applyProtection="1">
      <alignment horizontal="center" vertical="center"/>
      <protection locked="0"/>
    </xf>
    <xf numFmtId="0" fontId="128" fillId="15" borderId="296" xfId="0" applyFont="1" applyFill="1" applyBorder="1" applyAlignment="1" applyProtection="1">
      <alignment horizontal="center" vertical="center"/>
      <protection locked="0"/>
    </xf>
    <xf numFmtId="0" fontId="106" fillId="0" borderId="90" xfId="0" applyFont="1" applyFill="1" applyBorder="1" applyAlignment="1" applyProtection="1">
      <alignment horizontal="center" vertical="center"/>
      <protection locked="0"/>
    </xf>
    <xf numFmtId="0" fontId="122" fillId="15" borderId="91" xfId="0" applyFont="1" applyFill="1" applyBorder="1" applyAlignment="1" applyProtection="1">
      <alignment horizontal="center" vertical="center"/>
      <protection locked="0"/>
    </xf>
    <xf numFmtId="0" fontId="122" fillId="15" borderId="72" xfId="0" applyFont="1" applyFill="1" applyBorder="1" applyAlignment="1" applyProtection="1">
      <alignment horizontal="center" vertical="center"/>
      <protection locked="0"/>
    </xf>
    <xf numFmtId="0" fontId="106" fillId="0" borderId="82" xfId="0" applyFont="1" applyFill="1" applyBorder="1" applyAlignment="1" applyProtection="1">
      <alignment horizontal="center" vertical="center"/>
      <protection locked="0"/>
    </xf>
    <xf numFmtId="0" fontId="106" fillId="0" borderId="71" xfId="0" applyFont="1" applyFill="1" applyBorder="1" applyAlignment="1" applyProtection="1">
      <alignment horizontal="center" vertical="center"/>
      <protection locked="0"/>
    </xf>
    <xf numFmtId="0" fontId="106" fillId="0" borderId="72" xfId="0" applyFont="1" applyFill="1" applyBorder="1" applyAlignment="1" applyProtection="1">
      <alignment horizontal="center" vertical="center"/>
      <protection locked="0"/>
    </xf>
    <xf numFmtId="0" fontId="121" fillId="0" borderId="340" xfId="0" applyFont="1" applyFill="1" applyBorder="1" applyAlignment="1" applyProtection="1">
      <alignment horizontal="center" vertical="center"/>
      <protection locked="0"/>
    </xf>
    <xf numFmtId="0" fontId="107" fillId="16" borderId="254" xfId="0" applyFont="1" applyFill="1" applyBorder="1" applyAlignment="1" applyProtection="1">
      <alignment horizontal="center" vertical="center"/>
      <protection locked="0"/>
    </xf>
    <xf numFmtId="0" fontId="146" fillId="15" borderId="119" xfId="0" applyFont="1" applyFill="1" applyBorder="1" applyAlignment="1" applyProtection="1">
      <alignment horizontal="center" vertical="center" wrapText="1"/>
      <protection hidden="1"/>
    </xf>
    <xf numFmtId="0" fontId="153" fillId="14" borderId="351" xfId="1" applyFont="1" applyFill="1" applyBorder="1" applyAlignment="1" applyProtection="1">
      <alignment horizontal="center" vertical="center"/>
    </xf>
    <xf numFmtId="0" fontId="153" fillId="14" borderId="352" xfId="1" applyFont="1" applyFill="1" applyBorder="1" applyAlignment="1" applyProtection="1">
      <alignment horizontal="center" vertical="center" wrapText="1"/>
    </xf>
    <xf numFmtId="166" fontId="37" fillId="9" borderId="92" xfId="0" applyNumberFormat="1" applyFont="1" applyFill="1" applyBorder="1" applyAlignment="1" applyProtection="1">
      <alignment horizontal="center" vertical="center" wrapText="1"/>
      <protection locked="0"/>
    </xf>
    <xf numFmtId="166" fontId="37" fillId="9" borderId="26" xfId="0" applyNumberFormat="1" applyFont="1" applyFill="1" applyBorder="1" applyAlignment="1" applyProtection="1">
      <alignment horizontal="center" vertical="center" wrapText="1"/>
      <protection locked="0"/>
    </xf>
    <xf numFmtId="0" fontId="1" fillId="17" borderId="87" xfId="0" applyFont="1" applyFill="1" applyBorder="1" applyAlignment="1" applyProtection="1">
      <alignment horizontal="center" vertical="center" wrapText="1"/>
      <protection locked="0"/>
    </xf>
    <xf numFmtId="0" fontId="13" fillId="14" borderId="14" xfId="0" applyFont="1" applyFill="1" applyBorder="1" applyAlignment="1" applyProtection="1">
      <alignment vertical="center"/>
      <protection hidden="1"/>
    </xf>
    <xf numFmtId="0" fontId="13" fillId="14" borderId="15" xfId="0" applyFont="1" applyFill="1" applyBorder="1" applyAlignment="1" applyProtection="1">
      <alignment vertical="center"/>
      <protection hidden="1"/>
    </xf>
    <xf numFmtId="0" fontId="13" fillId="14" borderId="16" xfId="0" applyFont="1" applyFill="1" applyBorder="1" applyAlignment="1" applyProtection="1">
      <alignment vertical="center"/>
      <protection hidden="1"/>
    </xf>
    <xf numFmtId="0" fontId="13" fillId="14" borderId="17" xfId="0" applyFont="1" applyFill="1" applyBorder="1" applyAlignment="1" applyProtection="1">
      <alignment vertical="center"/>
      <protection hidden="1"/>
    </xf>
    <xf numFmtId="0" fontId="13" fillId="14" borderId="0" xfId="0" applyFont="1" applyFill="1" applyBorder="1" applyAlignment="1" applyProtection="1">
      <alignment vertical="center"/>
      <protection hidden="1"/>
    </xf>
    <xf numFmtId="0" fontId="13" fillId="14" borderId="18" xfId="0" applyFont="1" applyFill="1" applyBorder="1" applyAlignment="1" applyProtection="1">
      <alignment vertical="center"/>
      <protection hidden="1"/>
    </xf>
    <xf numFmtId="0" fontId="25" fillId="19" borderId="0" xfId="0" applyFont="1" applyFill="1" applyBorder="1" applyAlignment="1" applyProtection="1">
      <alignment vertical="center"/>
      <protection locked="0"/>
    </xf>
    <xf numFmtId="0" fontId="162" fillId="2" borderId="2" xfId="0" applyFont="1" applyFill="1" applyBorder="1" applyAlignment="1" applyProtection="1">
      <alignment horizontal="center" vertical="center" textRotation="90"/>
      <protection hidden="1"/>
    </xf>
    <xf numFmtId="0" fontId="11" fillId="16" borderId="0" xfId="0" applyFont="1" applyFill="1" applyBorder="1" applyAlignment="1" applyProtection="1">
      <alignment horizontal="center" vertical="center" wrapText="1"/>
      <protection hidden="1"/>
    </xf>
    <xf numFmtId="0" fontId="165" fillId="0" borderId="58" xfId="0" applyFont="1" applyFill="1" applyBorder="1" applyAlignment="1" applyProtection="1">
      <alignment wrapText="1"/>
      <protection hidden="1"/>
    </xf>
    <xf numFmtId="0" fontId="163" fillId="0" borderId="58" xfId="0" applyFont="1" applyBorder="1" applyAlignment="1" applyProtection="1">
      <alignment horizontal="center"/>
      <protection hidden="1"/>
    </xf>
    <xf numFmtId="0" fontId="163" fillId="15" borderId="91" xfId="0" applyFont="1" applyFill="1" applyBorder="1" applyAlignment="1" applyProtection="1">
      <alignment horizontal="center" vertical="center"/>
      <protection hidden="1"/>
    </xf>
    <xf numFmtId="0" fontId="170" fillId="15" borderId="91" xfId="0" applyFont="1" applyFill="1" applyBorder="1" applyAlignment="1" applyProtection="1">
      <alignment horizontal="center" vertical="center"/>
      <protection hidden="1"/>
    </xf>
    <xf numFmtId="0" fontId="163" fillId="15" borderId="72" xfId="0" applyFont="1" applyFill="1" applyBorder="1" applyAlignment="1" applyProtection="1">
      <alignment horizontal="center" vertical="center"/>
      <protection hidden="1"/>
    </xf>
    <xf numFmtId="0" fontId="170" fillId="15" borderId="72" xfId="0" applyFont="1" applyFill="1" applyBorder="1" applyAlignment="1" applyProtection="1">
      <alignment horizontal="center" vertical="center"/>
      <protection hidden="1"/>
    </xf>
    <xf numFmtId="0" fontId="163" fillId="0" borderId="90" xfId="0" applyFont="1" applyFill="1" applyBorder="1" applyAlignment="1" applyProtection="1">
      <alignment horizontal="center" vertical="center"/>
      <protection hidden="1"/>
    </xf>
    <xf numFmtId="0" fontId="170" fillId="0" borderId="74" xfId="0" applyFont="1" applyFill="1" applyBorder="1" applyAlignment="1" applyProtection="1">
      <alignment horizontal="center" vertical="center"/>
      <protection hidden="1"/>
    </xf>
    <xf numFmtId="0" fontId="163" fillId="0" borderId="82" xfId="0" applyFont="1" applyFill="1" applyBorder="1" applyAlignment="1" applyProtection="1">
      <alignment horizontal="center" vertical="center"/>
      <protection hidden="1"/>
    </xf>
    <xf numFmtId="0" fontId="170" fillId="0" borderId="82" xfId="0" applyFont="1" applyFill="1" applyBorder="1" applyAlignment="1" applyProtection="1">
      <alignment horizontal="center" vertical="center"/>
      <protection hidden="1"/>
    </xf>
    <xf numFmtId="0" fontId="163" fillId="0" borderId="340" xfId="0" applyFont="1" applyFill="1" applyBorder="1" applyAlignment="1" applyProtection="1">
      <alignment horizontal="center" vertical="center"/>
      <protection hidden="1"/>
    </xf>
    <xf numFmtId="0" fontId="170" fillId="0" borderId="67" xfId="0" applyFont="1" applyFill="1" applyBorder="1" applyAlignment="1" applyProtection="1">
      <alignment horizontal="center" vertical="center"/>
      <protection hidden="1"/>
    </xf>
    <xf numFmtId="0" fontId="163" fillId="0" borderId="71" xfId="0" applyFont="1" applyFill="1" applyBorder="1" applyAlignment="1" applyProtection="1">
      <alignment horizontal="center" vertical="center"/>
      <protection hidden="1"/>
    </xf>
    <xf numFmtId="0" fontId="170" fillId="0" borderId="91" xfId="0" applyFont="1" applyFill="1" applyBorder="1" applyAlignment="1" applyProtection="1">
      <alignment horizontal="center" vertical="center"/>
      <protection hidden="1"/>
    </xf>
    <xf numFmtId="0" fontId="163" fillId="0" borderId="72" xfId="0" applyFont="1" applyFill="1" applyBorder="1" applyAlignment="1" applyProtection="1">
      <alignment horizontal="center" vertical="center"/>
      <protection hidden="1"/>
    </xf>
    <xf numFmtId="0" fontId="172" fillId="15" borderId="296" xfId="0" applyFont="1" applyFill="1" applyBorder="1" applyAlignment="1" applyProtection="1">
      <alignment horizontal="center" vertical="center"/>
      <protection hidden="1"/>
    </xf>
    <xf numFmtId="0" fontId="173" fillId="9" borderId="129" xfId="0" applyFont="1" applyFill="1" applyBorder="1" applyAlignment="1" applyProtection="1">
      <alignment horizontal="center" vertical="center" wrapText="1"/>
      <protection hidden="1"/>
    </xf>
    <xf numFmtId="0" fontId="169" fillId="0" borderId="55" xfId="0" applyFont="1" applyBorder="1" applyAlignment="1" applyProtection="1">
      <alignment horizontal="center" vertical="center"/>
      <protection hidden="1"/>
    </xf>
    <xf numFmtId="0" fontId="163" fillId="0" borderId="129" xfId="0" applyFont="1" applyFill="1" applyBorder="1" applyAlignment="1" applyProtection="1">
      <alignment horizontal="center" vertical="center"/>
      <protection hidden="1"/>
    </xf>
    <xf numFmtId="0" fontId="163" fillId="0" borderId="245" xfId="0" applyFont="1" applyFill="1" applyBorder="1" applyAlignment="1" applyProtection="1">
      <alignment horizontal="center" vertical="center"/>
      <protection hidden="1"/>
    </xf>
    <xf numFmtId="0" fontId="163" fillId="16" borderId="255" xfId="0" applyFont="1" applyFill="1" applyBorder="1" applyAlignment="1" applyProtection="1">
      <alignment horizontal="center" vertical="center"/>
      <protection hidden="1"/>
    </xf>
    <xf numFmtId="0" fontId="163" fillId="16" borderId="254" xfId="0" applyFont="1" applyFill="1" applyBorder="1" applyAlignment="1" applyProtection="1">
      <alignment horizontal="center" vertical="center"/>
      <protection hidden="1"/>
    </xf>
    <xf numFmtId="0" fontId="169" fillId="0" borderId="58" xfId="0" applyFont="1" applyBorder="1" applyAlignment="1" applyProtection="1">
      <alignment horizontal="center" vertical="center"/>
      <protection hidden="1"/>
    </xf>
    <xf numFmtId="0" fontId="169" fillId="0" borderId="59" xfId="0" applyFont="1" applyBorder="1" applyAlignment="1" applyProtection="1">
      <alignment horizontal="center" vertical="center"/>
      <protection hidden="1"/>
    </xf>
    <xf numFmtId="0" fontId="179" fillId="15" borderId="119" xfId="0" applyFont="1" applyFill="1" applyBorder="1" applyAlignment="1" applyProtection="1">
      <alignment horizontal="center" vertical="center" wrapText="1"/>
      <protection hidden="1"/>
    </xf>
    <xf numFmtId="0" fontId="176" fillId="15" borderId="129" xfId="0" applyFont="1" applyFill="1" applyBorder="1" applyAlignment="1" applyProtection="1">
      <alignment horizontal="center" vertical="center"/>
      <protection hidden="1"/>
    </xf>
    <xf numFmtId="0" fontId="127" fillId="0" borderId="0" xfId="0" applyFont="1" applyAlignment="1" applyProtection="1">
      <alignment vertical="center"/>
      <protection hidden="1"/>
    </xf>
    <xf numFmtId="0" fontId="163" fillId="0" borderId="72" xfId="0" applyFont="1" applyFill="1" applyBorder="1" applyAlignment="1" applyProtection="1">
      <alignment horizontal="center" vertical="center"/>
      <protection hidden="1"/>
    </xf>
    <xf numFmtId="0" fontId="170" fillId="15" borderId="72" xfId="0" applyFont="1" applyFill="1" applyBorder="1" applyAlignment="1" applyProtection="1">
      <alignment horizontal="center" vertical="center"/>
      <protection hidden="1"/>
    </xf>
    <xf numFmtId="0" fontId="163" fillId="0" borderId="71" xfId="0" applyFont="1" applyFill="1" applyBorder="1" applyAlignment="1" applyProtection="1">
      <alignment horizontal="center" vertical="center"/>
      <protection hidden="1"/>
    </xf>
    <xf numFmtId="0" fontId="163" fillId="15" borderId="72" xfId="0" applyFont="1" applyFill="1" applyBorder="1" applyAlignment="1" applyProtection="1">
      <alignment horizontal="center" vertical="center"/>
      <protection hidden="1"/>
    </xf>
    <xf numFmtId="0" fontId="185" fillId="0" borderId="66" xfId="0" applyFont="1" applyFill="1" applyBorder="1" applyAlignment="1" applyProtection="1">
      <alignment horizontal="center" vertical="center"/>
      <protection hidden="1"/>
    </xf>
    <xf numFmtId="0" fontId="185" fillId="0" borderId="73" xfId="0" applyFont="1" applyFill="1" applyBorder="1" applyAlignment="1" applyProtection="1">
      <alignment horizontal="center" vertical="center"/>
      <protection hidden="1"/>
    </xf>
    <xf numFmtId="0" fontId="185" fillId="0" borderId="131" xfId="0" applyFont="1" applyFill="1" applyBorder="1" applyAlignment="1" applyProtection="1">
      <alignment horizontal="center" vertical="center"/>
      <protection hidden="1"/>
    </xf>
    <xf numFmtId="0" fontId="186" fillId="0" borderId="0" xfId="0" applyFont="1"/>
    <xf numFmtId="0" fontId="0" fillId="4" borderId="315" xfId="0" applyFill="1" applyBorder="1" applyAlignment="1">
      <alignment horizontal="center"/>
    </xf>
    <xf numFmtId="0" fontId="0" fillId="4" borderId="355" xfId="0" applyFill="1" applyBorder="1" applyAlignment="1">
      <alignment horizontal="center"/>
    </xf>
    <xf numFmtId="0" fontId="0" fillId="4" borderId="316" xfId="0" applyFill="1" applyBorder="1" applyAlignment="1">
      <alignment horizontal="center"/>
    </xf>
    <xf numFmtId="0" fontId="0" fillId="4" borderId="215" xfId="0" applyFill="1" applyBorder="1" applyAlignment="1">
      <alignment horizontal="center"/>
    </xf>
    <xf numFmtId="0" fontId="0" fillId="4" borderId="216" xfId="0" applyFill="1" applyBorder="1" applyAlignment="1">
      <alignment horizontal="center"/>
    </xf>
    <xf numFmtId="0" fontId="0" fillId="4" borderId="217" xfId="0" applyFill="1" applyBorder="1" applyAlignment="1">
      <alignment horizontal="center"/>
    </xf>
    <xf numFmtId="0" fontId="0" fillId="4" borderId="348" xfId="0" applyFill="1" applyBorder="1" applyAlignment="1">
      <alignment horizontal="center"/>
    </xf>
    <xf numFmtId="0" fontId="148" fillId="14" borderId="349" xfId="0" applyFont="1" applyFill="1" applyBorder="1" applyAlignment="1">
      <alignment horizontal="center" vertical="center"/>
    </xf>
    <xf numFmtId="0" fontId="148" fillId="14" borderId="350" xfId="0" applyFont="1" applyFill="1" applyBorder="1" applyAlignment="1">
      <alignment horizontal="center" vertical="center"/>
    </xf>
    <xf numFmtId="0" fontId="0" fillId="4" borderId="219" xfId="0" applyFill="1" applyBorder="1" applyAlignment="1">
      <alignment horizontal="center"/>
    </xf>
    <xf numFmtId="0" fontId="149" fillId="14" borderId="351" xfId="0" applyFont="1" applyFill="1" applyBorder="1" applyAlignment="1">
      <alignment horizontal="center" vertical="center"/>
    </xf>
    <xf numFmtId="0" fontId="149" fillId="14" borderId="352" xfId="0" applyFont="1" applyFill="1" applyBorder="1" applyAlignment="1">
      <alignment horizontal="center" vertical="center"/>
    </xf>
    <xf numFmtId="0" fontId="154" fillId="14" borderId="351" xfId="1" applyFont="1" applyFill="1" applyBorder="1" applyAlignment="1" applyProtection="1">
      <alignment horizontal="center" vertical="center"/>
    </xf>
    <xf numFmtId="0" fontId="155" fillId="14" borderId="352" xfId="1" applyFont="1" applyFill="1" applyBorder="1" applyAlignment="1" applyProtection="1">
      <alignment horizontal="center" vertical="center"/>
    </xf>
    <xf numFmtId="0" fontId="151" fillId="14" borderId="351" xfId="0" applyFont="1" applyFill="1" applyBorder="1" applyAlignment="1">
      <alignment horizontal="center"/>
    </xf>
    <xf numFmtId="0" fontId="151" fillId="14" borderId="352" xfId="0" applyFont="1" applyFill="1" applyBorder="1" applyAlignment="1">
      <alignment horizontal="center"/>
    </xf>
    <xf numFmtId="0" fontId="9" fillId="14" borderId="351" xfId="0" applyFont="1" applyFill="1" applyBorder="1" applyAlignment="1">
      <alignment horizontal="center"/>
    </xf>
    <xf numFmtId="0" fontId="9" fillId="14" borderId="352" xfId="0" applyFont="1" applyFill="1" applyBorder="1" applyAlignment="1">
      <alignment horizontal="center"/>
    </xf>
    <xf numFmtId="0" fontId="21" fillId="14" borderId="353" xfId="0" applyFont="1" applyFill="1" applyBorder="1" applyAlignment="1">
      <alignment horizontal="center" wrapText="1"/>
    </xf>
    <xf numFmtId="0" fontId="0" fillId="0" borderId="354" xfId="0" applyBorder="1"/>
    <xf numFmtId="0" fontId="0" fillId="5" borderId="0" xfId="0" applyFill="1" applyAlignment="1" applyProtection="1">
      <alignment horizontal="center"/>
      <protection hidden="1"/>
    </xf>
    <xf numFmtId="0" fontId="161" fillId="7" borderId="9" xfId="0" applyFont="1" applyFill="1" applyBorder="1" applyAlignment="1" applyProtection="1">
      <alignment horizontal="center" vertical="center" wrapText="1"/>
      <protection locked="0"/>
    </xf>
    <xf numFmtId="0" fontId="161" fillId="7" borderId="10" xfId="0" applyFont="1" applyFill="1" applyBorder="1" applyAlignment="1" applyProtection="1">
      <alignment horizontal="center" vertical="center" wrapText="1"/>
      <protection locked="0"/>
    </xf>
    <xf numFmtId="0" fontId="161" fillId="7" borderId="12" xfId="0" applyFont="1" applyFill="1" applyBorder="1" applyAlignment="1" applyProtection="1">
      <alignment horizontal="center" vertical="center" wrapText="1"/>
      <protection locked="0"/>
    </xf>
    <xf numFmtId="0" fontId="161" fillId="7" borderId="13" xfId="0" applyFont="1" applyFill="1" applyBorder="1" applyAlignment="1" applyProtection="1">
      <alignment horizontal="center" vertical="center" wrapText="1"/>
      <protection locked="0"/>
    </xf>
    <xf numFmtId="0" fontId="9" fillId="8" borderId="8" xfId="0" applyFont="1" applyFill="1" applyBorder="1" applyAlignment="1" applyProtection="1">
      <alignment horizontal="center" vertical="center"/>
      <protection hidden="1"/>
    </xf>
    <xf numFmtId="0" fontId="9" fillId="8" borderId="9" xfId="0" applyFont="1" applyFill="1" applyBorder="1" applyAlignment="1" applyProtection="1">
      <alignment horizontal="center" vertical="center"/>
      <protection hidden="1"/>
    </xf>
    <xf numFmtId="0" fontId="9" fillId="8" borderId="11" xfId="0" applyFont="1" applyFill="1" applyBorder="1" applyAlignment="1" applyProtection="1">
      <alignment horizontal="center" vertical="center"/>
      <protection hidden="1"/>
    </xf>
    <xf numFmtId="0" fontId="9" fillId="8" borderId="12" xfId="0" applyFont="1" applyFill="1" applyBorder="1" applyAlignment="1" applyProtection="1">
      <alignment horizontal="center" vertical="center"/>
      <protection hidden="1"/>
    </xf>
    <xf numFmtId="0" fontId="79" fillId="7" borderId="9" xfId="0" applyFont="1" applyFill="1" applyBorder="1" applyAlignment="1" applyProtection="1">
      <alignment horizontal="center" vertical="center" wrapText="1"/>
      <protection locked="0"/>
    </xf>
    <xf numFmtId="0" fontId="79" fillId="7" borderId="10" xfId="0" applyFont="1" applyFill="1" applyBorder="1" applyAlignment="1" applyProtection="1">
      <alignment horizontal="center" vertical="center" wrapText="1"/>
      <protection locked="0"/>
    </xf>
    <xf numFmtId="0" fontId="79" fillId="7" borderId="12" xfId="0" applyFont="1" applyFill="1" applyBorder="1" applyAlignment="1" applyProtection="1">
      <alignment horizontal="center" vertical="center" wrapText="1"/>
      <protection locked="0"/>
    </xf>
    <xf numFmtId="0" fontId="79" fillId="7" borderId="13"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protection hidden="1"/>
    </xf>
    <xf numFmtId="0" fontId="137" fillId="8" borderId="5" xfId="0" applyFont="1" applyFill="1" applyBorder="1" applyAlignment="1" applyProtection="1">
      <alignment horizontal="center" vertical="center"/>
      <protection hidden="1"/>
    </xf>
    <xf numFmtId="0" fontId="137" fillId="8" borderId="6" xfId="0" applyFont="1" applyFill="1" applyBorder="1" applyAlignment="1" applyProtection="1">
      <alignment horizontal="center" vertical="center"/>
      <protection hidden="1"/>
    </xf>
    <xf numFmtId="0" fontId="79" fillId="7" borderId="6" xfId="0" applyFont="1" applyFill="1" applyBorder="1" applyAlignment="1" applyProtection="1">
      <alignment horizontal="center" vertical="center"/>
      <protection locked="0"/>
    </xf>
    <xf numFmtId="0" fontId="79" fillId="7" borderId="7" xfId="0" applyFont="1" applyFill="1" applyBorder="1" applyAlignment="1" applyProtection="1">
      <alignment horizontal="center" vertical="center"/>
      <protection locked="0"/>
    </xf>
    <xf numFmtId="0" fontId="137" fillId="8" borderId="8" xfId="0" applyFont="1" applyFill="1" applyBorder="1" applyAlignment="1" applyProtection="1">
      <alignment horizontal="center" vertical="center"/>
      <protection hidden="1"/>
    </xf>
    <xf numFmtId="0" fontId="137" fillId="8" borderId="9" xfId="0" applyFont="1" applyFill="1" applyBorder="1" applyAlignment="1" applyProtection="1">
      <alignment horizontal="center" vertical="center"/>
      <protection hidden="1"/>
    </xf>
    <xf numFmtId="0" fontId="137" fillId="8" borderId="11" xfId="0" applyFont="1" applyFill="1" applyBorder="1" applyAlignment="1" applyProtection="1">
      <alignment horizontal="center" vertical="center"/>
      <protection hidden="1"/>
    </xf>
    <xf numFmtId="0" fontId="137" fillId="8" borderId="12" xfId="0" applyFont="1" applyFill="1" applyBorder="1" applyAlignment="1" applyProtection="1">
      <alignment horizontal="center" vertical="center"/>
      <protection hidden="1"/>
    </xf>
    <xf numFmtId="0" fontId="10" fillId="8" borderId="5" xfId="0" applyFont="1" applyFill="1" applyBorder="1" applyAlignment="1" applyProtection="1">
      <alignment horizontal="center" vertical="center"/>
      <protection hidden="1"/>
    </xf>
    <xf numFmtId="0" fontId="10" fillId="8" borderId="6" xfId="0" applyFont="1" applyFill="1" applyBorder="1" applyAlignment="1" applyProtection="1">
      <alignment horizontal="center" vertical="center"/>
      <protection hidden="1"/>
    </xf>
    <xf numFmtId="0" fontId="79" fillId="8" borderId="5" xfId="0" applyFont="1" applyFill="1" applyBorder="1" applyAlignment="1" applyProtection="1">
      <alignment horizontal="center" vertical="center"/>
      <protection hidden="1"/>
    </xf>
    <xf numFmtId="0" fontId="79" fillId="8" borderId="6" xfId="0" applyFont="1" applyFill="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14" fillId="14" borderId="17" xfId="0" applyFont="1" applyFill="1" applyBorder="1" applyAlignment="1" applyProtection="1">
      <alignment horizontal="center" vertical="center" wrapText="1"/>
      <protection hidden="1"/>
    </xf>
    <xf numFmtId="0" fontId="14" fillId="14" borderId="0" xfId="0" applyFont="1" applyFill="1" applyBorder="1" applyAlignment="1" applyProtection="1">
      <alignment horizontal="center" vertical="center" wrapText="1"/>
      <protection hidden="1"/>
    </xf>
    <xf numFmtId="0" fontId="14" fillId="14" borderId="18" xfId="0" applyFont="1" applyFill="1" applyBorder="1" applyAlignment="1" applyProtection="1">
      <alignment horizontal="center" vertical="center" wrapText="1"/>
      <protection hidden="1"/>
    </xf>
    <xf numFmtId="0" fontId="143" fillId="14" borderId="17" xfId="0" applyFont="1" applyFill="1" applyBorder="1" applyAlignment="1" applyProtection="1">
      <alignment horizontal="center" vertical="center" wrapText="1"/>
      <protection hidden="1"/>
    </xf>
    <xf numFmtId="0" fontId="143" fillId="14" borderId="0" xfId="0" applyFont="1" applyFill="1" applyBorder="1" applyAlignment="1" applyProtection="1">
      <alignment horizontal="center" vertical="center" wrapText="1"/>
      <protection hidden="1"/>
    </xf>
    <xf numFmtId="0" fontId="143" fillId="14" borderId="18" xfId="0" applyFont="1" applyFill="1" applyBorder="1" applyAlignment="1" applyProtection="1">
      <alignment horizontal="center" vertical="center" wrapText="1"/>
      <protection hidden="1"/>
    </xf>
    <xf numFmtId="0" fontId="141" fillId="14" borderId="0" xfId="0" applyFont="1" applyFill="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protection hidden="1"/>
    </xf>
    <xf numFmtId="14" fontId="79" fillId="7" borderId="6" xfId="0" applyNumberFormat="1" applyFont="1" applyFill="1" applyBorder="1" applyAlignment="1" applyProtection="1">
      <alignment horizontal="center" vertical="center"/>
      <protection locked="0"/>
    </xf>
    <xf numFmtId="0" fontId="27" fillId="3" borderId="51" xfId="0" applyFont="1" applyFill="1" applyBorder="1" applyAlignment="1" applyProtection="1">
      <alignment horizontal="center" vertical="center"/>
      <protection hidden="1"/>
    </xf>
    <xf numFmtId="0" fontId="27" fillId="3" borderId="48" xfId="0" applyFont="1" applyFill="1" applyBorder="1" applyAlignment="1" applyProtection="1">
      <alignment horizontal="center" vertical="center"/>
      <protection hidden="1"/>
    </xf>
    <xf numFmtId="0" fontId="27" fillId="3" borderId="45"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12" fillId="7" borderId="7" xfId="0" applyFont="1" applyFill="1" applyBorder="1" applyAlignment="1" applyProtection="1">
      <alignment horizontal="center" vertical="center"/>
      <protection hidden="1"/>
    </xf>
    <xf numFmtId="0" fontId="12" fillId="8" borderId="5" xfId="0" applyFont="1" applyFill="1" applyBorder="1" applyAlignment="1" applyProtection="1">
      <alignment horizontal="center" vertical="center"/>
      <protection hidden="1"/>
    </xf>
    <xf numFmtId="0" fontId="12" fillId="8" borderId="6" xfId="0" applyFont="1" applyFill="1" applyBorder="1" applyAlignment="1" applyProtection="1">
      <alignment horizontal="center" vertical="center"/>
      <protection hidden="1"/>
    </xf>
    <xf numFmtId="0" fontId="50" fillId="14" borderId="17" xfId="0" applyFont="1" applyFill="1" applyBorder="1" applyAlignment="1" applyProtection="1">
      <alignment horizontal="center" vertical="center" wrapText="1"/>
      <protection hidden="1"/>
    </xf>
    <xf numFmtId="0" fontId="50" fillId="14" borderId="0" xfId="0" applyFont="1" applyFill="1" applyBorder="1" applyAlignment="1" applyProtection="1">
      <alignment horizontal="center" vertical="center" wrapText="1"/>
      <protection hidden="1"/>
    </xf>
    <xf numFmtId="0" fontId="50" fillId="14" borderId="18" xfId="0" applyFont="1" applyFill="1" applyBorder="1" applyAlignment="1" applyProtection="1">
      <alignment horizontal="center" vertical="center" wrapText="1"/>
      <protection hidden="1"/>
    </xf>
    <xf numFmtId="165" fontId="79" fillId="7" borderId="6" xfId="0" quotePrefix="1" applyNumberFormat="1" applyFont="1" applyFill="1" applyBorder="1" applyAlignment="1" applyProtection="1">
      <alignment horizontal="center" vertical="center"/>
      <protection locked="0"/>
    </xf>
    <xf numFmtId="165" fontId="79" fillId="7" borderId="6" xfId="0" applyNumberFormat="1" applyFont="1" applyFill="1" applyBorder="1" applyAlignment="1" applyProtection="1">
      <alignment horizontal="center" vertical="center"/>
      <protection locked="0"/>
    </xf>
    <xf numFmtId="165" fontId="79" fillId="7" borderId="7" xfId="0" applyNumberFormat="1" applyFont="1" applyFill="1" applyBorder="1" applyAlignment="1" applyProtection="1">
      <alignment horizontal="center" vertical="center"/>
      <protection locked="0"/>
    </xf>
    <xf numFmtId="0" fontId="158" fillId="14" borderId="1" xfId="0" applyFont="1" applyFill="1" applyBorder="1" applyAlignment="1" applyProtection="1">
      <alignment horizontal="center" vertical="center" wrapText="1"/>
      <protection hidden="1"/>
    </xf>
    <xf numFmtId="0" fontId="158" fillId="14" borderId="2" xfId="0" applyFont="1" applyFill="1" applyBorder="1" applyAlignment="1" applyProtection="1">
      <alignment horizontal="center" vertical="center" wrapText="1"/>
      <protection hidden="1"/>
    </xf>
    <xf numFmtId="0" fontId="159" fillId="2" borderId="2" xfId="0" applyFont="1" applyFill="1" applyBorder="1" applyAlignment="1" applyProtection="1">
      <alignment horizontal="right" vertical="center"/>
      <protection hidden="1"/>
    </xf>
    <xf numFmtId="0" fontId="156" fillId="14" borderId="17" xfId="0" applyFont="1" applyFill="1" applyBorder="1" applyAlignment="1" applyProtection="1">
      <alignment horizontal="center" vertical="top" wrapText="1"/>
      <protection hidden="1"/>
    </xf>
    <xf numFmtId="0" fontId="156" fillId="14" borderId="0" xfId="0" applyFont="1" applyFill="1" applyBorder="1" applyAlignment="1" applyProtection="1">
      <alignment horizontal="center" vertical="top" wrapText="1"/>
      <protection hidden="1"/>
    </xf>
    <xf numFmtId="0" fontId="156" fillId="14" borderId="18" xfId="0" applyFont="1" applyFill="1" applyBorder="1" applyAlignment="1" applyProtection="1">
      <alignment horizontal="center" vertical="top" wrapText="1"/>
      <protection hidden="1"/>
    </xf>
    <xf numFmtId="0" fontId="15" fillId="14" borderId="17" xfId="0" applyFont="1" applyFill="1" applyBorder="1" applyAlignment="1" applyProtection="1">
      <alignment horizontal="center" vertical="top" wrapText="1"/>
      <protection hidden="1"/>
    </xf>
    <xf numFmtId="0" fontId="15" fillId="14" borderId="0" xfId="0" applyFont="1" applyFill="1" applyBorder="1" applyAlignment="1" applyProtection="1">
      <alignment horizontal="center" vertical="top" wrapText="1"/>
      <protection hidden="1"/>
    </xf>
    <xf numFmtId="0" fontId="15" fillId="14" borderId="18" xfId="0" applyFont="1" applyFill="1" applyBorder="1" applyAlignment="1" applyProtection="1">
      <alignment horizontal="center" vertical="top" wrapText="1"/>
      <protection hidden="1"/>
    </xf>
    <xf numFmtId="0" fontId="4" fillId="9" borderId="51" xfId="0" applyFont="1" applyFill="1" applyBorder="1" applyAlignment="1" applyProtection="1">
      <alignment horizontal="center" vertical="center" wrapText="1"/>
      <protection hidden="1"/>
    </xf>
    <xf numFmtId="0" fontId="4" fillId="9" borderId="47" xfId="0" applyFont="1" applyFill="1" applyBorder="1" applyAlignment="1" applyProtection="1">
      <alignment horizontal="center" vertical="center" wrapText="1"/>
      <protection hidden="1"/>
    </xf>
    <xf numFmtId="0" fontId="22" fillId="17" borderId="20" xfId="0" applyFont="1" applyFill="1" applyBorder="1" applyAlignment="1" applyProtection="1">
      <alignment horizontal="center" vertical="center" textRotation="90" wrapText="1"/>
      <protection hidden="1"/>
    </xf>
    <xf numFmtId="0" fontId="22" fillId="17" borderId="22" xfId="0" applyFont="1" applyFill="1" applyBorder="1" applyAlignment="1" applyProtection="1">
      <alignment horizontal="center" vertical="center" textRotation="90" wrapText="1"/>
      <protection hidden="1"/>
    </xf>
    <xf numFmtId="0" fontId="22" fillId="17" borderId="36" xfId="0" applyFont="1" applyFill="1" applyBorder="1" applyAlignment="1" applyProtection="1">
      <alignment horizontal="center" vertical="center" textRotation="90" wrapText="1"/>
      <protection hidden="1"/>
    </xf>
    <xf numFmtId="0" fontId="53" fillId="9" borderId="210" xfId="0" applyFont="1" applyFill="1" applyBorder="1" applyAlignment="1" applyProtection="1">
      <alignment horizontal="center" vertical="center" textRotation="90" wrapText="1"/>
      <protection hidden="1"/>
    </xf>
    <xf numFmtId="0" fontId="53" fillId="9" borderId="46" xfId="0" applyFont="1" applyFill="1" applyBorder="1" applyAlignment="1" applyProtection="1">
      <alignment horizontal="center" vertical="center" textRotation="90" wrapText="1"/>
      <protection hidden="1"/>
    </xf>
    <xf numFmtId="0" fontId="22" fillId="19" borderId="20" xfId="0" applyFont="1" applyFill="1" applyBorder="1" applyAlignment="1" applyProtection="1">
      <alignment horizontal="center" vertical="center" textRotation="90" wrapText="1"/>
      <protection hidden="1"/>
    </xf>
    <xf numFmtId="0" fontId="22" fillId="19" borderId="22" xfId="0" applyFont="1" applyFill="1" applyBorder="1" applyAlignment="1" applyProtection="1">
      <alignment horizontal="center" vertical="center" textRotation="90" wrapText="1"/>
      <protection hidden="1"/>
    </xf>
    <xf numFmtId="0" fontId="22" fillId="19" borderId="36" xfId="0" applyFont="1" applyFill="1" applyBorder="1" applyAlignment="1" applyProtection="1">
      <alignment horizontal="center" vertical="center" textRotation="90" wrapText="1"/>
      <protection hidden="1"/>
    </xf>
    <xf numFmtId="0" fontId="21" fillId="10" borderId="278" xfId="0" applyFont="1" applyFill="1" applyBorder="1" applyAlignment="1" applyProtection="1">
      <alignment horizontal="center" vertical="center" textRotation="90" wrapText="1"/>
      <protection hidden="1"/>
    </xf>
    <xf numFmtId="0" fontId="21" fillId="10" borderId="267" xfId="0" applyFont="1" applyFill="1" applyBorder="1" applyAlignment="1" applyProtection="1">
      <alignment horizontal="center" vertical="center" textRotation="90" wrapText="1"/>
      <protection hidden="1"/>
    </xf>
    <xf numFmtId="0" fontId="76" fillId="10" borderId="258" xfId="0" applyFont="1" applyFill="1" applyBorder="1" applyAlignment="1" applyProtection="1">
      <alignment horizontal="center" vertical="center" textRotation="90" wrapText="1"/>
      <protection hidden="1"/>
    </xf>
    <xf numFmtId="0" fontId="76" fillId="10" borderId="259" xfId="0" applyFont="1" applyFill="1" applyBorder="1" applyAlignment="1" applyProtection="1">
      <alignment horizontal="center" vertical="center" textRotation="90" wrapText="1"/>
      <protection hidden="1"/>
    </xf>
    <xf numFmtId="0" fontId="21" fillId="10" borderId="257" xfId="0" applyFont="1" applyFill="1" applyBorder="1" applyAlignment="1" applyProtection="1">
      <alignment horizontal="center" vertical="center" textRotation="90" wrapText="1"/>
      <protection hidden="1"/>
    </xf>
    <xf numFmtId="0" fontId="21" fillId="10" borderId="256" xfId="0" applyFont="1" applyFill="1" applyBorder="1" applyAlignment="1" applyProtection="1">
      <alignment horizontal="center" vertical="center" textRotation="90" wrapText="1"/>
      <protection hidden="1"/>
    </xf>
    <xf numFmtId="0" fontId="18" fillId="10" borderId="83" xfId="0" applyFont="1" applyFill="1" applyBorder="1" applyAlignment="1" applyProtection="1">
      <alignment horizontal="center" vertical="center" wrapText="1"/>
      <protection hidden="1"/>
    </xf>
    <xf numFmtId="0" fontId="18" fillId="10" borderId="84" xfId="0" applyFont="1" applyFill="1" applyBorder="1" applyAlignment="1" applyProtection="1">
      <alignment horizontal="center" vertical="center" wrapText="1"/>
      <protection hidden="1"/>
    </xf>
    <xf numFmtId="0" fontId="18" fillId="10" borderId="277" xfId="0" applyFont="1" applyFill="1" applyBorder="1" applyAlignment="1" applyProtection="1">
      <alignment horizontal="center" vertical="center" wrapText="1"/>
      <protection hidden="1"/>
    </xf>
    <xf numFmtId="0" fontId="36" fillId="10" borderId="189" xfId="0" applyFont="1" applyFill="1" applyBorder="1" applyAlignment="1" applyProtection="1">
      <alignment horizontal="center" vertical="center" textRotation="90" wrapText="1"/>
      <protection hidden="1"/>
    </xf>
    <xf numFmtId="0" fontId="36" fillId="10" borderId="267" xfId="0" applyFont="1" applyFill="1" applyBorder="1" applyAlignment="1" applyProtection="1">
      <alignment horizontal="center" vertical="center" textRotation="90" wrapText="1"/>
      <protection hidden="1"/>
    </xf>
    <xf numFmtId="0" fontId="18" fillId="18" borderId="83" xfId="0" applyFont="1" applyFill="1" applyBorder="1" applyAlignment="1" applyProtection="1">
      <alignment horizontal="center" vertical="center" wrapText="1"/>
      <protection hidden="1"/>
    </xf>
    <xf numFmtId="0" fontId="18" fillId="18" borderId="84" xfId="0" applyFont="1" applyFill="1" applyBorder="1" applyAlignment="1" applyProtection="1">
      <alignment horizontal="center" vertical="center" wrapText="1"/>
      <protection hidden="1"/>
    </xf>
    <xf numFmtId="0" fontId="18" fillId="18" borderId="277" xfId="0" applyFont="1" applyFill="1" applyBorder="1" applyAlignment="1" applyProtection="1">
      <alignment horizontal="center" vertical="center" wrapText="1"/>
      <protection hidden="1"/>
    </xf>
    <xf numFmtId="0" fontId="21" fillId="18" borderId="278" xfId="0" applyFont="1" applyFill="1" applyBorder="1" applyAlignment="1" applyProtection="1">
      <alignment horizontal="center" vertical="center" textRotation="90" wrapText="1"/>
      <protection hidden="1"/>
    </xf>
    <xf numFmtId="0" fontId="21" fillId="18" borderId="267" xfId="0" applyFont="1" applyFill="1" applyBorder="1" applyAlignment="1" applyProtection="1">
      <alignment horizontal="center" vertical="center" textRotation="90" wrapText="1"/>
      <protection hidden="1"/>
    </xf>
    <xf numFmtId="0" fontId="36" fillId="18" borderId="189" xfId="0" applyFont="1" applyFill="1" applyBorder="1" applyAlignment="1" applyProtection="1">
      <alignment horizontal="center" vertical="center" textRotation="90" wrapText="1"/>
      <protection hidden="1"/>
    </xf>
    <xf numFmtId="0" fontId="36" fillId="18" borderId="267" xfId="0" applyFont="1" applyFill="1" applyBorder="1" applyAlignment="1" applyProtection="1">
      <alignment horizontal="center" vertical="center" textRotation="90" wrapText="1"/>
      <protection hidden="1"/>
    </xf>
    <xf numFmtId="0" fontId="76" fillId="18" borderId="258" xfId="0" applyFont="1" applyFill="1" applyBorder="1" applyAlignment="1" applyProtection="1">
      <alignment horizontal="center" vertical="center" textRotation="90" wrapText="1"/>
      <protection hidden="1"/>
    </xf>
    <xf numFmtId="0" fontId="76" fillId="18" borderId="259" xfId="0" applyFont="1" applyFill="1" applyBorder="1" applyAlignment="1" applyProtection="1">
      <alignment horizontal="center" vertical="center" textRotation="90" wrapText="1"/>
      <protection hidden="1"/>
    </xf>
    <xf numFmtId="0" fontId="21" fillId="18" borderId="257" xfId="0" applyFont="1" applyFill="1" applyBorder="1" applyAlignment="1" applyProtection="1">
      <alignment horizontal="center" vertical="center" textRotation="90" wrapText="1"/>
      <protection hidden="1"/>
    </xf>
    <xf numFmtId="0" fontId="21" fillId="18" borderId="256" xfId="0" applyFont="1" applyFill="1" applyBorder="1" applyAlignment="1" applyProtection="1">
      <alignment horizontal="center" vertical="center" textRotation="90" wrapText="1"/>
      <protection hidden="1"/>
    </xf>
    <xf numFmtId="0" fontId="18" fillId="19" borderId="83" xfId="0" applyFont="1" applyFill="1" applyBorder="1" applyAlignment="1" applyProtection="1">
      <alignment horizontal="center" vertical="center" wrapText="1"/>
      <protection hidden="1"/>
    </xf>
    <xf numFmtId="0" fontId="18" fillId="19" borderId="84" xfId="0" applyFont="1" applyFill="1" applyBorder="1" applyAlignment="1" applyProtection="1">
      <alignment horizontal="center" vertical="center" wrapText="1"/>
      <protection hidden="1"/>
    </xf>
    <xf numFmtId="0" fontId="18" fillId="19" borderId="277" xfId="0" applyFont="1" applyFill="1" applyBorder="1" applyAlignment="1" applyProtection="1">
      <alignment horizontal="center" vertical="center" wrapText="1"/>
      <protection hidden="1"/>
    </xf>
    <xf numFmtId="0" fontId="21" fillId="19" borderId="278" xfId="0" applyFont="1" applyFill="1" applyBorder="1" applyAlignment="1" applyProtection="1">
      <alignment horizontal="center" vertical="center" textRotation="90" wrapText="1"/>
      <protection hidden="1"/>
    </xf>
    <xf numFmtId="0" fontId="21" fillId="19" borderId="267" xfId="0" applyFont="1" applyFill="1" applyBorder="1" applyAlignment="1" applyProtection="1">
      <alignment horizontal="center" vertical="center" textRotation="90" wrapText="1"/>
      <protection hidden="1"/>
    </xf>
    <xf numFmtId="0" fontId="4" fillId="9" borderId="48"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4" fillId="9" borderId="53" xfId="0" applyFont="1" applyFill="1" applyBorder="1" applyAlignment="1" applyProtection="1">
      <alignment horizontal="center" vertical="center" wrapText="1"/>
      <protection hidden="1"/>
    </xf>
    <xf numFmtId="0" fontId="4" fillId="9" borderId="54" xfId="0" applyFont="1" applyFill="1" applyBorder="1" applyAlignment="1" applyProtection="1">
      <alignment horizontal="center" vertical="center" wrapText="1"/>
      <protection hidden="1"/>
    </xf>
    <xf numFmtId="0" fontId="53" fillId="10" borderId="30" xfId="0" applyFont="1" applyFill="1" applyBorder="1" applyAlignment="1" applyProtection="1">
      <alignment horizontal="center" vertical="center" textRotation="90" wrapText="1"/>
      <protection hidden="1"/>
    </xf>
    <xf numFmtId="0" fontId="53" fillId="10" borderId="32" xfId="0" applyFont="1" applyFill="1" applyBorder="1" applyAlignment="1" applyProtection="1">
      <alignment horizontal="center" vertical="center" textRotation="90" wrapText="1"/>
      <protection hidden="1"/>
    </xf>
    <xf numFmtId="0" fontId="36" fillId="9" borderId="166" xfId="0" applyFont="1" applyFill="1" applyBorder="1" applyAlignment="1" applyProtection="1">
      <alignment horizontal="center" vertical="center" wrapText="1"/>
      <protection hidden="1"/>
    </xf>
    <xf numFmtId="0" fontId="36" fillId="9" borderId="133" xfId="0" applyFont="1" applyFill="1" applyBorder="1" applyAlignment="1" applyProtection="1">
      <alignment horizontal="center" vertical="center" wrapText="1"/>
      <protection hidden="1"/>
    </xf>
    <xf numFmtId="0" fontId="36" fillId="9" borderId="116" xfId="0" applyFont="1" applyFill="1" applyBorder="1" applyAlignment="1" applyProtection="1">
      <alignment horizontal="center" vertical="center" wrapText="1"/>
      <protection hidden="1"/>
    </xf>
    <xf numFmtId="0" fontId="36" fillId="17" borderId="166" xfId="0" applyFont="1" applyFill="1" applyBorder="1" applyAlignment="1" applyProtection="1">
      <alignment horizontal="center" vertical="center" wrapText="1"/>
      <protection hidden="1"/>
    </xf>
    <xf numFmtId="0" fontId="36" fillId="17" borderId="133" xfId="0" applyFont="1" applyFill="1" applyBorder="1" applyAlignment="1" applyProtection="1">
      <alignment horizontal="center" vertical="center" wrapText="1"/>
      <protection hidden="1"/>
    </xf>
    <xf numFmtId="0" fontId="36" fillId="17" borderId="116" xfId="0" applyFont="1" applyFill="1" applyBorder="1" applyAlignment="1" applyProtection="1">
      <alignment horizontal="center" vertical="center" wrapText="1"/>
      <protection hidden="1"/>
    </xf>
    <xf numFmtId="0" fontId="101" fillId="3" borderId="0" xfId="0" applyFont="1" applyFill="1" applyBorder="1" applyAlignment="1" applyProtection="1">
      <alignment horizontal="center" vertical="center" wrapText="1"/>
      <protection hidden="1"/>
    </xf>
    <xf numFmtId="0" fontId="101" fillId="3" borderId="4" xfId="0" applyFont="1" applyFill="1" applyBorder="1" applyAlignment="1" applyProtection="1">
      <alignment horizontal="center" vertical="center" wrapText="1"/>
      <protection hidden="1"/>
    </xf>
    <xf numFmtId="0" fontId="90" fillId="2" borderId="50" xfId="0" applyFont="1" applyFill="1" applyBorder="1" applyAlignment="1" applyProtection="1">
      <alignment horizontal="left" vertical="top" wrapText="1"/>
      <protection hidden="1"/>
    </xf>
    <xf numFmtId="0" fontId="90" fillId="2" borderId="4" xfId="0" applyFont="1" applyFill="1" applyBorder="1" applyAlignment="1" applyProtection="1">
      <alignment horizontal="left" vertical="top" wrapText="1"/>
      <protection hidden="1"/>
    </xf>
    <xf numFmtId="0" fontId="90" fillId="2" borderId="93" xfId="0" applyFont="1" applyFill="1" applyBorder="1" applyAlignment="1" applyProtection="1">
      <alignment horizontal="left" vertical="top" wrapText="1"/>
      <protection hidden="1"/>
    </xf>
    <xf numFmtId="0" fontId="31" fillId="2" borderId="1" xfId="0" applyFont="1" applyFill="1" applyBorder="1" applyAlignment="1" applyProtection="1">
      <alignment horizontal="center" vertical="center" wrapText="1"/>
      <protection hidden="1"/>
    </xf>
    <xf numFmtId="0" fontId="31" fillId="2" borderId="2" xfId="0" applyFont="1" applyFill="1" applyBorder="1" applyAlignment="1" applyProtection="1">
      <alignment horizontal="center" vertical="center" wrapText="1"/>
      <protection hidden="1"/>
    </xf>
    <xf numFmtId="0" fontId="3" fillId="3" borderId="39" xfId="0" applyFont="1" applyFill="1" applyBorder="1" applyAlignment="1" applyProtection="1">
      <alignment horizontal="center" vertical="center" wrapText="1"/>
      <protection hidden="1"/>
    </xf>
    <xf numFmtId="0" fontId="1" fillId="12" borderId="55" xfId="0" applyFont="1" applyFill="1" applyBorder="1" applyAlignment="1" applyProtection="1">
      <alignment horizontal="center" vertical="center" wrapText="1"/>
      <protection hidden="1"/>
    </xf>
    <xf numFmtId="0" fontId="1" fillId="12" borderId="0" xfId="0" applyFont="1" applyFill="1" applyBorder="1" applyAlignment="1" applyProtection="1">
      <alignment horizontal="center" vertical="center" wrapText="1"/>
      <protection hidden="1"/>
    </xf>
    <xf numFmtId="0" fontId="29" fillId="12" borderId="27" xfId="0" applyFont="1" applyFill="1" applyBorder="1" applyAlignment="1" applyProtection="1">
      <alignment horizontal="center" vertical="center"/>
      <protection locked="0"/>
    </xf>
    <xf numFmtId="0" fontId="29" fillId="12" borderId="42" xfId="0" applyFont="1" applyFill="1" applyBorder="1" applyAlignment="1" applyProtection="1">
      <alignment horizontal="center" vertical="center"/>
      <protection locked="0"/>
    </xf>
    <xf numFmtId="0" fontId="29" fillId="12" borderId="4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33" xfId="0" applyFont="1" applyFill="1" applyBorder="1" applyAlignment="1" applyProtection="1">
      <alignment horizontal="center" vertical="center" wrapText="1"/>
      <protection hidden="1"/>
    </xf>
    <xf numFmtId="0" fontId="11" fillId="3" borderId="52"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11" fillId="3" borderId="52"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6" fillId="10" borderId="113" xfId="0" applyFont="1" applyFill="1" applyBorder="1" applyAlignment="1" applyProtection="1">
      <alignment horizontal="center" vertical="center" wrapText="1"/>
      <protection locked="0"/>
    </xf>
    <xf numFmtId="0" fontId="16" fillId="10" borderId="101" xfId="0" applyFont="1" applyFill="1" applyBorder="1" applyAlignment="1" applyProtection="1">
      <alignment horizontal="center" vertical="center" wrapText="1"/>
      <protection locked="0"/>
    </xf>
    <xf numFmtId="0" fontId="16" fillId="10" borderId="114" xfId="0" applyFont="1" applyFill="1" applyBorder="1" applyAlignment="1" applyProtection="1">
      <alignment horizontal="center" vertical="center" wrapText="1"/>
      <protection locked="0"/>
    </xf>
    <xf numFmtId="0" fontId="16" fillId="18" borderId="113" xfId="0" applyFont="1" applyFill="1" applyBorder="1" applyAlignment="1" applyProtection="1">
      <alignment horizontal="center" vertical="center" wrapText="1"/>
      <protection locked="0"/>
    </xf>
    <xf numFmtId="0" fontId="16" fillId="18" borderId="101" xfId="0" applyFont="1" applyFill="1" applyBorder="1" applyAlignment="1" applyProtection="1">
      <alignment horizontal="center" vertical="center" wrapText="1"/>
      <protection locked="0"/>
    </xf>
    <xf numFmtId="0" fontId="16" fillId="18" borderId="114" xfId="0" applyFont="1" applyFill="1" applyBorder="1" applyAlignment="1" applyProtection="1">
      <alignment horizontal="center" vertical="center" wrapText="1"/>
      <protection locked="0"/>
    </xf>
    <xf numFmtId="0" fontId="29" fillId="9" borderId="77" xfId="0" applyFont="1" applyFill="1" applyBorder="1" applyAlignment="1" applyProtection="1">
      <alignment horizontal="center" vertical="center"/>
      <protection locked="0"/>
    </xf>
    <xf numFmtId="0" fontId="29" fillId="9" borderId="74" xfId="0" applyFont="1" applyFill="1" applyBorder="1" applyAlignment="1" applyProtection="1">
      <alignment horizontal="center" vertical="center"/>
      <protection locked="0"/>
    </xf>
    <xf numFmtId="0" fontId="29" fillId="9" borderId="119" xfId="0" applyFont="1" applyFill="1" applyBorder="1" applyAlignment="1" applyProtection="1">
      <alignment horizontal="center" vertical="center"/>
      <protection locked="0"/>
    </xf>
    <xf numFmtId="0" fontId="5" fillId="12" borderId="102" xfId="0" applyFont="1" applyFill="1" applyBorder="1" applyAlignment="1" applyProtection="1">
      <alignment horizontal="center" vertical="center" wrapText="1"/>
      <protection hidden="1"/>
    </xf>
    <xf numFmtId="0" fontId="5" fillId="12" borderId="42" xfId="0" applyFont="1" applyFill="1" applyBorder="1" applyAlignment="1" applyProtection="1">
      <alignment horizontal="center" vertical="center" wrapText="1"/>
      <protection hidden="1"/>
    </xf>
    <xf numFmtId="0" fontId="5" fillId="12" borderId="44" xfId="0" applyFont="1" applyFill="1" applyBorder="1" applyAlignment="1" applyProtection="1">
      <alignment horizontal="center" vertical="center" wrapText="1"/>
      <protection hidden="1"/>
    </xf>
    <xf numFmtId="0" fontId="22" fillId="10" borderId="20" xfId="0" applyFont="1" applyFill="1" applyBorder="1" applyAlignment="1" applyProtection="1">
      <alignment horizontal="center" vertical="center" textRotation="90" wrapText="1"/>
      <protection hidden="1"/>
    </xf>
    <xf numFmtId="0" fontId="22" fillId="10" borderId="22" xfId="0" applyFont="1" applyFill="1" applyBorder="1" applyAlignment="1" applyProtection="1">
      <alignment horizontal="center" vertical="center" textRotation="90" wrapText="1"/>
      <protection hidden="1"/>
    </xf>
    <xf numFmtId="0" fontId="22" fillId="10" borderId="36" xfId="0" applyFont="1" applyFill="1" applyBorder="1" applyAlignment="1" applyProtection="1">
      <alignment horizontal="center" vertical="center" textRotation="90" wrapText="1"/>
      <protection hidden="1"/>
    </xf>
    <xf numFmtId="0" fontId="21" fillId="13" borderId="278" xfId="0" applyFont="1" applyFill="1" applyBorder="1" applyAlignment="1" applyProtection="1">
      <alignment horizontal="center" vertical="center" textRotation="90" wrapText="1"/>
      <protection hidden="1"/>
    </xf>
    <xf numFmtId="0" fontId="21" fillId="13" borderId="267" xfId="0" applyFont="1" applyFill="1" applyBorder="1" applyAlignment="1" applyProtection="1">
      <alignment horizontal="center" vertical="center" textRotation="90" wrapText="1"/>
      <protection hidden="1"/>
    </xf>
    <xf numFmtId="0" fontId="16" fillId="19" borderId="27" xfId="0" applyFont="1" applyFill="1" applyBorder="1" applyAlignment="1" applyProtection="1">
      <alignment horizontal="center" vertical="center"/>
      <protection locked="0"/>
    </xf>
    <xf numFmtId="0" fontId="16" fillId="19" borderId="42" xfId="0" applyFont="1" applyFill="1" applyBorder="1" applyAlignment="1" applyProtection="1">
      <alignment horizontal="center" vertical="center"/>
      <protection locked="0"/>
    </xf>
    <xf numFmtId="0" fontId="16" fillId="19" borderId="44" xfId="0" applyFont="1" applyFill="1" applyBorder="1" applyAlignment="1" applyProtection="1">
      <alignment horizontal="center" vertical="center"/>
      <protection locked="0"/>
    </xf>
    <xf numFmtId="0" fontId="16" fillId="19" borderId="28" xfId="0" applyFont="1" applyFill="1" applyBorder="1" applyAlignment="1" applyProtection="1">
      <alignment horizontal="center" vertical="center"/>
      <protection locked="0"/>
    </xf>
    <xf numFmtId="0" fontId="16" fillId="17" borderId="27" xfId="0" applyFont="1" applyFill="1" applyBorder="1" applyAlignment="1" applyProtection="1">
      <alignment horizontal="center" vertical="center"/>
      <protection locked="0"/>
    </xf>
    <xf numFmtId="0" fontId="16" fillId="17" borderId="42" xfId="0" applyFont="1" applyFill="1" applyBorder="1" applyAlignment="1" applyProtection="1">
      <alignment horizontal="center" vertical="center"/>
      <protection locked="0"/>
    </xf>
    <xf numFmtId="0" fontId="16" fillId="17" borderId="44" xfId="0" applyFont="1" applyFill="1" applyBorder="1" applyAlignment="1" applyProtection="1">
      <alignment horizontal="center" vertical="center"/>
      <protection locked="0"/>
    </xf>
    <xf numFmtId="0" fontId="16" fillId="17" borderId="2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165" fontId="3" fillId="3" borderId="2" xfId="0" applyNumberFormat="1" applyFont="1" applyFill="1" applyBorder="1" applyAlignment="1" applyProtection="1">
      <alignment horizontal="center" vertical="center" wrapText="1"/>
      <protection hidden="1"/>
    </xf>
    <xf numFmtId="165" fontId="3" fillId="3" borderId="33" xfId="0" applyNumberFormat="1" applyFont="1" applyFill="1" applyBorder="1" applyAlignment="1" applyProtection="1">
      <alignment horizontal="center" vertical="center" wrapText="1"/>
      <protection hidden="1"/>
    </xf>
    <xf numFmtId="0" fontId="16" fillId="19" borderId="113" xfId="0" applyFont="1" applyFill="1" applyBorder="1" applyAlignment="1" applyProtection="1">
      <alignment horizontal="center" vertical="center" wrapText="1"/>
      <protection locked="0"/>
    </xf>
    <xf numFmtId="0" fontId="16" fillId="19" borderId="101" xfId="0" applyFont="1" applyFill="1" applyBorder="1" applyAlignment="1" applyProtection="1">
      <alignment horizontal="center" vertical="center" wrapText="1"/>
      <protection locked="0"/>
    </xf>
    <xf numFmtId="0" fontId="16" fillId="19" borderId="114" xfId="0" applyFont="1" applyFill="1" applyBorder="1" applyAlignment="1" applyProtection="1">
      <alignment horizontal="center" vertical="center" wrapText="1"/>
      <protection locked="0"/>
    </xf>
    <xf numFmtId="0" fontId="16" fillId="17" borderId="113" xfId="0" applyFont="1" applyFill="1" applyBorder="1" applyAlignment="1" applyProtection="1">
      <alignment horizontal="center" vertical="center" wrapText="1"/>
      <protection locked="0"/>
    </xf>
    <xf numFmtId="0" fontId="16" fillId="17" borderId="101" xfId="0" applyFont="1" applyFill="1" applyBorder="1" applyAlignment="1" applyProtection="1">
      <alignment horizontal="center" vertical="center" wrapText="1"/>
      <protection locked="0"/>
    </xf>
    <xf numFmtId="0" fontId="16" fillId="17" borderId="114" xfId="0" applyFont="1" applyFill="1" applyBorder="1" applyAlignment="1" applyProtection="1">
      <alignment horizontal="center" vertical="center" wrapText="1"/>
      <protection locked="0"/>
    </xf>
    <xf numFmtId="0" fontId="26" fillId="9" borderId="48" xfId="0" applyFont="1" applyFill="1" applyBorder="1" applyAlignment="1" applyProtection="1">
      <alignment horizontal="center" vertical="center" wrapText="1"/>
      <protection hidden="1"/>
    </xf>
    <xf numFmtId="0" fontId="26" fillId="9" borderId="36" xfId="0" applyFont="1" applyFill="1" applyBorder="1" applyAlignment="1" applyProtection="1">
      <alignment horizontal="center" vertical="center" wrapText="1"/>
      <protection hidden="1"/>
    </xf>
    <xf numFmtId="0" fontId="22" fillId="18" borderId="20" xfId="0" applyFont="1" applyFill="1" applyBorder="1" applyAlignment="1" applyProtection="1">
      <alignment horizontal="center" vertical="center" textRotation="90" wrapText="1"/>
      <protection hidden="1"/>
    </xf>
    <xf numFmtId="0" fontId="22" fillId="18" borderId="22" xfId="0" applyFont="1" applyFill="1" applyBorder="1" applyAlignment="1" applyProtection="1">
      <alignment horizontal="center" vertical="center" textRotation="90" wrapText="1"/>
      <protection hidden="1"/>
    </xf>
    <xf numFmtId="0" fontId="22" fillId="18" borderId="36" xfId="0" applyFont="1" applyFill="1" applyBorder="1" applyAlignment="1" applyProtection="1">
      <alignment horizontal="center" vertical="center" textRotation="90" wrapText="1"/>
      <protection hidden="1"/>
    </xf>
    <xf numFmtId="0" fontId="16" fillId="4" borderId="27"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16" fillId="4" borderId="44" xfId="0" applyFont="1" applyFill="1" applyBorder="1" applyAlignment="1" applyProtection="1">
      <alignment horizontal="center" vertical="center"/>
      <protection locked="0"/>
    </xf>
    <xf numFmtId="0" fontId="16" fillId="4" borderId="28" xfId="0" applyFont="1" applyFill="1" applyBorder="1" applyAlignment="1" applyProtection="1">
      <alignment horizontal="center" vertical="center"/>
      <protection locked="0"/>
    </xf>
    <xf numFmtId="0" fontId="16" fillId="13" borderId="113" xfId="0" applyFont="1" applyFill="1" applyBorder="1" applyAlignment="1" applyProtection="1">
      <alignment horizontal="center" vertical="center" wrapText="1"/>
      <protection locked="0"/>
    </xf>
    <xf numFmtId="0" fontId="16" fillId="13" borderId="101" xfId="0" applyFont="1" applyFill="1" applyBorder="1" applyAlignment="1" applyProtection="1">
      <alignment horizontal="center" vertical="center" wrapText="1"/>
      <protection locked="0"/>
    </xf>
    <xf numFmtId="0" fontId="16" fillId="13" borderId="114" xfId="0" applyFont="1" applyFill="1" applyBorder="1" applyAlignment="1" applyProtection="1">
      <alignment horizontal="center" vertical="center" wrapText="1"/>
      <protection locked="0"/>
    </xf>
    <xf numFmtId="0" fontId="16" fillId="4" borderId="113" xfId="0" applyFont="1" applyFill="1" applyBorder="1" applyAlignment="1" applyProtection="1">
      <alignment horizontal="center" vertical="center" wrapText="1"/>
      <protection locked="0"/>
    </xf>
    <xf numFmtId="0" fontId="16" fillId="4" borderId="101" xfId="0" applyFont="1" applyFill="1" applyBorder="1" applyAlignment="1" applyProtection="1">
      <alignment horizontal="center" vertical="center" wrapText="1"/>
      <protection locked="0"/>
    </xf>
    <xf numFmtId="0" fontId="16" fillId="4" borderId="114" xfId="0" applyFont="1" applyFill="1" applyBorder="1" applyAlignment="1" applyProtection="1">
      <alignment horizontal="center" vertical="center" wrapText="1"/>
      <protection locked="0"/>
    </xf>
    <xf numFmtId="0" fontId="76" fillId="4" borderId="258" xfId="0" applyFont="1" applyFill="1" applyBorder="1" applyAlignment="1" applyProtection="1">
      <alignment horizontal="center" vertical="center" textRotation="90" wrapText="1"/>
      <protection hidden="1"/>
    </xf>
    <xf numFmtId="0" fontId="76" fillId="4" borderId="259" xfId="0" applyFont="1" applyFill="1" applyBorder="1" applyAlignment="1" applyProtection="1">
      <alignment horizontal="center" vertical="center" textRotation="90" wrapText="1"/>
      <protection hidden="1"/>
    </xf>
    <xf numFmtId="0" fontId="22" fillId="13" borderId="20" xfId="0" applyFont="1" applyFill="1" applyBorder="1" applyAlignment="1" applyProtection="1">
      <alignment horizontal="center" vertical="center" textRotation="90" wrapText="1"/>
      <protection hidden="1"/>
    </xf>
    <xf numFmtId="0" fontId="22" fillId="13" borderId="22" xfId="0" applyFont="1" applyFill="1" applyBorder="1" applyAlignment="1" applyProtection="1">
      <alignment horizontal="center" vertical="center" textRotation="90" wrapText="1"/>
      <protection hidden="1"/>
    </xf>
    <xf numFmtId="0" fontId="22" fillId="13" borderId="36" xfId="0" applyFont="1" applyFill="1" applyBorder="1" applyAlignment="1" applyProtection="1">
      <alignment horizontal="center" vertical="center" textRotation="90" wrapText="1"/>
      <protection hidden="1"/>
    </xf>
    <xf numFmtId="0" fontId="11" fillId="3" borderId="52" xfId="0" applyFont="1" applyFill="1" applyBorder="1" applyAlignment="1" applyProtection="1">
      <alignment horizontal="center" vertical="center" wrapText="1"/>
      <protection hidden="1"/>
    </xf>
    <xf numFmtId="0" fontId="36" fillId="19" borderId="189" xfId="0" applyFont="1" applyFill="1" applyBorder="1" applyAlignment="1" applyProtection="1">
      <alignment horizontal="center" vertical="center" textRotation="90" wrapText="1"/>
      <protection hidden="1"/>
    </xf>
    <xf numFmtId="0" fontId="36" fillId="19" borderId="267" xfId="0" applyFont="1" applyFill="1" applyBorder="1" applyAlignment="1" applyProtection="1">
      <alignment horizontal="center" vertical="center" textRotation="90" wrapText="1"/>
      <protection hidden="1"/>
    </xf>
    <xf numFmtId="0" fontId="76" fillId="19" borderId="258" xfId="0" applyFont="1" applyFill="1" applyBorder="1" applyAlignment="1" applyProtection="1">
      <alignment horizontal="center" vertical="center" textRotation="90" wrapText="1"/>
      <protection hidden="1"/>
    </xf>
    <xf numFmtId="0" fontId="76" fillId="19" borderId="259" xfId="0" applyFont="1" applyFill="1" applyBorder="1" applyAlignment="1" applyProtection="1">
      <alignment horizontal="center" vertical="center" textRotation="90" wrapText="1"/>
      <protection hidden="1"/>
    </xf>
    <xf numFmtId="0" fontId="21" fillId="19" borderId="257" xfId="0" applyFont="1" applyFill="1" applyBorder="1" applyAlignment="1" applyProtection="1">
      <alignment horizontal="center" vertical="center" textRotation="90" wrapText="1"/>
      <protection hidden="1"/>
    </xf>
    <xf numFmtId="0" fontId="21" fillId="19" borderId="256" xfId="0" applyFont="1" applyFill="1" applyBorder="1" applyAlignment="1" applyProtection="1">
      <alignment horizontal="center" vertical="center" textRotation="90" wrapText="1"/>
      <protection hidden="1"/>
    </xf>
    <xf numFmtId="0" fontId="18" fillId="17" borderId="83" xfId="0" applyFont="1" applyFill="1" applyBorder="1" applyAlignment="1" applyProtection="1">
      <alignment horizontal="center" vertical="center" wrapText="1"/>
      <protection hidden="1"/>
    </xf>
    <xf numFmtId="0" fontId="18" fillId="17" borderId="84" xfId="0" applyFont="1" applyFill="1" applyBorder="1" applyAlignment="1" applyProtection="1">
      <alignment horizontal="center" vertical="center" wrapText="1"/>
      <protection hidden="1"/>
    </xf>
    <xf numFmtId="0" fontId="18" fillId="17" borderId="277" xfId="0" applyFont="1" applyFill="1" applyBorder="1" applyAlignment="1" applyProtection="1">
      <alignment horizontal="center" vertical="center" wrapText="1"/>
      <protection hidden="1"/>
    </xf>
    <xf numFmtId="0" fontId="21" fillId="17" borderId="278" xfId="0" applyFont="1" applyFill="1" applyBorder="1" applyAlignment="1" applyProtection="1">
      <alignment horizontal="center" vertical="center" textRotation="90" wrapText="1"/>
      <protection hidden="1"/>
    </xf>
    <xf numFmtId="0" fontId="21" fillId="17" borderId="267" xfId="0" applyFont="1" applyFill="1" applyBorder="1" applyAlignment="1" applyProtection="1">
      <alignment horizontal="center" vertical="center" textRotation="90" wrapText="1"/>
      <protection hidden="1"/>
    </xf>
    <xf numFmtId="0" fontId="36" fillId="17" borderId="189" xfId="0" applyFont="1" applyFill="1" applyBorder="1" applyAlignment="1" applyProtection="1">
      <alignment horizontal="center" vertical="center" textRotation="90" wrapText="1"/>
      <protection hidden="1"/>
    </xf>
    <xf numFmtId="0" fontId="36" fillId="17" borderId="267" xfId="0" applyFont="1" applyFill="1" applyBorder="1" applyAlignment="1" applyProtection="1">
      <alignment horizontal="center" vertical="center" textRotation="90" wrapText="1"/>
      <protection hidden="1"/>
    </xf>
    <xf numFmtId="0" fontId="76" fillId="17" borderId="258" xfId="0" applyFont="1" applyFill="1" applyBorder="1" applyAlignment="1" applyProtection="1">
      <alignment horizontal="center" vertical="center" textRotation="90" wrapText="1"/>
      <protection hidden="1"/>
    </xf>
    <xf numFmtId="0" fontId="76" fillId="17" borderId="259" xfId="0" applyFont="1" applyFill="1" applyBorder="1" applyAlignment="1" applyProtection="1">
      <alignment horizontal="center" vertical="center" textRotation="90" wrapText="1"/>
      <protection hidden="1"/>
    </xf>
    <xf numFmtId="0" fontId="53" fillId="19" borderId="30" xfId="0" applyFont="1" applyFill="1" applyBorder="1" applyAlignment="1" applyProtection="1">
      <alignment horizontal="center" vertical="center" textRotation="90" wrapText="1"/>
      <protection hidden="1"/>
    </xf>
    <xf numFmtId="0" fontId="53" fillId="19" borderId="32" xfId="0" applyFont="1" applyFill="1" applyBorder="1" applyAlignment="1" applyProtection="1">
      <alignment horizontal="center" vertical="center" textRotation="90" wrapText="1"/>
      <protection hidden="1"/>
    </xf>
    <xf numFmtId="0" fontId="21" fillId="17" borderId="257" xfId="0" applyFont="1" applyFill="1" applyBorder="1" applyAlignment="1" applyProtection="1">
      <alignment horizontal="center" vertical="center" textRotation="90" wrapText="1"/>
      <protection hidden="1"/>
    </xf>
    <xf numFmtId="0" fontId="21" fillId="17" borderId="256" xfId="0" applyFont="1" applyFill="1" applyBorder="1" applyAlignment="1" applyProtection="1">
      <alignment horizontal="center" vertical="center" textRotation="90" wrapText="1"/>
      <protection hidden="1"/>
    </xf>
    <xf numFmtId="0" fontId="53" fillId="18" borderId="30" xfId="0" applyFont="1" applyFill="1" applyBorder="1" applyAlignment="1" applyProtection="1">
      <alignment horizontal="center" vertical="center" textRotation="90" wrapText="1"/>
      <protection hidden="1"/>
    </xf>
    <xf numFmtId="0" fontId="53" fillId="18" borderId="32" xfId="0" applyFont="1" applyFill="1" applyBorder="1" applyAlignment="1" applyProtection="1">
      <alignment horizontal="center" vertical="center" textRotation="90" wrapText="1"/>
      <protection hidden="1"/>
    </xf>
    <xf numFmtId="0" fontId="16" fillId="17" borderId="102" xfId="0" applyFont="1" applyFill="1" applyBorder="1" applyAlignment="1" applyProtection="1">
      <alignment horizontal="center" vertical="center"/>
      <protection locked="0"/>
    </xf>
    <xf numFmtId="0" fontId="16" fillId="13" borderId="27" xfId="0" applyFont="1" applyFill="1" applyBorder="1" applyAlignment="1" applyProtection="1">
      <alignment horizontal="center" vertical="center"/>
      <protection locked="0"/>
    </xf>
    <xf numFmtId="0" fontId="16" fillId="13" borderId="42" xfId="0" applyFont="1" applyFill="1" applyBorder="1" applyAlignment="1" applyProtection="1">
      <alignment horizontal="center" vertical="center"/>
      <protection locked="0"/>
    </xf>
    <xf numFmtId="0" fontId="16" fillId="13" borderId="44" xfId="0" applyFont="1" applyFill="1" applyBorder="1" applyAlignment="1" applyProtection="1">
      <alignment horizontal="center" vertical="center"/>
      <protection locked="0"/>
    </xf>
    <xf numFmtId="0" fontId="16" fillId="13" borderId="28" xfId="0" applyFont="1" applyFill="1" applyBorder="1" applyAlignment="1" applyProtection="1">
      <alignment horizontal="center" vertical="center"/>
      <protection locked="0"/>
    </xf>
    <xf numFmtId="0" fontId="16" fillId="10" borderId="27" xfId="0" applyFont="1" applyFill="1" applyBorder="1" applyAlignment="1" applyProtection="1">
      <alignment horizontal="center" vertical="center"/>
      <protection locked="0"/>
    </xf>
    <xf numFmtId="0" fontId="16" fillId="10" borderId="42" xfId="0" applyFont="1" applyFill="1" applyBorder="1" applyAlignment="1" applyProtection="1">
      <alignment horizontal="center" vertical="center"/>
      <protection locked="0"/>
    </xf>
    <xf numFmtId="0" fontId="16" fillId="10" borderId="44" xfId="0" applyFont="1" applyFill="1" applyBorder="1" applyAlignment="1" applyProtection="1">
      <alignment horizontal="center" vertical="center"/>
      <protection locked="0"/>
    </xf>
    <xf numFmtId="0" fontId="16" fillId="10" borderId="28" xfId="0" applyFont="1" applyFill="1" applyBorder="1" applyAlignment="1" applyProtection="1">
      <alignment horizontal="center" vertical="center"/>
      <protection locked="0"/>
    </xf>
    <xf numFmtId="0" fontId="16" fillId="18" borderId="27" xfId="0" applyFont="1" applyFill="1" applyBorder="1" applyAlignment="1" applyProtection="1">
      <alignment horizontal="center" vertical="center"/>
      <protection locked="0"/>
    </xf>
    <xf numFmtId="0" fontId="16" fillId="18" borderId="42" xfId="0" applyFont="1" applyFill="1" applyBorder="1" applyAlignment="1" applyProtection="1">
      <alignment horizontal="center" vertical="center"/>
      <protection locked="0"/>
    </xf>
    <xf numFmtId="0" fontId="16" fillId="18" borderId="44" xfId="0" applyFont="1" applyFill="1" applyBorder="1" applyAlignment="1" applyProtection="1">
      <alignment horizontal="center" vertical="center"/>
      <protection locked="0"/>
    </xf>
    <xf numFmtId="0" fontId="16" fillId="18" borderId="28" xfId="0" applyFont="1" applyFill="1" applyBorder="1" applyAlignment="1" applyProtection="1">
      <alignment horizontal="center" vertical="center"/>
      <protection locked="0"/>
    </xf>
    <xf numFmtId="0" fontId="53" fillId="4" borderId="30" xfId="0" applyFont="1" applyFill="1" applyBorder="1" applyAlignment="1" applyProtection="1">
      <alignment horizontal="center" vertical="center" textRotation="90" wrapText="1"/>
      <protection hidden="1"/>
    </xf>
    <xf numFmtId="0" fontId="53" fillId="4" borderId="32" xfId="0" applyFont="1" applyFill="1" applyBorder="1" applyAlignment="1" applyProtection="1">
      <alignment horizontal="center" vertical="center" textRotation="90" wrapText="1"/>
      <protection hidden="1"/>
    </xf>
    <xf numFmtId="0" fontId="22" fillId="4" borderId="20" xfId="0" applyFont="1" applyFill="1" applyBorder="1" applyAlignment="1" applyProtection="1">
      <alignment horizontal="center" vertical="center" textRotation="90" wrapText="1"/>
      <protection hidden="1"/>
    </xf>
    <xf numFmtId="0" fontId="22" fillId="4" borderId="22" xfId="0" applyFont="1" applyFill="1" applyBorder="1" applyAlignment="1" applyProtection="1">
      <alignment horizontal="center" vertical="center" textRotation="90" wrapText="1"/>
      <protection hidden="1"/>
    </xf>
    <xf numFmtId="0" fontId="22" fillId="4" borderId="36" xfId="0" applyFont="1" applyFill="1" applyBorder="1" applyAlignment="1" applyProtection="1">
      <alignment horizontal="center" vertical="center" textRotation="90" wrapText="1"/>
      <protection hidden="1"/>
    </xf>
    <xf numFmtId="0" fontId="17" fillId="17" borderId="83" xfId="0" applyFont="1" applyFill="1" applyBorder="1" applyAlignment="1" applyProtection="1">
      <alignment horizontal="center" vertical="center" wrapText="1"/>
      <protection hidden="1"/>
    </xf>
    <xf numFmtId="0" fontId="17" fillId="17" borderId="84" xfId="0" applyFont="1" applyFill="1" applyBorder="1" applyAlignment="1" applyProtection="1">
      <alignment horizontal="center" vertical="center" wrapText="1"/>
      <protection hidden="1"/>
    </xf>
    <xf numFmtId="0" fontId="17" fillId="17" borderId="85" xfId="0" applyFont="1" applyFill="1" applyBorder="1" applyAlignment="1" applyProtection="1">
      <alignment horizontal="center" vertical="center" wrapText="1"/>
      <protection hidden="1"/>
    </xf>
    <xf numFmtId="0" fontId="36" fillId="17" borderId="142" xfId="0" applyFont="1" applyFill="1" applyBorder="1" applyAlignment="1" applyProtection="1">
      <alignment horizontal="center" vertical="center" textRotation="90" wrapText="1"/>
      <protection hidden="1"/>
    </xf>
    <xf numFmtId="0" fontId="36" fillId="17" borderId="246" xfId="0" applyFont="1" applyFill="1" applyBorder="1" applyAlignment="1" applyProtection="1">
      <alignment horizontal="center" vertical="center" textRotation="90" wrapText="1"/>
      <protection hidden="1"/>
    </xf>
    <xf numFmtId="0" fontId="36" fillId="17" borderId="282" xfId="0" applyFont="1" applyFill="1" applyBorder="1" applyAlignment="1" applyProtection="1">
      <alignment horizontal="center" vertical="center" textRotation="90" wrapText="1"/>
      <protection hidden="1"/>
    </xf>
    <xf numFmtId="0" fontId="36" fillId="17" borderId="283" xfId="0" applyFont="1" applyFill="1" applyBorder="1" applyAlignment="1" applyProtection="1">
      <alignment horizontal="center" vertical="center" textRotation="90" wrapText="1"/>
      <protection hidden="1"/>
    </xf>
    <xf numFmtId="0" fontId="18" fillId="13" borderId="83" xfId="0" applyFont="1" applyFill="1" applyBorder="1" applyAlignment="1" applyProtection="1">
      <alignment horizontal="center" vertical="center" wrapText="1"/>
      <protection hidden="1"/>
    </xf>
    <xf numFmtId="0" fontId="18" fillId="13" borderId="84" xfId="0" applyFont="1" applyFill="1" applyBorder="1" applyAlignment="1" applyProtection="1">
      <alignment horizontal="center" vertical="center" wrapText="1"/>
      <protection hidden="1"/>
    </xf>
    <xf numFmtId="0" fontId="18" fillId="13" borderId="277" xfId="0" applyFont="1" applyFill="1" applyBorder="1" applyAlignment="1" applyProtection="1">
      <alignment horizontal="center" vertical="center" wrapText="1"/>
      <protection hidden="1"/>
    </xf>
    <xf numFmtId="0" fontId="36" fillId="13" borderId="189" xfId="0" applyFont="1" applyFill="1" applyBorder="1" applyAlignment="1" applyProtection="1">
      <alignment horizontal="center" vertical="center" textRotation="90" wrapText="1"/>
      <protection hidden="1"/>
    </xf>
    <xf numFmtId="0" fontId="36" fillId="13" borderId="267" xfId="0" applyFont="1" applyFill="1" applyBorder="1" applyAlignment="1" applyProtection="1">
      <alignment horizontal="center" vertical="center" textRotation="90" wrapText="1"/>
      <protection hidden="1"/>
    </xf>
    <xf numFmtId="0" fontId="76" fillId="13" borderId="258" xfId="0" applyFont="1" applyFill="1" applyBorder="1" applyAlignment="1" applyProtection="1">
      <alignment horizontal="center" vertical="center" textRotation="90" wrapText="1"/>
      <protection hidden="1"/>
    </xf>
    <xf numFmtId="0" fontId="76" fillId="13" borderId="259" xfId="0" applyFont="1" applyFill="1" applyBorder="1" applyAlignment="1" applyProtection="1">
      <alignment horizontal="center" vertical="center" textRotation="90" wrapText="1"/>
      <protection hidden="1"/>
    </xf>
    <xf numFmtId="0" fontId="21" fillId="13" borderId="257" xfId="0" applyFont="1" applyFill="1" applyBorder="1" applyAlignment="1" applyProtection="1">
      <alignment horizontal="center" vertical="center" textRotation="90" wrapText="1"/>
      <protection hidden="1"/>
    </xf>
    <xf numFmtId="0" fontId="21" fillId="13" borderId="256" xfId="0" applyFont="1" applyFill="1" applyBorder="1" applyAlignment="1" applyProtection="1">
      <alignment horizontal="center" vertical="center" textRotation="90" wrapText="1"/>
      <protection hidden="1"/>
    </xf>
    <xf numFmtId="0" fontId="18" fillId="4" borderId="83" xfId="0" applyFont="1" applyFill="1" applyBorder="1" applyAlignment="1" applyProtection="1">
      <alignment horizontal="center" vertical="center" wrapText="1"/>
      <protection hidden="1"/>
    </xf>
    <xf numFmtId="0" fontId="18" fillId="4" borderId="84" xfId="0" applyFont="1" applyFill="1" applyBorder="1" applyAlignment="1" applyProtection="1">
      <alignment horizontal="center" vertical="center" wrapText="1"/>
      <protection hidden="1"/>
    </xf>
    <xf numFmtId="0" fontId="18" fillId="4" borderId="277" xfId="0" applyFont="1" applyFill="1" applyBorder="1" applyAlignment="1" applyProtection="1">
      <alignment horizontal="center" vertical="center" wrapText="1"/>
      <protection hidden="1"/>
    </xf>
    <xf numFmtId="0" fontId="21" fillId="4" borderId="278" xfId="0" applyFont="1" applyFill="1" applyBorder="1" applyAlignment="1" applyProtection="1">
      <alignment horizontal="center" vertical="center" textRotation="90" wrapText="1"/>
      <protection hidden="1"/>
    </xf>
    <xf numFmtId="0" fontId="21" fillId="4" borderId="267" xfId="0" applyFont="1" applyFill="1" applyBorder="1" applyAlignment="1" applyProtection="1">
      <alignment horizontal="center" vertical="center" textRotation="90" wrapText="1"/>
      <protection hidden="1"/>
    </xf>
    <xf numFmtId="0" fontId="36" fillId="4" borderId="189" xfId="0" applyFont="1" applyFill="1" applyBorder="1" applyAlignment="1" applyProtection="1">
      <alignment horizontal="center" vertical="center" textRotation="90" wrapText="1"/>
      <protection hidden="1"/>
    </xf>
    <xf numFmtId="0" fontId="36" fillId="4" borderId="267" xfId="0" applyFont="1" applyFill="1" applyBorder="1" applyAlignment="1" applyProtection="1">
      <alignment horizontal="center" vertical="center" textRotation="90" wrapText="1"/>
      <protection hidden="1"/>
    </xf>
    <xf numFmtId="0" fontId="91" fillId="17" borderId="210" xfId="0" applyFont="1" applyFill="1" applyBorder="1" applyAlignment="1" applyProtection="1">
      <alignment horizontal="center" vertical="center" textRotation="90" wrapText="1"/>
      <protection hidden="1"/>
    </xf>
    <xf numFmtId="0" fontId="91" fillId="17" borderId="46" xfId="0" applyFont="1" applyFill="1" applyBorder="1" applyAlignment="1" applyProtection="1">
      <alignment horizontal="center" vertical="center" textRotation="90" wrapText="1"/>
      <protection hidden="1"/>
    </xf>
    <xf numFmtId="0" fontId="53" fillId="17" borderId="30" xfId="0" applyFont="1" applyFill="1" applyBorder="1" applyAlignment="1" applyProtection="1">
      <alignment horizontal="center" vertical="center" textRotation="90" wrapText="1"/>
      <protection hidden="1"/>
    </xf>
    <xf numFmtId="0" fontId="53" fillId="17" borderId="32" xfId="0" applyFont="1" applyFill="1" applyBorder="1" applyAlignment="1" applyProtection="1">
      <alignment horizontal="center" vertical="center" textRotation="90" wrapText="1"/>
      <protection hidden="1"/>
    </xf>
    <xf numFmtId="0" fontId="6" fillId="9" borderId="38" xfId="0" applyFont="1" applyFill="1" applyBorder="1" applyAlignment="1" applyProtection="1">
      <alignment horizontal="center" vertical="center" wrapText="1"/>
      <protection hidden="1"/>
    </xf>
    <xf numFmtId="0" fontId="6" fillId="9" borderId="39" xfId="0" applyFont="1" applyFill="1" applyBorder="1" applyAlignment="1" applyProtection="1">
      <alignment horizontal="center" vertical="center" wrapText="1"/>
      <protection hidden="1"/>
    </xf>
    <xf numFmtId="0" fontId="6" fillId="9" borderId="40" xfId="0" applyFont="1" applyFill="1" applyBorder="1" applyAlignment="1" applyProtection="1">
      <alignment horizontal="center" vertical="center" wrapText="1"/>
      <protection hidden="1"/>
    </xf>
    <xf numFmtId="0" fontId="32" fillId="9" borderId="57" xfId="0" applyFont="1" applyFill="1" applyBorder="1" applyAlignment="1" applyProtection="1">
      <alignment horizontal="center" vertical="center" wrapText="1"/>
      <protection hidden="1"/>
    </xf>
    <xf numFmtId="0" fontId="32" fillId="9" borderId="58" xfId="0" applyFont="1" applyFill="1" applyBorder="1" applyAlignment="1" applyProtection="1">
      <alignment horizontal="center" vertical="center" wrapText="1"/>
      <protection hidden="1"/>
    </xf>
    <xf numFmtId="0" fontId="32" fillId="9" borderId="59" xfId="0" applyFont="1" applyFill="1" applyBorder="1" applyAlignment="1" applyProtection="1">
      <alignment horizontal="center" vertical="center" wrapText="1"/>
      <protection hidden="1"/>
    </xf>
    <xf numFmtId="0" fontId="22" fillId="9" borderId="20" xfId="0" applyFont="1" applyFill="1" applyBorder="1" applyAlignment="1" applyProtection="1">
      <alignment horizontal="center" vertical="center" textRotation="90" wrapText="1"/>
      <protection hidden="1"/>
    </xf>
    <xf numFmtId="0" fontId="22" fillId="9" borderId="22" xfId="0" applyFont="1" applyFill="1" applyBorder="1" applyAlignment="1" applyProtection="1">
      <alignment horizontal="center" vertical="center" textRotation="90" wrapText="1"/>
      <protection hidden="1"/>
    </xf>
    <xf numFmtId="0" fontId="22" fillId="9" borderId="36" xfId="0" applyFont="1" applyFill="1" applyBorder="1" applyAlignment="1" applyProtection="1">
      <alignment horizontal="center" vertical="center" textRotation="90" wrapText="1"/>
      <protection hidden="1"/>
    </xf>
    <xf numFmtId="0" fontId="16" fillId="12" borderId="43" xfId="0" applyFont="1" applyFill="1" applyBorder="1" applyAlignment="1" applyProtection="1">
      <alignment horizontal="center" vertical="center" wrapText="1"/>
      <protection locked="0"/>
    </xf>
    <xf numFmtId="0" fontId="16" fillId="12" borderId="20" xfId="0" applyFont="1" applyFill="1" applyBorder="1" applyAlignment="1" applyProtection="1">
      <alignment horizontal="center" vertical="center" wrapText="1"/>
      <protection locked="0"/>
    </xf>
    <xf numFmtId="0" fontId="16" fillId="12" borderId="118" xfId="0" applyFont="1" applyFill="1" applyBorder="1" applyAlignment="1" applyProtection="1">
      <alignment horizontal="center" vertical="center" wrapText="1"/>
      <protection locked="0"/>
    </xf>
    <xf numFmtId="0" fontId="16" fillId="9" borderId="79" xfId="0" applyFont="1" applyFill="1" applyBorder="1" applyAlignment="1" applyProtection="1">
      <alignment horizontal="center" vertical="center" wrapText="1"/>
      <protection locked="0"/>
    </xf>
    <xf numFmtId="0" fontId="16" fillId="9" borderId="67" xfId="0" applyFont="1" applyFill="1" applyBorder="1" applyAlignment="1" applyProtection="1">
      <alignment horizontal="center" vertical="center" wrapText="1"/>
      <protection locked="0"/>
    </xf>
    <xf numFmtId="0" fontId="16" fillId="9" borderId="109" xfId="0" applyFont="1" applyFill="1" applyBorder="1" applyAlignment="1" applyProtection="1">
      <alignment horizontal="center" vertical="center" wrapText="1"/>
      <protection locked="0"/>
    </xf>
    <xf numFmtId="0" fontId="4" fillId="9" borderId="42" xfId="0" applyFont="1" applyFill="1" applyBorder="1" applyAlignment="1" applyProtection="1">
      <alignment horizontal="center" vertical="center" textRotation="90" wrapText="1"/>
      <protection hidden="1"/>
    </xf>
    <xf numFmtId="0" fontId="4" fillId="9" borderId="19" xfId="0" applyFont="1" applyFill="1" applyBorder="1" applyAlignment="1" applyProtection="1">
      <alignment horizontal="center" vertical="center" textRotation="90" wrapText="1"/>
      <protection hidden="1"/>
    </xf>
    <xf numFmtId="0" fontId="4" fillId="9" borderId="34" xfId="0" applyFont="1" applyFill="1" applyBorder="1" applyAlignment="1" applyProtection="1">
      <alignment horizontal="center" vertical="center" textRotation="90" wrapText="1"/>
      <protection hidden="1"/>
    </xf>
    <xf numFmtId="0" fontId="4" fillId="9" borderId="48" xfId="0" applyFont="1" applyFill="1" applyBorder="1" applyAlignment="1" applyProtection="1">
      <alignment horizontal="center" vertical="center" textRotation="90" wrapText="1"/>
      <protection hidden="1"/>
    </xf>
    <xf numFmtId="0" fontId="4" fillId="9" borderId="22" xfId="0" applyFont="1" applyFill="1" applyBorder="1" applyAlignment="1" applyProtection="1">
      <alignment horizontal="center" vertical="center" textRotation="90" wrapText="1"/>
      <protection hidden="1"/>
    </xf>
    <xf numFmtId="0" fontId="4" fillId="9" borderId="36" xfId="0" applyFont="1" applyFill="1" applyBorder="1" applyAlignment="1" applyProtection="1">
      <alignment horizontal="center" vertical="center" textRotation="90" wrapText="1"/>
      <protection hidden="1"/>
    </xf>
    <xf numFmtId="0" fontId="4" fillId="9" borderId="49" xfId="0" applyFont="1" applyFill="1" applyBorder="1" applyAlignment="1" applyProtection="1">
      <alignment horizontal="center" vertical="center" textRotation="90" wrapText="1"/>
      <protection hidden="1"/>
    </xf>
    <xf numFmtId="0" fontId="4" fillId="9" borderId="45" xfId="0" applyFont="1" applyFill="1" applyBorder="1" applyAlignment="1" applyProtection="1">
      <alignment horizontal="center" vertical="center" textRotation="90" wrapText="1"/>
      <protection hidden="1"/>
    </xf>
    <xf numFmtId="0" fontId="4" fillId="9" borderId="46" xfId="0" applyFont="1" applyFill="1" applyBorder="1" applyAlignment="1" applyProtection="1">
      <alignment horizontal="center" vertical="center" textRotation="90" wrapText="1"/>
      <protection hidden="1"/>
    </xf>
    <xf numFmtId="0" fontId="4" fillId="12" borderId="97" xfId="0" applyFont="1" applyFill="1" applyBorder="1" applyAlignment="1" applyProtection="1">
      <alignment horizontal="center" vertical="center" textRotation="90" wrapText="1"/>
      <protection hidden="1"/>
    </xf>
    <xf numFmtId="0" fontId="4" fillId="12" borderId="98" xfId="0" applyFont="1" applyFill="1" applyBorder="1" applyAlignment="1" applyProtection="1">
      <alignment horizontal="center" vertical="center" textRotation="90" wrapText="1"/>
      <protection hidden="1"/>
    </xf>
    <xf numFmtId="0" fontId="4" fillId="12" borderId="19" xfId="0" applyFont="1" applyFill="1" applyBorder="1" applyAlignment="1" applyProtection="1">
      <alignment horizontal="center" vertical="center" textRotation="90" wrapText="1"/>
      <protection hidden="1"/>
    </xf>
    <xf numFmtId="0" fontId="4" fillId="12" borderId="34" xfId="0" applyFont="1" applyFill="1" applyBorder="1" applyAlignment="1" applyProtection="1">
      <alignment horizontal="center" vertical="center" textRotation="90" wrapText="1"/>
      <protection hidden="1"/>
    </xf>
    <xf numFmtId="0" fontId="4" fillId="12" borderId="26" xfId="0" applyFont="1" applyFill="1" applyBorder="1" applyAlignment="1" applyProtection="1">
      <alignment horizontal="center" vertical="center" textRotation="90" wrapText="1"/>
      <protection hidden="1"/>
    </xf>
    <xf numFmtId="0" fontId="4" fillId="12" borderId="37" xfId="0" applyFont="1" applyFill="1" applyBorder="1" applyAlignment="1" applyProtection="1">
      <alignment horizontal="center" vertical="center" textRotation="90" wrapText="1"/>
      <protection hidden="1"/>
    </xf>
    <xf numFmtId="0" fontId="4" fillId="9" borderId="27" xfId="0" applyFont="1" applyFill="1" applyBorder="1" applyAlignment="1" applyProtection="1">
      <alignment horizontal="center" vertical="center" textRotation="90" wrapText="1"/>
      <protection hidden="1"/>
    </xf>
    <xf numFmtId="0" fontId="4" fillId="9" borderId="29" xfId="0" applyFont="1" applyFill="1" applyBorder="1" applyAlignment="1" applyProtection="1">
      <alignment horizontal="center" vertical="center" textRotation="90" wrapText="1"/>
      <protection hidden="1"/>
    </xf>
    <xf numFmtId="0" fontId="4" fillId="9" borderId="31" xfId="0" applyFont="1" applyFill="1" applyBorder="1" applyAlignment="1" applyProtection="1">
      <alignment horizontal="center" vertical="center" textRotation="90" wrapText="1"/>
      <protection hidden="1"/>
    </xf>
    <xf numFmtId="0" fontId="22" fillId="12" borderId="67" xfId="0" applyFont="1" applyFill="1" applyBorder="1" applyAlignment="1" applyProtection="1">
      <alignment horizontal="center" vertical="center" wrapText="1"/>
      <protection hidden="1"/>
    </xf>
    <xf numFmtId="0" fontId="22" fillId="12" borderId="67" xfId="0" applyFont="1" applyFill="1" applyBorder="1" applyAlignment="1" applyProtection="1">
      <alignment horizontal="center" vertical="center" textRotation="90" wrapText="1"/>
      <protection hidden="1"/>
    </xf>
    <xf numFmtId="0" fontId="22" fillId="12" borderId="91" xfId="0" applyFont="1" applyFill="1" applyBorder="1" applyAlignment="1" applyProtection="1">
      <alignment horizontal="center" vertical="center" textRotation="90" wrapText="1"/>
      <protection hidden="1"/>
    </xf>
    <xf numFmtId="0" fontId="48" fillId="9" borderId="79" xfId="0" applyFont="1" applyFill="1" applyBorder="1" applyAlignment="1" applyProtection="1">
      <alignment horizontal="center" vertical="center" textRotation="90" wrapText="1"/>
      <protection hidden="1"/>
    </xf>
    <xf numFmtId="0" fontId="91" fillId="12" borderId="210" xfId="0" applyFont="1" applyFill="1" applyBorder="1" applyAlignment="1" applyProtection="1">
      <alignment horizontal="center" vertical="center" textRotation="90" wrapText="1"/>
      <protection hidden="1"/>
    </xf>
    <xf numFmtId="0" fontId="91" fillId="12" borderId="46"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wrapText="1"/>
      <protection hidden="1"/>
    </xf>
    <xf numFmtId="0" fontId="3" fillId="3" borderId="56" xfId="0" applyFont="1" applyFill="1" applyBorder="1" applyAlignment="1" applyProtection="1">
      <alignment horizontal="center" vertical="center" wrapText="1"/>
      <protection hidden="1"/>
    </xf>
    <xf numFmtId="0" fontId="40" fillId="9" borderId="121" xfId="0" applyFont="1" applyFill="1" applyBorder="1" applyAlignment="1" applyProtection="1">
      <alignment horizontal="center" vertical="center" textRotation="90" wrapText="1"/>
      <protection hidden="1"/>
    </xf>
    <xf numFmtId="0" fontId="40" fillId="9" borderId="112" xfId="0" applyFont="1" applyFill="1" applyBorder="1" applyAlignment="1" applyProtection="1">
      <alignment horizontal="center" vertical="center" textRotation="90" wrapText="1"/>
      <protection hidden="1"/>
    </xf>
    <xf numFmtId="0" fontId="40" fillId="9" borderId="125" xfId="0" applyFont="1" applyFill="1" applyBorder="1" applyAlignment="1" applyProtection="1">
      <alignment horizontal="center" vertical="center" textRotation="90" wrapText="1"/>
      <protection hidden="1"/>
    </xf>
    <xf numFmtId="0" fontId="40" fillId="9" borderId="122" xfId="0" applyFont="1" applyFill="1" applyBorder="1" applyAlignment="1" applyProtection="1">
      <alignment horizontal="center" vertical="center" textRotation="90" wrapText="1"/>
      <protection hidden="1"/>
    </xf>
    <xf numFmtId="0" fontId="40" fillId="9" borderId="111" xfId="0" applyFont="1" applyFill="1" applyBorder="1" applyAlignment="1" applyProtection="1">
      <alignment horizontal="center" vertical="center" textRotation="90" wrapText="1"/>
      <protection hidden="1"/>
    </xf>
    <xf numFmtId="0" fontId="40" fillId="9" borderId="126" xfId="0" applyFont="1" applyFill="1" applyBorder="1" applyAlignment="1" applyProtection="1">
      <alignment horizontal="center" vertical="center" textRotation="90" wrapText="1"/>
      <protection hidden="1"/>
    </xf>
    <xf numFmtId="0" fontId="40" fillId="9" borderId="123" xfId="0" applyFont="1" applyFill="1" applyBorder="1" applyAlignment="1" applyProtection="1">
      <alignment horizontal="center" vertical="center" textRotation="90" wrapText="1"/>
      <protection hidden="1"/>
    </xf>
    <xf numFmtId="0" fontId="40" fillId="9" borderId="124" xfId="0" applyFont="1" applyFill="1" applyBorder="1" applyAlignment="1" applyProtection="1">
      <alignment horizontal="center" vertical="center" textRotation="90" wrapText="1"/>
      <protection hidden="1"/>
    </xf>
    <xf numFmtId="0" fontId="40" fillId="9" borderId="127" xfId="0" applyFont="1" applyFill="1" applyBorder="1" applyAlignment="1" applyProtection="1">
      <alignment horizontal="center" vertical="center" textRotation="90" wrapText="1"/>
      <protection hidden="1"/>
    </xf>
    <xf numFmtId="0" fontId="22" fillId="17" borderId="19" xfId="0" applyFont="1" applyFill="1" applyBorder="1" applyAlignment="1" applyProtection="1">
      <alignment horizontal="center" vertical="center" wrapText="1"/>
      <protection hidden="1"/>
    </xf>
    <xf numFmtId="0" fontId="22" fillId="9" borderId="19" xfId="0" applyFont="1" applyFill="1" applyBorder="1" applyAlignment="1" applyProtection="1">
      <alignment horizontal="center" vertical="center" wrapText="1"/>
      <protection hidden="1"/>
    </xf>
    <xf numFmtId="0" fontId="21" fillId="17" borderId="117" xfId="0" applyFont="1" applyFill="1" applyBorder="1" applyAlignment="1" applyProtection="1">
      <alignment horizontal="center" vertical="center" textRotation="90" wrapText="1"/>
      <protection hidden="1"/>
    </xf>
    <xf numFmtId="0" fontId="21" fillId="17" borderId="81" xfId="0" applyFont="1" applyFill="1" applyBorder="1" applyAlignment="1" applyProtection="1">
      <alignment horizontal="center" vertical="center" textRotation="90" wrapText="1"/>
      <protection hidden="1"/>
    </xf>
    <xf numFmtId="0" fontId="48" fillId="12" borderId="79" xfId="0" applyFont="1" applyFill="1" applyBorder="1" applyAlignment="1" applyProtection="1">
      <alignment horizontal="center" vertical="center" textRotation="90" wrapText="1"/>
      <protection hidden="1"/>
    </xf>
    <xf numFmtId="0" fontId="48" fillId="9" borderId="67" xfId="0" applyFont="1" applyFill="1" applyBorder="1" applyAlignment="1" applyProtection="1">
      <alignment horizontal="center" vertical="center" textRotation="90" wrapText="1"/>
      <protection hidden="1"/>
    </xf>
    <xf numFmtId="0" fontId="48" fillId="12" borderId="67" xfId="0" applyFont="1" applyFill="1" applyBorder="1" applyAlignment="1" applyProtection="1">
      <alignment horizontal="center" vertical="center" textRotation="90" wrapText="1"/>
      <protection hidden="1"/>
    </xf>
    <xf numFmtId="0" fontId="16" fillId="9" borderId="27"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protection locked="0"/>
    </xf>
    <xf numFmtId="0" fontId="16" fillId="9" borderId="28" xfId="0" applyFont="1" applyFill="1" applyBorder="1" applyAlignment="1" applyProtection="1">
      <alignment horizontal="center" vertical="center"/>
      <protection locked="0"/>
    </xf>
    <xf numFmtId="0" fontId="16" fillId="9" borderId="113" xfId="0" applyFont="1" applyFill="1" applyBorder="1" applyAlignment="1" applyProtection="1">
      <alignment horizontal="center" vertical="center" wrapText="1"/>
      <protection locked="0"/>
    </xf>
    <xf numFmtId="0" fontId="16" fillId="9" borderId="101" xfId="0" applyFont="1" applyFill="1" applyBorder="1" applyAlignment="1" applyProtection="1">
      <alignment horizontal="center" vertical="center" wrapText="1"/>
      <protection locked="0"/>
    </xf>
    <xf numFmtId="0" fontId="16" fillId="9" borderId="114" xfId="0" applyFont="1" applyFill="1" applyBorder="1" applyAlignment="1" applyProtection="1">
      <alignment horizontal="center" vertical="center" wrapText="1"/>
      <protection locked="0"/>
    </xf>
    <xf numFmtId="0" fontId="21" fillId="9" borderId="117" xfId="0" applyFont="1" applyFill="1" applyBorder="1" applyAlignment="1" applyProtection="1">
      <alignment horizontal="center" vertical="center" textRotation="90" wrapText="1"/>
      <protection hidden="1"/>
    </xf>
    <xf numFmtId="0" fontId="21" fillId="9" borderId="86" xfId="0" applyFont="1" applyFill="1" applyBorder="1" applyAlignment="1" applyProtection="1">
      <alignment horizontal="center" vertical="center" textRotation="90" wrapText="1"/>
      <protection hidden="1"/>
    </xf>
    <xf numFmtId="0" fontId="53" fillId="13" borderId="30" xfId="0" applyFont="1" applyFill="1" applyBorder="1" applyAlignment="1" applyProtection="1">
      <alignment horizontal="center" vertical="center" textRotation="90" wrapText="1"/>
      <protection hidden="1"/>
    </xf>
    <xf numFmtId="0" fontId="53" fillId="13" borderId="32" xfId="0" applyFont="1" applyFill="1" applyBorder="1" applyAlignment="1" applyProtection="1">
      <alignment horizontal="center" vertical="center" textRotation="90" wrapText="1"/>
      <protection hidden="1"/>
    </xf>
    <xf numFmtId="0" fontId="21" fillId="4" borderId="257" xfId="0" applyFont="1" applyFill="1" applyBorder="1" applyAlignment="1" applyProtection="1">
      <alignment horizontal="center" vertical="center" textRotation="90" wrapText="1"/>
      <protection hidden="1"/>
    </xf>
    <xf numFmtId="0" fontId="21" fillId="4" borderId="256" xfId="0" applyFont="1" applyFill="1" applyBorder="1" applyAlignment="1" applyProtection="1">
      <alignment horizontal="center" vertical="center" textRotation="90" wrapText="1"/>
      <protection hidden="1"/>
    </xf>
    <xf numFmtId="0" fontId="18" fillId="9" borderId="275" xfId="0" applyFont="1" applyFill="1" applyBorder="1" applyAlignment="1" applyProtection="1">
      <alignment horizontal="center" vertical="center" wrapText="1"/>
      <protection hidden="1"/>
    </xf>
    <xf numFmtId="0" fontId="18" fillId="9" borderId="279" xfId="0" applyFont="1" applyFill="1" applyBorder="1" applyAlignment="1" applyProtection="1">
      <alignment horizontal="center" vertical="center" wrapText="1"/>
      <protection hidden="1"/>
    </xf>
    <xf numFmtId="0" fontId="18" fillId="9" borderId="276" xfId="0" applyFont="1" applyFill="1" applyBorder="1" applyAlignment="1" applyProtection="1">
      <alignment horizontal="center" vertical="center" wrapText="1"/>
      <protection hidden="1"/>
    </xf>
    <xf numFmtId="0" fontId="22" fillId="9" borderId="67" xfId="0" applyFont="1" applyFill="1" applyBorder="1" applyAlignment="1" applyProtection="1">
      <alignment horizontal="center" vertical="center" wrapText="1"/>
      <protection hidden="1"/>
    </xf>
    <xf numFmtId="0" fontId="22" fillId="9" borderId="67" xfId="0" applyFont="1" applyFill="1" applyBorder="1" applyAlignment="1" applyProtection="1">
      <alignment horizontal="center" vertical="center" textRotation="90" wrapText="1"/>
      <protection hidden="1"/>
    </xf>
    <xf numFmtId="0" fontId="22" fillId="9" borderId="91" xfId="0" applyFont="1" applyFill="1" applyBorder="1" applyAlignment="1" applyProtection="1">
      <alignment horizontal="center" vertical="center" textRotation="90" wrapText="1"/>
      <protection hidden="1"/>
    </xf>
    <xf numFmtId="0" fontId="91" fillId="9" borderId="210" xfId="0" applyFont="1" applyFill="1" applyBorder="1" applyAlignment="1" applyProtection="1">
      <alignment horizontal="center" vertical="center" textRotation="90" wrapText="1"/>
      <protection hidden="1"/>
    </xf>
    <xf numFmtId="0" fontId="91" fillId="9" borderId="46" xfId="0" applyFont="1" applyFill="1" applyBorder="1" applyAlignment="1" applyProtection="1">
      <alignment horizontal="center" vertical="center" textRotation="90" wrapText="1"/>
      <protection hidden="1"/>
    </xf>
    <xf numFmtId="0" fontId="0" fillId="0" borderId="0" xfId="0" applyAlignment="1" applyProtection="1">
      <alignment horizontal="center"/>
      <protection hidden="1"/>
    </xf>
    <xf numFmtId="0" fontId="38" fillId="9" borderId="38" xfId="0" applyFont="1" applyFill="1" applyBorder="1" applyAlignment="1" applyProtection="1">
      <alignment horizontal="center" vertical="center" wrapText="1"/>
      <protection hidden="1"/>
    </xf>
    <xf numFmtId="0" fontId="38" fillId="9" borderId="39" xfId="0" applyFont="1" applyFill="1" applyBorder="1" applyAlignment="1" applyProtection="1">
      <alignment horizontal="center" vertical="center" wrapText="1"/>
      <protection hidden="1"/>
    </xf>
    <xf numFmtId="0" fontId="38" fillId="9" borderId="40" xfId="0" applyFont="1" applyFill="1" applyBorder="1" applyAlignment="1" applyProtection="1">
      <alignment horizontal="center" vertical="center" wrapText="1"/>
      <protection hidden="1"/>
    </xf>
    <xf numFmtId="0" fontId="38" fillId="9" borderId="55" xfId="0" applyFont="1" applyFill="1" applyBorder="1" applyAlignment="1" applyProtection="1">
      <alignment horizontal="center" vertical="center" wrapText="1"/>
      <protection hidden="1"/>
    </xf>
    <xf numFmtId="0" fontId="38" fillId="9" borderId="0" xfId="0" applyFont="1" applyFill="1" applyBorder="1" applyAlignment="1" applyProtection="1">
      <alignment horizontal="center" vertical="center" wrapText="1"/>
      <protection hidden="1"/>
    </xf>
    <xf numFmtId="0" fontId="38" fillId="9" borderId="56" xfId="0" applyFont="1" applyFill="1" applyBorder="1" applyAlignment="1" applyProtection="1">
      <alignment horizontal="center" vertical="center" wrapText="1"/>
      <protection hidden="1"/>
    </xf>
    <xf numFmtId="0" fontId="41" fillId="9" borderId="110" xfId="0" applyFont="1" applyFill="1" applyBorder="1" applyAlignment="1" applyProtection="1">
      <alignment vertical="center" textRotation="90" wrapText="1"/>
      <protection hidden="1"/>
    </xf>
    <xf numFmtId="0" fontId="41" fillId="9" borderId="88" xfId="0" applyFont="1" applyFill="1" applyBorder="1" applyAlignment="1" applyProtection="1">
      <alignment vertical="center" textRotation="90" wrapText="1"/>
      <protection hidden="1"/>
    </xf>
    <xf numFmtId="0" fontId="41" fillId="9" borderId="78" xfId="0" applyFont="1" applyFill="1" applyBorder="1" applyAlignment="1" applyProtection="1">
      <alignment vertical="center" textRotation="90" wrapText="1"/>
      <protection hidden="1"/>
    </xf>
    <xf numFmtId="0" fontId="41" fillId="9" borderId="100" xfId="0" applyFont="1" applyFill="1" applyBorder="1" applyAlignment="1" applyProtection="1">
      <alignment vertical="center" textRotation="90" wrapText="1"/>
      <protection hidden="1"/>
    </xf>
    <xf numFmtId="0" fontId="41" fillId="9" borderId="107" xfId="0" applyFont="1" applyFill="1" applyBorder="1" applyAlignment="1" applyProtection="1">
      <alignment vertical="center" textRotation="90" wrapText="1"/>
      <protection hidden="1"/>
    </xf>
    <xf numFmtId="0" fontId="41" fillId="9" borderId="76" xfId="0" applyFont="1" applyFill="1" applyBorder="1" applyAlignment="1" applyProtection="1">
      <alignment vertical="center" textRotation="90" wrapText="1"/>
      <protection hidden="1"/>
    </xf>
    <xf numFmtId="0" fontId="54" fillId="9" borderId="120" xfId="0" applyFont="1" applyFill="1" applyBorder="1" applyAlignment="1" applyProtection="1">
      <alignment vertical="center" textRotation="90" wrapText="1"/>
      <protection hidden="1"/>
    </xf>
    <xf numFmtId="0" fontId="54" fillId="9" borderId="56" xfId="0" applyFont="1" applyFill="1" applyBorder="1" applyAlignment="1" applyProtection="1">
      <alignment vertical="center" textRotation="90" wrapText="1"/>
      <protection hidden="1"/>
    </xf>
    <xf numFmtId="0" fontId="54" fillId="9" borderId="93" xfId="0" applyFont="1" applyFill="1" applyBorder="1" applyAlignment="1" applyProtection="1">
      <alignment vertical="center" textRotation="90" wrapText="1"/>
      <protection hidden="1"/>
    </xf>
    <xf numFmtId="0" fontId="89" fillId="0" borderId="331" xfId="0" applyFont="1" applyBorder="1" applyAlignment="1" applyProtection="1">
      <alignment horizontal="center" vertical="center"/>
      <protection hidden="1"/>
    </xf>
    <xf numFmtId="0" fontId="89" fillId="0" borderId="332" xfId="0" applyFont="1" applyBorder="1" applyAlignment="1" applyProtection="1">
      <alignment horizontal="center" vertical="center"/>
      <protection hidden="1"/>
    </xf>
    <xf numFmtId="0" fontId="89" fillId="0" borderId="330" xfId="0" applyFont="1" applyBorder="1" applyAlignment="1" applyProtection="1">
      <alignment horizontal="center" vertical="center"/>
      <protection hidden="1"/>
    </xf>
    <xf numFmtId="0" fontId="89" fillId="0" borderId="242" xfId="0" applyFont="1" applyBorder="1" applyAlignment="1" applyProtection="1">
      <alignment horizontal="center" vertical="center"/>
      <protection hidden="1"/>
    </xf>
    <xf numFmtId="0" fontId="88" fillId="0" borderId="142" xfId="0" applyFont="1" applyBorder="1" applyAlignment="1" applyProtection="1">
      <alignment horizontal="center" vertical="center"/>
      <protection hidden="1"/>
    </xf>
    <xf numFmtId="0" fontId="88" fillId="0" borderId="270" xfId="0" applyFont="1" applyBorder="1" applyAlignment="1" applyProtection="1">
      <alignment horizontal="center" vertical="center"/>
      <protection hidden="1"/>
    </xf>
    <xf numFmtId="0" fontId="68" fillId="15" borderId="306" xfId="0" applyFont="1" applyFill="1" applyBorder="1" applyAlignment="1" applyProtection="1">
      <alignment horizontal="center" vertical="center"/>
      <protection hidden="1"/>
    </xf>
    <xf numFmtId="0" fontId="68" fillId="15" borderId="257" xfId="0" applyFont="1" applyFill="1" applyBorder="1" applyAlignment="1" applyProtection="1">
      <alignment horizontal="center" vertical="center"/>
      <protection hidden="1"/>
    </xf>
    <xf numFmtId="0" fontId="68" fillId="15" borderId="258" xfId="0" applyFont="1" applyFill="1" applyBorder="1" applyAlignment="1" applyProtection="1">
      <alignment horizontal="center" vertical="center"/>
      <protection hidden="1"/>
    </xf>
    <xf numFmtId="0" fontId="68" fillId="15" borderId="307" xfId="0" applyFont="1" applyFill="1" applyBorder="1" applyAlignment="1" applyProtection="1">
      <alignment horizontal="center" vertical="center"/>
      <protection hidden="1"/>
    </xf>
    <xf numFmtId="0" fontId="68" fillId="15" borderId="256" xfId="0" applyFont="1" applyFill="1" applyBorder="1" applyAlignment="1" applyProtection="1">
      <alignment horizontal="center" vertical="center"/>
      <protection hidden="1"/>
    </xf>
    <xf numFmtId="0" fontId="68" fillId="15" borderId="259" xfId="0" applyFont="1" applyFill="1" applyBorder="1" applyAlignment="1" applyProtection="1">
      <alignment horizontal="center" vertical="center"/>
      <protection hidden="1"/>
    </xf>
    <xf numFmtId="0" fontId="43" fillId="15" borderId="142" xfId="0" applyFont="1" applyFill="1" applyBorder="1" applyAlignment="1" applyProtection="1">
      <alignment horizontal="center" vertical="center"/>
      <protection hidden="1"/>
    </xf>
    <xf numFmtId="0" fontId="43" fillId="15" borderId="257" xfId="0" applyFont="1" applyFill="1" applyBorder="1" applyAlignment="1" applyProtection="1">
      <alignment horizontal="center" vertical="center"/>
      <protection hidden="1"/>
    </xf>
    <xf numFmtId="0" fontId="43" fillId="15" borderId="270" xfId="0" applyFont="1" applyFill="1" applyBorder="1" applyAlignment="1" applyProtection="1">
      <alignment horizontal="center" vertical="center"/>
      <protection hidden="1"/>
    </xf>
    <xf numFmtId="0" fontId="43" fillId="15" borderId="246" xfId="0" applyFont="1" applyFill="1" applyBorder="1" applyAlignment="1" applyProtection="1">
      <alignment horizontal="center" vertical="center"/>
      <protection hidden="1"/>
    </xf>
    <xf numFmtId="0" fontId="43" fillId="15" borderId="256" xfId="0" applyFont="1" applyFill="1" applyBorder="1" applyAlignment="1" applyProtection="1">
      <alignment horizontal="center" vertical="center"/>
      <protection hidden="1"/>
    </xf>
    <xf numFmtId="0" fontId="43" fillId="15" borderId="265" xfId="0" applyFont="1" applyFill="1" applyBorder="1" applyAlignment="1" applyProtection="1">
      <alignment horizontal="center" vertical="center"/>
      <protection hidden="1"/>
    </xf>
    <xf numFmtId="0" fontId="47" fillId="0" borderId="333" xfId="0" applyFont="1" applyBorder="1" applyAlignment="1" applyProtection="1">
      <alignment horizontal="center" vertical="center"/>
      <protection hidden="1"/>
    </xf>
    <xf numFmtId="0" fontId="47" fillId="0" borderId="334" xfId="0" applyFont="1" applyBorder="1" applyAlignment="1" applyProtection="1">
      <alignment horizontal="center" vertical="center"/>
      <protection hidden="1"/>
    </xf>
    <xf numFmtId="0" fontId="47" fillId="0" borderId="326" xfId="0" applyFont="1" applyBorder="1" applyAlignment="1" applyProtection="1">
      <alignment horizontal="center" vertical="center"/>
      <protection hidden="1"/>
    </xf>
    <xf numFmtId="0" fontId="47" fillId="0" borderId="327" xfId="0" applyFont="1" applyBorder="1" applyAlignment="1" applyProtection="1">
      <alignment horizontal="center" vertical="center"/>
      <protection hidden="1"/>
    </xf>
    <xf numFmtId="0" fontId="47" fillId="0" borderId="308" xfId="0" applyFont="1" applyBorder="1" applyAlignment="1" applyProtection="1">
      <alignment horizontal="center" vertical="center"/>
      <protection hidden="1"/>
    </xf>
    <xf numFmtId="0" fontId="61" fillId="0" borderId="270" xfId="0" applyFont="1" applyBorder="1" applyAlignment="1" applyProtection="1">
      <alignment horizontal="center" vertical="center"/>
      <protection hidden="1"/>
    </xf>
    <xf numFmtId="0" fontId="61" fillId="0" borderId="265" xfId="0" applyFont="1" applyBorder="1" applyAlignment="1" applyProtection="1">
      <alignment horizontal="center" vertical="center"/>
      <protection hidden="1"/>
    </xf>
    <xf numFmtId="0" fontId="47" fillId="0" borderId="142" xfId="0" applyFont="1" applyBorder="1" applyAlignment="1" applyProtection="1">
      <alignment horizontal="center" vertical="center"/>
      <protection hidden="1"/>
    </xf>
    <xf numFmtId="0" fontId="47" fillId="0" borderId="257" xfId="0" applyFont="1" applyBorder="1" applyAlignment="1" applyProtection="1">
      <alignment horizontal="center" vertical="center"/>
      <protection hidden="1"/>
    </xf>
    <xf numFmtId="0" fontId="47" fillId="0" borderId="246" xfId="0" applyFont="1" applyBorder="1" applyAlignment="1" applyProtection="1">
      <alignment horizontal="center" vertical="center"/>
      <protection hidden="1"/>
    </xf>
    <xf numFmtId="0" fontId="47" fillId="0" borderId="256" xfId="0" applyFont="1" applyBorder="1" applyAlignment="1" applyProtection="1">
      <alignment horizontal="center" vertical="center"/>
      <protection hidden="1"/>
    </xf>
    <xf numFmtId="0" fontId="73" fillId="0" borderId="306" xfId="0" applyFont="1" applyBorder="1" applyAlignment="1" applyProtection="1">
      <alignment horizontal="center" vertical="center"/>
      <protection hidden="1"/>
    </xf>
    <xf numFmtId="0" fontId="73" fillId="0" borderId="258" xfId="0" applyFont="1" applyBorder="1" applyAlignment="1" applyProtection="1">
      <alignment horizontal="center" vertical="center"/>
      <protection hidden="1"/>
    </xf>
    <xf numFmtId="0" fontId="73" fillId="0" borderId="307" xfId="0" applyFont="1" applyBorder="1" applyAlignment="1" applyProtection="1">
      <alignment horizontal="center" vertical="center"/>
      <protection hidden="1"/>
    </xf>
    <xf numFmtId="0" fontId="73" fillId="0" borderId="259" xfId="0" applyFont="1" applyBorder="1" applyAlignment="1" applyProtection="1">
      <alignment horizontal="center" vertical="center"/>
      <protection hidden="1"/>
    </xf>
    <xf numFmtId="0" fontId="88" fillId="0" borderId="166" xfId="0" applyFont="1" applyBorder="1" applyAlignment="1" applyProtection="1">
      <alignment horizontal="center" vertical="center"/>
      <protection hidden="1"/>
    </xf>
    <xf numFmtId="0" fontId="88" fillId="0" borderId="133" xfId="0" applyFont="1" applyBorder="1" applyAlignment="1" applyProtection="1">
      <alignment horizontal="center" vertical="center"/>
      <protection hidden="1"/>
    </xf>
    <xf numFmtId="0" fontId="88" fillId="0" borderId="165" xfId="0" applyFont="1" applyBorder="1" applyAlignment="1" applyProtection="1">
      <alignment horizontal="center" vertical="center"/>
      <protection hidden="1"/>
    </xf>
    <xf numFmtId="0" fontId="89" fillId="0" borderId="142" xfId="0" applyFont="1" applyBorder="1" applyAlignment="1" applyProtection="1">
      <alignment horizontal="center" vertical="center"/>
      <protection hidden="1"/>
    </xf>
    <xf numFmtId="0" fontId="89" fillId="0" borderId="257" xfId="0" applyFont="1" applyBorder="1" applyAlignment="1" applyProtection="1">
      <alignment horizontal="center" vertical="center"/>
      <protection hidden="1"/>
    </xf>
    <xf numFmtId="0" fontId="89" fillId="0" borderId="270" xfId="0" applyFont="1" applyBorder="1" applyAlignment="1" applyProtection="1">
      <alignment horizontal="center" vertical="center"/>
      <protection hidden="1"/>
    </xf>
    <xf numFmtId="0" fontId="89" fillId="0" borderId="246" xfId="0" applyFont="1" applyBorder="1" applyAlignment="1" applyProtection="1">
      <alignment horizontal="center" vertical="center"/>
      <protection hidden="1"/>
    </xf>
    <xf numFmtId="0" fontId="89" fillId="0" borderId="256" xfId="0" applyFont="1" applyBorder="1" applyAlignment="1" applyProtection="1">
      <alignment horizontal="center" vertical="center"/>
      <protection hidden="1"/>
    </xf>
    <xf numFmtId="0" fontId="89" fillId="0" borderId="265" xfId="0" applyFont="1" applyBorder="1" applyAlignment="1" applyProtection="1">
      <alignment horizontal="center" vertical="center"/>
      <protection hidden="1"/>
    </xf>
    <xf numFmtId="0" fontId="89" fillId="0" borderId="328" xfId="0" applyFont="1" applyBorder="1" applyAlignment="1" applyProtection="1">
      <alignment horizontal="center" vertical="center"/>
      <protection hidden="1"/>
    </xf>
    <xf numFmtId="0" fontId="89" fillId="0" borderId="329" xfId="0" applyFont="1" applyBorder="1" applyAlignment="1" applyProtection="1">
      <alignment horizontal="center" vertical="center"/>
      <protection hidden="1"/>
    </xf>
    <xf numFmtId="0" fontId="47" fillId="0" borderId="258" xfId="0" applyFont="1" applyBorder="1" applyAlignment="1" applyProtection="1">
      <alignment horizontal="center" vertical="center"/>
      <protection hidden="1"/>
    </xf>
    <xf numFmtId="0" fontId="47" fillId="0" borderId="259" xfId="0" applyFont="1" applyBorder="1" applyAlignment="1" applyProtection="1">
      <alignment horizontal="center" vertical="center"/>
      <protection hidden="1"/>
    </xf>
    <xf numFmtId="0" fontId="73" fillId="0" borderId="257" xfId="0" applyFont="1" applyBorder="1" applyAlignment="1" applyProtection="1">
      <alignment horizontal="center" vertical="center"/>
      <protection hidden="1"/>
    </xf>
    <xf numFmtId="0" fontId="73" fillId="0" borderId="325" xfId="0" applyFont="1" applyBorder="1" applyAlignment="1" applyProtection="1">
      <alignment horizontal="center" vertical="center"/>
      <protection hidden="1"/>
    </xf>
    <xf numFmtId="0" fontId="73" fillId="0" borderId="256" xfId="0" applyFont="1" applyBorder="1" applyAlignment="1" applyProtection="1">
      <alignment horizontal="center" vertical="center"/>
      <protection hidden="1"/>
    </xf>
    <xf numFmtId="0" fontId="73" fillId="0" borderId="248" xfId="0" applyFont="1" applyBorder="1" applyAlignment="1" applyProtection="1">
      <alignment horizontal="center" vertical="center"/>
      <protection hidden="1"/>
    </xf>
    <xf numFmtId="0" fontId="66" fillId="0" borderId="203" xfId="0" applyFont="1" applyBorder="1" applyAlignment="1" applyProtection="1">
      <alignment horizontal="center" vertical="center" wrapText="1"/>
      <protection hidden="1"/>
    </xf>
    <xf numFmtId="0" fontId="66" fillId="0" borderId="133" xfId="0" applyFont="1" applyBorder="1" applyAlignment="1" applyProtection="1">
      <alignment horizontal="center" vertical="center" wrapText="1"/>
      <protection hidden="1"/>
    </xf>
    <xf numFmtId="0" fontId="66" fillId="0" borderId="249" xfId="0" applyFont="1" applyBorder="1" applyAlignment="1" applyProtection="1">
      <alignment horizontal="center" vertical="center" wrapText="1"/>
      <protection hidden="1"/>
    </xf>
    <xf numFmtId="0" fontId="0" fillId="0" borderId="133" xfId="0" applyBorder="1" applyAlignment="1" applyProtection="1">
      <alignment horizontal="center" vertical="center"/>
      <protection hidden="1"/>
    </xf>
    <xf numFmtId="0" fontId="0" fillId="0" borderId="116" xfId="0" applyBorder="1" applyAlignment="1" applyProtection="1">
      <alignment horizontal="center" vertical="center"/>
      <protection hidden="1"/>
    </xf>
    <xf numFmtId="0" fontId="0" fillId="0" borderId="166" xfId="0" applyBorder="1" applyAlignment="1" applyProtection="1">
      <alignment horizontal="center" vertical="center"/>
      <protection hidden="1"/>
    </xf>
    <xf numFmtId="0" fontId="0" fillId="0" borderId="249" xfId="0" applyBorder="1" applyAlignment="1" applyProtection="1">
      <alignment horizontal="center" vertical="center"/>
      <protection hidden="1"/>
    </xf>
    <xf numFmtId="0" fontId="0" fillId="0" borderId="305" xfId="0" applyBorder="1" applyAlignment="1" applyProtection="1">
      <alignment horizontal="center" vertical="center"/>
      <protection hidden="1"/>
    </xf>
    <xf numFmtId="0" fontId="72" fillId="0" borderId="306" xfId="0" applyFont="1" applyBorder="1" applyAlignment="1" applyProtection="1">
      <alignment horizontal="right" vertical="center"/>
      <protection hidden="1"/>
    </xf>
    <xf numFmtId="0" fontId="72" fillId="0" borderId="257" xfId="0" applyFont="1" applyBorder="1" applyAlignment="1" applyProtection="1">
      <alignment horizontal="right" vertical="center"/>
      <protection hidden="1"/>
    </xf>
    <xf numFmtId="0" fontId="72" fillId="0" borderId="168" xfId="0" applyFont="1" applyBorder="1" applyAlignment="1" applyProtection="1">
      <alignment horizontal="right" vertical="center"/>
      <protection hidden="1"/>
    </xf>
    <xf numFmtId="0" fontId="72" fillId="0" borderId="0" xfId="0" applyFont="1" applyBorder="1" applyAlignment="1" applyProtection="1">
      <alignment horizontal="right" vertical="center"/>
      <protection hidden="1"/>
    </xf>
    <xf numFmtId="0" fontId="72" fillId="0" borderId="307" xfId="0" applyFont="1" applyBorder="1" applyAlignment="1" applyProtection="1">
      <alignment horizontal="right" vertical="center"/>
      <protection hidden="1"/>
    </xf>
    <xf numFmtId="0" fontId="72" fillId="0" borderId="256" xfId="0" applyFont="1" applyBorder="1" applyAlignment="1" applyProtection="1">
      <alignment horizontal="right" vertical="center"/>
      <protection hidden="1"/>
    </xf>
    <xf numFmtId="0" fontId="73" fillId="0" borderId="314" xfId="0" applyFont="1" applyBorder="1" applyAlignment="1" applyProtection="1">
      <alignment horizontal="center" vertical="center"/>
      <protection hidden="1"/>
    </xf>
    <xf numFmtId="0" fontId="73" fillId="0" borderId="315" xfId="0" applyFont="1" applyBorder="1" applyAlignment="1" applyProtection="1">
      <alignment horizontal="center" vertical="center"/>
      <protection hidden="1"/>
    </xf>
    <xf numFmtId="0" fontId="73" fillId="0" borderId="316" xfId="0" applyFont="1" applyBorder="1" applyAlignment="1" applyProtection="1">
      <alignment horizontal="center" vertical="center"/>
      <protection hidden="1"/>
    </xf>
    <xf numFmtId="0" fontId="89" fillId="0" borderId="321" xfId="0" applyFont="1" applyBorder="1" applyAlignment="1" applyProtection="1">
      <alignment horizontal="center" vertical="center"/>
      <protection hidden="1"/>
    </xf>
    <xf numFmtId="0" fontId="89" fillId="0" borderId="322" xfId="0" applyFont="1" applyBorder="1" applyAlignment="1" applyProtection="1">
      <alignment horizontal="center" vertical="center"/>
      <protection hidden="1"/>
    </xf>
    <xf numFmtId="0" fontId="66" fillId="0" borderId="313" xfId="0" applyFont="1" applyBorder="1" applyAlignment="1" applyProtection="1">
      <alignment horizontal="center" vertical="center" wrapText="1"/>
      <protection hidden="1"/>
    </xf>
    <xf numFmtId="0" fontId="66" fillId="0" borderId="317" xfId="0" applyFont="1" applyBorder="1" applyAlignment="1" applyProtection="1">
      <alignment horizontal="center" vertical="center" wrapText="1"/>
      <protection hidden="1"/>
    </xf>
    <xf numFmtId="0" fontId="73" fillId="0" borderId="323" xfId="0" applyFont="1" applyBorder="1" applyAlignment="1" applyProtection="1">
      <alignment horizontal="center" vertical="center"/>
      <protection hidden="1"/>
    </xf>
    <xf numFmtId="0" fontId="74" fillId="0" borderId="142" xfId="0" applyFont="1" applyBorder="1" applyAlignment="1" applyProtection="1">
      <alignment horizontal="center" vertical="center"/>
      <protection hidden="1"/>
    </xf>
    <xf numFmtId="0" fontId="74" fillId="0" borderId="246" xfId="0" applyFont="1" applyBorder="1" applyAlignment="1" applyProtection="1">
      <alignment horizontal="center" vertical="center"/>
      <protection hidden="1"/>
    </xf>
    <xf numFmtId="0" fontId="36" fillId="16" borderId="166" xfId="0" applyFont="1" applyFill="1" applyBorder="1" applyAlignment="1" applyProtection="1">
      <alignment horizontal="center" vertical="center" wrapText="1"/>
      <protection hidden="1"/>
    </xf>
    <xf numFmtId="0" fontId="36" fillId="16" borderId="133" xfId="0" applyFont="1" applyFill="1" applyBorder="1" applyAlignment="1" applyProtection="1">
      <alignment horizontal="center" vertical="center" wrapText="1"/>
      <protection hidden="1"/>
    </xf>
    <xf numFmtId="0" fontId="36" fillId="16" borderId="116" xfId="0" applyFont="1" applyFill="1" applyBorder="1" applyAlignment="1" applyProtection="1">
      <alignment horizontal="center" vertical="center" wrapText="1"/>
      <protection hidden="1"/>
    </xf>
    <xf numFmtId="0" fontId="36" fillId="16" borderId="142" xfId="0" applyFont="1" applyFill="1" applyBorder="1" applyAlignment="1" applyProtection="1">
      <alignment horizontal="center" vertical="center" textRotation="90" wrapText="1"/>
      <protection hidden="1"/>
    </xf>
    <xf numFmtId="0" fontId="36" fillId="16" borderId="246" xfId="0" applyFont="1" applyFill="1" applyBorder="1" applyAlignment="1" applyProtection="1">
      <alignment horizontal="center" vertical="center" textRotation="90" wrapText="1"/>
      <protection hidden="1"/>
    </xf>
    <xf numFmtId="0" fontId="36" fillId="16" borderId="282" xfId="0" applyFont="1" applyFill="1" applyBorder="1" applyAlignment="1" applyProtection="1">
      <alignment horizontal="center" vertical="center" textRotation="90" wrapText="1"/>
      <protection hidden="1"/>
    </xf>
    <xf numFmtId="0" fontId="36" fillId="16" borderId="283" xfId="0" applyFont="1" applyFill="1" applyBorder="1" applyAlignment="1" applyProtection="1">
      <alignment horizontal="center" vertical="center" textRotation="90" wrapText="1"/>
      <protection hidden="1"/>
    </xf>
    <xf numFmtId="0" fontId="22" fillId="16" borderId="20" xfId="0" applyFont="1" applyFill="1" applyBorder="1" applyAlignment="1" applyProtection="1">
      <alignment horizontal="center" vertical="center" textRotation="90" wrapText="1"/>
      <protection hidden="1"/>
    </xf>
    <xf numFmtId="0" fontId="22" fillId="16" borderId="22" xfId="0" applyFont="1" applyFill="1" applyBorder="1" applyAlignment="1" applyProtection="1">
      <alignment horizontal="center" vertical="center" textRotation="90" wrapText="1"/>
      <protection hidden="1"/>
    </xf>
    <xf numFmtId="0" fontId="22" fillId="16" borderId="36" xfId="0" applyFont="1" applyFill="1" applyBorder="1" applyAlignment="1" applyProtection="1">
      <alignment horizontal="center" vertical="center" textRotation="90" wrapText="1"/>
      <protection hidden="1"/>
    </xf>
    <xf numFmtId="0" fontId="56" fillId="16" borderId="83" xfId="0" applyFont="1" applyFill="1" applyBorder="1" applyAlignment="1" applyProtection="1">
      <alignment horizontal="center" vertical="center" wrapText="1"/>
      <protection hidden="1"/>
    </xf>
    <xf numFmtId="0" fontId="56" fillId="16" borderId="84" xfId="0" applyFont="1" applyFill="1" applyBorder="1" applyAlignment="1" applyProtection="1">
      <alignment horizontal="center" vertical="center" wrapText="1"/>
      <protection hidden="1"/>
    </xf>
    <xf numFmtId="0" fontId="56" fillId="16" borderId="277" xfId="0" applyFont="1" applyFill="1" applyBorder="1" applyAlignment="1" applyProtection="1">
      <alignment horizontal="center" vertical="center" wrapText="1"/>
      <protection hidden="1"/>
    </xf>
    <xf numFmtId="0" fontId="52" fillId="16" borderId="278" xfId="0" applyFont="1" applyFill="1" applyBorder="1" applyAlignment="1" applyProtection="1">
      <alignment horizontal="center" vertical="center" textRotation="90" wrapText="1"/>
      <protection hidden="1"/>
    </xf>
    <xf numFmtId="0" fontId="52" fillId="16" borderId="267" xfId="0" applyFont="1" applyFill="1" applyBorder="1" applyAlignment="1" applyProtection="1">
      <alignment horizontal="center" vertical="center" textRotation="90" wrapText="1"/>
      <protection hidden="1"/>
    </xf>
    <xf numFmtId="0" fontId="51" fillId="16" borderId="189" xfId="0" applyFont="1" applyFill="1" applyBorder="1" applyAlignment="1" applyProtection="1">
      <alignment horizontal="center" vertical="center" textRotation="90" wrapText="1"/>
      <protection hidden="1"/>
    </xf>
    <xf numFmtId="0" fontId="51" fillId="16" borderId="267" xfId="0" applyFont="1" applyFill="1" applyBorder="1" applyAlignment="1" applyProtection="1">
      <alignment horizontal="center" vertical="center" textRotation="90" wrapText="1"/>
      <protection hidden="1"/>
    </xf>
    <xf numFmtId="0" fontId="62" fillId="16" borderId="258" xfId="0" applyFont="1" applyFill="1" applyBorder="1" applyAlignment="1" applyProtection="1">
      <alignment horizontal="center" vertical="center" textRotation="90" wrapText="1"/>
      <protection hidden="1"/>
    </xf>
    <xf numFmtId="0" fontId="62" fillId="16" borderId="259" xfId="0" applyFont="1" applyFill="1" applyBorder="1" applyAlignment="1" applyProtection="1">
      <alignment horizontal="center" vertical="center" textRotation="90" wrapText="1"/>
      <protection hidden="1"/>
    </xf>
    <xf numFmtId="0" fontId="58" fillId="16" borderId="166" xfId="0" applyFont="1" applyFill="1" applyBorder="1" applyAlignment="1" applyProtection="1">
      <alignment horizontal="center" vertical="center" wrapText="1"/>
      <protection hidden="1"/>
    </xf>
    <xf numFmtId="0" fontId="58" fillId="16" borderId="133" xfId="0" applyFont="1" applyFill="1" applyBorder="1" applyAlignment="1" applyProtection="1">
      <alignment horizontal="center" vertical="center" wrapText="1"/>
      <protection hidden="1"/>
    </xf>
    <xf numFmtId="0" fontId="58" fillId="16" borderId="116" xfId="0" applyFont="1" applyFill="1" applyBorder="1" applyAlignment="1" applyProtection="1">
      <alignment horizontal="center" vertical="center" wrapText="1"/>
      <protection hidden="1"/>
    </xf>
    <xf numFmtId="0" fontId="22" fillId="16" borderId="212" xfId="0" applyFont="1" applyFill="1" applyBorder="1" applyAlignment="1" applyProtection="1">
      <alignment horizontal="center" vertical="center" textRotation="90" wrapText="1"/>
      <protection hidden="1"/>
    </xf>
    <xf numFmtId="0" fontId="22" fillId="16" borderId="213" xfId="0" applyFont="1" applyFill="1" applyBorder="1" applyAlignment="1" applyProtection="1">
      <alignment horizontal="center" vertical="center" textRotation="90" wrapText="1"/>
      <protection hidden="1"/>
    </xf>
    <xf numFmtId="0" fontId="17" fillId="16" borderId="83" xfId="0" applyFont="1" applyFill="1" applyBorder="1" applyAlignment="1" applyProtection="1">
      <alignment horizontal="center" vertical="center" wrapText="1"/>
      <protection hidden="1"/>
    </xf>
    <xf numFmtId="0" fontId="17" fillId="16" borderId="84" xfId="0" applyFont="1" applyFill="1" applyBorder="1" applyAlignment="1" applyProtection="1">
      <alignment horizontal="center" vertical="center" wrapText="1"/>
      <protection hidden="1"/>
    </xf>
    <xf numFmtId="0" fontId="17" fillId="16" borderId="85" xfId="0" applyFont="1" applyFill="1" applyBorder="1" applyAlignment="1" applyProtection="1">
      <alignment horizontal="center" vertical="center" wrapText="1"/>
      <protection hidden="1"/>
    </xf>
    <xf numFmtId="0" fontId="21" fillId="16" borderId="117" xfId="0" applyFont="1" applyFill="1" applyBorder="1" applyAlignment="1" applyProtection="1">
      <alignment horizontal="center" vertical="center" textRotation="90" wrapText="1"/>
      <protection hidden="1"/>
    </xf>
    <xf numFmtId="0" fontId="21" fillId="16" borderId="81" xfId="0" applyFont="1" applyFill="1" applyBorder="1" applyAlignment="1" applyProtection="1">
      <alignment horizontal="center" vertical="center" textRotation="90" wrapText="1"/>
      <protection hidden="1"/>
    </xf>
    <xf numFmtId="0" fontId="18" fillId="16" borderId="84" xfId="0" applyFont="1" applyFill="1" applyBorder="1" applyAlignment="1" applyProtection="1">
      <alignment horizontal="center" vertical="center" wrapText="1"/>
      <protection hidden="1"/>
    </xf>
    <xf numFmtId="0" fontId="18" fillId="16" borderId="277" xfId="0" applyFont="1" applyFill="1" applyBorder="1" applyAlignment="1" applyProtection="1">
      <alignment horizontal="center" vertical="center" wrapText="1"/>
      <protection hidden="1"/>
    </xf>
    <xf numFmtId="0" fontId="21" fillId="16" borderId="278" xfId="0" applyFont="1" applyFill="1" applyBorder="1" applyAlignment="1" applyProtection="1">
      <alignment horizontal="center" vertical="center" textRotation="90" wrapText="1"/>
      <protection hidden="1"/>
    </xf>
    <xf numFmtId="0" fontId="21" fillId="16" borderId="267" xfId="0" applyFont="1" applyFill="1" applyBorder="1" applyAlignment="1" applyProtection="1">
      <alignment horizontal="center" vertical="center" textRotation="90" wrapText="1"/>
      <protection hidden="1"/>
    </xf>
    <xf numFmtId="0" fontId="4" fillId="16" borderId="189" xfId="0" applyFont="1" applyFill="1" applyBorder="1" applyAlignment="1" applyProtection="1">
      <alignment horizontal="center" vertical="center" textRotation="90" wrapText="1"/>
      <protection hidden="1"/>
    </xf>
    <xf numFmtId="0" fontId="4" fillId="16" borderId="267" xfId="0" applyFont="1" applyFill="1" applyBorder="1" applyAlignment="1" applyProtection="1">
      <alignment horizontal="center" vertical="center" textRotation="90" wrapText="1"/>
      <protection hidden="1"/>
    </xf>
    <xf numFmtId="0" fontId="55" fillId="16" borderId="189" xfId="0" applyFont="1" applyFill="1" applyBorder="1" applyAlignment="1" applyProtection="1">
      <alignment horizontal="center" vertical="center" textRotation="90" wrapText="1"/>
      <protection hidden="1"/>
    </xf>
    <xf numFmtId="0" fontId="55" fillId="16" borderId="267" xfId="0" applyFont="1" applyFill="1" applyBorder="1" applyAlignment="1" applyProtection="1">
      <alignment horizontal="center" vertical="center" textRotation="90" wrapText="1"/>
      <protection hidden="1"/>
    </xf>
    <xf numFmtId="0" fontId="21" fillId="16" borderId="282" xfId="0" applyFont="1" applyFill="1" applyBorder="1" applyAlignment="1" applyProtection="1">
      <alignment horizontal="center" vertical="center" textRotation="90" wrapText="1"/>
      <protection hidden="1"/>
    </xf>
    <xf numFmtId="0" fontId="21" fillId="16" borderId="283" xfId="0" applyFont="1" applyFill="1" applyBorder="1" applyAlignment="1" applyProtection="1">
      <alignment horizontal="center" vertical="center" textRotation="90" wrapText="1"/>
      <protection hidden="1"/>
    </xf>
    <xf numFmtId="0" fontId="53" fillId="16" borderId="30" xfId="0" applyFont="1" applyFill="1" applyBorder="1" applyAlignment="1" applyProtection="1">
      <alignment horizontal="center" vertical="center" textRotation="90" wrapText="1"/>
      <protection hidden="1"/>
    </xf>
    <xf numFmtId="0" fontId="53" fillId="16" borderId="210" xfId="0" applyFont="1" applyFill="1" applyBorder="1" applyAlignment="1" applyProtection="1">
      <alignment horizontal="center" vertical="center" textRotation="90" wrapText="1"/>
      <protection hidden="1"/>
    </xf>
    <xf numFmtId="0" fontId="33" fillId="16" borderId="117" xfId="0" applyFont="1" applyFill="1" applyBorder="1" applyAlignment="1" applyProtection="1">
      <alignment horizontal="center" vertical="center" textRotation="90" wrapText="1"/>
      <protection hidden="1"/>
    </xf>
    <xf numFmtId="0" fontId="33" fillId="16" borderId="86" xfId="0" applyFont="1" applyFill="1" applyBorder="1" applyAlignment="1" applyProtection="1">
      <alignment horizontal="center" vertical="center" textRotation="90" wrapText="1"/>
      <protection hidden="1"/>
    </xf>
    <xf numFmtId="0" fontId="71" fillId="0" borderId="146" xfId="0" applyFont="1" applyBorder="1" applyAlignment="1" applyProtection="1">
      <alignment horizontal="center" vertical="center"/>
      <protection hidden="1"/>
    </xf>
    <xf numFmtId="0" fontId="71" fillId="0" borderId="147" xfId="0" applyFont="1" applyBorder="1" applyAlignment="1" applyProtection="1">
      <alignment horizontal="center" vertical="center"/>
      <protection hidden="1"/>
    </xf>
    <xf numFmtId="0" fontId="40" fillId="16" borderId="189" xfId="0" applyFont="1" applyFill="1" applyBorder="1" applyAlignment="1" applyProtection="1">
      <alignment horizontal="center" vertical="center" textRotation="90" wrapText="1"/>
      <protection hidden="1"/>
    </xf>
    <xf numFmtId="0" fontId="40" fillId="16" borderId="267" xfId="0" applyFont="1" applyFill="1" applyBorder="1" applyAlignment="1" applyProtection="1">
      <alignment horizontal="center" vertical="center" textRotation="90" wrapText="1"/>
      <protection hidden="1"/>
    </xf>
    <xf numFmtId="0" fontId="76" fillId="16" borderId="189" xfId="0" applyFont="1" applyFill="1" applyBorder="1" applyAlignment="1" applyProtection="1">
      <alignment horizontal="center" vertical="center" textRotation="90" wrapText="1"/>
      <protection hidden="1"/>
    </xf>
    <xf numFmtId="0" fontId="76" fillId="16" borderId="267" xfId="0" applyFont="1" applyFill="1" applyBorder="1" applyAlignment="1" applyProtection="1">
      <alignment horizontal="center" vertical="center" textRotation="90" wrapText="1"/>
      <protection hidden="1"/>
    </xf>
    <xf numFmtId="0" fontId="71" fillId="0" borderId="167" xfId="0" applyFont="1" applyBorder="1" applyAlignment="1" applyProtection="1">
      <alignment horizontal="center" vertical="center"/>
      <protection hidden="1"/>
    </xf>
    <xf numFmtId="0" fontId="71" fillId="0" borderId="148" xfId="0" applyFont="1" applyBorder="1" applyAlignment="1" applyProtection="1">
      <alignment horizontal="center" vertical="center"/>
      <protection hidden="1"/>
    </xf>
    <xf numFmtId="0" fontId="71" fillId="0" borderId="103" xfId="0" applyFont="1" applyBorder="1" applyAlignment="1" applyProtection="1">
      <alignment horizontal="center" vertical="center"/>
      <protection hidden="1"/>
    </xf>
    <xf numFmtId="0" fontId="71" fillId="0" borderId="183" xfId="0" applyFont="1" applyBorder="1" applyAlignment="1" applyProtection="1">
      <alignment horizontal="center" vertical="center"/>
      <protection hidden="1"/>
    </xf>
    <xf numFmtId="0" fontId="0" fillId="0" borderId="204" xfId="0" applyBorder="1" applyAlignment="1" applyProtection="1">
      <alignment horizontal="center"/>
      <protection hidden="1"/>
    </xf>
    <xf numFmtId="0" fontId="0" fillId="0" borderId="196" xfId="0" applyBorder="1" applyAlignment="1" applyProtection="1">
      <alignment horizontal="center"/>
      <protection hidden="1"/>
    </xf>
    <xf numFmtId="0" fontId="0" fillId="0" borderId="196" xfId="0" applyBorder="1" applyAlignment="1" applyProtection="1">
      <alignment horizontal="center" vertical="center"/>
      <protection hidden="1"/>
    </xf>
    <xf numFmtId="0" fontId="0" fillId="0" borderId="201" xfId="0" applyBorder="1" applyAlignment="1" applyProtection="1">
      <alignment horizontal="center"/>
      <protection hidden="1"/>
    </xf>
    <xf numFmtId="0" fontId="71" fillId="0" borderId="195" xfId="0" applyFont="1" applyBorder="1" applyAlignment="1" applyProtection="1">
      <alignment horizontal="center" vertical="center"/>
      <protection hidden="1"/>
    </xf>
    <xf numFmtId="0" fontId="71" fillId="0" borderId="116" xfId="0" applyFont="1" applyBorder="1" applyAlignment="1" applyProtection="1">
      <alignment horizontal="center" vertical="center"/>
      <protection hidden="1"/>
    </xf>
    <xf numFmtId="0" fontId="0" fillId="0" borderId="184" xfId="0" applyBorder="1" applyAlignment="1" applyProtection="1">
      <alignment horizontal="center"/>
      <protection hidden="1"/>
    </xf>
    <xf numFmtId="0" fontId="0" fillId="0" borderId="200" xfId="0" applyBorder="1" applyAlignment="1" applyProtection="1">
      <alignment horizontal="center"/>
      <protection hidden="1"/>
    </xf>
    <xf numFmtId="0" fontId="0" fillId="0" borderId="185" xfId="0" applyBorder="1" applyAlignment="1" applyProtection="1">
      <alignment horizontal="center"/>
      <protection hidden="1"/>
    </xf>
    <xf numFmtId="0" fontId="0" fillId="0" borderId="197" xfId="0" applyBorder="1" applyAlignment="1" applyProtection="1">
      <alignment horizontal="center"/>
      <protection hidden="1"/>
    </xf>
    <xf numFmtId="0" fontId="66" fillId="0" borderId="116" xfId="0" applyFont="1" applyBorder="1" applyAlignment="1" applyProtection="1">
      <alignment horizontal="center" vertical="center" wrapText="1"/>
      <protection hidden="1"/>
    </xf>
    <xf numFmtId="0" fontId="43" fillId="15" borderId="146" xfId="0" applyFont="1" applyFill="1" applyBorder="1" applyAlignment="1" applyProtection="1">
      <alignment horizontal="center" vertical="center"/>
      <protection hidden="1"/>
    </xf>
    <xf numFmtId="0" fontId="43" fillId="15" borderId="147" xfId="0" applyFont="1" applyFill="1" applyBorder="1" applyAlignment="1" applyProtection="1">
      <alignment horizontal="center" vertical="center"/>
      <protection hidden="1"/>
    </xf>
    <xf numFmtId="0" fontId="43" fillId="15" borderId="167" xfId="0" applyFont="1" applyFill="1" applyBorder="1" applyAlignment="1" applyProtection="1">
      <alignment horizontal="center" vertical="center"/>
      <protection hidden="1"/>
    </xf>
    <xf numFmtId="0" fontId="68" fillId="15" borderId="204" xfId="0" applyFont="1" applyFill="1" applyBorder="1" applyAlignment="1" applyProtection="1">
      <alignment horizontal="center" vertical="center"/>
      <protection hidden="1"/>
    </xf>
    <xf numFmtId="0" fontId="0" fillId="0" borderId="196" xfId="0" applyBorder="1"/>
    <xf numFmtId="0" fontId="0" fillId="0" borderId="200" xfId="0" applyBorder="1"/>
    <xf numFmtId="0" fontId="43" fillId="15" borderId="187" xfId="0" applyFont="1" applyFill="1" applyBorder="1" applyAlignment="1" applyProtection="1">
      <alignment horizontal="center" vertical="center"/>
      <protection hidden="1"/>
    </xf>
    <xf numFmtId="0" fontId="43" fillId="15" borderId="196" xfId="0" applyFont="1" applyFill="1" applyBorder="1" applyAlignment="1" applyProtection="1">
      <alignment horizontal="center" vertical="center"/>
      <protection hidden="1"/>
    </xf>
    <xf numFmtId="0" fontId="43" fillId="15" borderId="201" xfId="0" applyFont="1" applyFill="1" applyBorder="1" applyAlignment="1" applyProtection="1">
      <alignment horizontal="center" vertical="center"/>
      <protection hidden="1"/>
    </xf>
    <xf numFmtId="0" fontId="0" fillId="0" borderId="184" xfId="0" applyBorder="1" applyAlignment="1" applyProtection="1">
      <alignment horizontal="center" vertical="center"/>
      <protection hidden="1"/>
    </xf>
    <xf numFmtId="0" fontId="0" fillId="0" borderId="200" xfId="0" applyBorder="1" applyAlignment="1" applyProtection="1">
      <alignment horizontal="center" vertical="center"/>
      <protection hidden="1"/>
    </xf>
    <xf numFmtId="0" fontId="0" fillId="0" borderId="185" xfId="0" applyBorder="1" applyAlignment="1" applyProtection="1">
      <alignment horizontal="center" vertical="center"/>
      <protection hidden="1"/>
    </xf>
    <xf numFmtId="0" fontId="47" fillId="0" borderId="146" xfId="0" applyFont="1" applyBorder="1" applyAlignment="1" applyProtection="1">
      <alignment horizontal="center" vertical="center"/>
      <protection hidden="1"/>
    </xf>
    <xf numFmtId="0" fontId="47" fillId="0" borderId="147" xfId="0" applyFont="1" applyBorder="1" applyAlignment="1" applyProtection="1">
      <alignment horizontal="center" vertical="center"/>
      <protection hidden="1"/>
    </xf>
    <xf numFmtId="0" fontId="47" fillId="0" borderId="167" xfId="0" applyFont="1" applyBorder="1" applyAlignment="1" applyProtection="1">
      <alignment horizontal="center" vertical="center"/>
      <protection hidden="1"/>
    </xf>
    <xf numFmtId="0" fontId="47" fillId="0" borderId="148" xfId="0" applyFont="1" applyBorder="1" applyAlignment="1" applyProtection="1">
      <alignment horizontal="center" vertical="center"/>
      <protection hidden="1"/>
    </xf>
    <xf numFmtId="0" fontId="47" fillId="0" borderId="103" xfId="0" applyFont="1" applyBorder="1" applyAlignment="1" applyProtection="1">
      <alignment horizontal="center" vertical="center"/>
      <protection hidden="1"/>
    </xf>
    <xf numFmtId="0" fontId="47" fillId="0" borderId="183" xfId="0" applyFont="1" applyBorder="1" applyAlignment="1" applyProtection="1">
      <alignment horizontal="center" vertical="center"/>
      <protection hidden="1"/>
    </xf>
    <xf numFmtId="0" fontId="0" fillId="0" borderId="197" xfId="0" applyBorder="1" applyAlignment="1" applyProtection="1">
      <alignment horizontal="center" vertical="center"/>
      <protection hidden="1"/>
    </xf>
    <xf numFmtId="0" fontId="0" fillId="0" borderId="186" xfId="0" applyBorder="1" applyAlignment="1" applyProtection="1">
      <alignment horizontal="center" vertical="center"/>
      <protection hidden="1"/>
    </xf>
    <xf numFmtId="0" fontId="47" fillId="0" borderId="195" xfId="0" applyFont="1" applyBorder="1" applyAlignment="1" applyProtection="1">
      <alignment horizontal="center" vertical="center"/>
      <protection hidden="1"/>
    </xf>
    <xf numFmtId="0" fontId="47" fillId="0" borderId="116" xfId="0" applyFont="1" applyBorder="1" applyAlignment="1" applyProtection="1">
      <alignment horizontal="center" vertical="center"/>
      <protection hidden="1"/>
    </xf>
    <xf numFmtId="0" fontId="47" fillId="0" borderId="146" xfId="0" applyFont="1" applyBorder="1" applyAlignment="1" applyProtection="1">
      <alignment horizontal="right"/>
      <protection hidden="1"/>
    </xf>
    <xf numFmtId="0" fontId="47" fillId="0" borderId="147" xfId="0" applyFont="1" applyBorder="1" applyAlignment="1" applyProtection="1">
      <alignment horizontal="right"/>
      <protection hidden="1"/>
    </xf>
    <xf numFmtId="0" fontId="47" fillId="0" borderId="190" xfId="0" applyFont="1" applyBorder="1" applyAlignment="1" applyProtection="1">
      <alignment horizontal="right"/>
      <protection hidden="1"/>
    </xf>
    <xf numFmtId="0" fontId="47" fillId="0" borderId="148" xfId="0" applyFont="1" applyBorder="1" applyAlignment="1" applyProtection="1">
      <alignment horizontal="right"/>
      <protection hidden="1"/>
    </xf>
    <xf numFmtId="0" fontId="47" fillId="0" borderId="103" xfId="0" applyFont="1" applyBorder="1" applyAlignment="1" applyProtection="1">
      <alignment horizontal="right"/>
      <protection hidden="1"/>
    </xf>
    <xf numFmtId="0" fontId="47" fillId="0" borderId="166" xfId="0" applyFont="1" applyBorder="1" applyAlignment="1" applyProtection="1">
      <alignment horizontal="right"/>
      <protection hidden="1"/>
    </xf>
    <xf numFmtId="0" fontId="71" fillId="0" borderId="266" xfId="0" applyFont="1" applyBorder="1" applyAlignment="1" applyProtection="1">
      <alignment horizontal="center" vertical="center"/>
      <protection hidden="1"/>
    </xf>
    <xf numFmtId="0" fontId="71" fillId="0" borderId="267" xfId="0" applyFont="1" applyBorder="1" applyAlignment="1" applyProtection="1">
      <alignment horizontal="center" vertical="center"/>
      <protection hidden="1"/>
    </xf>
    <xf numFmtId="0" fontId="71" fillId="0" borderId="268" xfId="0" applyFont="1" applyBorder="1" applyAlignment="1" applyProtection="1">
      <alignment horizontal="center" vertical="center"/>
      <protection hidden="1"/>
    </xf>
    <xf numFmtId="0" fontId="71" fillId="0" borderId="191" xfId="0" applyFont="1" applyBorder="1" applyAlignment="1" applyProtection="1">
      <alignment horizontal="center" vertical="center"/>
      <protection hidden="1"/>
    </xf>
    <xf numFmtId="0" fontId="71" fillId="0" borderId="189" xfId="0" applyFont="1" applyBorder="1" applyAlignment="1" applyProtection="1">
      <alignment horizontal="center" vertical="center"/>
      <protection hidden="1"/>
    </xf>
    <xf numFmtId="0" fontId="71" fillId="0" borderId="192" xfId="0" applyFont="1" applyBorder="1" applyAlignment="1" applyProtection="1">
      <alignment horizontal="center" vertical="center"/>
      <protection hidden="1"/>
    </xf>
    <xf numFmtId="0" fontId="73" fillId="0" borderId="184" xfId="0" applyFont="1" applyBorder="1" applyAlignment="1" applyProtection="1">
      <alignment horizontal="right" vertical="center"/>
      <protection hidden="1"/>
    </xf>
    <xf numFmtId="0" fontId="73" fillId="0" borderId="185" xfId="0" applyFont="1" applyBorder="1" applyAlignment="1" applyProtection="1">
      <alignment horizontal="right" vertical="center"/>
      <protection hidden="1"/>
    </xf>
    <xf numFmtId="0" fontId="73" fillId="0" borderId="187" xfId="0" applyFont="1" applyBorder="1" applyAlignment="1" applyProtection="1">
      <alignment horizontal="right" vertical="center"/>
      <protection hidden="1"/>
    </xf>
    <xf numFmtId="0" fontId="0" fillId="0" borderId="260" xfId="0" applyBorder="1" applyAlignment="1" applyProtection="1">
      <alignment horizontal="center"/>
      <protection hidden="1"/>
    </xf>
    <xf numFmtId="0" fontId="0" fillId="0" borderId="182" xfId="0" applyBorder="1" applyAlignment="1" applyProtection="1">
      <alignment horizontal="center"/>
      <protection hidden="1"/>
    </xf>
    <xf numFmtId="0" fontId="0" fillId="0" borderId="261" xfId="0" applyBorder="1" applyAlignment="1" applyProtection="1">
      <alignment horizontal="center"/>
      <protection hidden="1"/>
    </xf>
    <xf numFmtId="0" fontId="37" fillId="16" borderId="159" xfId="0" applyFont="1" applyFill="1" applyBorder="1" applyAlignment="1" applyProtection="1">
      <alignment horizontal="center" vertical="center" wrapText="1"/>
      <protection hidden="1"/>
    </xf>
    <xf numFmtId="0" fontId="37" fillId="16" borderId="160" xfId="0" applyFont="1" applyFill="1" applyBorder="1" applyAlignment="1" applyProtection="1">
      <alignment horizontal="center" vertical="center" wrapText="1"/>
      <protection hidden="1"/>
    </xf>
    <xf numFmtId="0" fontId="37" fillId="16" borderId="161" xfId="0" applyFont="1" applyFill="1" applyBorder="1" applyAlignment="1" applyProtection="1">
      <alignment horizontal="center" vertical="center" wrapText="1"/>
      <protection hidden="1"/>
    </xf>
    <xf numFmtId="0" fontId="19" fillId="16" borderId="143" xfId="0" applyFont="1" applyFill="1" applyBorder="1" applyAlignment="1" applyProtection="1">
      <alignment horizontal="center" vertical="center" wrapText="1"/>
      <protection hidden="1"/>
    </xf>
    <xf numFmtId="0" fontId="19" fillId="16" borderId="144" xfId="0" applyFont="1" applyFill="1" applyBorder="1" applyAlignment="1" applyProtection="1">
      <alignment horizontal="center" vertical="center" wrapText="1"/>
      <protection hidden="1"/>
    </xf>
    <xf numFmtId="0" fontId="19" fillId="16" borderId="180" xfId="0" applyFont="1" applyFill="1" applyBorder="1" applyAlignment="1" applyProtection="1">
      <alignment horizontal="center" vertical="center" wrapText="1"/>
      <protection hidden="1"/>
    </xf>
    <xf numFmtId="0" fontId="29" fillId="16" borderId="101" xfId="0" applyFont="1" applyFill="1" applyBorder="1" applyAlignment="1" applyProtection="1">
      <alignment horizontal="center" vertical="center" wrapText="1"/>
      <protection locked="0"/>
    </xf>
    <xf numFmtId="0" fontId="29" fillId="16" borderId="114" xfId="0" applyFont="1" applyFill="1" applyBorder="1" applyAlignment="1" applyProtection="1">
      <alignment horizontal="center" vertical="center" wrapText="1"/>
      <protection locked="0"/>
    </xf>
    <xf numFmtId="0" fontId="29" fillId="16" borderId="113" xfId="0" applyFont="1" applyFill="1" applyBorder="1" applyAlignment="1" applyProtection="1">
      <alignment horizontal="center" wrapText="1"/>
      <protection locked="0"/>
    </xf>
    <xf numFmtId="0" fontId="29" fillId="16" borderId="101" xfId="0" applyFont="1" applyFill="1" applyBorder="1" applyAlignment="1" applyProtection="1">
      <alignment horizontal="center" wrapText="1"/>
      <protection locked="0"/>
    </xf>
    <xf numFmtId="0" fontId="29" fillId="16" borderId="114" xfId="0" applyFont="1" applyFill="1" applyBorder="1" applyAlignment="1" applyProtection="1">
      <alignment horizontal="center" wrapText="1"/>
      <protection locked="0"/>
    </xf>
    <xf numFmtId="0" fontId="48" fillId="16" borderId="174" xfId="0" applyFont="1" applyFill="1" applyBorder="1" applyAlignment="1" applyProtection="1">
      <alignment horizontal="center" vertical="center" wrapText="1"/>
      <protection hidden="1"/>
    </xf>
    <xf numFmtId="0" fontId="0" fillId="0" borderId="101" xfId="0" applyBorder="1"/>
    <xf numFmtId="0" fontId="0" fillId="0" borderId="175" xfId="0" applyBorder="1"/>
    <xf numFmtId="0" fontId="35" fillId="16" borderId="285" xfId="0" applyFont="1" applyFill="1" applyBorder="1" applyAlignment="1" applyProtection="1">
      <alignment horizontal="center" vertical="center" wrapText="1"/>
      <protection hidden="1"/>
    </xf>
    <xf numFmtId="0" fontId="0" fillId="0" borderId="63" xfId="0" applyBorder="1"/>
    <xf numFmtId="0" fontId="0" fillId="0" borderId="286" xfId="0" applyBorder="1"/>
    <xf numFmtId="0" fontId="37" fillId="16" borderId="152" xfId="0" applyFont="1" applyFill="1" applyBorder="1" applyAlignment="1" applyProtection="1">
      <alignment horizontal="center" vertical="center" textRotation="90" wrapText="1"/>
      <protection hidden="1"/>
    </xf>
    <xf numFmtId="0" fontId="37" fillId="16" borderId="157" xfId="0" applyFont="1" applyFill="1" applyBorder="1" applyAlignment="1" applyProtection="1">
      <alignment horizontal="center" vertical="center" textRotation="90" wrapText="1"/>
      <protection hidden="1"/>
    </xf>
    <xf numFmtId="0" fontId="48" fillId="16" borderId="287" xfId="0" applyFont="1" applyFill="1" applyBorder="1" applyAlignment="1" applyProtection="1">
      <alignment horizontal="center"/>
      <protection hidden="1"/>
    </xf>
    <xf numFmtId="0" fontId="0" fillId="0" borderId="288" xfId="0" applyBorder="1"/>
    <xf numFmtId="0" fontId="0" fillId="0" borderId="289" xfId="0" applyBorder="1"/>
    <xf numFmtId="0" fontId="48" fillId="16" borderId="290" xfId="0" applyFont="1" applyFill="1" applyBorder="1" applyAlignment="1" applyProtection="1">
      <alignment horizontal="center"/>
      <protection hidden="1"/>
    </xf>
    <xf numFmtId="0" fontId="0" fillId="0" borderId="291" xfId="0" applyBorder="1"/>
    <xf numFmtId="0" fontId="0" fillId="0" borderId="292" xfId="0" applyBorder="1"/>
    <xf numFmtId="0" fontId="37" fillId="16" borderId="153" xfId="0" applyFont="1" applyFill="1" applyBorder="1" applyAlignment="1" applyProtection="1">
      <alignment horizontal="center" vertical="center" wrapText="1"/>
      <protection hidden="1"/>
    </xf>
    <xf numFmtId="0" fontId="37" fillId="16" borderId="154" xfId="0" applyFont="1" applyFill="1" applyBorder="1" applyAlignment="1" applyProtection="1">
      <alignment horizontal="center" vertical="center" wrapText="1"/>
      <protection hidden="1"/>
    </xf>
    <xf numFmtId="0" fontId="37" fillId="16" borderId="155" xfId="0" applyFont="1" applyFill="1" applyBorder="1" applyAlignment="1" applyProtection="1">
      <alignment horizontal="center" vertical="center" wrapText="1"/>
      <protection hidden="1"/>
    </xf>
    <xf numFmtId="0" fontId="56" fillId="16" borderId="100" xfId="0" applyFont="1" applyFill="1" applyBorder="1" applyAlignment="1" applyProtection="1">
      <alignment horizontal="center" vertical="center" textRotation="90" wrapText="1"/>
      <protection hidden="1"/>
    </xf>
    <xf numFmtId="0" fontId="56" fillId="16" borderId="90" xfId="0" applyFont="1" applyFill="1" applyBorder="1" applyAlignment="1" applyProtection="1">
      <alignment horizontal="center" vertical="center" textRotation="90" wrapText="1"/>
      <protection hidden="1"/>
    </xf>
    <xf numFmtId="0" fontId="63" fillId="16" borderId="188" xfId="0" applyFont="1" applyFill="1" applyBorder="1" applyAlignment="1" applyProtection="1">
      <alignment horizontal="center" vertical="center" textRotation="90" wrapText="1"/>
      <protection hidden="1"/>
    </xf>
    <xf numFmtId="0" fontId="0" fillId="0" borderId="90" xfId="0" applyBorder="1"/>
    <xf numFmtId="0" fontId="63" fillId="16" borderId="100" xfId="0" applyFont="1" applyFill="1" applyBorder="1" applyAlignment="1" applyProtection="1">
      <alignment horizontal="center" vertical="center" textRotation="90" wrapText="1"/>
      <protection hidden="1"/>
    </xf>
    <xf numFmtId="0" fontId="0" fillId="0" borderId="107" xfId="0" applyBorder="1"/>
    <xf numFmtId="0" fontId="0" fillId="0" borderId="76" xfId="0" applyBorder="1"/>
    <xf numFmtId="0" fontId="37" fillId="16" borderId="48" xfId="0" applyFont="1" applyFill="1" applyBorder="1" applyAlignment="1" applyProtection="1">
      <alignment horizontal="center" vertical="center" textRotation="90" wrapText="1"/>
      <protection hidden="1"/>
    </xf>
    <xf numFmtId="0" fontId="37" fillId="16" borderId="22" xfId="0" applyFont="1" applyFill="1" applyBorder="1" applyAlignment="1" applyProtection="1">
      <alignment horizontal="center" vertical="center" textRotation="90" wrapText="1"/>
      <protection hidden="1"/>
    </xf>
    <xf numFmtId="0" fontId="37" fillId="16" borderId="36" xfId="0" applyFont="1" applyFill="1" applyBorder="1" applyAlignment="1" applyProtection="1">
      <alignment horizontal="center" vertical="center" textRotation="90" wrapText="1"/>
      <protection hidden="1"/>
    </xf>
    <xf numFmtId="0" fontId="22" fillId="16" borderId="21" xfId="0" applyFont="1" applyFill="1" applyBorder="1" applyAlignment="1" applyProtection="1">
      <alignment horizontal="center" vertical="center" textRotation="90" wrapText="1"/>
      <protection hidden="1"/>
    </xf>
    <xf numFmtId="0" fontId="29" fillId="16" borderId="27" xfId="0" applyFont="1" applyFill="1" applyBorder="1" applyAlignment="1" applyProtection="1">
      <alignment horizontal="center"/>
      <protection locked="0"/>
    </xf>
    <xf numFmtId="0" fontId="29" fillId="16" borderId="102" xfId="0" applyFont="1" applyFill="1" applyBorder="1" applyAlignment="1" applyProtection="1">
      <alignment horizontal="center"/>
      <protection locked="0"/>
    </xf>
    <xf numFmtId="0" fontId="29" fillId="16" borderId="42" xfId="0" applyFont="1" applyFill="1" applyBorder="1" applyAlignment="1" applyProtection="1">
      <alignment horizontal="center"/>
      <protection locked="0"/>
    </xf>
    <xf numFmtId="0" fontId="29" fillId="16" borderId="28" xfId="0" applyFont="1" applyFill="1" applyBorder="1" applyAlignment="1" applyProtection="1">
      <alignment horizontal="center"/>
      <protection locked="0"/>
    </xf>
    <xf numFmtId="0" fontId="29" fillId="16" borderId="102" xfId="0" applyFont="1" applyFill="1" applyBorder="1" applyAlignment="1" applyProtection="1">
      <alignment horizontal="center" vertical="center"/>
      <protection locked="0"/>
    </xf>
    <xf numFmtId="0" fontId="29" fillId="16" borderId="42" xfId="0" applyFont="1" applyFill="1" applyBorder="1" applyAlignment="1" applyProtection="1">
      <alignment horizontal="center" vertical="center"/>
      <protection locked="0"/>
    </xf>
    <xf numFmtId="0" fontId="29" fillId="16" borderId="44" xfId="0" applyFont="1" applyFill="1" applyBorder="1" applyAlignment="1" applyProtection="1">
      <alignment horizontal="center" vertical="center"/>
      <protection locked="0"/>
    </xf>
    <xf numFmtId="0" fontId="29" fillId="16" borderId="28" xfId="0" applyFont="1" applyFill="1" applyBorder="1" applyAlignment="1" applyProtection="1">
      <alignment horizontal="center" vertical="center"/>
      <protection locked="0"/>
    </xf>
    <xf numFmtId="0" fontId="44" fillId="16" borderId="27" xfId="0" applyFont="1" applyFill="1" applyBorder="1" applyAlignment="1" applyProtection="1">
      <alignment horizontal="center" vertical="center"/>
      <protection locked="0"/>
    </xf>
    <xf numFmtId="0" fontId="44" fillId="16" borderId="42" xfId="0" applyFont="1" applyFill="1" applyBorder="1" applyAlignment="1" applyProtection="1">
      <alignment horizontal="center" vertical="center"/>
      <protection locked="0"/>
    </xf>
    <xf numFmtId="0" fontId="44" fillId="16" borderId="28" xfId="0" applyFont="1" applyFill="1" applyBorder="1" applyAlignment="1" applyProtection="1">
      <alignment horizontal="center" vertical="center"/>
      <protection locked="0"/>
    </xf>
    <xf numFmtId="0" fontId="37" fillId="16" borderId="163" xfId="0" applyFont="1" applyFill="1" applyBorder="1" applyAlignment="1" applyProtection="1">
      <alignment horizontal="center" vertical="center" textRotation="90" wrapText="1"/>
      <protection hidden="1"/>
    </xf>
    <xf numFmtId="0" fontId="37" fillId="16" borderId="164" xfId="0" applyFont="1" applyFill="1" applyBorder="1" applyAlignment="1" applyProtection="1">
      <alignment horizontal="center" vertical="center" textRotation="90" wrapText="1"/>
      <protection hidden="1"/>
    </xf>
    <xf numFmtId="0" fontId="37" fillId="16" borderId="149" xfId="0" applyFont="1" applyFill="1" applyBorder="1" applyAlignment="1" applyProtection="1">
      <alignment horizontal="center" vertical="center" textRotation="90" wrapText="1"/>
      <protection hidden="1"/>
    </xf>
    <xf numFmtId="0" fontId="37" fillId="16" borderId="19" xfId="0" applyFont="1" applyFill="1" applyBorder="1" applyAlignment="1" applyProtection="1">
      <alignment horizontal="center" vertical="center" textRotation="90" wrapText="1"/>
      <protection hidden="1"/>
    </xf>
    <xf numFmtId="0" fontId="37" fillId="16" borderId="34" xfId="0" applyFont="1" applyFill="1" applyBorder="1" applyAlignment="1" applyProtection="1">
      <alignment horizontal="center" vertical="center" textRotation="90" wrapText="1"/>
      <protection hidden="1"/>
    </xf>
    <xf numFmtId="0" fontId="37" fillId="16" borderId="156" xfId="0" applyFont="1" applyFill="1" applyBorder="1" applyAlignment="1" applyProtection="1">
      <alignment horizontal="center" vertical="center" textRotation="90" wrapText="1"/>
      <protection hidden="1"/>
    </xf>
    <xf numFmtId="0" fontId="37" fillId="16" borderId="158" xfId="0" applyFont="1" applyFill="1" applyBorder="1" applyAlignment="1" applyProtection="1">
      <alignment horizontal="center" vertical="center" textRotation="90" wrapText="1"/>
      <protection hidden="1"/>
    </xf>
    <xf numFmtId="0" fontId="37" fillId="16" borderId="162" xfId="0" applyFont="1" applyFill="1" applyBorder="1" applyAlignment="1" applyProtection="1">
      <alignment horizontal="center" vertical="center" textRotation="90" wrapText="1"/>
      <protection hidden="1"/>
    </xf>
    <xf numFmtId="0" fontId="4" fillId="16" borderId="48" xfId="0" applyFont="1" applyFill="1" applyBorder="1" applyAlignment="1" applyProtection="1">
      <alignment horizontal="center" vertical="center" wrapText="1"/>
      <protection hidden="1"/>
    </xf>
    <xf numFmtId="0" fontId="4" fillId="16" borderId="36" xfId="0" applyFont="1" applyFill="1" applyBorder="1" applyAlignment="1" applyProtection="1">
      <alignment horizontal="center" vertical="center" wrapText="1"/>
      <protection hidden="1"/>
    </xf>
    <xf numFmtId="0" fontId="4" fillId="16" borderId="49" xfId="0" applyFont="1" applyFill="1" applyBorder="1" applyAlignment="1" applyProtection="1">
      <alignment horizontal="center" vertical="center" wrapText="1"/>
      <protection hidden="1"/>
    </xf>
    <xf numFmtId="0" fontId="4" fillId="16" borderId="46" xfId="0" applyFont="1" applyFill="1" applyBorder="1" applyAlignment="1" applyProtection="1">
      <alignment horizontal="center" vertical="center" wrapText="1"/>
      <protection hidden="1"/>
    </xf>
    <xf numFmtId="0" fontId="48" fillId="16" borderId="27" xfId="0" applyFont="1" applyFill="1" applyBorder="1" applyAlignment="1" applyProtection="1">
      <alignment horizontal="center" vertical="center"/>
      <protection locked="0"/>
    </xf>
    <xf numFmtId="0" fontId="48" fillId="16" borderId="42" xfId="0" applyFont="1" applyFill="1" applyBorder="1" applyAlignment="1" applyProtection="1">
      <alignment horizontal="center" vertical="center"/>
      <protection locked="0"/>
    </xf>
    <xf numFmtId="0" fontId="48" fillId="16" borderId="28" xfId="0" applyFont="1" applyFill="1" applyBorder="1" applyAlignment="1" applyProtection="1">
      <alignment horizontal="center" vertical="center"/>
      <protection locked="0"/>
    </xf>
    <xf numFmtId="0" fontId="48" fillId="16" borderId="113" xfId="0" applyFont="1" applyFill="1" applyBorder="1" applyAlignment="1" applyProtection="1">
      <alignment horizontal="center" vertical="center" wrapText="1"/>
      <protection locked="0"/>
    </xf>
    <xf numFmtId="0" fontId="48" fillId="16" borderId="101" xfId="0" applyFont="1" applyFill="1" applyBorder="1" applyAlignment="1" applyProtection="1">
      <alignment horizontal="center" vertical="center" wrapText="1"/>
      <protection locked="0"/>
    </xf>
    <xf numFmtId="0" fontId="48" fillId="16" borderId="114" xfId="0" applyFont="1" applyFill="1" applyBorder="1" applyAlignment="1" applyProtection="1">
      <alignment horizontal="center" vertical="center" wrapText="1"/>
      <protection locked="0"/>
    </xf>
    <xf numFmtId="0" fontId="91" fillId="16" borderId="210" xfId="0" applyFont="1" applyFill="1" applyBorder="1" applyAlignment="1" applyProtection="1">
      <alignment horizontal="center" vertical="center" textRotation="90" wrapText="1"/>
      <protection hidden="1"/>
    </xf>
    <xf numFmtId="0" fontId="91" fillId="16" borderId="46" xfId="0" applyFont="1" applyFill="1" applyBorder="1" applyAlignment="1" applyProtection="1">
      <alignment horizontal="center" vertical="center" textRotation="90" wrapText="1"/>
      <protection hidden="1"/>
    </xf>
    <xf numFmtId="0" fontId="52" fillId="16" borderId="257" xfId="0" applyFont="1" applyFill="1" applyBorder="1" applyAlignment="1" applyProtection="1">
      <alignment horizontal="center" vertical="center" textRotation="90" wrapText="1"/>
      <protection hidden="1"/>
    </xf>
    <xf numFmtId="0" fontId="52" fillId="16" borderId="256" xfId="0" applyFont="1" applyFill="1" applyBorder="1" applyAlignment="1" applyProtection="1">
      <alignment horizontal="center" vertical="center" textRotation="90" wrapText="1"/>
      <protection hidden="1"/>
    </xf>
    <xf numFmtId="0" fontId="100" fillId="16" borderId="20" xfId="0" applyFont="1" applyFill="1" applyBorder="1" applyAlignment="1" applyProtection="1">
      <alignment horizontal="center" vertical="center" textRotation="90" wrapText="1"/>
      <protection hidden="1"/>
    </xf>
    <xf numFmtId="0" fontId="100" fillId="16" borderId="22" xfId="0" applyFont="1" applyFill="1" applyBorder="1" applyAlignment="1" applyProtection="1">
      <alignment horizontal="center" vertical="center" textRotation="90" wrapText="1"/>
      <protection hidden="1"/>
    </xf>
    <xf numFmtId="0" fontId="100" fillId="16" borderId="36" xfId="0" applyFont="1" applyFill="1" applyBorder="1" applyAlignment="1" applyProtection="1">
      <alignment horizontal="center" vertical="center" textRotation="90" wrapText="1"/>
      <protection hidden="1"/>
    </xf>
    <xf numFmtId="0" fontId="4" fillId="16" borderId="51" xfId="0" applyFont="1" applyFill="1" applyBorder="1" applyAlignment="1" applyProtection="1">
      <alignment horizontal="center" vertical="center" wrapText="1"/>
      <protection hidden="1"/>
    </xf>
    <xf numFmtId="0" fontId="4" fillId="16" borderId="47" xfId="0" applyFont="1" applyFill="1" applyBorder="1" applyAlignment="1" applyProtection="1">
      <alignment horizontal="center" vertical="center" wrapText="1"/>
      <protection hidden="1"/>
    </xf>
    <xf numFmtId="0" fontId="4" fillId="16" borderId="55" xfId="0" applyFont="1" applyFill="1" applyBorder="1" applyAlignment="1" applyProtection="1">
      <alignment horizontal="center" vertical="center"/>
      <protection hidden="1"/>
    </xf>
    <xf numFmtId="0" fontId="4" fillId="16" borderId="0" xfId="0" applyFont="1" applyFill="1" applyBorder="1" applyAlignment="1" applyProtection="1">
      <alignment horizontal="center" vertical="center"/>
      <protection hidden="1"/>
    </xf>
    <xf numFmtId="0" fontId="61" fillId="16" borderId="256" xfId="0" applyFont="1" applyFill="1" applyBorder="1" applyAlignment="1" applyProtection="1">
      <alignment horizontal="left" vertical="center"/>
      <protection hidden="1"/>
    </xf>
    <xf numFmtId="0" fontId="61" fillId="16" borderId="247" xfId="0" applyFont="1" applyFill="1" applyBorder="1" applyAlignment="1" applyProtection="1">
      <alignment horizontal="left" vertical="center"/>
      <protection hidden="1"/>
    </xf>
    <xf numFmtId="0" fontId="75" fillId="16" borderId="1" xfId="0" applyFont="1" applyFill="1" applyBorder="1" applyAlignment="1" applyProtection="1">
      <alignment horizontal="left"/>
      <protection hidden="1"/>
    </xf>
    <xf numFmtId="0" fontId="75" fillId="16" borderId="2" xfId="0" applyFont="1" applyFill="1" applyBorder="1" applyAlignment="1" applyProtection="1">
      <alignment horizontal="left"/>
      <protection hidden="1"/>
    </xf>
    <xf numFmtId="0" fontId="75" fillId="16" borderId="3" xfId="0" applyFont="1" applyFill="1" applyBorder="1" applyAlignment="1" applyProtection="1">
      <alignment horizontal="left"/>
      <protection hidden="1"/>
    </xf>
    <xf numFmtId="0" fontId="61" fillId="16" borderId="172" xfId="0" applyFont="1" applyFill="1" applyBorder="1" applyAlignment="1" applyProtection="1">
      <alignment horizontal="left" vertical="center"/>
      <protection hidden="1"/>
    </xf>
    <xf numFmtId="0" fontId="61" fillId="16" borderId="293" xfId="0" applyFont="1" applyFill="1" applyBorder="1" applyAlignment="1" applyProtection="1">
      <alignment horizontal="left" vertical="center"/>
      <protection hidden="1"/>
    </xf>
    <xf numFmtId="0" fontId="0" fillId="4" borderId="242" xfId="0" applyFont="1" applyFill="1" applyBorder="1" applyAlignment="1" applyProtection="1">
      <alignment horizontal="center"/>
      <protection hidden="1"/>
    </xf>
    <xf numFmtId="0" fontId="0" fillId="4" borderId="168" xfId="0" applyFill="1" applyBorder="1" applyAlignment="1" applyProtection="1">
      <alignment horizontal="center"/>
      <protection hidden="1"/>
    </xf>
    <xf numFmtId="0" fontId="0" fillId="4" borderId="144" xfId="0" applyFill="1" applyBorder="1" applyAlignment="1" applyProtection="1">
      <alignment horizontal="center"/>
      <protection hidden="1"/>
    </xf>
    <xf numFmtId="0" fontId="42" fillId="16" borderId="304" xfId="0" applyFont="1" applyFill="1" applyBorder="1" applyAlignment="1" applyProtection="1">
      <alignment horizontal="right" vertical="center"/>
      <protection hidden="1"/>
    </xf>
    <xf numFmtId="0" fontId="42" fillId="16" borderId="172" xfId="0" applyFont="1" applyFill="1" applyBorder="1" applyAlignment="1" applyProtection="1">
      <alignment horizontal="right" vertical="center"/>
      <protection hidden="1"/>
    </xf>
    <xf numFmtId="0" fontId="37" fillId="16" borderId="42" xfId="0" applyFont="1" applyFill="1" applyBorder="1" applyAlignment="1" applyProtection="1">
      <alignment horizontal="center" vertical="center" textRotation="90" wrapText="1"/>
      <protection hidden="1"/>
    </xf>
    <xf numFmtId="0" fontId="44" fillId="16" borderId="113" xfId="0" applyFont="1" applyFill="1" applyBorder="1" applyAlignment="1" applyProtection="1">
      <alignment horizontal="center" vertical="center" wrapText="1"/>
      <protection locked="0"/>
    </xf>
    <xf numFmtId="0" fontId="44" fillId="16" borderId="101" xfId="0" applyFont="1" applyFill="1" applyBorder="1" applyAlignment="1" applyProtection="1">
      <alignment horizontal="center" vertical="center" wrapText="1"/>
      <protection locked="0"/>
    </xf>
    <xf numFmtId="0" fontId="44" fillId="16" borderId="114" xfId="0" applyFont="1" applyFill="1" applyBorder="1" applyAlignment="1" applyProtection="1">
      <alignment horizontal="center" vertical="center" wrapText="1"/>
      <protection locked="0"/>
    </xf>
    <xf numFmtId="0" fontId="87" fillId="16" borderId="294" xfId="0" applyFont="1" applyFill="1" applyBorder="1" applyAlignment="1" applyProtection="1">
      <alignment horizontal="center" vertical="center" textRotation="90" wrapText="1"/>
      <protection hidden="1"/>
    </xf>
    <xf numFmtId="0" fontId="0" fillId="0" borderId="295" xfId="0" applyBorder="1"/>
    <xf numFmtId="0" fontId="60" fillId="16" borderId="296" xfId="0" applyFont="1" applyFill="1" applyBorder="1" applyAlignment="1" applyProtection="1">
      <alignment horizontal="center" vertical="center" textRotation="90" wrapText="1"/>
      <protection hidden="1"/>
    </xf>
    <xf numFmtId="0" fontId="0" fillId="0" borderId="297" xfId="0" applyBorder="1"/>
    <xf numFmtId="0" fontId="56" fillId="16" borderId="298" xfId="0" applyFont="1" applyFill="1" applyBorder="1" applyAlignment="1" applyProtection="1">
      <alignment horizontal="center" vertical="center" textRotation="90" wrapText="1"/>
      <protection hidden="1"/>
    </xf>
    <xf numFmtId="0" fontId="56" fillId="16" borderId="299" xfId="0" applyFont="1" applyFill="1" applyBorder="1" applyAlignment="1" applyProtection="1">
      <alignment horizontal="center" vertical="center" textRotation="90" wrapText="1"/>
      <protection hidden="1"/>
    </xf>
    <xf numFmtId="0" fontId="44" fillId="16" borderId="275" xfId="0" applyFont="1" applyFill="1" applyBorder="1" applyAlignment="1" applyProtection="1">
      <alignment horizontal="center" vertical="center" wrapText="1"/>
      <protection hidden="1"/>
    </xf>
    <xf numFmtId="0" fontId="44" fillId="16" borderId="279" xfId="0" applyFont="1" applyFill="1" applyBorder="1" applyAlignment="1" applyProtection="1">
      <alignment horizontal="center" vertical="center" wrapText="1"/>
      <protection hidden="1"/>
    </xf>
    <xf numFmtId="0" fontId="44" fillId="16" borderId="276" xfId="0" applyFont="1" applyFill="1" applyBorder="1" applyAlignment="1" applyProtection="1">
      <alignment horizontal="center" vertical="center" wrapText="1"/>
      <protection hidden="1"/>
    </xf>
    <xf numFmtId="0" fontId="42" fillId="0" borderId="239" xfId="0" applyFont="1" applyBorder="1" applyAlignment="1" applyProtection="1">
      <alignment horizontal="center" vertical="center"/>
      <protection hidden="1"/>
    </xf>
    <xf numFmtId="0" fontId="42" fillId="0" borderId="241" xfId="0" applyFont="1" applyBorder="1" applyAlignment="1" applyProtection="1">
      <alignment horizontal="center" vertical="center"/>
      <protection hidden="1"/>
    </xf>
    <xf numFmtId="0" fontId="61" fillId="0" borderId="237" xfId="0" applyFont="1" applyBorder="1" applyAlignment="1" applyProtection="1">
      <alignment horizontal="center" vertical="center"/>
      <protection hidden="1"/>
    </xf>
    <xf numFmtId="0" fontId="45" fillId="0" borderId="237" xfId="0" applyFont="1" applyBorder="1" applyAlignment="1" applyProtection="1">
      <alignment horizontal="center" vertical="center"/>
      <protection hidden="1"/>
    </xf>
    <xf numFmtId="0" fontId="64" fillId="0" borderId="237" xfId="0" applyFont="1" applyBorder="1" applyAlignment="1" applyProtection="1">
      <alignment horizontal="center" vertical="center"/>
      <protection hidden="1"/>
    </xf>
    <xf numFmtId="0" fontId="61" fillId="0" borderId="236" xfId="0" applyFont="1" applyBorder="1" applyAlignment="1" applyProtection="1">
      <alignment horizontal="center" vertical="center"/>
      <protection hidden="1"/>
    </xf>
    <xf numFmtId="0" fontId="61" fillId="0" borderId="238" xfId="0" applyFont="1" applyBorder="1" applyAlignment="1" applyProtection="1">
      <alignment horizontal="center" vertical="center"/>
      <protection hidden="1"/>
    </xf>
    <xf numFmtId="0" fontId="61" fillId="0" borderId="239" xfId="0" applyFont="1" applyBorder="1" applyAlignment="1" applyProtection="1">
      <alignment horizontal="center" vertical="center"/>
      <protection hidden="1"/>
    </xf>
    <xf numFmtId="0" fontId="61" fillId="0" borderId="240" xfId="0" applyFont="1" applyBorder="1" applyAlignment="1" applyProtection="1">
      <alignment horizontal="center" vertical="center"/>
      <protection hidden="1"/>
    </xf>
    <xf numFmtId="0" fontId="54" fillId="16" borderId="189" xfId="0" applyFont="1" applyFill="1" applyBorder="1" applyAlignment="1" applyProtection="1">
      <alignment horizontal="center" vertical="center"/>
      <protection hidden="1"/>
    </xf>
    <xf numFmtId="0" fontId="54" fillId="16" borderId="197" xfId="0" applyFont="1" applyFill="1" applyBorder="1" applyAlignment="1" applyProtection="1">
      <alignment horizontal="center" vertical="center"/>
      <protection hidden="1"/>
    </xf>
    <xf numFmtId="0" fontId="61" fillId="0" borderId="177" xfId="0" applyFont="1" applyBorder="1" applyAlignment="1" applyProtection="1">
      <alignment horizontal="center" vertical="center" wrapText="1"/>
      <protection hidden="1"/>
    </xf>
    <xf numFmtId="0" fontId="61" fillId="0" borderId="234" xfId="0" applyFont="1" applyBorder="1" applyAlignment="1" applyProtection="1">
      <alignment horizontal="center" vertical="center" wrapText="1"/>
      <protection hidden="1"/>
    </xf>
    <xf numFmtId="0" fontId="61" fillId="0" borderId="147" xfId="0" applyFont="1" applyBorder="1" applyAlignment="1" applyProtection="1">
      <alignment horizontal="center" vertical="center"/>
      <protection hidden="1"/>
    </xf>
    <xf numFmtId="0" fontId="61" fillId="0" borderId="190" xfId="0" applyFont="1" applyBorder="1" applyAlignment="1" applyProtection="1">
      <alignment horizontal="center" vertical="center" wrapText="1"/>
      <protection hidden="1"/>
    </xf>
    <xf numFmtId="0" fontId="61" fillId="0" borderId="195" xfId="0" applyFont="1" applyBorder="1" applyAlignment="1" applyProtection="1">
      <alignment horizontal="center" vertical="center" wrapText="1"/>
      <protection hidden="1"/>
    </xf>
    <xf numFmtId="0" fontId="40" fillId="16" borderId="191" xfId="0" applyFont="1" applyFill="1" applyBorder="1" applyAlignment="1" applyProtection="1">
      <alignment horizontal="center" vertical="center"/>
      <protection hidden="1"/>
    </xf>
    <xf numFmtId="0" fontId="40" fillId="16" borderId="194" xfId="0" applyFont="1" applyFill="1" applyBorder="1" applyAlignment="1" applyProtection="1">
      <alignment horizontal="center" vertical="center"/>
      <protection hidden="1"/>
    </xf>
    <xf numFmtId="0" fontId="0" fillId="0" borderId="232" xfId="0" applyBorder="1" applyAlignment="1" applyProtection="1">
      <alignment horizontal="center"/>
      <protection hidden="1"/>
    </xf>
    <xf numFmtId="0" fontId="0" fillId="0" borderId="160" xfId="0" applyBorder="1" applyAlignment="1" applyProtection="1">
      <alignment horizontal="center"/>
      <protection hidden="1"/>
    </xf>
    <xf numFmtId="0" fontId="0" fillId="0" borderId="233" xfId="0" applyBorder="1" applyAlignment="1" applyProtection="1">
      <alignment horizontal="center"/>
      <protection hidden="1"/>
    </xf>
    <xf numFmtId="0" fontId="61" fillId="0" borderId="222" xfId="0" applyFont="1" applyBorder="1" applyAlignment="1" applyProtection="1">
      <alignment horizontal="center" vertical="center"/>
      <protection hidden="1"/>
    </xf>
    <xf numFmtId="0" fontId="39" fillId="0" borderId="169" xfId="0" applyFont="1" applyBorder="1" applyAlignment="1" applyProtection="1">
      <alignment horizontal="left" vertical="center"/>
      <protection hidden="1"/>
    </xf>
    <xf numFmtId="0" fontId="39" fillId="0" borderId="170" xfId="0" applyFont="1" applyBorder="1" applyAlignment="1" applyProtection="1">
      <alignment horizontal="left" vertical="center"/>
      <protection hidden="1"/>
    </xf>
    <xf numFmtId="0" fontId="39" fillId="0" borderId="170" xfId="0" applyFont="1" applyBorder="1" applyAlignment="1" applyProtection="1">
      <alignment horizontal="right" vertical="center"/>
      <protection hidden="1"/>
    </xf>
    <xf numFmtId="0" fontId="38" fillId="0" borderId="170" xfId="0" applyFont="1" applyBorder="1" applyAlignment="1" applyProtection="1">
      <alignment horizontal="center" vertical="center"/>
      <protection hidden="1"/>
    </xf>
    <xf numFmtId="0" fontId="38" fillId="0" borderId="171" xfId="0" applyFont="1" applyBorder="1" applyAlignment="1" applyProtection="1">
      <alignment horizontal="center" vertical="center"/>
      <protection hidden="1"/>
    </xf>
    <xf numFmtId="0" fontId="38" fillId="0" borderId="170" xfId="0" applyFont="1" applyBorder="1" applyAlignment="1" applyProtection="1">
      <alignment horizontal="left" vertical="center"/>
      <protection hidden="1"/>
    </xf>
    <xf numFmtId="0" fontId="61" fillId="0" borderId="190" xfId="0" applyFont="1" applyBorder="1" applyAlignment="1" applyProtection="1">
      <alignment horizontal="center" vertical="center"/>
      <protection hidden="1"/>
    </xf>
    <xf numFmtId="0" fontId="61" fillId="0" borderId="177" xfId="0" applyFont="1" applyBorder="1" applyAlignment="1" applyProtection="1">
      <alignment horizontal="center" vertical="center"/>
      <protection hidden="1"/>
    </xf>
    <xf numFmtId="0" fontId="61" fillId="0" borderId="195" xfId="0" applyFont="1" applyBorder="1" applyAlignment="1" applyProtection="1">
      <alignment horizontal="center" vertical="center"/>
      <protection hidden="1"/>
    </xf>
    <xf numFmtId="0" fontId="0" fillId="0" borderId="103" xfId="0" applyBorder="1" applyAlignment="1" applyProtection="1">
      <alignment horizontal="center" vertical="center"/>
      <protection hidden="1"/>
    </xf>
    <xf numFmtId="0" fontId="61" fillId="0" borderId="147" xfId="0" applyFont="1" applyBorder="1" applyAlignment="1" applyProtection="1">
      <alignment horizontal="center" vertical="center" wrapText="1"/>
      <protection hidden="1"/>
    </xf>
    <xf numFmtId="0" fontId="0" fillId="0" borderId="235" xfId="0" applyBorder="1" applyAlignment="1" applyProtection="1">
      <alignment horizontal="center" vertical="center"/>
      <protection hidden="1"/>
    </xf>
    <xf numFmtId="0" fontId="38" fillId="16" borderId="226" xfId="0" applyFont="1" applyFill="1" applyBorder="1" applyAlignment="1" applyProtection="1">
      <alignment horizontal="center" vertical="center"/>
      <protection hidden="1"/>
    </xf>
    <xf numFmtId="0" fontId="38" fillId="16" borderId="228" xfId="0" applyFont="1" applyFill="1" applyBorder="1" applyAlignment="1" applyProtection="1">
      <alignment horizontal="center" vertical="center"/>
      <protection hidden="1"/>
    </xf>
    <xf numFmtId="0" fontId="38" fillId="16" borderId="230" xfId="0" applyFont="1" applyFill="1" applyBorder="1" applyAlignment="1" applyProtection="1">
      <alignment horizontal="center" vertical="center"/>
      <protection hidden="1"/>
    </xf>
    <xf numFmtId="0" fontId="6" fillId="16" borderId="142" xfId="0" applyFont="1" applyFill="1" applyBorder="1" applyAlignment="1" applyProtection="1">
      <alignment horizontal="center" vertical="center" textRotation="90"/>
      <protection hidden="1"/>
    </xf>
    <xf numFmtId="0" fontId="6" fillId="16" borderId="193" xfId="0" applyFont="1" applyFill="1" applyBorder="1" applyAlignment="1" applyProtection="1">
      <alignment horizontal="center" vertical="center" textRotation="90"/>
      <protection hidden="1"/>
    </xf>
    <xf numFmtId="0" fontId="6" fillId="16" borderId="199" xfId="0" applyFont="1" applyFill="1" applyBorder="1" applyAlignment="1" applyProtection="1">
      <alignment horizontal="center" vertical="center" textRotation="90"/>
      <protection hidden="1"/>
    </xf>
    <xf numFmtId="0" fontId="6" fillId="15" borderId="146" xfId="0" applyFont="1" applyFill="1" applyBorder="1" applyAlignment="1" applyProtection="1">
      <alignment horizontal="center" vertical="center"/>
      <protection hidden="1"/>
    </xf>
    <xf numFmtId="0" fontId="6" fillId="15" borderId="195" xfId="0" applyFont="1" applyFill="1" applyBorder="1" applyAlignment="1" applyProtection="1">
      <alignment horizontal="center" vertical="center"/>
      <protection hidden="1"/>
    </xf>
    <xf numFmtId="0" fontId="6" fillId="15" borderId="147" xfId="0" applyFont="1" applyFill="1" applyBorder="1" applyAlignment="1" applyProtection="1">
      <alignment horizontal="center" vertical="center"/>
      <protection hidden="1"/>
    </xf>
    <xf numFmtId="0" fontId="6" fillId="15" borderId="167" xfId="0" applyFont="1" applyFill="1" applyBorder="1" applyAlignment="1" applyProtection="1">
      <alignment horizontal="center" vertical="center"/>
      <protection hidden="1"/>
    </xf>
    <xf numFmtId="0" fontId="5" fillId="16" borderId="192" xfId="0" applyFont="1" applyFill="1" applyBorder="1" applyAlignment="1" applyProtection="1">
      <alignment horizontal="center" vertical="center"/>
      <protection hidden="1"/>
    </xf>
    <xf numFmtId="0" fontId="5" fillId="16" borderId="198" xfId="0" applyFont="1" applyFill="1" applyBorder="1" applyAlignment="1" applyProtection="1">
      <alignment horizontal="center" vertical="center"/>
      <protection hidden="1"/>
    </xf>
    <xf numFmtId="0" fontId="0" fillId="0" borderId="224" xfId="0" applyBorder="1" applyAlignment="1" applyProtection="1">
      <alignment horizontal="center"/>
      <protection hidden="1"/>
    </xf>
    <xf numFmtId="0" fontId="0" fillId="0" borderId="103" xfId="0" applyBorder="1" applyAlignment="1" applyProtection="1">
      <alignment horizontal="center"/>
      <protection hidden="1"/>
    </xf>
    <xf numFmtId="0" fontId="6" fillId="15" borderId="190" xfId="0" applyFont="1" applyFill="1" applyBorder="1" applyAlignment="1" applyProtection="1">
      <alignment horizontal="center" vertical="center"/>
      <protection hidden="1"/>
    </xf>
    <xf numFmtId="0" fontId="6" fillId="15" borderId="223" xfId="0" applyFont="1" applyFill="1" applyBorder="1" applyAlignment="1" applyProtection="1">
      <alignment horizontal="center" vertical="center"/>
      <protection hidden="1"/>
    </xf>
    <xf numFmtId="0" fontId="5" fillId="16" borderId="227" xfId="0" applyFont="1" applyFill="1" applyBorder="1" applyAlignment="1" applyProtection="1">
      <alignment horizontal="center" vertical="center"/>
      <protection hidden="1"/>
    </xf>
    <xf numFmtId="0" fontId="5" fillId="16" borderId="229" xfId="0" applyFont="1" applyFill="1" applyBorder="1" applyAlignment="1" applyProtection="1">
      <alignment horizontal="center" vertical="center"/>
      <protection hidden="1"/>
    </xf>
    <xf numFmtId="0" fontId="39" fillId="0" borderId="215" xfId="0" applyFont="1" applyBorder="1" applyAlignment="1" applyProtection="1">
      <alignment horizontal="center" vertical="center"/>
      <protection hidden="1"/>
    </xf>
    <xf numFmtId="0" fontId="39" fillId="0" borderId="216" xfId="0" applyFont="1" applyBorder="1" applyAlignment="1" applyProtection="1">
      <alignment horizontal="center" vertical="center"/>
      <protection hidden="1"/>
    </xf>
    <xf numFmtId="0" fontId="39" fillId="0" borderId="217" xfId="0" applyFont="1" applyBorder="1" applyAlignment="1" applyProtection="1">
      <alignment horizontal="center" vertical="center"/>
      <protection hidden="1"/>
    </xf>
    <xf numFmtId="0" fontId="38" fillId="0" borderId="218"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8" fillId="0" borderId="219" xfId="0" applyFont="1" applyBorder="1" applyAlignment="1" applyProtection="1">
      <alignment horizontal="center" vertical="center"/>
      <protection hidden="1"/>
    </xf>
    <xf numFmtId="0" fontId="39" fillId="0" borderId="182" xfId="0" applyFont="1" applyBorder="1" applyAlignment="1" applyProtection="1">
      <alignment horizontal="right" vertical="center"/>
      <protection hidden="1"/>
    </xf>
    <xf numFmtId="0" fontId="39" fillId="0" borderId="221" xfId="0" applyFont="1" applyBorder="1" applyAlignment="1" applyProtection="1">
      <alignment horizontal="right" vertical="center"/>
      <protection hidden="1"/>
    </xf>
    <xf numFmtId="0" fontId="37" fillId="16" borderId="222" xfId="0" applyFont="1" applyFill="1" applyBorder="1" applyAlignment="1" applyProtection="1">
      <alignment horizontal="center" vertical="center" textRotation="90" wrapText="1"/>
      <protection hidden="1"/>
    </xf>
    <xf numFmtId="0" fontId="37" fillId="16" borderId="224" xfId="0" applyFont="1" applyFill="1" applyBorder="1" applyAlignment="1" applyProtection="1">
      <alignment horizontal="center" vertical="center" textRotation="90" wrapText="1"/>
      <protection hidden="1"/>
    </xf>
    <xf numFmtId="0" fontId="37" fillId="16" borderId="190" xfId="0" applyFont="1" applyFill="1" applyBorder="1" applyAlignment="1" applyProtection="1">
      <alignment horizontal="center" vertical="center" textRotation="90"/>
      <protection hidden="1"/>
    </xf>
    <xf numFmtId="0" fontId="37" fillId="16" borderId="166" xfId="0" applyFont="1" applyFill="1" applyBorder="1" applyAlignment="1" applyProtection="1">
      <alignment horizontal="center" vertical="center" textRotation="90"/>
      <protection hidden="1"/>
    </xf>
    <xf numFmtId="0" fontId="39" fillId="0" borderId="220" xfId="0" applyFont="1" applyBorder="1" applyAlignment="1" applyProtection="1">
      <alignment horizontal="left" vertical="center"/>
      <protection hidden="1"/>
    </xf>
    <xf numFmtId="0" fontId="39" fillId="0" borderId="182" xfId="0" applyFont="1" applyBorder="1" applyAlignment="1" applyProtection="1">
      <alignment horizontal="left" vertical="center"/>
      <protection hidden="1"/>
    </xf>
    <xf numFmtId="0" fontId="38" fillId="0" borderId="182" xfId="0" applyFont="1" applyBorder="1" applyAlignment="1" applyProtection="1">
      <alignment horizontal="right" vertical="center"/>
      <protection hidden="1"/>
    </xf>
    <xf numFmtId="0" fontId="38" fillId="0" borderId="182" xfId="0" applyFont="1" applyBorder="1" applyAlignment="1" applyProtection="1">
      <alignment horizontal="left" vertical="center"/>
      <protection hidden="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67" xfId="0" applyBorder="1" applyAlignment="1">
      <alignment horizontal="center" vertical="center"/>
    </xf>
    <xf numFmtId="0" fontId="0" fillId="0" borderId="116" xfId="0" applyBorder="1" applyAlignment="1">
      <alignment horizontal="center" vertical="center"/>
    </xf>
    <xf numFmtId="0" fontId="0" fillId="0" borderId="103" xfId="0" applyBorder="1" applyAlignment="1">
      <alignment horizontal="center" vertical="center"/>
    </xf>
    <xf numFmtId="0" fontId="66" fillId="0" borderId="103" xfId="0" applyFont="1" applyBorder="1" applyAlignment="1">
      <alignment horizontal="center" vertical="center" wrapText="1"/>
    </xf>
    <xf numFmtId="0" fontId="93" fillId="0" borderId="168" xfId="0" applyFont="1" applyBorder="1" applyAlignment="1">
      <alignment horizontal="center" vertical="center"/>
    </xf>
    <xf numFmtId="0" fontId="93" fillId="0" borderId="0" xfId="0" applyFont="1" applyBorder="1" applyAlignment="1">
      <alignment horizontal="center" vertical="center"/>
    </xf>
    <xf numFmtId="0" fontId="93" fillId="0" borderId="242" xfId="0" applyFont="1" applyBorder="1" applyAlignment="1">
      <alignment horizontal="center" vertical="center"/>
    </xf>
    <xf numFmtId="0" fontId="94" fillId="0" borderId="182" xfId="0" applyFont="1" applyBorder="1" applyAlignment="1">
      <alignment horizontal="right" vertical="center"/>
    </xf>
    <xf numFmtId="0" fontId="94" fillId="0" borderId="261" xfId="0" applyFont="1" applyBorder="1" applyAlignment="1">
      <alignment horizontal="right" vertical="center"/>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xf>
    <xf numFmtId="0" fontId="0" fillId="2" borderId="142" xfId="0" applyFill="1" applyBorder="1" applyAlignment="1">
      <alignment horizontal="center" vertical="center"/>
    </xf>
    <xf numFmtId="0" fontId="0" fillId="2" borderId="257" xfId="0" applyFill="1" applyBorder="1" applyAlignment="1">
      <alignment horizontal="center" vertical="center"/>
    </xf>
    <xf numFmtId="0" fontId="0" fillId="2" borderId="258" xfId="0" applyFill="1" applyBorder="1" applyAlignment="1">
      <alignment horizontal="center" vertical="center"/>
    </xf>
    <xf numFmtId="0" fontId="0" fillId="2" borderId="246" xfId="0" applyFill="1" applyBorder="1" applyAlignment="1">
      <alignment horizontal="center" vertical="center"/>
    </xf>
    <xf numFmtId="0" fontId="0" fillId="2" borderId="256" xfId="0" applyFill="1" applyBorder="1" applyAlignment="1">
      <alignment horizontal="center" vertical="center"/>
    </xf>
    <xf numFmtId="0" fontId="0" fillId="2" borderId="259" xfId="0" applyFill="1" applyBorder="1" applyAlignment="1">
      <alignment horizontal="center" vertical="center"/>
    </xf>
    <xf numFmtId="0" fontId="0" fillId="0" borderId="190" xfId="0" applyBorder="1" applyAlignment="1">
      <alignment horizontal="center" vertical="center"/>
    </xf>
    <xf numFmtId="0" fontId="4" fillId="0" borderId="103" xfId="0" applyFont="1" applyBorder="1" applyAlignment="1">
      <alignment horizontal="center" vertical="center" textRotation="90"/>
    </xf>
    <xf numFmtId="0" fontId="4" fillId="0" borderId="185" xfId="0" applyFont="1" applyBorder="1" applyAlignment="1">
      <alignment horizontal="center" vertical="center" textRotation="90"/>
    </xf>
    <xf numFmtId="0" fontId="83" fillId="0" borderId="166" xfId="0" applyFont="1" applyBorder="1" applyAlignment="1">
      <alignment horizontal="center" vertical="center" textRotation="90"/>
    </xf>
    <xf numFmtId="0" fontId="83" fillId="0" borderId="187" xfId="0" applyFont="1" applyBorder="1" applyAlignment="1">
      <alignment horizontal="center" vertical="center" textRotation="90"/>
    </xf>
    <xf numFmtId="0" fontId="4" fillId="0" borderId="148" xfId="0" applyFont="1" applyBorder="1" applyAlignment="1">
      <alignment horizontal="center" vertical="center" textRotation="90"/>
    </xf>
    <xf numFmtId="0" fontId="4" fillId="0" borderId="184" xfId="0" applyFont="1" applyBorder="1" applyAlignment="1">
      <alignment horizontal="center" vertical="center" textRotation="90"/>
    </xf>
    <xf numFmtId="0" fontId="4" fillId="0" borderId="116" xfId="0" applyFont="1" applyBorder="1" applyAlignment="1">
      <alignment horizontal="center" vertical="center" textRotation="90"/>
    </xf>
    <xf numFmtId="0" fontId="4" fillId="0" borderId="200" xfId="0" applyFont="1" applyBorder="1" applyAlignment="1">
      <alignment horizontal="center" vertical="center" textRotation="90"/>
    </xf>
    <xf numFmtId="0" fontId="83" fillId="0" borderId="183" xfId="0" applyFont="1" applyBorder="1" applyAlignment="1">
      <alignment horizontal="center" vertical="center" textRotation="90"/>
    </xf>
    <xf numFmtId="0" fontId="83" fillId="0" borderId="186" xfId="0" applyFont="1" applyBorder="1" applyAlignment="1">
      <alignment horizontal="center" vertical="center" textRotation="90"/>
    </xf>
    <xf numFmtId="0" fontId="38" fillId="15" borderId="169" xfId="0" applyFont="1" applyFill="1" applyBorder="1" applyAlignment="1">
      <alignment horizontal="center" vertical="center"/>
    </xf>
    <xf numFmtId="0" fontId="38" fillId="15" borderId="171" xfId="0" applyFont="1" applyFill="1" applyBorder="1" applyAlignment="1">
      <alignment horizontal="center" vertical="center"/>
    </xf>
    <xf numFmtId="0" fontId="4" fillId="0" borderId="146" xfId="0" applyFont="1" applyBorder="1" applyAlignment="1">
      <alignment horizontal="center" vertical="center" wrapText="1"/>
    </xf>
    <xf numFmtId="0" fontId="4" fillId="0" borderId="148" xfId="0" applyFont="1" applyBorder="1" applyAlignment="1">
      <alignment horizontal="center" vertical="center" wrapText="1"/>
    </xf>
    <xf numFmtId="0" fontId="4" fillId="0" borderId="184" xfId="0" applyFont="1" applyBorder="1" applyAlignment="1">
      <alignment horizontal="center" vertical="center" wrapText="1"/>
    </xf>
    <xf numFmtId="0" fontId="4" fillId="0" borderId="190" xfId="0" applyFont="1" applyBorder="1" applyAlignment="1">
      <alignment horizontal="center" vertical="center"/>
    </xf>
    <xf numFmtId="0" fontId="4" fillId="0" borderId="166" xfId="0" applyFont="1" applyBorder="1" applyAlignment="1">
      <alignment horizontal="center" vertical="center"/>
    </xf>
    <xf numFmtId="0" fontId="4" fillId="0" borderId="187" xfId="0" applyFont="1" applyBorder="1" applyAlignment="1">
      <alignment horizontal="center"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67" xfId="0" applyFont="1" applyBorder="1" applyAlignment="1">
      <alignment horizontal="center" vertical="center"/>
    </xf>
    <xf numFmtId="0" fontId="4" fillId="0" borderId="148" xfId="0" applyFont="1" applyBorder="1" applyAlignment="1">
      <alignment horizontal="center" vertical="center"/>
    </xf>
    <xf numFmtId="0" fontId="4" fillId="0" borderId="103" xfId="0" applyFont="1" applyBorder="1" applyAlignment="1">
      <alignment horizontal="center"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0" fillId="0" borderId="160" xfId="0" applyBorder="1" applyAlignment="1">
      <alignment horizontal="center"/>
    </xf>
    <xf numFmtId="0" fontId="0" fillId="0" borderId="0" xfId="0" applyAlignment="1">
      <alignment horizontal="center"/>
    </xf>
    <xf numFmtId="0" fontId="94" fillId="0" borderId="170" xfId="0" applyFont="1" applyBorder="1" applyAlignment="1">
      <alignment horizontal="right" vertical="center"/>
    </xf>
    <xf numFmtId="0" fontId="94" fillId="0" borderId="171" xfId="0" applyFont="1" applyBorder="1" applyAlignment="1">
      <alignment horizontal="right" vertical="center"/>
    </xf>
    <xf numFmtId="0" fontId="1" fillId="0" borderId="262" xfId="0" applyFont="1" applyBorder="1" applyAlignment="1">
      <alignment horizontal="center" vertical="center" wrapText="1"/>
    </xf>
    <xf numFmtId="0" fontId="1" fillId="0" borderId="203" xfId="0" applyFont="1" applyBorder="1" applyAlignment="1">
      <alignment horizontal="center" vertical="center" wrapText="1"/>
    </xf>
    <xf numFmtId="0" fontId="1" fillId="0" borderId="204" xfId="0" applyFont="1" applyBorder="1" applyAlignment="1">
      <alignment horizontal="center" vertical="center" wrapText="1"/>
    </xf>
    <xf numFmtId="0" fontId="54" fillId="0" borderId="177" xfId="0" applyFont="1" applyBorder="1" applyAlignment="1">
      <alignment horizontal="center" vertical="center"/>
    </xf>
    <xf numFmtId="0" fontId="54" fillId="0" borderId="262" xfId="0" applyFont="1" applyBorder="1" applyAlignment="1">
      <alignment horizontal="center" vertical="center"/>
    </xf>
    <xf numFmtId="0" fontId="54" fillId="0" borderId="178" xfId="0" applyFont="1" applyBorder="1" applyAlignment="1">
      <alignment horizontal="center" vertical="center"/>
    </xf>
    <xf numFmtId="0" fontId="54" fillId="0" borderId="159" xfId="0" applyFont="1" applyBorder="1" applyAlignment="1">
      <alignment horizontal="center" vertical="center"/>
    </xf>
    <xf numFmtId="0" fontId="54" fillId="0" borderId="160" xfId="0" applyFont="1" applyBorder="1" applyAlignment="1">
      <alignment horizontal="center" vertical="center"/>
    </xf>
    <xf numFmtId="0" fontId="54" fillId="0" borderId="161" xfId="0" applyFont="1" applyBorder="1" applyAlignment="1">
      <alignment horizontal="center" vertical="center"/>
    </xf>
    <xf numFmtId="0" fontId="1" fillId="0" borderId="266" xfId="0" applyFont="1" applyBorder="1" applyAlignment="1">
      <alignment horizontal="center"/>
    </xf>
    <xf numFmtId="0" fontId="1" fillId="0" borderId="267" xfId="0" applyFont="1" applyBorder="1" applyAlignment="1">
      <alignment horizontal="center"/>
    </xf>
    <xf numFmtId="0" fontId="1" fillId="0" borderId="268" xfId="0" applyFont="1" applyBorder="1" applyAlignment="1">
      <alignment horizontal="center"/>
    </xf>
    <xf numFmtId="0" fontId="1" fillId="0" borderId="203" xfId="0" applyFont="1" applyBorder="1" applyAlignment="1">
      <alignment horizontal="center"/>
    </xf>
    <xf numFmtId="0" fontId="1" fillId="0" borderId="133" xfId="0" applyFont="1" applyBorder="1" applyAlignment="1">
      <alignment horizontal="center"/>
    </xf>
    <xf numFmtId="0" fontId="1" fillId="0" borderId="165" xfId="0" applyFont="1" applyBorder="1" applyAlignment="1">
      <alignment horizontal="center"/>
    </xf>
    <xf numFmtId="0" fontId="1" fillId="0" borderId="262" xfId="0" applyFont="1" applyBorder="1" applyAlignment="1">
      <alignment horizontal="center"/>
    </xf>
    <xf numFmtId="0" fontId="1" fillId="0" borderId="177" xfId="0" applyFont="1" applyBorder="1" applyAlignment="1">
      <alignment horizontal="center"/>
    </xf>
    <xf numFmtId="0" fontId="1" fillId="0" borderId="178" xfId="0" applyFont="1" applyBorder="1" applyAlignment="1">
      <alignment horizont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8" xfId="0" applyFont="1" applyBorder="1" applyAlignment="1">
      <alignment horizontal="center" vertical="center"/>
    </xf>
    <xf numFmtId="0" fontId="4" fillId="0" borderId="0" xfId="0" applyFont="1" applyBorder="1" applyAlignment="1">
      <alignment horizontal="center" vertical="center"/>
    </xf>
    <xf numFmtId="0" fontId="4" fillId="0" borderId="242" xfId="0" applyFont="1" applyBorder="1" applyAlignment="1">
      <alignment horizontal="center" vertical="center"/>
    </xf>
    <xf numFmtId="0" fontId="4" fillId="0" borderId="260" xfId="0" applyFont="1" applyBorder="1" applyAlignment="1">
      <alignment horizontal="center" vertical="center"/>
    </xf>
    <xf numFmtId="0" fontId="4" fillId="0" borderId="182" xfId="0" applyFont="1" applyBorder="1" applyAlignment="1">
      <alignment horizontal="center" vertical="center"/>
    </xf>
    <xf numFmtId="0" fontId="4" fillId="0" borderId="261" xfId="0" applyFont="1" applyBorder="1" applyAlignment="1">
      <alignment horizontal="center" vertical="center"/>
    </xf>
    <xf numFmtId="0" fontId="66" fillId="0" borderId="166" xfId="0" applyFont="1" applyBorder="1" applyAlignment="1">
      <alignment horizontal="center" vertical="center" wrapText="1"/>
    </xf>
    <xf numFmtId="0" fontId="66" fillId="0" borderId="133" xfId="0" applyFont="1" applyBorder="1" applyAlignment="1">
      <alignment horizontal="center" vertical="center" wrapText="1"/>
    </xf>
    <xf numFmtId="0" fontId="66" fillId="0" borderId="116" xfId="0" applyFont="1" applyBorder="1" applyAlignment="1">
      <alignment horizontal="center" vertical="center" wrapText="1"/>
    </xf>
    <xf numFmtId="0" fontId="0" fillId="0" borderId="103" xfId="0" applyBorder="1" applyAlignment="1">
      <alignment horizontal="center"/>
    </xf>
    <xf numFmtId="0" fontId="97" fillId="0" borderId="170" xfId="0" applyFont="1" applyBorder="1" applyAlignment="1">
      <alignment horizontal="center" vertical="center"/>
    </xf>
    <xf numFmtId="0" fontId="97" fillId="0" borderId="171" xfId="0" applyFont="1" applyBorder="1" applyAlignment="1">
      <alignment horizontal="center" vertical="center"/>
    </xf>
    <xf numFmtId="0" fontId="32" fillId="0" borderId="271" xfId="0" applyFont="1" applyBorder="1" applyAlignment="1">
      <alignment horizontal="center" vertical="center"/>
    </xf>
    <xf numFmtId="0" fontId="32" fillId="0" borderId="273" xfId="0" applyFont="1" applyBorder="1" applyAlignment="1">
      <alignment horizontal="center" vertical="center"/>
    </xf>
    <xf numFmtId="0" fontId="32" fillId="0" borderId="272" xfId="0" applyFont="1" applyBorder="1" applyAlignment="1">
      <alignment horizontal="center" vertical="center"/>
    </xf>
    <xf numFmtId="0" fontId="32" fillId="0" borderId="274" xfId="0" applyFont="1" applyBorder="1" applyAlignment="1">
      <alignment horizontal="center" vertical="center"/>
    </xf>
    <xf numFmtId="0" fontId="32" fillId="0" borderId="169" xfId="0" applyFont="1" applyBorder="1" applyAlignment="1">
      <alignment horizontal="center" vertical="center"/>
    </xf>
    <xf numFmtId="0" fontId="32" fillId="0" borderId="170" xfId="0" applyFont="1" applyBorder="1" applyAlignment="1">
      <alignment horizontal="center" vertical="center"/>
    </xf>
    <xf numFmtId="0" fontId="32" fillId="0" borderId="171" xfId="0" applyFont="1" applyBorder="1" applyAlignment="1">
      <alignment horizontal="center" vertical="center"/>
    </xf>
    <xf numFmtId="0" fontId="0" fillId="0" borderId="0" xfId="0" applyAlignment="1">
      <alignment horizontal="center" vertical="center"/>
    </xf>
    <xf numFmtId="0" fontId="99" fillId="0" borderId="103" xfId="0" applyFont="1" applyBorder="1" applyAlignment="1">
      <alignment horizontal="center"/>
    </xf>
    <xf numFmtId="0" fontId="0" fillId="0" borderId="257" xfId="0" applyBorder="1" applyAlignment="1">
      <alignment horizontal="center"/>
    </xf>
    <xf numFmtId="0" fontId="40" fillId="0" borderId="133" xfId="0" applyFont="1" applyBorder="1" applyAlignment="1">
      <alignment horizontal="center"/>
    </xf>
    <xf numFmtId="0" fontId="40" fillId="0" borderId="165" xfId="0" applyFont="1" applyBorder="1" applyAlignment="1">
      <alignment horizontal="center"/>
    </xf>
    <xf numFmtId="0" fontId="40" fillId="0" borderId="177" xfId="0" applyFont="1" applyBorder="1" applyAlignment="1">
      <alignment horizontal="center"/>
    </xf>
    <xf numFmtId="0" fontId="40" fillId="0" borderId="178" xfId="0" applyFont="1" applyBorder="1" applyAlignment="1">
      <alignment horizontal="center"/>
    </xf>
    <xf numFmtId="0" fontId="7" fillId="0" borderId="0" xfId="0" applyFont="1" applyAlignment="1">
      <alignment horizontal="center" vertical="center"/>
    </xf>
    <xf numFmtId="0" fontId="1" fillId="0" borderId="260" xfId="0" applyFont="1" applyBorder="1" applyAlignment="1">
      <alignment horizontal="center"/>
    </xf>
    <xf numFmtId="0" fontId="1" fillId="0" borderId="182" xfId="0" applyFont="1" applyBorder="1" applyAlignment="1">
      <alignment horizontal="center"/>
    </xf>
    <xf numFmtId="0" fontId="1" fillId="0" borderId="261" xfId="0" applyFont="1" applyBorder="1" applyAlignment="1">
      <alignment horizontal="center"/>
    </xf>
    <xf numFmtId="0" fontId="40" fillId="0" borderId="182" xfId="0" applyFont="1" applyBorder="1" applyAlignment="1">
      <alignment horizontal="center"/>
    </xf>
    <xf numFmtId="0" fontId="40" fillId="0" borderId="261" xfId="0" applyFont="1" applyBorder="1" applyAlignment="1">
      <alignment horizontal="center"/>
    </xf>
    <xf numFmtId="0" fontId="94" fillId="0" borderId="260" xfId="0" applyFont="1" applyBorder="1" applyAlignment="1">
      <alignment horizontal="right" vertical="center"/>
    </xf>
    <xf numFmtId="0" fontId="94" fillId="0" borderId="182" xfId="0" applyFont="1" applyBorder="1" applyAlignment="1">
      <alignment horizontal="left" vertical="center"/>
    </xf>
    <xf numFmtId="0" fontId="94" fillId="0" borderId="169" xfId="0" applyFont="1" applyBorder="1" applyAlignment="1">
      <alignment horizontal="right" vertical="center"/>
    </xf>
    <xf numFmtId="0" fontId="94" fillId="0" borderId="170" xfId="0" applyFont="1" applyBorder="1" applyAlignment="1">
      <alignment horizontal="left" vertical="center"/>
    </xf>
    <xf numFmtId="0" fontId="127" fillId="20" borderId="0" xfId="0" applyFont="1" applyFill="1" applyAlignment="1" applyProtection="1">
      <alignment horizontal="center" vertical="center"/>
      <protection hidden="1"/>
    </xf>
    <xf numFmtId="0" fontId="188" fillId="14" borderId="4" xfId="0" applyFont="1" applyFill="1" applyBorder="1" applyAlignment="1" applyProtection="1">
      <alignment horizontal="center" vertical="center" wrapText="1"/>
      <protection hidden="1"/>
    </xf>
    <xf numFmtId="0" fontId="187" fillId="0" borderId="38" xfId="0" applyFont="1" applyBorder="1" applyAlignment="1" applyProtection="1">
      <alignment horizontal="center" vertical="center"/>
      <protection locked="0"/>
    </xf>
    <xf numFmtId="0" fontId="187" fillId="0" borderId="39" xfId="0" applyFont="1" applyBorder="1" applyAlignment="1" applyProtection="1">
      <alignment horizontal="center" vertical="center"/>
      <protection locked="0"/>
    </xf>
    <xf numFmtId="0" fontId="187" fillId="0" borderId="40" xfId="0" applyFont="1" applyBorder="1" applyAlignment="1" applyProtection="1">
      <alignment horizontal="center" vertical="center"/>
      <protection locked="0"/>
    </xf>
    <xf numFmtId="0" fontId="187" fillId="0" borderId="50" xfId="0" applyFont="1" applyBorder="1" applyAlignment="1" applyProtection="1">
      <alignment horizontal="center" vertical="center"/>
      <protection locked="0"/>
    </xf>
    <xf numFmtId="0" fontId="187" fillId="0" borderId="4" xfId="0" applyFont="1" applyBorder="1" applyAlignment="1" applyProtection="1">
      <alignment horizontal="center" vertical="center"/>
      <protection locked="0"/>
    </xf>
    <xf numFmtId="0" fontId="187" fillId="0" borderId="93" xfId="0" applyFont="1" applyBorder="1" applyAlignment="1" applyProtection="1">
      <alignment horizontal="center" vertical="center"/>
      <protection locked="0"/>
    </xf>
    <xf numFmtId="0" fontId="189" fillId="20" borderId="0" xfId="0" applyFont="1" applyFill="1" applyBorder="1" applyAlignment="1" applyProtection="1">
      <alignment horizontal="center" vertical="center"/>
      <protection hidden="1"/>
    </xf>
    <xf numFmtId="0" fontId="187" fillId="0" borderId="38" xfId="0" applyFont="1" applyBorder="1" applyAlignment="1" applyProtection="1">
      <alignment horizontal="center" vertical="center"/>
      <protection hidden="1"/>
    </xf>
    <xf numFmtId="0" fontId="187" fillId="0" borderId="39" xfId="0" applyFont="1" applyBorder="1" applyAlignment="1" applyProtection="1">
      <alignment horizontal="center" vertical="center"/>
      <protection hidden="1"/>
    </xf>
    <xf numFmtId="0" fontId="187" fillId="0" borderId="40" xfId="0" applyFont="1" applyBorder="1" applyAlignment="1" applyProtection="1">
      <alignment horizontal="center" vertical="center"/>
      <protection hidden="1"/>
    </xf>
    <xf numFmtId="0" fontId="187" fillId="0" borderId="50" xfId="0" applyFont="1" applyBorder="1" applyAlignment="1" applyProtection="1">
      <alignment horizontal="center" vertical="center"/>
      <protection hidden="1"/>
    </xf>
    <xf numFmtId="0" fontId="187" fillId="0" borderId="4" xfId="0" applyFont="1" applyBorder="1" applyAlignment="1" applyProtection="1">
      <alignment horizontal="center" vertical="center"/>
      <protection hidden="1"/>
    </xf>
    <xf numFmtId="0" fontId="187" fillId="0" borderId="93" xfId="0" applyFont="1" applyBorder="1" applyAlignment="1" applyProtection="1">
      <alignment horizontal="center" vertical="center"/>
      <protection hidden="1"/>
    </xf>
    <xf numFmtId="0" fontId="111" fillId="20" borderId="39" xfId="0" applyFont="1" applyFill="1" applyBorder="1" applyAlignment="1" applyProtection="1">
      <alignment horizontal="center"/>
      <protection hidden="1"/>
    </xf>
    <xf numFmtId="0" fontId="111" fillId="20" borderId="0" xfId="0" applyFont="1" applyFill="1" applyAlignment="1" applyProtection="1">
      <alignment horizontal="center"/>
      <protection hidden="1"/>
    </xf>
    <xf numFmtId="0" fontId="163" fillId="0" borderId="0" xfId="0" applyFont="1" applyFill="1" applyBorder="1" applyAlignment="1" applyProtection="1">
      <alignment horizontal="center" vertical="center" wrapText="1"/>
      <protection hidden="1"/>
    </xf>
    <xf numFmtId="0" fontId="164" fillId="16" borderId="0" xfId="0" applyFont="1" applyFill="1" applyBorder="1" applyAlignment="1" applyProtection="1">
      <alignment horizontal="center" vertical="center" wrapText="1"/>
      <protection hidden="1"/>
    </xf>
    <xf numFmtId="0" fontId="163" fillId="19" borderId="38" xfId="0" applyFont="1" applyFill="1" applyBorder="1" applyAlignment="1" applyProtection="1">
      <alignment horizontal="center" vertical="center" wrapText="1"/>
      <protection hidden="1"/>
    </xf>
    <xf numFmtId="0" fontId="163" fillId="19" borderId="39" xfId="0" applyFont="1" applyFill="1" applyBorder="1" applyAlignment="1" applyProtection="1">
      <alignment horizontal="center" vertical="center" wrapText="1"/>
      <protection hidden="1"/>
    </xf>
    <xf numFmtId="0" fontId="163" fillId="19" borderId="50" xfId="0" applyFont="1" applyFill="1" applyBorder="1" applyAlignment="1" applyProtection="1">
      <alignment horizontal="center" vertical="center" wrapText="1"/>
      <protection hidden="1"/>
    </xf>
    <xf numFmtId="0" fontId="163" fillId="19" borderId="4" xfId="0" applyFont="1" applyFill="1" applyBorder="1" applyAlignment="1" applyProtection="1">
      <alignment horizontal="center" vertical="center" wrapText="1"/>
      <protection hidden="1"/>
    </xf>
    <xf numFmtId="0" fontId="174" fillId="19" borderId="39" xfId="0" applyFont="1" applyFill="1" applyBorder="1" applyAlignment="1" applyProtection="1">
      <alignment horizontal="center" vertical="center" wrapText="1"/>
      <protection hidden="1"/>
    </xf>
    <xf numFmtId="0" fontId="175" fillId="19" borderId="39" xfId="0" applyFont="1" applyFill="1" applyBorder="1" applyAlignment="1" applyProtection="1">
      <alignment horizontal="center" vertical="center"/>
      <protection hidden="1"/>
    </xf>
    <xf numFmtId="0" fontId="175" fillId="19" borderId="40" xfId="0" applyFont="1" applyFill="1" applyBorder="1" applyAlignment="1" applyProtection="1">
      <alignment horizontal="center" vertical="center"/>
      <protection hidden="1"/>
    </xf>
    <xf numFmtId="0" fontId="163" fillId="19" borderId="93" xfId="0" applyFont="1" applyFill="1" applyBorder="1" applyAlignment="1" applyProtection="1">
      <alignment horizontal="center" vertical="center" wrapText="1"/>
      <protection hidden="1"/>
    </xf>
    <xf numFmtId="0" fontId="181" fillId="0" borderId="55" xfId="0" applyFont="1" applyFill="1" applyBorder="1" applyAlignment="1" applyProtection="1">
      <alignment horizontal="center" vertical="center" wrapText="1"/>
      <protection hidden="1"/>
    </xf>
    <xf numFmtId="0" fontId="181" fillId="0" borderId="0" xfId="0" applyFont="1" applyFill="1" applyBorder="1" applyAlignment="1" applyProtection="1">
      <alignment horizontal="center" vertical="center" wrapText="1"/>
      <protection hidden="1"/>
    </xf>
    <xf numFmtId="0" fontId="181" fillId="0" borderId="50" xfId="0" applyFont="1" applyFill="1" applyBorder="1" applyAlignment="1" applyProtection="1">
      <alignment horizontal="center" vertical="center" wrapText="1"/>
      <protection hidden="1"/>
    </xf>
    <xf numFmtId="0" fontId="181" fillId="0" borderId="4" xfId="0" applyFont="1" applyFill="1" applyBorder="1" applyAlignment="1" applyProtection="1">
      <alignment horizontal="center" vertical="center" wrapText="1"/>
      <protection hidden="1"/>
    </xf>
    <xf numFmtId="0" fontId="182" fillId="0" borderId="38" xfId="0" applyFont="1" applyFill="1" applyBorder="1" applyAlignment="1" applyProtection="1">
      <alignment horizontal="right" vertical="center" wrapText="1" indent="1"/>
      <protection hidden="1"/>
    </xf>
    <xf numFmtId="0" fontId="182" fillId="0" borderId="39" xfId="0" applyFont="1" applyFill="1" applyBorder="1" applyAlignment="1" applyProtection="1">
      <alignment horizontal="right" vertical="center" wrapText="1" indent="1"/>
      <protection hidden="1"/>
    </xf>
    <xf numFmtId="0" fontId="182" fillId="0" borderId="55" xfId="0" applyFont="1" applyFill="1" applyBorder="1" applyAlignment="1" applyProtection="1">
      <alignment horizontal="right" vertical="center" wrapText="1" indent="1"/>
      <protection hidden="1"/>
    </xf>
    <xf numFmtId="0" fontId="182" fillId="0" borderId="0" xfId="0" applyFont="1" applyFill="1" applyBorder="1" applyAlignment="1" applyProtection="1">
      <alignment horizontal="right" vertical="center" wrapText="1" indent="1"/>
      <protection hidden="1"/>
    </xf>
    <xf numFmtId="0" fontId="182" fillId="0" borderId="50" xfId="0" applyFont="1" applyFill="1" applyBorder="1" applyAlignment="1" applyProtection="1">
      <alignment horizontal="right" vertical="center" wrapText="1" indent="1"/>
      <protection hidden="1"/>
    </xf>
    <xf numFmtId="0" fontId="182" fillId="0" borderId="4" xfId="0" applyFont="1" applyFill="1" applyBorder="1" applyAlignment="1" applyProtection="1">
      <alignment horizontal="right" vertical="center" wrapText="1" indent="1"/>
      <protection hidden="1"/>
    </xf>
    <xf numFmtId="0" fontId="182" fillId="0" borderId="0" xfId="0" applyFont="1" applyFill="1" applyBorder="1" applyAlignment="1" applyProtection="1">
      <alignment horizontal="left" vertical="center" wrapText="1" indent="2"/>
      <protection hidden="1"/>
    </xf>
    <xf numFmtId="0" fontId="182" fillId="0" borderId="56" xfId="0" applyFont="1" applyFill="1" applyBorder="1" applyAlignment="1" applyProtection="1">
      <alignment horizontal="left" vertical="center" wrapText="1" indent="2"/>
      <protection hidden="1"/>
    </xf>
    <xf numFmtId="0" fontId="182" fillId="0" borderId="4" xfId="0" applyFont="1" applyFill="1" applyBorder="1" applyAlignment="1" applyProtection="1">
      <alignment horizontal="left" vertical="center" wrapText="1" indent="2"/>
      <protection hidden="1"/>
    </xf>
    <xf numFmtId="0" fontId="182" fillId="0" borderId="93" xfId="0" applyFont="1" applyFill="1" applyBorder="1" applyAlignment="1" applyProtection="1">
      <alignment horizontal="left" vertical="center" wrapText="1" indent="2"/>
      <protection hidden="1"/>
    </xf>
    <xf numFmtId="0" fontId="166" fillId="0" borderId="38" xfId="0" applyFont="1" applyFill="1" applyBorder="1" applyAlignment="1" applyProtection="1">
      <alignment horizontal="right" vertical="center" wrapText="1"/>
      <protection hidden="1"/>
    </xf>
    <xf numFmtId="0" fontId="166" fillId="0" borderId="39" xfId="0" applyFont="1" applyFill="1" applyBorder="1" applyAlignment="1" applyProtection="1">
      <alignment horizontal="right" vertical="center" wrapText="1"/>
      <protection hidden="1"/>
    </xf>
    <xf numFmtId="165" fontId="167" fillId="0" borderId="0" xfId="0" applyNumberFormat="1" applyFont="1" applyBorder="1" applyAlignment="1" applyProtection="1">
      <alignment horizontal="left" vertical="center"/>
      <protection hidden="1"/>
    </xf>
    <xf numFmtId="165" fontId="167" fillId="0" borderId="56" xfId="0" applyNumberFormat="1" applyFont="1" applyBorder="1" applyAlignment="1" applyProtection="1">
      <alignment horizontal="left" vertical="center"/>
      <protection hidden="1"/>
    </xf>
    <xf numFmtId="0" fontId="168" fillId="0" borderId="55" xfId="0" applyFont="1" applyFill="1" applyBorder="1" applyAlignment="1" applyProtection="1">
      <alignment horizontal="center" vertical="center" wrapText="1"/>
      <protection hidden="1"/>
    </xf>
    <xf numFmtId="0" fontId="168" fillId="0" borderId="0" xfId="0" applyFont="1" applyFill="1" applyBorder="1" applyAlignment="1" applyProtection="1">
      <alignment horizontal="center" vertical="center" wrapText="1"/>
      <protection hidden="1"/>
    </xf>
    <xf numFmtId="0" fontId="168" fillId="0" borderId="56" xfId="0" applyFont="1" applyFill="1" applyBorder="1" applyAlignment="1" applyProtection="1">
      <alignment horizontal="center" vertical="center" wrapText="1"/>
      <protection hidden="1"/>
    </xf>
    <xf numFmtId="0" fontId="168" fillId="0" borderId="50" xfId="0" applyFont="1" applyFill="1" applyBorder="1" applyAlignment="1" applyProtection="1">
      <alignment horizontal="center" vertical="center" wrapText="1"/>
      <protection hidden="1"/>
    </xf>
    <xf numFmtId="0" fontId="168" fillId="0" borderId="4" xfId="0" applyFont="1" applyFill="1" applyBorder="1" applyAlignment="1" applyProtection="1">
      <alignment horizontal="center" vertical="center" wrapText="1"/>
      <protection hidden="1"/>
    </xf>
    <xf numFmtId="0" fontId="168" fillId="0" borderId="93" xfId="0" applyFont="1" applyFill="1" applyBorder="1" applyAlignment="1" applyProtection="1">
      <alignment horizontal="center" vertical="center" wrapText="1"/>
      <protection hidden="1"/>
    </xf>
    <xf numFmtId="0" fontId="184" fillId="0" borderId="61" xfId="0" applyFont="1" applyFill="1" applyBorder="1" applyAlignment="1" applyProtection="1">
      <alignment horizontal="center" vertical="center"/>
      <protection hidden="1"/>
    </xf>
    <xf numFmtId="0" fontId="184" fillId="0" borderId="60" xfId="0" applyFont="1" applyFill="1" applyBorder="1" applyAlignment="1" applyProtection="1">
      <alignment horizontal="center" vertical="center"/>
      <protection hidden="1"/>
    </xf>
    <xf numFmtId="0" fontId="184" fillId="0" borderId="62" xfId="0" applyFont="1" applyFill="1" applyBorder="1" applyAlignment="1" applyProtection="1">
      <alignment horizontal="center" vertical="center"/>
      <protection hidden="1"/>
    </xf>
    <xf numFmtId="0" fontId="185" fillId="0" borderId="60" xfId="0" applyFont="1" applyFill="1" applyBorder="1" applyAlignment="1" applyProtection="1">
      <alignment horizontal="center" vertical="center"/>
      <protection hidden="1"/>
    </xf>
    <xf numFmtId="0" fontId="185" fillId="0" borderId="338" xfId="0" applyFont="1" applyFill="1" applyBorder="1" applyAlignment="1" applyProtection="1">
      <alignment horizontal="center" vertical="center"/>
      <protection hidden="1"/>
    </xf>
    <xf numFmtId="0" fontId="184" fillId="0" borderId="64" xfId="0" applyFont="1" applyFill="1" applyBorder="1" applyAlignment="1" applyProtection="1">
      <alignment horizontal="center" vertical="center"/>
      <protection hidden="1"/>
    </xf>
    <xf numFmtId="0" fontId="184" fillId="0" borderId="63" xfId="0" applyFont="1" applyFill="1" applyBorder="1" applyAlignment="1" applyProtection="1">
      <alignment horizontal="center" vertical="center"/>
      <protection hidden="1"/>
    </xf>
    <xf numFmtId="0" fontId="184" fillId="0" borderId="65" xfId="0" applyFont="1" applyFill="1" applyBorder="1" applyAlignment="1" applyProtection="1">
      <alignment horizontal="center" vertical="center"/>
      <protection hidden="1"/>
    </xf>
    <xf numFmtId="0" fontId="185" fillId="0" borderId="63" xfId="0" applyFont="1" applyFill="1" applyBorder="1" applyAlignment="1" applyProtection="1">
      <alignment horizontal="center" vertical="center"/>
      <protection hidden="1"/>
    </xf>
    <xf numFmtId="0" fontId="185" fillId="0" borderId="341" xfId="0" applyFont="1" applyFill="1" applyBorder="1" applyAlignment="1" applyProtection="1">
      <alignment horizontal="center" vertical="center"/>
      <protection hidden="1"/>
    </xf>
    <xf numFmtId="0" fontId="163" fillId="0" borderId="132" xfId="0" applyFont="1" applyFill="1" applyBorder="1" applyAlignment="1" applyProtection="1">
      <alignment horizontal="center" vertical="center"/>
      <protection hidden="1"/>
    </xf>
    <xf numFmtId="0" fontId="163" fillId="0" borderId="133" xfId="0" applyFont="1" applyFill="1" applyBorder="1" applyAlignment="1" applyProtection="1">
      <alignment horizontal="center" vertical="center"/>
      <protection hidden="1"/>
    </xf>
    <xf numFmtId="0" fontId="163" fillId="0" borderId="116" xfId="0" applyFont="1" applyFill="1" applyBorder="1" applyAlignment="1" applyProtection="1">
      <alignment horizontal="center" vertical="center"/>
      <protection hidden="1"/>
    </xf>
    <xf numFmtId="0" fontId="163" fillId="0" borderId="166" xfId="0" applyFont="1" applyFill="1" applyBorder="1" applyAlignment="1" applyProtection="1">
      <alignment horizontal="center" vertical="center"/>
      <protection hidden="1"/>
    </xf>
    <xf numFmtId="0" fontId="180" fillId="0" borderId="71" xfId="0" applyFont="1" applyBorder="1" applyAlignment="1" applyProtection="1">
      <alignment horizontal="center" vertical="center" wrapText="1"/>
      <protection hidden="1"/>
    </xf>
    <xf numFmtId="0" fontId="180" fillId="0" borderId="67" xfId="0" applyFont="1" applyBorder="1" applyAlignment="1" applyProtection="1">
      <alignment horizontal="center" vertical="center" wrapText="1"/>
      <protection hidden="1"/>
    </xf>
    <xf numFmtId="0" fontId="169" fillId="0" borderId="67" xfId="0" applyFont="1" applyBorder="1" applyAlignment="1" applyProtection="1">
      <alignment horizontal="center" vertical="center" wrapText="1"/>
      <protection hidden="1"/>
    </xf>
    <xf numFmtId="0" fontId="169" fillId="0" borderId="109" xfId="0" applyFont="1" applyBorder="1" applyAlignment="1" applyProtection="1">
      <alignment horizontal="center" vertical="center" wrapText="1"/>
      <protection hidden="1"/>
    </xf>
    <xf numFmtId="0" fontId="163" fillId="0" borderId="304" xfId="0" applyFont="1" applyFill="1" applyBorder="1" applyAlignment="1" applyProtection="1">
      <alignment horizontal="center" vertical="center"/>
      <protection hidden="1"/>
    </xf>
    <xf numFmtId="0" fontId="163" fillId="0" borderId="172" xfId="0" applyFont="1" applyFill="1" applyBorder="1" applyAlignment="1" applyProtection="1">
      <alignment horizontal="center" vertical="center"/>
      <protection hidden="1"/>
    </xf>
    <xf numFmtId="0" fontId="163" fillId="0" borderId="335" xfId="0" applyFont="1" applyFill="1" applyBorder="1" applyAlignment="1" applyProtection="1">
      <alignment horizontal="center" vertical="center"/>
      <protection hidden="1"/>
    </xf>
    <xf numFmtId="0" fontId="163" fillId="0" borderId="243" xfId="0" applyFont="1" applyFill="1" applyBorder="1" applyAlignment="1" applyProtection="1">
      <alignment horizontal="center" vertical="center"/>
      <protection hidden="1"/>
    </xf>
    <xf numFmtId="0" fontId="163" fillId="0" borderId="244" xfId="0" applyFont="1" applyFill="1" applyBorder="1" applyAlignment="1" applyProtection="1">
      <alignment horizontal="center" vertical="center"/>
      <protection hidden="1"/>
    </xf>
    <xf numFmtId="0" fontId="163" fillId="16" borderId="38" xfId="0" applyFont="1" applyFill="1" applyBorder="1" applyAlignment="1" applyProtection="1">
      <alignment horizontal="center" vertical="center" wrapText="1"/>
      <protection hidden="1"/>
    </xf>
    <xf numFmtId="0" fontId="163" fillId="16" borderId="39" xfId="0" applyFont="1" applyFill="1" applyBorder="1" applyAlignment="1" applyProtection="1">
      <alignment horizontal="center" vertical="center" wrapText="1"/>
      <protection hidden="1"/>
    </xf>
    <xf numFmtId="0" fontId="163" fillId="16" borderId="250" xfId="0" applyFont="1" applyFill="1" applyBorder="1" applyAlignment="1" applyProtection="1">
      <alignment horizontal="center" vertical="center" wrapText="1"/>
      <protection hidden="1"/>
    </xf>
    <xf numFmtId="0" fontId="163" fillId="16" borderId="55" xfId="0" applyFont="1" applyFill="1" applyBorder="1" applyAlignment="1" applyProtection="1">
      <alignment horizontal="center" vertical="center" wrapText="1"/>
      <protection hidden="1"/>
    </xf>
    <xf numFmtId="0" fontId="163" fillId="16" borderId="0" xfId="0" applyFont="1" applyFill="1" applyBorder="1" applyAlignment="1" applyProtection="1">
      <alignment horizontal="center" vertical="center" wrapText="1"/>
      <protection hidden="1"/>
    </xf>
    <xf numFmtId="0" fontId="163" fillId="16" borderId="251" xfId="0" applyFont="1" applyFill="1" applyBorder="1" applyAlignment="1" applyProtection="1">
      <alignment horizontal="center" vertical="center" wrapText="1"/>
      <protection hidden="1"/>
    </xf>
    <xf numFmtId="0" fontId="163" fillId="16" borderId="50" xfId="0" applyFont="1" applyFill="1" applyBorder="1" applyAlignment="1" applyProtection="1">
      <alignment horizontal="center" vertical="center" wrapText="1"/>
      <protection hidden="1"/>
    </xf>
    <xf numFmtId="0" fontId="163" fillId="16" borderId="4" xfId="0" applyFont="1" applyFill="1" applyBorder="1" applyAlignment="1" applyProtection="1">
      <alignment horizontal="center" vertical="center" wrapText="1"/>
      <protection hidden="1"/>
    </xf>
    <xf numFmtId="0" fontId="163" fillId="16" borderId="244" xfId="0" applyFont="1" applyFill="1" applyBorder="1" applyAlignment="1" applyProtection="1">
      <alignment horizontal="center" vertical="center" wrapText="1"/>
      <protection hidden="1"/>
    </xf>
    <xf numFmtId="0" fontId="163" fillId="16" borderId="252" xfId="0" applyFont="1" applyFill="1" applyBorder="1" applyAlignment="1" applyProtection="1">
      <alignment horizontal="center" vertical="center"/>
      <protection hidden="1"/>
    </xf>
    <xf numFmtId="0" fontId="163" fillId="16" borderId="253" xfId="0" applyFont="1" applyFill="1" applyBorder="1" applyAlignment="1" applyProtection="1">
      <alignment horizontal="center" vertical="center"/>
      <protection hidden="1"/>
    </xf>
    <xf numFmtId="0" fontId="180" fillId="0" borderId="79" xfId="0" applyFont="1" applyBorder="1" applyAlignment="1" applyProtection="1">
      <alignment horizontal="center" vertical="center" wrapText="1"/>
      <protection hidden="1"/>
    </xf>
    <xf numFmtId="0" fontId="163" fillId="16" borderId="166" xfId="0" applyFont="1" applyFill="1" applyBorder="1" applyAlignment="1" applyProtection="1">
      <alignment horizontal="center" vertical="center"/>
      <protection hidden="1"/>
    </xf>
    <xf numFmtId="0" fontId="163" fillId="16" borderId="116" xfId="0" applyFont="1" applyFill="1" applyBorder="1" applyAlignment="1" applyProtection="1">
      <alignment horizontal="center" vertical="center"/>
      <protection hidden="1"/>
    </xf>
    <xf numFmtId="0" fontId="177" fillId="0" borderId="83" xfId="0" applyFont="1" applyBorder="1" applyAlignment="1" applyProtection="1">
      <alignment horizontal="center"/>
      <protection hidden="1"/>
    </xf>
    <xf numFmtId="0" fontId="177" fillId="0" borderId="84" xfId="0" applyFont="1" applyBorder="1" applyAlignment="1" applyProtection="1">
      <alignment horizontal="center"/>
      <protection hidden="1"/>
    </xf>
    <xf numFmtId="0" fontId="177" fillId="0" borderId="120" xfId="0" applyFont="1" applyBorder="1" applyAlignment="1" applyProtection="1">
      <alignment horizontal="center"/>
      <protection hidden="1"/>
    </xf>
    <xf numFmtId="0" fontId="177" fillId="0" borderId="55" xfId="0" applyFont="1" applyBorder="1" applyAlignment="1" applyProtection="1">
      <alignment horizontal="center"/>
      <protection hidden="1"/>
    </xf>
    <xf numFmtId="0" fontId="177" fillId="0" borderId="0" xfId="0" applyFont="1" applyBorder="1" applyAlignment="1" applyProtection="1">
      <alignment horizontal="center"/>
      <protection hidden="1"/>
    </xf>
    <xf numFmtId="0" fontId="177" fillId="0" borderId="56" xfId="0" applyFont="1" applyBorder="1" applyAlignment="1" applyProtection="1">
      <alignment horizontal="center"/>
      <protection hidden="1"/>
    </xf>
    <xf numFmtId="0" fontId="169" fillId="0" borderId="55" xfId="0" applyFont="1" applyBorder="1" applyAlignment="1" applyProtection="1">
      <alignment horizontal="center"/>
      <protection hidden="1"/>
    </xf>
    <xf numFmtId="0" fontId="169" fillId="0" borderId="0" xfId="0" applyFont="1" applyBorder="1" applyAlignment="1" applyProtection="1">
      <alignment horizontal="center"/>
      <protection hidden="1"/>
    </xf>
    <xf numFmtId="0" fontId="169" fillId="0" borderId="56" xfId="0" applyFont="1" applyBorder="1" applyAlignment="1" applyProtection="1">
      <alignment horizontal="center"/>
      <protection hidden="1"/>
    </xf>
    <xf numFmtId="0" fontId="169" fillId="0" borderId="50" xfId="0" applyFont="1" applyBorder="1" applyAlignment="1" applyProtection="1">
      <alignment horizontal="center"/>
      <protection hidden="1"/>
    </xf>
    <xf numFmtId="0" fontId="169" fillId="0" borderId="4" xfId="0" applyFont="1" applyBorder="1" applyAlignment="1" applyProtection="1">
      <alignment horizontal="center"/>
      <protection hidden="1"/>
    </xf>
    <xf numFmtId="0" fontId="169" fillId="0" borderId="93" xfId="0" applyFont="1" applyBorder="1" applyAlignment="1" applyProtection="1">
      <alignment horizontal="center"/>
      <protection hidden="1"/>
    </xf>
    <xf numFmtId="0" fontId="163" fillId="16" borderId="173" xfId="0" applyFont="1" applyFill="1" applyBorder="1" applyAlignment="1" applyProtection="1">
      <alignment horizontal="center" vertical="center"/>
      <protection hidden="1"/>
    </xf>
    <xf numFmtId="0" fontId="163" fillId="16" borderId="172" xfId="0" applyFont="1" applyFill="1" applyBorder="1" applyAlignment="1" applyProtection="1">
      <alignment horizontal="center" vertical="center"/>
      <protection hidden="1"/>
    </xf>
    <xf numFmtId="0" fontId="163" fillId="16" borderId="293" xfId="0" applyFont="1" applyFill="1" applyBorder="1" applyAlignment="1" applyProtection="1">
      <alignment horizontal="center" vertical="center"/>
      <protection hidden="1"/>
    </xf>
    <xf numFmtId="0" fontId="163" fillId="0" borderId="132" xfId="0" applyFont="1" applyFill="1" applyBorder="1" applyAlignment="1" applyProtection="1">
      <alignment horizontal="center" vertical="center" wrapText="1"/>
      <protection hidden="1"/>
    </xf>
    <xf numFmtId="0" fontId="163" fillId="0" borderId="133" xfId="0" applyFont="1" applyFill="1" applyBorder="1" applyAlignment="1" applyProtection="1">
      <alignment horizontal="center" vertical="center" wrapText="1"/>
      <protection hidden="1"/>
    </xf>
    <xf numFmtId="0" fontId="163" fillId="0" borderId="116" xfId="0" applyFont="1" applyFill="1" applyBorder="1" applyAlignment="1" applyProtection="1">
      <alignment horizontal="center" vertical="center" wrapText="1"/>
      <protection hidden="1"/>
    </xf>
    <xf numFmtId="0" fontId="163" fillId="0" borderId="103" xfId="0" applyFont="1" applyFill="1" applyBorder="1" applyAlignment="1" applyProtection="1">
      <alignment horizontal="center" vertical="center"/>
      <protection hidden="1"/>
    </xf>
    <xf numFmtId="0" fontId="170" fillId="16" borderId="71" xfId="0" applyFont="1" applyFill="1" applyBorder="1" applyAlignment="1" applyProtection="1">
      <alignment horizontal="right" vertical="center"/>
      <protection hidden="1"/>
    </xf>
    <xf numFmtId="0" fontId="170" fillId="16" borderId="67" xfId="0" applyFont="1" applyFill="1" applyBorder="1" applyAlignment="1" applyProtection="1">
      <alignment horizontal="right" vertical="center"/>
      <protection hidden="1"/>
    </xf>
    <xf numFmtId="164" fontId="170" fillId="16" borderId="87" xfId="0" applyNumberFormat="1" applyFont="1" applyFill="1" applyBorder="1" applyAlignment="1" applyProtection="1">
      <alignment horizontal="center" vertical="center"/>
      <protection hidden="1"/>
    </xf>
    <xf numFmtId="164" fontId="170" fillId="16" borderId="63" xfId="0" applyNumberFormat="1" applyFont="1" applyFill="1" applyBorder="1" applyAlignment="1" applyProtection="1">
      <alignment horizontal="center" vertical="center"/>
      <protection hidden="1"/>
    </xf>
    <xf numFmtId="164" fontId="170" fillId="16" borderId="341" xfId="0" applyNumberFormat="1" applyFont="1" applyFill="1" applyBorder="1" applyAlignment="1" applyProtection="1">
      <alignment horizontal="center" vertical="center"/>
      <protection hidden="1"/>
    </xf>
    <xf numFmtId="0" fontId="163" fillId="11" borderId="83" xfId="0" applyFont="1" applyFill="1" applyBorder="1" applyAlignment="1" applyProtection="1">
      <alignment horizontal="center" vertical="center"/>
      <protection hidden="1"/>
    </xf>
    <xf numFmtId="0" fontId="163" fillId="11" borderId="84" xfId="0" applyFont="1" applyFill="1" applyBorder="1" applyAlignment="1" applyProtection="1">
      <alignment horizontal="center" vertical="center"/>
      <protection hidden="1"/>
    </xf>
    <xf numFmtId="0" fontId="163" fillId="11" borderId="120" xfId="0" applyFont="1" applyFill="1" applyBorder="1" applyAlignment="1" applyProtection="1">
      <alignment horizontal="center" vertical="center"/>
      <protection hidden="1"/>
    </xf>
    <xf numFmtId="0" fontId="163" fillId="11" borderId="80" xfId="0" applyFont="1" applyFill="1" applyBorder="1" applyAlignment="1" applyProtection="1">
      <alignment horizontal="center" vertical="center"/>
      <protection hidden="1"/>
    </xf>
    <xf numFmtId="0" fontId="163" fillId="11" borderId="81" xfId="0" applyFont="1" applyFill="1" applyBorder="1" applyAlignment="1" applyProtection="1">
      <alignment horizontal="center" vertical="center"/>
      <protection hidden="1"/>
    </xf>
    <xf numFmtId="0" fontId="163" fillId="11" borderId="342" xfId="0" applyFont="1" applyFill="1" applyBorder="1" applyAlignment="1" applyProtection="1">
      <alignment horizontal="center" vertical="center"/>
      <protection hidden="1"/>
    </xf>
    <xf numFmtId="0" fontId="163" fillId="15" borderId="38" xfId="0" applyFont="1" applyFill="1" applyBorder="1" applyAlignment="1" applyProtection="1">
      <alignment horizontal="center" vertical="center"/>
      <protection hidden="1"/>
    </xf>
    <xf numFmtId="0" fontId="171" fillId="0" borderId="39" xfId="0" applyFont="1" applyBorder="1" applyProtection="1">
      <protection hidden="1"/>
    </xf>
    <xf numFmtId="0" fontId="171" fillId="0" borderId="40" xfId="0" applyFont="1" applyBorder="1" applyProtection="1">
      <protection hidden="1"/>
    </xf>
    <xf numFmtId="0" fontId="183" fillId="0" borderId="70" xfId="0" applyFont="1" applyFill="1" applyBorder="1" applyAlignment="1" applyProtection="1">
      <alignment horizontal="right" vertical="center" wrapText="1"/>
      <protection hidden="1"/>
    </xf>
    <xf numFmtId="0" fontId="183" fillId="0" borderId="74" xfId="0" applyFont="1" applyFill="1" applyBorder="1" applyAlignment="1" applyProtection="1">
      <alignment horizontal="right" vertical="center" wrapText="1"/>
      <protection hidden="1"/>
    </xf>
    <xf numFmtId="0" fontId="163" fillId="0" borderId="96" xfId="0" applyFont="1" applyFill="1" applyBorder="1" applyAlignment="1" applyProtection="1">
      <alignment horizontal="center" vertical="center"/>
      <protection hidden="1"/>
    </xf>
    <xf numFmtId="0" fontId="163" fillId="0" borderId="70" xfId="0" applyFont="1" applyFill="1" applyBorder="1" applyAlignment="1" applyProtection="1">
      <alignment horizontal="center" vertical="center"/>
      <protection hidden="1"/>
    </xf>
    <xf numFmtId="0" fontId="183" fillId="0" borderId="60" xfId="0" applyFont="1" applyFill="1" applyBorder="1" applyAlignment="1" applyProtection="1">
      <alignment horizontal="center" vertical="center" wrapText="1"/>
      <protection hidden="1"/>
    </xf>
    <xf numFmtId="0" fontId="183" fillId="0" borderId="338" xfId="0" applyFont="1" applyFill="1" applyBorder="1" applyAlignment="1" applyProtection="1">
      <alignment horizontal="center" vertical="center" wrapText="1"/>
      <protection hidden="1"/>
    </xf>
    <xf numFmtId="0" fontId="163" fillId="9" borderId="336" xfId="0" applyFont="1" applyFill="1" applyBorder="1" applyAlignment="1" applyProtection="1">
      <alignment horizontal="center" vertical="center"/>
      <protection hidden="1"/>
    </xf>
    <xf numFmtId="0" fontId="163" fillId="9" borderId="257" xfId="0" applyFont="1" applyFill="1" applyBorder="1" applyAlignment="1" applyProtection="1">
      <alignment horizontal="center" vertical="center"/>
      <protection hidden="1"/>
    </xf>
    <xf numFmtId="0" fontId="163" fillId="9" borderId="258" xfId="0" applyFont="1" applyFill="1" applyBorder="1" applyAlignment="1" applyProtection="1">
      <alignment horizontal="center" vertical="center"/>
      <protection hidden="1"/>
    </xf>
    <xf numFmtId="0" fontId="163" fillId="9" borderId="337" xfId="0" applyFont="1" applyFill="1" applyBorder="1" applyAlignment="1" applyProtection="1">
      <alignment horizontal="center" vertical="center"/>
      <protection hidden="1"/>
    </xf>
    <xf numFmtId="0" fontId="163" fillId="9" borderId="256" xfId="0" applyFont="1" applyFill="1" applyBorder="1" applyAlignment="1" applyProtection="1">
      <alignment horizontal="center" vertical="center"/>
      <protection hidden="1"/>
    </xf>
    <xf numFmtId="0" fontId="163" fillId="9" borderId="259" xfId="0" applyFont="1" applyFill="1" applyBorder="1" applyAlignment="1" applyProtection="1">
      <alignment horizontal="center" vertical="center"/>
      <protection hidden="1"/>
    </xf>
    <xf numFmtId="0" fontId="163" fillId="9" borderId="103" xfId="0" applyFont="1" applyFill="1" applyBorder="1" applyAlignment="1" applyProtection="1">
      <alignment horizontal="center" vertical="center" wrapText="1"/>
      <protection hidden="1"/>
    </xf>
    <xf numFmtId="0" fontId="80" fillId="0" borderId="72" xfId="0" applyFont="1" applyFill="1" applyBorder="1" applyAlignment="1" applyProtection="1">
      <alignment horizontal="right" vertical="center" wrapText="1"/>
      <protection hidden="1"/>
    </xf>
    <xf numFmtId="0" fontId="80" fillId="0" borderId="91" xfId="0" applyFont="1" applyFill="1" applyBorder="1" applyAlignment="1" applyProtection="1">
      <alignment horizontal="right" vertical="center" wrapText="1"/>
      <protection hidden="1"/>
    </xf>
    <xf numFmtId="0" fontId="163" fillId="0" borderId="105" xfId="0" applyFont="1" applyFill="1" applyBorder="1" applyAlignment="1" applyProtection="1">
      <alignment horizontal="center" vertical="center"/>
      <protection hidden="1"/>
    </xf>
    <xf numFmtId="0" fontId="163" fillId="0" borderId="72" xfId="0" applyFont="1" applyFill="1" applyBorder="1" applyAlignment="1" applyProtection="1">
      <alignment horizontal="center" vertical="center"/>
      <protection hidden="1"/>
    </xf>
    <xf numFmtId="2" fontId="163" fillId="0" borderId="106" xfId="0" applyNumberFormat="1" applyFont="1" applyFill="1" applyBorder="1" applyAlignment="1" applyProtection="1">
      <alignment horizontal="center" wrapText="1"/>
      <protection hidden="1"/>
    </xf>
    <xf numFmtId="2" fontId="163" fillId="0" borderId="339" xfId="0" applyNumberFormat="1" applyFont="1" applyFill="1" applyBorder="1" applyAlignment="1" applyProtection="1">
      <alignment horizontal="center" wrapText="1"/>
      <protection hidden="1"/>
    </xf>
    <xf numFmtId="0" fontId="173" fillId="16" borderId="82" xfId="0" applyFont="1" applyFill="1" applyBorder="1" applyAlignment="1" applyProtection="1">
      <alignment horizontal="right" vertical="center"/>
      <protection hidden="1"/>
    </xf>
    <xf numFmtId="0" fontId="173" fillId="16" borderId="90" xfId="0" applyFont="1" applyFill="1" applyBorder="1" applyAlignment="1" applyProtection="1">
      <alignment horizontal="right" vertical="center"/>
      <protection hidden="1"/>
    </xf>
    <xf numFmtId="0" fontId="173" fillId="16" borderId="90" xfId="0" applyNumberFormat="1" applyFont="1" applyFill="1" applyBorder="1" applyAlignment="1" applyProtection="1">
      <alignment horizontal="center" vertical="center"/>
      <protection hidden="1"/>
    </xf>
    <xf numFmtId="0" fontId="173" fillId="16" borderId="340" xfId="0" applyNumberFormat="1" applyFont="1" applyFill="1" applyBorder="1" applyAlignment="1" applyProtection="1">
      <alignment horizontal="center" vertical="center"/>
      <protection hidden="1"/>
    </xf>
    <xf numFmtId="0" fontId="163" fillId="15" borderId="38" xfId="0" applyFont="1" applyFill="1" applyBorder="1" applyAlignment="1" applyProtection="1">
      <alignment horizontal="center" vertical="center" wrapText="1"/>
      <protection hidden="1"/>
    </xf>
    <xf numFmtId="0" fontId="163" fillId="15" borderId="39" xfId="0" applyFont="1" applyFill="1" applyBorder="1" applyAlignment="1" applyProtection="1">
      <alignment horizontal="center" vertical="center" wrapText="1"/>
      <protection hidden="1"/>
    </xf>
    <xf numFmtId="0" fontId="163" fillId="15" borderId="50" xfId="0" applyFont="1" applyFill="1" applyBorder="1" applyAlignment="1" applyProtection="1">
      <alignment horizontal="center" vertical="center" wrapText="1"/>
      <protection hidden="1"/>
    </xf>
    <xf numFmtId="0" fontId="163" fillId="15" borderId="4" xfId="0" applyFont="1" applyFill="1" applyBorder="1" applyAlignment="1" applyProtection="1">
      <alignment horizontal="center" vertical="center" wrapText="1"/>
      <protection hidden="1"/>
    </xf>
    <xf numFmtId="0" fontId="163" fillId="15" borderId="96" xfId="0" applyFont="1" applyFill="1" applyBorder="1" applyAlignment="1" applyProtection="1">
      <alignment horizontal="center" vertical="center" wrapText="1"/>
      <protection hidden="1"/>
    </xf>
    <xf numFmtId="0" fontId="163" fillId="15" borderId="70" xfId="0" applyFont="1" applyFill="1" applyBorder="1" applyAlignment="1" applyProtection="1">
      <alignment horizontal="center" vertical="center" wrapText="1"/>
      <protection hidden="1"/>
    </xf>
    <xf numFmtId="0" fontId="163" fillId="15" borderId="60" xfId="0" applyFont="1" applyFill="1" applyBorder="1" applyAlignment="1" applyProtection="1">
      <alignment horizontal="center" vertical="center" wrapText="1"/>
      <protection hidden="1"/>
    </xf>
    <xf numFmtId="0" fontId="163" fillId="15" borderId="128" xfId="0" applyFont="1" applyFill="1" applyBorder="1" applyAlignment="1" applyProtection="1">
      <alignment horizontal="center" vertical="center"/>
      <protection hidden="1"/>
    </xf>
    <xf numFmtId="0" fontId="171" fillId="0" borderId="70" xfId="0" applyFont="1" applyBorder="1" applyProtection="1">
      <protection hidden="1"/>
    </xf>
    <xf numFmtId="0" fontId="163" fillId="15" borderId="128" xfId="0" applyFont="1" applyFill="1" applyBorder="1" applyAlignment="1" applyProtection="1">
      <alignment horizontal="center" vertical="center" wrapText="1"/>
      <protection hidden="1"/>
    </xf>
    <xf numFmtId="1" fontId="170" fillId="15" borderId="117" xfId="0" applyNumberFormat="1" applyFont="1" applyFill="1" applyBorder="1" applyAlignment="1" applyProtection="1">
      <alignment horizontal="center" vertical="center"/>
      <protection hidden="1"/>
    </xf>
    <xf numFmtId="1" fontId="170" fillId="15" borderId="85" xfId="0" applyNumberFormat="1" applyFont="1" applyFill="1" applyBorder="1" applyAlignment="1" applyProtection="1">
      <alignment horizontal="center" vertical="center"/>
      <protection hidden="1"/>
    </xf>
    <xf numFmtId="0" fontId="170" fillId="15" borderId="117" xfId="0" applyFont="1" applyFill="1" applyBorder="1" applyAlignment="1" applyProtection="1">
      <alignment horizontal="center" vertical="center"/>
      <protection hidden="1"/>
    </xf>
    <xf numFmtId="0" fontId="170" fillId="15" borderId="85" xfId="0" applyFont="1" applyFill="1" applyBorder="1" applyAlignment="1" applyProtection="1">
      <alignment horizontal="center" vertical="center"/>
      <protection hidden="1"/>
    </xf>
    <xf numFmtId="2" fontId="170" fillId="15" borderId="117" xfId="0" applyNumberFormat="1" applyFont="1" applyFill="1" applyBorder="1" applyAlignment="1" applyProtection="1">
      <alignment horizontal="center" vertical="center"/>
      <protection hidden="1"/>
    </xf>
    <xf numFmtId="2" fontId="170" fillId="15" borderId="85" xfId="0" applyNumberFormat="1" applyFont="1" applyFill="1" applyBorder="1" applyAlignment="1" applyProtection="1">
      <alignment horizontal="center" vertical="center"/>
      <protection hidden="1"/>
    </xf>
    <xf numFmtId="0" fontId="170" fillId="15" borderId="105" xfId="0" applyFont="1" applyFill="1" applyBorder="1" applyAlignment="1" applyProtection="1">
      <alignment horizontal="center" vertical="center"/>
      <protection hidden="1"/>
    </xf>
    <xf numFmtId="0" fontId="170" fillId="15" borderId="106" xfId="0" applyFont="1" applyFill="1" applyBorder="1" applyAlignment="1" applyProtection="1">
      <alignment horizontal="center" vertical="center"/>
      <protection hidden="1"/>
    </xf>
    <xf numFmtId="0" fontId="170" fillId="15" borderId="72" xfId="0" applyFont="1" applyFill="1" applyBorder="1" applyAlignment="1" applyProtection="1">
      <alignment horizontal="center" vertical="center"/>
      <protection hidden="1"/>
    </xf>
    <xf numFmtId="0" fontId="28" fillId="15" borderId="105" xfId="0" applyFont="1" applyFill="1" applyBorder="1" applyAlignment="1" applyProtection="1">
      <alignment horizontal="center" vertical="center" wrapText="1"/>
      <protection hidden="1"/>
    </xf>
    <xf numFmtId="0" fontId="28" fillId="15" borderId="72" xfId="0" applyFont="1" applyFill="1" applyBorder="1" applyAlignment="1" applyProtection="1">
      <alignment horizontal="center" vertical="center" wrapText="1"/>
      <protection hidden="1"/>
    </xf>
    <xf numFmtId="0" fontId="176" fillId="0" borderId="79" xfId="0" applyFont="1" applyFill="1" applyBorder="1" applyAlignment="1" applyProtection="1">
      <alignment horizontal="center" vertical="center"/>
      <protection hidden="1"/>
    </xf>
    <xf numFmtId="0" fontId="176" fillId="0" borderId="67" xfId="0" applyFont="1" applyFill="1" applyBorder="1" applyAlignment="1" applyProtection="1">
      <alignment horizontal="center" vertical="center"/>
      <protection hidden="1"/>
    </xf>
    <xf numFmtId="0" fontId="170" fillId="0" borderId="87" xfId="0" applyFont="1" applyFill="1" applyBorder="1" applyAlignment="1" applyProtection="1">
      <alignment horizontal="center" vertical="center"/>
      <protection hidden="1"/>
    </xf>
    <xf numFmtId="0" fontId="170" fillId="0" borderId="71" xfId="0" applyFont="1" applyFill="1" applyBorder="1" applyAlignment="1" applyProtection="1">
      <alignment horizontal="center" vertical="center"/>
      <protection hidden="1"/>
    </xf>
    <xf numFmtId="0" fontId="163" fillId="0" borderId="63" xfId="0" applyFont="1" applyFill="1" applyBorder="1" applyAlignment="1" applyProtection="1">
      <alignment horizontal="center" vertical="center"/>
      <protection hidden="1"/>
    </xf>
    <xf numFmtId="0" fontId="163" fillId="0" borderId="71" xfId="0" applyFont="1" applyFill="1" applyBorder="1" applyAlignment="1" applyProtection="1">
      <alignment horizontal="center" vertical="center"/>
      <protection hidden="1"/>
    </xf>
    <xf numFmtId="0" fontId="176" fillId="0" borderId="110" xfId="0" applyFont="1" applyFill="1" applyBorder="1" applyAlignment="1" applyProtection="1">
      <alignment horizontal="center" vertical="center"/>
      <protection hidden="1"/>
    </xf>
    <xf numFmtId="0" fontId="176" fillId="0" borderId="100" xfId="0" applyFont="1" applyFill="1" applyBorder="1" applyAlignment="1" applyProtection="1">
      <alignment horizontal="center" vertical="center"/>
      <protection hidden="1"/>
    </xf>
    <xf numFmtId="0" fontId="170" fillId="0" borderId="105" xfId="0" applyFont="1" applyFill="1" applyBorder="1" applyAlignment="1" applyProtection="1">
      <alignment horizontal="center" vertical="center"/>
      <protection hidden="1"/>
    </xf>
    <xf numFmtId="0" fontId="170" fillId="0" borderId="72" xfId="0" applyFont="1" applyFill="1" applyBorder="1" applyAlignment="1" applyProtection="1">
      <alignment horizontal="center" vertical="center"/>
      <protection hidden="1"/>
    </xf>
    <xf numFmtId="0" fontId="163" fillId="0" borderId="106" xfId="0" applyFont="1" applyFill="1" applyBorder="1" applyAlignment="1" applyProtection="1">
      <alignment horizontal="center" vertical="center"/>
      <protection hidden="1"/>
    </xf>
    <xf numFmtId="0" fontId="176" fillId="0" borderId="80" xfId="0" applyFont="1" applyFill="1" applyBorder="1" applyAlignment="1" applyProtection="1">
      <alignment horizontal="center" vertical="center"/>
      <protection hidden="1"/>
    </xf>
    <xf numFmtId="0" fontId="176" fillId="0" borderId="82" xfId="0" applyFont="1" applyFill="1" applyBorder="1" applyAlignment="1" applyProtection="1">
      <alignment horizontal="center" vertical="center"/>
      <protection hidden="1"/>
    </xf>
    <xf numFmtId="0" fontId="170" fillId="0" borderId="96" xfId="0" applyFont="1" applyFill="1" applyBorder="1" applyAlignment="1" applyProtection="1">
      <alignment horizontal="center" vertical="center"/>
      <protection hidden="1"/>
    </xf>
    <xf numFmtId="0" fontId="170" fillId="0" borderId="70" xfId="0" applyFont="1" applyFill="1" applyBorder="1" applyAlignment="1" applyProtection="1">
      <alignment horizontal="center" vertical="center"/>
      <protection hidden="1"/>
    </xf>
    <xf numFmtId="0" fontId="163" fillId="0" borderId="60" xfId="0" applyFont="1" applyFill="1" applyBorder="1" applyAlignment="1" applyProtection="1">
      <alignment horizontal="center" vertical="center"/>
      <protection hidden="1"/>
    </xf>
    <xf numFmtId="0" fontId="185" fillId="0" borderId="87" xfId="0" applyFont="1" applyFill="1" applyBorder="1" applyAlignment="1" applyProtection="1">
      <alignment horizontal="center" vertical="center"/>
      <protection hidden="1"/>
    </xf>
    <xf numFmtId="0" fontId="184" fillId="0" borderId="55" xfId="0" applyFont="1" applyFill="1" applyBorder="1" applyAlignment="1" applyProtection="1">
      <alignment horizontal="center" vertical="center"/>
      <protection hidden="1"/>
    </xf>
    <xf numFmtId="0" fontId="184" fillId="0" borderId="0" xfId="0" applyFont="1" applyFill="1" applyBorder="1" applyAlignment="1" applyProtection="1">
      <alignment horizontal="center" vertical="center"/>
      <protection hidden="1"/>
    </xf>
    <xf numFmtId="0" fontId="184" fillId="0" borderId="130" xfId="0" applyFont="1" applyFill="1" applyBorder="1" applyAlignment="1" applyProtection="1">
      <alignment horizontal="center" vertical="center"/>
      <protection hidden="1"/>
    </xf>
    <xf numFmtId="164" fontId="185" fillId="0" borderId="84" xfId="0" applyNumberFormat="1" applyFont="1" applyFill="1" applyBorder="1" applyAlignment="1" applyProtection="1">
      <alignment horizontal="center" vertical="center"/>
      <protection hidden="1"/>
    </xf>
    <xf numFmtId="164" fontId="185" fillId="0" borderId="120" xfId="0" applyNumberFormat="1" applyFont="1" applyFill="1" applyBorder="1" applyAlignment="1" applyProtection="1">
      <alignment horizontal="center" vertical="center"/>
      <protection hidden="1"/>
    </xf>
    <xf numFmtId="0" fontId="163" fillId="9" borderId="38" xfId="0" applyFont="1" applyFill="1" applyBorder="1" applyAlignment="1" applyProtection="1">
      <alignment horizontal="center" vertical="center"/>
      <protection hidden="1"/>
    </xf>
    <xf numFmtId="0" fontId="163" fillId="9" borderId="69" xfId="0" applyFont="1" applyFill="1" applyBorder="1" applyAlignment="1" applyProtection="1">
      <alignment horizontal="center" vertical="center"/>
      <protection hidden="1"/>
    </xf>
    <xf numFmtId="0" fontId="163" fillId="9" borderId="80" xfId="0" applyFont="1" applyFill="1" applyBorder="1" applyAlignment="1" applyProtection="1">
      <alignment horizontal="center" vertical="center"/>
      <protection hidden="1"/>
    </xf>
    <xf numFmtId="0" fontId="163" fillId="9" borderId="82" xfId="0" applyFont="1" applyFill="1" applyBorder="1" applyAlignment="1" applyProtection="1">
      <alignment horizontal="center" vertical="center"/>
      <protection hidden="1"/>
    </xf>
    <xf numFmtId="0" fontId="163" fillId="9" borderId="211" xfId="0" applyFont="1" applyFill="1" applyBorder="1" applyAlignment="1" applyProtection="1">
      <alignment horizontal="center" vertical="center" wrapText="1"/>
      <protection hidden="1"/>
    </xf>
    <xf numFmtId="0" fontId="163" fillId="9" borderId="90" xfId="0" applyFont="1" applyFill="1" applyBorder="1" applyAlignment="1" applyProtection="1">
      <alignment horizontal="center" vertical="center" wrapText="1"/>
      <protection hidden="1"/>
    </xf>
    <xf numFmtId="0" fontId="170" fillId="9" borderId="211" xfId="0" applyFont="1" applyFill="1" applyBorder="1" applyAlignment="1" applyProtection="1">
      <alignment horizontal="center" vertical="center" wrapText="1"/>
      <protection hidden="1"/>
    </xf>
    <xf numFmtId="0" fontId="170" fillId="9" borderId="90" xfId="0" applyFont="1" applyFill="1" applyBorder="1" applyAlignment="1" applyProtection="1">
      <alignment horizontal="center" vertical="center" wrapText="1"/>
      <protection hidden="1"/>
    </xf>
    <xf numFmtId="0" fontId="163" fillId="9" borderId="69" xfId="0" applyFont="1" applyFill="1" applyBorder="1" applyAlignment="1" applyProtection="1">
      <alignment horizontal="center" vertical="center" wrapText="1"/>
      <protection hidden="1"/>
    </xf>
    <xf numFmtId="0" fontId="163" fillId="9" borderId="82" xfId="0" applyFont="1" applyFill="1" applyBorder="1" applyAlignment="1" applyProtection="1">
      <alignment horizontal="center" vertical="center" wrapText="1"/>
      <protection hidden="1"/>
    </xf>
    <xf numFmtId="0" fontId="178" fillId="9" borderId="39" xfId="0" applyFont="1" applyFill="1" applyBorder="1" applyAlignment="1" applyProtection="1">
      <alignment horizontal="center" vertical="center" wrapText="1"/>
      <protection hidden="1"/>
    </xf>
    <xf numFmtId="0" fontId="178" fillId="9" borderId="69" xfId="0" applyFont="1" applyFill="1" applyBorder="1" applyAlignment="1" applyProtection="1">
      <alignment horizontal="center" vertical="center" wrapText="1"/>
      <protection hidden="1"/>
    </xf>
    <xf numFmtId="0" fontId="178" fillId="9" borderId="81" xfId="0" applyFont="1" applyFill="1" applyBorder="1" applyAlignment="1" applyProtection="1">
      <alignment horizontal="center" vertical="center" wrapText="1"/>
      <protection hidden="1"/>
    </xf>
    <xf numFmtId="0" fontId="178" fillId="9" borderId="82" xfId="0" applyFont="1" applyFill="1" applyBorder="1" applyAlignment="1" applyProtection="1">
      <alignment horizontal="center" vertical="center" wrapText="1"/>
      <protection hidden="1"/>
    </xf>
    <xf numFmtId="0" fontId="163" fillId="9" borderId="39" xfId="0" applyFont="1" applyFill="1" applyBorder="1" applyAlignment="1" applyProtection="1">
      <alignment horizontal="center" vertical="center" wrapText="1"/>
      <protection hidden="1"/>
    </xf>
    <xf numFmtId="0" fontId="163" fillId="9" borderId="81" xfId="0" applyFont="1" applyFill="1" applyBorder="1" applyAlignment="1" applyProtection="1">
      <alignment horizontal="center" vertical="center" wrapText="1"/>
      <protection hidden="1"/>
    </xf>
    <xf numFmtId="0" fontId="170" fillId="9" borderId="69" xfId="0" applyFont="1" applyFill="1" applyBorder="1" applyAlignment="1" applyProtection="1">
      <alignment horizontal="center" vertical="center" wrapText="1"/>
      <protection hidden="1"/>
    </xf>
    <xf numFmtId="0" fontId="170" fillId="9" borderId="82" xfId="0" applyFont="1" applyFill="1" applyBorder="1" applyAlignment="1" applyProtection="1">
      <alignment horizontal="center" vertical="center" wrapText="1"/>
      <protection hidden="1"/>
    </xf>
    <xf numFmtId="0" fontId="183" fillId="9" borderId="343" xfId="0" applyFont="1" applyFill="1" applyBorder="1" applyAlignment="1" applyProtection="1">
      <alignment horizontal="center" vertical="center" wrapText="1"/>
      <protection hidden="1"/>
    </xf>
    <xf numFmtId="0" fontId="183" fillId="9" borderId="344" xfId="0" applyFont="1" applyFill="1" applyBorder="1" applyAlignment="1" applyProtection="1">
      <alignment horizontal="center" vertical="center" wrapText="1"/>
      <protection hidden="1"/>
    </xf>
    <xf numFmtId="0" fontId="183" fillId="9" borderId="297" xfId="0" applyFont="1" applyFill="1" applyBorder="1" applyAlignment="1" applyProtection="1">
      <alignment horizontal="center" vertical="center" wrapText="1"/>
      <protection hidden="1"/>
    </xf>
    <xf numFmtId="0" fontId="163" fillId="15" borderId="75" xfId="0" applyFont="1" applyFill="1" applyBorder="1" applyAlignment="1" applyProtection="1">
      <alignment horizontal="center" vertical="center"/>
      <protection hidden="1"/>
    </xf>
    <xf numFmtId="0" fontId="171" fillId="0" borderId="72" xfId="0" applyFont="1" applyBorder="1" applyProtection="1">
      <protection hidden="1"/>
    </xf>
    <xf numFmtId="0" fontId="163" fillId="15" borderId="106" xfId="0" applyFont="1" applyFill="1" applyBorder="1" applyAlignment="1" applyProtection="1">
      <alignment horizontal="center" vertical="center"/>
      <protection hidden="1"/>
    </xf>
    <xf numFmtId="0" fontId="163" fillId="15" borderId="72" xfId="0" applyFont="1" applyFill="1" applyBorder="1" applyAlignment="1" applyProtection="1">
      <alignment horizontal="center" vertical="center"/>
      <protection hidden="1"/>
    </xf>
    <xf numFmtId="0" fontId="107" fillId="16" borderId="166" xfId="0" applyFont="1" applyFill="1" applyBorder="1" applyAlignment="1" applyProtection="1">
      <alignment horizontal="center" vertical="center"/>
      <protection locked="0"/>
    </xf>
    <xf numFmtId="0" fontId="107" fillId="16" borderId="116" xfId="0" applyFont="1" applyFill="1" applyBorder="1" applyAlignment="1" applyProtection="1">
      <alignment horizontal="center" vertical="center"/>
      <protection locked="0"/>
    </xf>
    <xf numFmtId="0" fontId="113" fillId="0" borderId="55" xfId="0" applyFont="1" applyBorder="1" applyAlignment="1" applyProtection="1">
      <alignment horizontal="center"/>
      <protection hidden="1"/>
    </xf>
    <xf numFmtId="0" fontId="113" fillId="0" borderId="0" xfId="0" applyFont="1" applyBorder="1" applyAlignment="1" applyProtection="1">
      <alignment horizontal="center"/>
      <protection hidden="1"/>
    </xf>
    <xf numFmtId="0" fontId="113" fillId="0" borderId="56" xfId="0" applyFont="1" applyBorder="1" applyAlignment="1" applyProtection="1">
      <alignment horizontal="center"/>
      <protection hidden="1"/>
    </xf>
    <xf numFmtId="0" fontId="113" fillId="0" borderId="50" xfId="0" applyFont="1" applyBorder="1" applyAlignment="1" applyProtection="1">
      <alignment horizontal="center"/>
      <protection hidden="1"/>
    </xf>
    <xf numFmtId="0" fontId="113" fillId="0" borderId="4" xfId="0" applyFont="1" applyBorder="1" applyAlignment="1" applyProtection="1">
      <alignment horizontal="center"/>
      <protection hidden="1"/>
    </xf>
    <xf numFmtId="0" fontId="113" fillId="0" borderId="93" xfId="0" applyFont="1" applyBorder="1" applyAlignment="1" applyProtection="1">
      <alignment horizontal="center"/>
      <protection hidden="1"/>
    </xf>
    <xf numFmtId="0" fontId="107" fillId="16" borderId="173" xfId="0" applyFont="1" applyFill="1" applyBorder="1" applyAlignment="1" applyProtection="1">
      <alignment horizontal="center" vertical="center"/>
      <protection hidden="1"/>
    </xf>
    <xf numFmtId="0" fontId="107" fillId="16" borderId="172" xfId="0" applyFont="1" applyFill="1" applyBorder="1" applyAlignment="1" applyProtection="1">
      <alignment horizontal="center" vertical="center"/>
      <protection hidden="1"/>
    </xf>
    <xf numFmtId="0" fontId="107" fillId="16" borderId="293" xfId="0" applyFont="1" applyFill="1" applyBorder="1" applyAlignment="1" applyProtection="1">
      <alignment horizontal="center" vertical="center"/>
      <protection hidden="1"/>
    </xf>
    <xf numFmtId="0" fontId="107" fillId="0" borderId="304" xfId="0" applyFont="1" applyFill="1" applyBorder="1" applyAlignment="1" applyProtection="1">
      <alignment horizontal="center" vertical="center"/>
      <protection hidden="1"/>
    </xf>
    <xf numFmtId="0" fontId="107" fillId="0" borderId="172" xfId="0" applyFont="1" applyFill="1" applyBorder="1" applyAlignment="1" applyProtection="1">
      <alignment horizontal="center" vertical="center"/>
      <protection hidden="1"/>
    </xf>
    <xf numFmtId="0" fontId="107" fillId="0" borderId="335" xfId="0" applyFont="1" applyFill="1" applyBorder="1" applyAlignment="1" applyProtection="1">
      <alignment horizontal="center" vertical="center"/>
      <protection hidden="1"/>
    </xf>
    <xf numFmtId="0" fontId="107" fillId="0" borderId="243" xfId="0" applyFont="1" applyFill="1" applyBorder="1" applyAlignment="1" applyProtection="1">
      <alignment horizontal="center" vertical="center"/>
      <protection locked="0"/>
    </xf>
    <xf numFmtId="0" fontId="107" fillId="0" borderId="244" xfId="0" applyFont="1" applyFill="1" applyBorder="1" applyAlignment="1" applyProtection="1">
      <alignment horizontal="center" vertical="center"/>
      <protection locked="0"/>
    </xf>
    <xf numFmtId="0" fontId="147" fillId="0" borderId="71" xfId="0" applyFont="1" applyBorder="1" applyAlignment="1" applyProtection="1">
      <alignment horizontal="center" vertical="center" wrapText="1"/>
      <protection hidden="1"/>
    </xf>
    <xf numFmtId="0" fontId="147" fillId="0" borderId="67" xfId="0" applyFont="1" applyBorder="1" applyAlignment="1" applyProtection="1">
      <alignment horizontal="center" vertical="center" wrapText="1"/>
      <protection hidden="1"/>
    </xf>
    <xf numFmtId="0" fontId="120" fillId="0" borderId="67" xfId="0" applyFont="1" applyBorder="1" applyAlignment="1" applyProtection="1">
      <alignment horizontal="center" vertical="center" wrapText="1"/>
      <protection hidden="1"/>
    </xf>
    <xf numFmtId="0" fontId="120" fillId="0" borderId="109" xfId="0" applyFont="1" applyBorder="1" applyAlignment="1" applyProtection="1">
      <alignment horizontal="center" vertical="center" wrapText="1"/>
      <protection hidden="1"/>
    </xf>
    <xf numFmtId="0" fontId="107" fillId="16" borderId="38" xfId="0" applyFont="1" applyFill="1" applyBorder="1" applyAlignment="1" applyProtection="1">
      <alignment horizontal="center" vertical="center" wrapText="1"/>
      <protection hidden="1"/>
    </xf>
    <xf numFmtId="0" fontId="107" fillId="16" borderId="39" xfId="0" applyFont="1" applyFill="1" applyBorder="1" applyAlignment="1" applyProtection="1">
      <alignment horizontal="center" vertical="center" wrapText="1"/>
      <protection hidden="1"/>
    </xf>
    <xf numFmtId="0" fontId="107" fillId="16" borderId="250" xfId="0" applyFont="1" applyFill="1" applyBorder="1" applyAlignment="1" applyProtection="1">
      <alignment horizontal="center" vertical="center" wrapText="1"/>
      <protection hidden="1"/>
    </xf>
    <xf numFmtId="0" fontId="107" fillId="16" borderId="55" xfId="0" applyFont="1" applyFill="1" applyBorder="1" applyAlignment="1" applyProtection="1">
      <alignment horizontal="center" vertical="center" wrapText="1"/>
      <protection hidden="1"/>
    </xf>
    <xf numFmtId="0" fontId="107" fillId="16" borderId="0" xfId="0" applyFont="1" applyFill="1" applyBorder="1" applyAlignment="1" applyProtection="1">
      <alignment horizontal="center" vertical="center" wrapText="1"/>
      <protection hidden="1"/>
    </xf>
    <xf numFmtId="0" fontId="107" fillId="16" borderId="251" xfId="0" applyFont="1" applyFill="1" applyBorder="1" applyAlignment="1" applyProtection="1">
      <alignment horizontal="center" vertical="center" wrapText="1"/>
      <protection hidden="1"/>
    </xf>
    <xf numFmtId="0" fontId="107" fillId="16" borderId="50" xfId="0" applyFont="1" applyFill="1" applyBorder="1" applyAlignment="1" applyProtection="1">
      <alignment horizontal="center" vertical="center" wrapText="1"/>
      <protection hidden="1"/>
    </xf>
    <xf numFmtId="0" fontId="107" fillId="16" borderId="4" xfId="0" applyFont="1" applyFill="1" applyBorder="1" applyAlignment="1" applyProtection="1">
      <alignment horizontal="center" vertical="center" wrapText="1"/>
      <protection hidden="1"/>
    </xf>
    <xf numFmtId="0" fontId="107" fillId="16" borderId="244" xfId="0" applyFont="1" applyFill="1" applyBorder="1" applyAlignment="1" applyProtection="1">
      <alignment horizontal="center" vertical="center" wrapText="1"/>
      <protection hidden="1"/>
    </xf>
    <xf numFmtId="0" fontId="107" fillId="16" borderId="252" xfId="0" applyFont="1" applyFill="1" applyBorder="1" applyAlignment="1" applyProtection="1">
      <alignment horizontal="center" vertical="center"/>
      <protection hidden="1"/>
    </xf>
    <xf numFmtId="0" fontId="107" fillId="16" borderId="253" xfId="0" applyFont="1" applyFill="1" applyBorder="1" applyAlignment="1" applyProtection="1">
      <alignment horizontal="center" vertical="center"/>
      <protection hidden="1"/>
    </xf>
    <xf numFmtId="0" fontId="147" fillId="0" borderId="79" xfId="0" applyFont="1" applyBorder="1" applyAlignment="1" applyProtection="1">
      <alignment horizontal="center" vertical="center" wrapText="1"/>
      <protection hidden="1"/>
    </xf>
    <xf numFmtId="0" fontId="133" fillId="0" borderId="83" xfId="0" applyFont="1" applyBorder="1" applyAlignment="1" applyProtection="1">
      <alignment horizontal="center"/>
      <protection hidden="1"/>
    </xf>
    <xf numFmtId="0" fontId="133" fillId="0" borderId="84" xfId="0" applyFont="1" applyBorder="1" applyAlignment="1" applyProtection="1">
      <alignment horizontal="center"/>
      <protection hidden="1"/>
    </xf>
    <xf numFmtId="0" fontId="133" fillId="0" borderId="120" xfId="0" applyFont="1" applyBorder="1" applyAlignment="1" applyProtection="1">
      <alignment horizontal="center"/>
      <protection hidden="1"/>
    </xf>
    <xf numFmtId="0" fontId="133" fillId="0" borderId="55" xfId="0" applyFont="1" applyBorder="1" applyAlignment="1" applyProtection="1">
      <alignment horizontal="center"/>
      <protection hidden="1"/>
    </xf>
    <xf numFmtId="0" fontId="133" fillId="0" borderId="0" xfId="0" applyFont="1" applyBorder="1" applyAlignment="1" applyProtection="1">
      <alignment horizontal="center"/>
      <protection hidden="1"/>
    </xf>
    <xf numFmtId="0" fontId="133" fillId="0" borderId="56" xfId="0" applyFont="1" applyBorder="1" applyAlignment="1" applyProtection="1">
      <alignment horizontal="center"/>
      <protection hidden="1"/>
    </xf>
    <xf numFmtId="0" fontId="107" fillId="0" borderId="132" xfId="0" applyFont="1" applyFill="1" applyBorder="1" applyAlignment="1" applyProtection="1">
      <alignment horizontal="center" vertical="center"/>
      <protection hidden="1"/>
    </xf>
    <xf numFmtId="0" fontId="107" fillId="0" borderId="133" xfId="0" applyFont="1" applyFill="1" applyBorder="1" applyAlignment="1" applyProtection="1">
      <alignment horizontal="center" vertical="center"/>
      <protection hidden="1"/>
    </xf>
    <xf numFmtId="0" fontId="107" fillId="0" borderId="116" xfId="0" applyFont="1" applyFill="1" applyBorder="1" applyAlignment="1" applyProtection="1">
      <alignment horizontal="center" vertical="center"/>
      <protection hidden="1"/>
    </xf>
    <xf numFmtId="0" fontId="107" fillId="0" borderId="166" xfId="0" applyFont="1" applyFill="1" applyBorder="1" applyAlignment="1" applyProtection="1">
      <alignment horizontal="center" vertical="center"/>
      <protection locked="0"/>
    </xf>
    <xf numFmtId="0" fontId="107" fillId="0" borderId="116" xfId="0" applyFont="1" applyFill="1" applyBorder="1" applyAlignment="1" applyProtection="1">
      <alignment horizontal="center" vertical="center"/>
      <protection locked="0"/>
    </xf>
    <xf numFmtId="0" fontId="107" fillId="11" borderId="83" xfId="0" applyFont="1" applyFill="1" applyBorder="1" applyAlignment="1" applyProtection="1">
      <alignment horizontal="center" vertical="center"/>
      <protection hidden="1"/>
    </xf>
    <xf numFmtId="0" fontId="107" fillId="11" borderId="84" xfId="0" applyFont="1" applyFill="1" applyBorder="1" applyAlignment="1" applyProtection="1">
      <alignment horizontal="center" vertical="center"/>
      <protection hidden="1"/>
    </xf>
    <xf numFmtId="0" fontId="107" fillId="11" borderId="120" xfId="0" applyFont="1" applyFill="1" applyBorder="1" applyAlignment="1" applyProtection="1">
      <alignment horizontal="center" vertical="center"/>
      <protection hidden="1"/>
    </xf>
    <xf numFmtId="0" fontId="107" fillId="11" borderId="80" xfId="0" applyFont="1" applyFill="1" applyBorder="1" applyAlignment="1" applyProtection="1">
      <alignment horizontal="center" vertical="center"/>
      <protection hidden="1"/>
    </xf>
    <xf numFmtId="0" fontId="107" fillId="11" borderId="81" xfId="0" applyFont="1" applyFill="1" applyBorder="1" applyAlignment="1" applyProtection="1">
      <alignment horizontal="center" vertical="center"/>
      <protection hidden="1"/>
    </xf>
    <xf numFmtId="0" fontId="107" fillId="11" borderId="342" xfId="0" applyFont="1" applyFill="1" applyBorder="1" applyAlignment="1" applyProtection="1">
      <alignment horizontal="center" vertical="center"/>
      <protection hidden="1"/>
    </xf>
    <xf numFmtId="0" fontId="120" fillId="0" borderId="67" xfId="0" applyFont="1" applyBorder="1" applyAlignment="1" applyProtection="1">
      <alignment horizontal="center" vertical="center" wrapText="1"/>
      <protection locked="0"/>
    </xf>
    <xf numFmtId="0" fontId="120" fillId="0" borderId="109" xfId="0" applyFont="1" applyBorder="1" applyAlignment="1" applyProtection="1">
      <alignment horizontal="center" vertical="center" wrapText="1"/>
      <protection locked="0"/>
    </xf>
    <xf numFmtId="0" fontId="117" fillId="16" borderId="82" xfId="0" applyFont="1" applyFill="1" applyBorder="1" applyAlignment="1" applyProtection="1">
      <alignment horizontal="right" vertical="center"/>
      <protection hidden="1"/>
    </xf>
    <xf numFmtId="0" fontId="117" fillId="16" borderId="90" xfId="0" applyFont="1" applyFill="1" applyBorder="1" applyAlignment="1" applyProtection="1">
      <alignment horizontal="right" vertical="center"/>
      <protection hidden="1"/>
    </xf>
    <xf numFmtId="0" fontId="118" fillId="16" borderId="90" xfId="0" applyNumberFormat="1" applyFont="1" applyFill="1" applyBorder="1" applyAlignment="1" applyProtection="1">
      <alignment horizontal="center" vertical="center"/>
      <protection locked="0"/>
    </xf>
    <xf numFmtId="0" fontId="118" fillId="16" borderId="340" xfId="0" applyNumberFormat="1" applyFont="1" applyFill="1" applyBorder="1" applyAlignment="1" applyProtection="1">
      <alignment horizontal="center" vertical="center"/>
      <protection locked="0"/>
    </xf>
    <xf numFmtId="0" fontId="107" fillId="0" borderId="132" xfId="0" applyFont="1" applyFill="1" applyBorder="1" applyAlignment="1" applyProtection="1">
      <alignment horizontal="center" vertical="center" wrapText="1"/>
      <protection hidden="1"/>
    </xf>
    <xf numFmtId="0" fontId="107" fillId="0" borderId="133" xfId="0" applyFont="1" applyFill="1" applyBorder="1" applyAlignment="1" applyProtection="1">
      <alignment horizontal="center" vertical="center" wrapText="1"/>
      <protection hidden="1"/>
    </xf>
    <xf numFmtId="0" fontId="107" fillId="0" borderId="116" xfId="0" applyFont="1" applyFill="1" applyBorder="1" applyAlignment="1" applyProtection="1">
      <alignment horizontal="center" vertical="center" wrapText="1"/>
      <protection hidden="1"/>
    </xf>
    <xf numFmtId="0" fontId="107" fillId="0" borderId="103" xfId="0" applyFont="1" applyFill="1" applyBorder="1" applyAlignment="1" applyProtection="1">
      <alignment horizontal="center" vertical="center"/>
      <protection locked="0"/>
    </xf>
    <xf numFmtId="0" fontId="117" fillId="16" borderId="71" xfId="0" applyFont="1" applyFill="1" applyBorder="1" applyAlignment="1" applyProtection="1">
      <alignment horizontal="right" vertical="center"/>
      <protection hidden="1"/>
    </xf>
    <xf numFmtId="0" fontId="117" fillId="16" borderId="67" xfId="0" applyFont="1" applyFill="1" applyBorder="1" applyAlignment="1" applyProtection="1">
      <alignment horizontal="right" vertical="center"/>
      <protection hidden="1"/>
    </xf>
    <xf numFmtId="164" fontId="119" fillId="16" borderId="87" xfId="0" applyNumberFormat="1" applyFont="1" applyFill="1" applyBorder="1" applyAlignment="1" applyProtection="1">
      <alignment horizontal="center" vertical="center"/>
      <protection locked="0"/>
    </xf>
    <xf numFmtId="164" fontId="119" fillId="16" borderId="63" xfId="0" applyNumberFormat="1" applyFont="1" applyFill="1" applyBorder="1" applyAlignment="1" applyProtection="1">
      <alignment horizontal="center" vertical="center"/>
      <protection locked="0"/>
    </xf>
    <xf numFmtId="164" fontId="119" fillId="16" borderId="341" xfId="0" applyNumberFormat="1" applyFont="1" applyFill="1" applyBorder="1" applyAlignment="1" applyProtection="1">
      <alignment horizontal="center" vertical="center"/>
      <protection locked="0"/>
    </xf>
    <xf numFmtId="0" fontId="136" fillId="15" borderId="105" xfId="0" applyFont="1" applyFill="1" applyBorder="1" applyAlignment="1" applyProtection="1">
      <alignment horizontal="center" vertical="center" wrapText="1"/>
      <protection locked="0"/>
    </xf>
    <xf numFmtId="0" fontId="136" fillId="15" borderId="72" xfId="0" applyFont="1" applyFill="1" applyBorder="1" applyAlignment="1" applyProtection="1">
      <alignment horizontal="center" vertical="center" wrapText="1"/>
      <protection locked="0"/>
    </xf>
    <xf numFmtId="0" fontId="108" fillId="15" borderId="38" xfId="0" applyFont="1" applyFill="1" applyBorder="1" applyAlignment="1" applyProtection="1">
      <alignment horizontal="center" vertical="center"/>
      <protection hidden="1"/>
    </xf>
    <xf numFmtId="0" fontId="111" fillId="0" borderId="39" xfId="0" applyFont="1" applyBorder="1" applyProtection="1">
      <protection hidden="1"/>
    </xf>
    <xf numFmtId="0" fontId="111" fillId="0" borderId="40" xfId="0" applyFont="1" applyBorder="1" applyProtection="1">
      <protection hidden="1"/>
    </xf>
    <xf numFmtId="0" fontId="125" fillId="0" borderId="70" xfId="0" applyFont="1" applyFill="1" applyBorder="1" applyAlignment="1" applyProtection="1">
      <alignment horizontal="center" vertical="center" wrapText="1"/>
      <protection hidden="1"/>
    </xf>
    <xf numFmtId="0" fontId="125" fillId="0" borderId="74" xfId="0" applyFont="1" applyFill="1" applyBorder="1" applyAlignment="1" applyProtection="1">
      <alignment horizontal="center" vertical="center" wrapText="1"/>
      <protection hidden="1"/>
    </xf>
    <xf numFmtId="0" fontId="115" fillId="0" borderId="96" xfId="0" applyFont="1" applyFill="1" applyBorder="1" applyAlignment="1" applyProtection="1">
      <alignment horizontal="center" vertical="center"/>
      <protection locked="0"/>
    </xf>
    <xf numFmtId="0" fontId="115" fillId="0" borderId="70" xfId="0" applyFont="1" applyFill="1" applyBorder="1" applyAlignment="1" applyProtection="1">
      <alignment horizontal="center" vertical="center"/>
      <protection locked="0"/>
    </xf>
    <xf numFmtId="0" fontId="145" fillId="0" borderId="60" xfId="0" applyFont="1" applyFill="1" applyBorder="1" applyAlignment="1" applyProtection="1">
      <alignment horizontal="center" vertical="center" wrapText="1"/>
      <protection hidden="1"/>
    </xf>
    <xf numFmtId="0" fontId="145" fillId="0" borderId="338" xfId="0" applyFont="1" applyFill="1" applyBorder="1" applyAlignment="1" applyProtection="1">
      <alignment horizontal="center" vertical="center" wrapText="1"/>
      <protection hidden="1"/>
    </xf>
    <xf numFmtId="0" fontId="107" fillId="9" borderId="336" xfId="0" applyFont="1" applyFill="1" applyBorder="1" applyAlignment="1" applyProtection="1">
      <alignment horizontal="center" vertical="center"/>
      <protection hidden="1"/>
    </xf>
    <xf numFmtId="0" fontId="107" fillId="9" borderId="257" xfId="0" applyFont="1" applyFill="1" applyBorder="1" applyAlignment="1" applyProtection="1">
      <alignment horizontal="center" vertical="center"/>
      <protection hidden="1"/>
    </xf>
    <xf numFmtId="0" fontId="107" fillId="9" borderId="258" xfId="0" applyFont="1" applyFill="1" applyBorder="1" applyAlignment="1" applyProtection="1">
      <alignment horizontal="center" vertical="center"/>
      <protection hidden="1"/>
    </xf>
    <xf numFmtId="0" fontId="107" fillId="9" borderId="337" xfId="0" applyFont="1" applyFill="1" applyBorder="1" applyAlignment="1" applyProtection="1">
      <alignment horizontal="center" vertical="center"/>
      <protection hidden="1"/>
    </xf>
    <xf numFmtId="0" fontId="107" fillId="9" borderId="256" xfId="0" applyFont="1" applyFill="1" applyBorder="1" applyAlignment="1" applyProtection="1">
      <alignment horizontal="center" vertical="center"/>
      <protection hidden="1"/>
    </xf>
    <xf numFmtId="0" fontId="107" fillId="9" borderId="259" xfId="0" applyFont="1" applyFill="1" applyBorder="1" applyAlignment="1" applyProtection="1">
      <alignment horizontal="center" vertical="center"/>
      <protection hidden="1"/>
    </xf>
    <xf numFmtId="0" fontId="105" fillId="9" borderId="103" xfId="0" applyFont="1" applyFill="1" applyBorder="1" applyAlignment="1" applyProtection="1">
      <alignment horizontal="center" vertical="center" wrapText="1"/>
      <protection hidden="1"/>
    </xf>
    <xf numFmtId="0" fontId="105" fillId="0" borderId="72" xfId="0" applyFont="1" applyFill="1" applyBorder="1" applyAlignment="1" applyProtection="1">
      <alignment horizontal="center" vertical="center" wrapText="1"/>
      <protection hidden="1"/>
    </xf>
    <xf numFmtId="0" fontId="105" fillId="0" borderId="91" xfId="0" applyFont="1" applyFill="1" applyBorder="1" applyAlignment="1" applyProtection="1">
      <alignment horizontal="center" vertical="center" wrapText="1"/>
      <protection hidden="1"/>
    </xf>
    <xf numFmtId="0" fontId="107" fillId="0" borderId="105" xfId="0" applyFont="1" applyFill="1" applyBorder="1" applyAlignment="1" applyProtection="1">
      <alignment horizontal="center" vertical="center"/>
      <protection locked="0"/>
    </xf>
    <xf numFmtId="0" fontId="107" fillId="0" borderId="72" xfId="0" applyFont="1" applyFill="1" applyBorder="1" applyAlignment="1" applyProtection="1">
      <alignment horizontal="center" vertical="center"/>
      <protection locked="0"/>
    </xf>
    <xf numFmtId="2" fontId="107" fillId="0" borderId="106" xfId="0" applyNumberFormat="1" applyFont="1" applyFill="1" applyBorder="1" applyAlignment="1" applyProtection="1">
      <alignment horizontal="center" wrapText="1"/>
      <protection locked="0"/>
    </xf>
    <xf numFmtId="2" fontId="107" fillId="0" borderId="339" xfId="0" applyNumberFormat="1" applyFont="1" applyFill="1" applyBorder="1" applyAlignment="1" applyProtection="1">
      <alignment horizontal="center" wrapText="1"/>
      <protection locked="0"/>
    </xf>
    <xf numFmtId="0" fontId="115" fillId="15" borderId="38" xfId="0" applyFont="1" applyFill="1" applyBorder="1" applyAlignment="1" applyProtection="1">
      <alignment horizontal="center" vertical="center" wrapText="1"/>
      <protection hidden="1"/>
    </xf>
    <xf numFmtId="0" fontId="115" fillId="15" borderId="39" xfId="0" applyFont="1" applyFill="1" applyBorder="1" applyAlignment="1" applyProtection="1">
      <alignment horizontal="center" vertical="center" wrapText="1"/>
      <protection hidden="1"/>
    </xf>
    <xf numFmtId="0" fontId="115" fillId="15" borderId="50" xfId="0" applyFont="1" applyFill="1" applyBorder="1" applyAlignment="1" applyProtection="1">
      <alignment horizontal="center" vertical="center" wrapText="1"/>
      <protection hidden="1"/>
    </xf>
    <xf numFmtId="0" fontId="115" fillId="15" borderId="4" xfId="0" applyFont="1" applyFill="1" applyBorder="1" applyAlignment="1" applyProtection="1">
      <alignment horizontal="center" vertical="center" wrapText="1"/>
      <protection hidden="1"/>
    </xf>
    <xf numFmtId="0" fontId="105" fillId="15" borderId="96" xfId="0" applyFont="1" applyFill="1" applyBorder="1" applyAlignment="1" applyProtection="1">
      <alignment horizontal="center" vertical="center" wrapText="1"/>
      <protection hidden="1"/>
    </xf>
    <xf numFmtId="0" fontId="105" fillId="15" borderId="70" xfId="0" applyFont="1" applyFill="1" applyBorder="1" applyAlignment="1" applyProtection="1">
      <alignment horizontal="center" vertical="center" wrapText="1"/>
      <protection hidden="1"/>
    </xf>
    <xf numFmtId="0" fontId="105" fillId="15" borderId="60" xfId="0" applyFont="1" applyFill="1" applyBorder="1" applyAlignment="1" applyProtection="1">
      <alignment horizontal="center" vertical="center" wrapText="1"/>
      <protection hidden="1"/>
    </xf>
    <xf numFmtId="0" fontId="105" fillId="15" borderId="128" xfId="0" applyFont="1" applyFill="1" applyBorder="1" applyAlignment="1" applyProtection="1">
      <alignment horizontal="center" vertical="center"/>
      <protection hidden="1"/>
    </xf>
    <xf numFmtId="0" fontId="127" fillId="0" borderId="70" xfId="0" applyFont="1" applyBorder="1" applyProtection="1">
      <protection hidden="1"/>
    </xf>
    <xf numFmtId="0" fontId="77" fillId="15" borderId="128" xfId="0" applyFont="1" applyFill="1" applyBorder="1" applyAlignment="1" applyProtection="1">
      <alignment horizontal="center" vertical="center" wrapText="1"/>
      <protection hidden="1"/>
    </xf>
    <xf numFmtId="0" fontId="77" fillId="15" borderId="60" xfId="0" applyFont="1" applyFill="1" applyBorder="1" applyAlignment="1" applyProtection="1">
      <alignment horizontal="center" vertical="center" wrapText="1"/>
      <protection hidden="1"/>
    </xf>
    <xf numFmtId="0" fontId="77" fillId="15" borderId="70" xfId="0" applyFont="1" applyFill="1" applyBorder="1" applyAlignment="1" applyProtection="1">
      <alignment horizontal="center" vertical="center" wrapText="1"/>
      <protection hidden="1"/>
    </xf>
    <xf numFmtId="1" fontId="105" fillId="15" borderId="117" xfId="0" applyNumberFormat="1" applyFont="1" applyFill="1" applyBorder="1" applyAlignment="1" applyProtection="1">
      <alignment horizontal="center" vertical="center"/>
      <protection locked="0"/>
    </xf>
    <xf numFmtId="1" fontId="105" fillId="15" borderId="85" xfId="0" applyNumberFormat="1" applyFont="1" applyFill="1" applyBorder="1" applyAlignment="1" applyProtection="1">
      <alignment horizontal="center" vertical="center"/>
      <protection locked="0"/>
    </xf>
    <xf numFmtId="0" fontId="105" fillId="15" borderId="117" xfId="0" applyFont="1" applyFill="1" applyBorder="1" applyAlignment="1" applyProtection="1">
      <alignment horizontal="center" vertical="center"/>
      <protection locked="0"/>
    </xf>
    <xf numFmtId="0" fontId="105" fillId="15" borderId="85" xfId="0" applyFont="1" applyFill="1" applyBorder="1" applyAlignment="1" applyProtection="1">
      <alignment horizontal="center" vertical="center"/>
      <protection locked="0"/>
    </xf>
    <xf numFmtId="2" fontId="105" fillId="15" borderId="117" xfId="0" applyNumberFormat="1" applyFont="1" applyFill="1" applyBorder="1" applyAlignment="1" applyProtection="1">
      <alignment horizontal="center" vertical="center"/>
      <protection locked="0"/>
    </xf>
    <xf numFmtId="2" fontId="105" fillId="15" borderId="85" xfId="0" applyNumberFormat="1" applyFont="1" applyFill="1" applyBorder="1" applyAlignment="1" applyProtection="1">
      <alignment horizontal="center" vertical="center"/>
      <protection locked="0"/>
    </xf>
    <xf numFmtId="0" fontId="77" fillId="15" borderId="105" xfId="0" applyFont="1" applyFill="1" applyBorder="1" applyAlignment="1" applyProtection="1">
      <alignment horizontal="center" vertical="center"/>
      <protection locked="0"/>
    </xf>
    <xf numFmtId="0" fontId="77" fillId="15" borderId="106" xfId="0" applyFont="1" applyFill="1" applyBorder="1" applyAlignment="1" applyProtection="1">
      <alignment horizontal="center" vertical="center"/>
      <protection locked="0"/>
    </xf>
    <xf numFmtId="0" fontId="77" fillId="15" borderId="72" xfId="0" applyFont="1" applyFill="1" applyBorder="1" applyAlignment="1" applyProtection="1">
      <alignment horizontal="center" vertical="center"/>
      <protection locked="0"/>
    </xf>
    <xf numFmtId="0" fontId="106" fillId="0" borderId="79" xfId="0" applyFont="1" applyFill="1" applyBorder="1" applyAlignment="1" applyProtection="1">
      <alignment horizontal="center" vertical="center"/>
      <protection hidden="1"/>
    </xf>
    <xf numFmtId="0" fontId="106" fillId="0" borderId="67" xfId="0" applyFont="1" applyFill="1" applyBorder="1" applyAlignment="1" applyProtection="1">
      <alignment horizontal="center" vertical="center"/>
      <protection hidden="1"/>
    </xf>
    <xf numFmtId="0" fontId="124" fillId="0" borderId="87" xfId="0" applyFont="1" applyFill="1" applyBorder="1" applyAlignment="1" applyProtection="1">
      <alignment horizontal="center" vertical="center"/>
      <protection hidden="1"/>
    </xf>
    <xf numFmtId="0" fontId="124" fillId="0" borderId="71" xfId="0" applyFont="1" applyFill="1" applyBorder="1" applyAlignment="1" applyProtection="1">
      <alignment horizontal="center" vertical="center"/>
      <protection hidden="1"/>
    </xf>
    <xf numFmtId="0" fontId="106" fillId="0" borderId="63" xfId="0" applyFont="1" applyFill="1" applyBorder="1" applyAlignment="1" applyProtection="1">
      <alignment horizontal="center" vertical="center"/>
      <protection locked="0"/>
    </xf>
    <xf numFmtId="0" fontId="106" fillId="0" borderId="71" xfId="0" applyFont="1" applyFill="1" applyBorder="1" applyAlignment="1" applyProtection="1">
      <alignment horizontal="center" vertical="center"/>
      <protection locked="0"/>
    </xf>
    <xf numFmtId="0" fontId="106" fillId="0" borderId="110" xfId="0" applyFont="1" applyFill="1" applyBorder="1" applyAlignment="1" applyProtection="1">
      <alignment horizontal="center" vertical="center"/>
      <protection hidden="1"/>
    </xf>
    <xf numFmtId="0" fontId="106" fillId="0" borderId="100" xfId="0" applyFont="1" applyFill="1" applyBorder="1" applyAlignment="1" applyProtection="1">
      <alignment horizontal="center" vertical="center"/>
      <protection hidden="1"/>
    </xf>
    <xf numFmtId="0" fontId="124" fillId="0" borderId="105" xfId="0" applyFont="1" applyFill="1" applyBorder="1" applyAlignment="1" applyProtection="1">
      <alignment horizontal="center" vertical="center"/>
      <protection hidden="1"/>
    </xf>
    <xf numFmtId="0" fontId="124" fillId="0" borderId="72" xfId="0" applyFont="1" applyFill="1" applyBorder="1" applyAlignment="1" applyProtection="1">
      <alignment horizontal="center" vertical="center"/>
      <protection hidden="1"/>
    </xf>
    <xf numFmtId="0" fontId="106" fillId="0" borderId="106" xfId="0" applyFont="1" applyFill="1" applyBorder="1" applyAlignment="1" applyProtection="1">
      <alignment horizontal="center" vertical="center"/>
      <protection locked="0"/>
    </xf>
    <xf numFmtId="0" fontId="106" fillId="0" borderId="72" xfId="0" applyFont="1" applyFill="1" applyBorder="1" applyAlignment="1" applyProtection="1">
      <alignment horizontal="center" vertical="center"/>
      <protection locked="0"/>
    </xf>
    <xf numFmtId="0" fontId="106" fillId="0" borderId="80" xfId="0" applyFont="1" applyFill="1" applyBorder="1" applyAlignment="1" applyProtection="1">
      <alignment horizontal="center" vertical="center"/>
      <protection hidden="1"/>
    </xf>
    <xf numFmtId="0" fontId="106" fillId="0" borderId="82" xfId="0" applyFont="1" applyFill="1" applyBorder="1" applyAlignment="1" applyProtection="1">
      <alignment horizontal="center" vertical="center"/>
      <protection hidden="1"/>
    </xf>
    <xf numFmtId="0" fontId="124" fillId="0" borderId="96" xfId="0" applyFont="1" applyFill="1" applyBorder="1" applyAlignment="1" applyProtection="1">
      <alignment horizontal="center" vertical="center"/>
      <protection hidden="1"/>
    </xf>
    <xf numFmtId="0" fontId="124" fillId="0" borderId="70" xfId="0" applyFont="1" applyFill="1" applyBorder="1" applyAlignment="1" applyProtection="1">
      <alignment horizontal="center" vertical="center"/>
      <protection hidden="1"/>
    </xf>
    <xf numFmtId="0" fontId="106" fillId="0" borderId="60" xfId="0" applyFont="1" applyFill="1" applyBorder="1" applyAlignment="1" applyProtection="1">
      <alignment horizontal="center" vertical="center"/>
      <protection locked="0"/>
    </xf>
    <xf numFmtId="0" fontId="106" fillId="0" borderId="70" xfId="0" applyFont="1" applyFill="1" applyBorder="1" applyAlignment="1" applyProtection="1">
      <alignment horizontal="center" vertical="center"/>
      <protection locked="0"/>
    </xf>
    <xf numFmtId="0" fontId="57" fillId="9" borderId="39" xfId="0" applyFont="1" applyFill="1" applyBorder="1" applyAlignment="1" applyProtection="1">
      <alignment horizontal="center" vertical="center" wrapText="1"/>
      <protection hidden="1"/>
    </xf>
    <xf numFmtId="0" fontId="57" fillId="9" borderId="69" xfId="0" applyFont="1" applyFill="1" applyBorder="1" applyAlignment="1" applyProtection="1">
      <alignment horizontal="center" vertical="center" wrapText="1"/>
      <protection hidden="1"/>
    </xf>
    <xf numFmtId="0" fontId="57" fillId="9" borderId="81" xfId="0" applyFont="1" applyFill="1" applyBorder="1" applyAlignment="1" applyProtection="1">
      <alignment horizontal="center" vertical="center" wrapText="1"/>
      <protection hidden="1"/>
    </xf>
    <xf numFmtId="0" fontId="57" fillId="9" borderId="82" xfId="0" applyFont="1" applyFill="1" applyBorder="1" applyAlignment="1" applyProtection="1">
      <alignment horizontal="center" vertical="center" wrapText="1"/>
      <protection hidden="1"/>
    </xf>
    <xf numFmtId="0" fontId="123" fillId="9" borderId="39" xfId="0" applyFont="1" applyFill="1" applyBorder="1" applyAlignment="1" applyProtection="1">
      <alignment horizontal="center" vertical="center" wrapText="1"/>
      <protection hidden="1"/>
    </xf>
    <xf numFmtId="0" fontId="123" fillId="9" borderId="69" xfId="0" applyFont="1" applyFill="1" applyBorder="1" applyAlignment="1" applyProtection="1">
      <alignment horizontal="center" vertical="center" wrapText="1"/>
      <protection hidden="1"/>
    </xf>
    <xf numFmtId="0" fontId="123" fillId="9" borderId="81" xfId="0" applyFont="1" applyFill="1" applyBorder="1" applyAlignment="1" applyProtection="1">
      <alignment horizontal="center" vertical="center" wrapText="1"/>
      <protection hidden="1"/>
    </xf>
    <xf numFmtId="0" fontId="123" fillId="9" borderId="82" xfId="0" applyFont="1" applyFill="1" applyBorder="1" applyAlignment="1" applyProtection="1">
      <alignment horizontal="center" vertical="center" wrapText="1"/>
      <protection hidden="1"/>
    </xf>
    <xf numFmtId="0" fontId="125" fillId="9" borderId="69" xfId="0" applyFont="1" applyFill="1" applyBorder="1" applyAlignment="1" applyProtection="1">
      <alignment horizontal="center" vertical="center" wrapText="1"/>
      <protection hidden="1"/>
    </xf>
    <xf numFmtId="0" fontId="125" fillId="9" borderId="82" xfId="0" applyFont="1" applyFill="1" applyBorder="1" applyAlignment="1" applyProtection="1">
      <alignment horizontal="center" vertical="center" wrapText="1"/>
      <protection hidden="1"/>
    </xf>
    <xf numFmtId="0" fontId="115" fillId="15" borderId="105" xfId="0" applyFont="1" applyFill="1" applyBorder="1" applyAlignment="1" applyProtection="1">
      <alignment horizontal="center" vertical="center"/>
      <protection hidden="1"/>
    </xf>
    <xf numFmtId="0" fontId="115" fillId="15" borderId="72" xfId="0" applyFont="1" applyFill="1" applyBorder="1" applyAlignment="1" applyProtection="1">
      <alignment horizontal="center" vertical="center"/>
      <protection hidden="1"/>
    </xf>
    <xf numFmtId="0" fontId="122" fillId="15" borderId="106" xfId="0" applyFont="1" applyFill="1" applyBorder="1" applyAlignment="1" applyProtection="1">
      <alignment horizontal="center" vertical="center"/>
      <protection locked="0"/>
    </xf>
    <xf numFmtId="0" fontId="122" fillId="15" borderId="72" xfId="0" applyFont="1" applyFill="1" applyBorder="1" applyAlignment="1" applyProtection="1">
      <alignment horizontal="center" vertical="center"/>
      <protection locked="0"/>
    </xf>
    <xf numFmtId="0" fontId="107" fillId="0" borderId="64" xfId="0" applyFont="1" applyFill="1" applyBorder="1" applyAlignment="1" applyProtection="1">
      <alignment horizontal="center" vertical="center"/>
      <protection hidden="1"/>
    </xf>
    <xf numFmtId="0" fontId="107" fillId="0" borderId="63" xfId="0" applyFont="1" applyFill="1" applyBorder="1" applyAlignment="1" applyProtection="1">
      <alignment horizontal="center" vertical="center"/>
      <protection hidden="1"/>
    </xf>
    <xf numFmtId="0" fontId="107" fillId="0" borderId="65" xfId="0" applyFont="1" applyFill="1" applyBorder="1" applyAlignment="1" applyProtection="1">
      <alignment horizontal="center" vertical="center"/>
      <protection hidden="1"/>
    </xf>
    <xf numFmtId="0" fontId="113" fillId="0" borderId="87" xfId="0" applyFont="1" applyFill="1" applyBorder="1" applyAlignment="1" applyProtection="1">
      <alignment horizontal="center" vertical="center"/>
      <protection locked="0"/>
    </xf>
    <xf numFmtId="0" fontId="113" fillId="0" borderId="63" xfId="0" applyFont="1" applyFill="1" applyBorder="1" applyAlignment="1" applyProtection="1">
      <alignment horizontal="center" vertical="center"/>
      <protection locked="0"/>
    </xf>
    <xf numFmtId="0" fontId="113" fillId="0" borderId="341" xfId="0" applyFont="1" applyFill="1" applyBorder="1" applyAlignment="1" applyProtection="1">
      <alignment horizontal="center" vertical="center"/>
      <protection locked="0"/>
    </xf>
    <xf numFmtId="0" fontId="107" fillId="0" borderId="55" xfId="0" applyFont="1" applyFill="1" applyBorder="1" applyAlignment="1" applyProtection="1">
      <alignment horizontal="center" vertical="center"/>
      <protection hidden="1"/>
    </xf>
    <xf numFmtId="0" fontId="107" fillId="0" borderId="0" xfId="0" applyFont="1" applyFill="1" applyBorder="1" applyAlignment="1" applyProtection="1">
      <alignment horizontal="center" vertical="center"/>
      <protection hidden="1"/>
    </xf>
    <xf numFmtId="0" fontId="107" fillId="0" borderId="130" xfId="0" applyFont="1" applyFill="1" applyBorder="1" applyAlignment="1" applyProtection="1">
      <alignment horizontal="center" vertical="center"/>
      <protection hidden="1"/>
    </xf>
    <xf numFmtId="164" fontId="113" fillId="0" borderId="84" xfId="0" applyNumberFormat="1" applyFont="1" applyFill="1" applyBorder="1" applyAlignment="1" applyProtection="1">
      <alignment horizontal="center" vertical="center"/>
      <protection locked="0"/>
    </xf>
    <xf numFmtId="164" fontId="113" fillId="0" borderId="120" xfId="0" applyNumberFormat="1" applyFont="1" applyFill="1" applyBorder="1" applyAlignment="1" applyProtection="1">
      <alignment horizontal="center" vertical="center"/>
      <protection locked="0"/>
    </xf>
    <xf numFmtId="0" fontId="107" fillId="9" borderId="38" xfId="0" applyFont="1" applyFill="1" applyBorder="1" applyAlignment="1" applyProtection="1">
      <alignment horizontal="center" vertical="center"/>
      <protection hidden="1"/>
    </xf>
    <xf numFmtId="0" fontId="107" fillId="9" borderId="69" xfId="0" applyFont="1" applyFill="1" applyBorder="1" applyAlignment="1" applyProtection="1">
      <alignment horizontal="center" vertical="center"/>
      <protection hidden="1"/>
    </xf>
    <xf numFmtId="0" fontId="107" fillId="9" borderId="80" xfId="0" applyFont="1" applyFill="1" applyBorder="1" applyAlignment="1" applyProtection="1">
      <alignment horizontal="center" vertical="center"/>
      <protection hidden="1"/>
    </xf>
    <xf numFmtId="0" fontId="107" fillId="9" borderId="82" xfId="0" applyFont="1" applyFill="1" applyBorder="1" applyAlignment="1" applyProtection="1">
      <alignment horizontal="center" vertical="center"/>
      <protection hidden="1"/>
    </xf>
    <xf numFmtId="0" fontId="106" fillId="9" borderId="211" xfId="0" applyFont="1" applyFill="1" applyBorder="1" applyAlignment="1" applyProtection="1">
      <alignment horizontal="center" vertical="center" wrapText="1"/>
      <protection hidden="1"/>
    </xf>
    <xf numFmtId="0" fontId="106" fillId="9" borderId="90" xfId="0" applyFont="1" applyFill="1" applyBorder="1" applyAlignment="1" applyProtection="1">
      <alignment horizontal="center" vertical="center" wrapText="1"/>
      <protection hidden="1"/>
    </xf>
    <xf numFmtId="0" fontId="114" fillId="9" borderId="211" xfId="0" applyFont="1" applyFill="1" applyBorder="1" applyAlignment="1" applyProtection="1">
      <alignment horizontal="center" vertical="center" wrapText="1"/>
      <protection hidden="1"/>
    </xf>
    <xf numFmtId="0" fontId="114" fillId="9" borderId="90" xfId="0" applyFont="1" applyFill="1" applyBorder="1" applyAlignment="1" applyProtection="1">
      <alignment horizontal="center" vertical="center" wrapText="1"/>
      <protection hidden="1"/>
    </xf>
    <xf numFmtId="0" fontId="104" fillId="9" borderId="69" xfId="0" applyFont="1" applyFill="1" applyBorder="1" applyAlignment="1" applyProtection="1">
      <alignment horizontal="center" vertical="center" wrapText="1"/>
      <protection hidden="1"/>
    </xf>
    <xf numFmtId="0" fontId="104" fillId="9" borderId="82"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140" fillId="16" borderId="0" xfId="0" applyFont="1" applyFill="1" applyBorder="1" applyAlignment="1" applyProtection="1">
      <alignment horizontal="center" vertical="center" wrapText="1"/>
      <protection hidden="1"/>
    </xf>
    <xf numFmtId="0" fontId="34" fillId="19" borderId="38" xfId="0" applyFont="1" applyFill="1" applyBorder="1" applyAlignment="1" applyProtection="1">
      <alignment horizontal="center" vertical="center" wrapText="1"/>
      <protection locked="0"/>
    </xf>
    <xf numFmtId="0" fontId="34" fillId="19" borderId="39" xfId="0" applyFont="1" applyFill="1" applyBorder="1" applyAlignment="1" applyProtection="1">
      <alignment horizontal="center" vertical="center" wrapText="1"/>
      <protection locked="0"/>
    </xf>
    <xf numFmtId="0" fontId="34" fillId="19" borderId="50" xfId="0" applyFont="1" applyFill="1" applyBorder="1" applyAlignment="1" applyProtection="1">
      <alignment horizontal="center" vertical="center" wrapText="1"/>
      <protection locked="0"/>
    </xf>
    <xf numFmtId="0" fontId="34" fillId="19" borderId="4" xfId="0" applyFont="1" applyFill="1" applyBorder="1" applyAlignment="1" applyProtection="1">
      <alignment horizontal="center" vertical="center" wrapText="1"/>
      <protection locked="0"/>
    </xf>
    <xf numFmtId="0" fontId="134" fillId="19" borderId="39" xfId="0" applyFont="1" applyFill="1" applyBorder="1" applyAlignment="1" applyProtection="1">
      <alignment horizontal="center" vertical="center" wrapText="1"/>
      <protection locked="0"/>
    </xf>
    <xf numFmtId="0" fontId="135" fillId="19" borderId="39" xfId="0" applyFont="1" applyFill="1" applyBorder="1" applyAlignment="1" applyProtection="1">
      <alignment horizontal="center" vertical="center"/>
      <protection locked="0"/>
    </xf>
    <xf numFmtId="0" fontId="135" fillId="19" borderId="40" xfId="0" applyFont="1" applyFill="1" applyBorder="1" applyAlignment="1" applyProtection="1">
      <alignment horizontal="center" vertical="center"/>
      <protection locked="0"/>
    </xf>
    <xf numFmtId="0" fontId="107" fillId="19" borderId="4" xfId="0" applyFont="1" applyFill="1" applyBorder="1" applyAlignment="1" applyProtection="1">
      <alignment horizontal="center" vertical="center" wrapText="1"/>
      <protection locked="0"/>
    </xf>
    <xf numFmtId="0" fontId="107" fillId="19" borderId="93" xfId="0" applyFont="1" applyFill="1" applyBorder="1" applyAlignment="1" applyProtection="1">
      <alignment horizontal="center" vertical="center" wrapText="1"/>
      <protection locked="0"/>
    </xf>
    <xf numFmtId="0" fontId="129" fillId="0" borderId="55" xfId="0" applyFont="1" applyFill="1" applyBorder="1" applyAlignment="1" applyProtection="1">
      <alignment horizontal="center" vertical="center" wrapText="1"/>
      <protection locked="0"/>
    </xf>
    <xf numFmtId="0" fontId="129" fillId="0" borderId="0" xfId="0" applyFont="1" applyFill="1" applyBorder="1" applyAlignment="1" applyProtection="1">
      <alignment horizontal="center" vertical="center" wrapText="1"/>
      <protection locked="0"/>
    </xf>
    <xf numFmtId="0" fontId="129" fillId="0" borderId="50" xfId="0" applyFont="1" applyFill="1" applyBorder="1" applyAlignment="1" applyProtection="1">
      <alignment horizontal="center" vertical="center" wrapText="1"/>
      <protection locked="0"/>
    </xf>
    <xf numFmtId="0" fontId="129" fillId="0" borderId="4" xfId="0" applyFont="1" applyFill="1" applyBorder="1" applyAlignment="1" applyProtection="1">
      <alignment horizontal="center" vertical="center" wrapText="1"/>
      <protection locked="0"/>
    </xf>
    <xf numFmtId="0" fontId="130" fillId="0" borderId="55" xfId="0" applyFont="1" applyFill="1" applyBorder="1" applyAlignment="1" applyProtection="1">
      <alignment horizontal="center" vertical="center" wrapText="1"/>
      <protection hidden="1"/>
    </xf>
    <xf numFmtId="0" fontId="130" fillId="0" borderId="0" xfId="0" applyFont="1" applyFill="1" applyBorder="1" applyAlignment="1" applyProtection="1">
      <alignment horizontal="center" vertical="center" wrapText="1"/>
      <protection hidden="1"/>
    </xf>
    <xf numFmtId="0" fontId="130" fillId="0" borderId="50" xfId="0" applyFont="1" applyFill="1" applyBorder="1" applyAlignment="1" applyProtection="1">
      <alignment horizontal="center" vertical="center" wrapText="1"/>
      <protection hidden="1"/>
    </xf>
    <xf numFmtId="0" fontId="130" fillId="0" borderId="4" xfId="0" applyFont="1" applyFill="1" applyBorder="1" applyAlignment="1" applyProtection="1">
      <alignment horizontal="center" vertical="center" wrapText="1"/>
      <protection hidden="1"/>
    </xf>
    <xf numFmtId="0" fontId="131" fillId="0" borderId="0" xfId="0" applyFont="1" applyFill="1" applyBorder="1" applyAlignment="1" applyProtection="1">
      <alignment horizontal="left" vertical="center" wrapText="1"/>
      <protection locked="0"/>
    </xf>
    <xf numFmtId="0" fontId="131" fillId="0" borderId="56" xfId="0" applyFont="1" applyFill="1" applyBorder="1" applyAlignment="1" applyProtection="1">
      <alignment horizontal="left" vertical="center" wrapText="1"/>
      <protection locked="0"/>
    </xf>
    <xf numFmtId="0" fontId="131" fillId="0" borderId="4" xfId="0" applyFont="1" applyFill="1" applyBorder="1" applyAlignment="1" applyProtection="1">
      <alignment horizontal="left" vertical="center" wrapText="1"/>
      <protection locked="0"/>
    </xf>
    <xf numFmtId="0" fontId="131" fillId="0" borderId="93" xfId="0" applyFont="1" applyFill="1" applyBorder="1" applyAlignment="1" applyProtection="1">
      <alignment horizontal="left" vertical="center" wrapText="1"/>
      <protection locked="0"/>
    </xf>
    <xf numFmtId="0" fontId="109" fillId="0" borderId="38" xfId="0" applyFont="1" applyFill="1" applyBorder="1" applyAlignment="1" applyProtection="1">
      <alignment horizontal="right" vertical="center" wrapText="1"/>
      <protection hidden="1"/>
    </xf>
    <xf numFmtId="0" fontId="109" fillId="0" borderId="39" xfId="0" applyFont="1" applyFill="1" applyBorder="1" applyAlignment="1" applyProtection="1">
      <alignment horizontal="right" vertical="center" wrapText="1"/>
      <protection hidden="1"/>
    </xf>
    <xf numFmtId="165" fontId="110" fillId="0" borderId="0" xfId="0" applyNumberFormat="1" applyFont="1" applyBorder="1" applyAlignment="1" applyProtection="1">
      <alignment horizontal="left" vertical="center"/>
      <protection locked="0"/>
    </xf>
    <xf numFmtId="165" fontId="110" fillId="0" borderId="56" xfId="0" applyNumberFormat="1" applyFont="1" applyBorder="1" applyAlignment="1" applyProtection="1">
      <alignment horizontal="left" vertical="center"/>
      <protection locked="0"/>
    </xf>
    <xf numFmtId="0" fontId="112" fillId="0" borderId="55" xfId="0" applyFont="1" applyFill="1" applyBorder="1" applyAlignment="1" applyProtection="1">
      <alignment horizontal="center" wrapText="1"/>
      <protection locked="0"/>
    </xf>
    <xf numFmtId="0" fontId="112" fillId="0" borderId="0" xfId="0" applyFont="1" applyFill="1" applyBorder="1" applyAlignment="1" applyProtection="1">
      <alignment horizontal="center" wrapText="1"/>
      <protection locked="0"/>
    </xf>
    <xf numFmtId="0" fontId="112" fillId="0" borderId="56" xfId="0" applyFont="1" applyFill="1" applyBorder="1" applyAlignment="1" applyProtection="1">
      <alignment horizontal="center" wrapText="1"/>
      <protection locked="0"/>
    </xf>
    <xf numFmtId="0" fontId="112" fillId="0" borderId="50" xfId="0" applyFont="1" applyFill="1" applyBorder="1" applyAlignment="1" applyProtection="1">
      <alignment horizontal="right" vertical="center" wrapText="1"/>
      <protection hidden="1"/>
    </xf>
    <xf numFmtId="0" fontId="112" fillId="0" borderId="4" xfId="0" applyFont="1" applyFill="1" applyBorder="1" applyAlignment="1" applyProtection="1">
      <alignment horizontal="right" vertical="center" wrapText="1"/>
      <protection hidden="1"/>
    </xf>
    <xf numFmtId="0" fontId="107" fillId="0" borderId="4" xfId="0" applyFont="1" applyBorder="1" applyAlignment="1" applyProtection="1">
      <alignment horizontal="left" vertical="center"/>
      <protection locked="0"/>
    </xf>
    <xf numFmtId="0" fontId="107" fillId="0" borderId="93" xfId="0" applyFont="1" applyBorder="1" applyAlignment="1" applyProtection="1">
      <alignment horizontal="left" vertical="center"/>
      <protection locked="0"/>
    </xf>
    <xf numFmtId="0" fontId="107" fillId="0" borderId="61" xfId="0" applyFont="1" applyFill="1" applyBorder="1" applyAlignment="1" applyProtection="1">
      <alignment horizontal="center" vertical="center"/>
      <protection hidden="1"/>
    </xf>
    <xf numFmtId="0" fontId="107" fillId="0" borderId="60" xfId="0" applyFont="1" applyFill="1" applyBorder="1" applyAlignment="1" applyProtection="1">
      <alignment horizontal="center" vertical="center"/>
      <protection hidden="1"/>
    </xf>
    <xf numFmtId="0" fontId="107" fillId="0" borderId="62" xfId="0" applyFont="1" applyFill="1" applyBorder="1" applyAlignment="1" applyProtection="1">
      <alignment horizontal="center" vertical="center"/>
      <protection hidden="1"/>
    </xf>
    <xf numFmtId="0" fontId="113" fillId="0" borderId="60" xfId="0" applyFont="1" applyFill="1" applyBorder="1" applyAlignment="1" applyProtection="1">
      <alignment horizontal="center" vertical="center"/>
      <protection locked="0"/>
    </xf>
    <xf numFmtId="0" fontId="113" fillId="0" borderId="338" xfId="0" applyFont="1" applyFill="1" applyBorder="1" applyAlignment="1" applyProtection="1">
      <alignment horizontal="center" vertical="center"/>
      <protection locked="0"/>
    </xf>
    <xf numFmtId="0" fontId="104" fillId="9" borderId="343" xfId="0" applyFont="1" applyFill="1" applyBorder="1" applyAlignment="1" applyProtection="1">
      <alignment horizontal="center" vertical="center" wrapText="1"/>
      <protection hidden="1"/>
    </xf>
    <xf numFmtId="0" fontId="104" fillId="9" borderId="344" xfId="0" applyFont="1" applyFill="1" applyBorder="1" applyAlignment="1" applyProtection="1">
      <alignment horizontal="center" vertical="center" wrapText="1"/>
      <protection hidden="1"/>
    </xf>
    <xf numFmtId="0" fontId="104" fillId="9" borderId="297" xfId="0" applyFont="1" applyFill="1" applyBorder="1" applyAlignment="1" applyProtection="1">
      <alignment horizontal="center" vertical="center" wrapText="1"/>
      <protection hidden="1"/>
    </xf>
    <xf numFmtId="0" fontId="122" fillId="15" borderId="75" xfId="0" applyFont="1" applyFill="1" applyBorder="1" applyAlignment="1" applyProtection="1">
      <alignment horizontal="center" vertical="center"/>
      <protection hidden="1"/>
    </xf>
    <xf numFmtId="0" fontId="103" fillId="0" borderId="72" xfId="0" applyFont="1" applyBorder="1" applyProtection="1">
      <protection hidden="1"/>
    </xf>
  </cellXfs>
  <cellStyles count="2">
    <cellStyle name="Hyperlink" xfId="1" builtinId="8"/>
    <cellStyle name="Normal" xfId="0" builtinId="0"/>
  </cellStyles>
  <dxfs count="1273">
    <dxf>
      <font>
        <color theme="5" tint="0.79998168889431442"/>
      </font>
    </dxf>
    <dxf>
      <font>
        <color theme="0" tint="-0.14996795556505021"/>
      </font>
    </dxf>
    <dxf>
      <font>
        <color theme="0"/>
      </font>
    </dxf>
    <dxf>
      <font>
        <color theme="0"/>
      </font>
    </dxf>
    <dxf>
      <font>
        <color theme="0"/>
      </font>
    </dxf>
    <dxf>
      <font>
        <color rgb="FF0000FF"/>
      </font>
    </dxf>
    <dxf>
      <font>
        <color rgb="FFFF0000"/>
      </font>
    </dxf>
    <dxf>
      <font>
        <color rgb="FF008000"/>
      </font>
    </dxf>
    <dxf>
      <font>
        <color theme="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font>
    </dxf>
    <dxf>
      <font>
        <color theme="0"/>
      </font>
    </dxf>
    <dxf>
      <font>
        <color theme="0"/>
      </font>
    </dxf>
    <dxf>
      <font>
        <color rgb="FF0000FF"/>
      </font>
    </dxf>
    <dxf>
      <font>
        <color rgb="FFFF0000"/>
      </font>
    </dxf>
    <dxf>
      <font>
        <color rgb="FF008000"/>
      </font>
    </dxf>
    <dxf>
      <font>
        <color theme="5" tint="0.79998168889431442"/>
      </font>
    </dxf>
    <dxf>
      <font>
        <color theme="0" tint="-0.14996795556505021"/>
      </font>
    </dxf>
    <dxf>
      <font>
        <color theme="0"/>
      </font>
    </dxf>
    <dxf>
      <font>
        <color theme="0"/>
      </font>
    </dxf>
    <dxf>
      <font>
        <color theme="0"/>
      </font>
    </dxf>
    <dxf>
      <font>
        <color rgb="FF0000FF"/>
      </font>
    </dxf>
    <dxf>
      <font>
        <color rgb="FFFF0000"/>
      </font>
    </dxf>
    <dxf>
      <font>
        <color rgb="FF008000"/>
      </font>
    </dxf>
    <dxf>
      <font>
        <color theme="0" tint="-0.24994659260841701"/>
      </font>
    </dxf>
    <dxf>
      <font>
        <b/>
        <i val="0"/>
        <color rgb="FFFF0000"/>
      </font>
    </dxf>
    <dxf>
      <font>
        <b/>
        <i val="0"/>
        <color rgb="FF7030A0"/>
      </font>
    </dxf>
    <dxf>
      <font>
        <color theme="0"/>
      </font>
    </dxf>
    <dxf>
      <font>
        <color theme="0"/>
      </font>
    </dxf>
    <dxf>
      <font>
        <color rgb="FF00B050"/>
      </font>
    </dxf>
    <dxf>
      <font>
        <color rgb="FF0070C0"/>
      </font>
    </dxf>
    <dxf>
      <font>
        <color rgb="FF00B050"/>
      </font>
    </dxf>
    <dxf>
      <font>
        <color rgb="FF00B0F0"/>
      </font>
    </dxf>
    <dxf>
      <font>
        <color rgb="FF0070C0"/>
      </font>
    </dxf>
    <dxf>
      <font>
        <color rgb="FFFF0000"/>
      </font>
    </dxf>
    <dxf>
      <font>
        <color rgb="FF00B05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ill>
        <patternFill>
          <bgColor theme="9" tint="0.39994506668294322"/>
        </patternFill>
      </fill>
    </dxf>
    <dxf>
      <fill>
        <patternFill>
          <bgColor rgb="FFFF0000"/>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9" tint="-0.24994659260841701"/>
      </font>
    </dxf>
    <dxf>
      <font>
        <color theme="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FF0000"/>
      </font>
    </dxf>
    <dxf>
      <font>
        <color rgb="FF7030A0"/>
      </font>
    </dxf>
    <dxf>
      <font>
        <color rgb="FF00B0F0"/>
      </font>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ill>
        <patternFill>
          <bgColor theme="0"/>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002060"/>
      </font>
      <fill>
        <patternFill>
          <bgColor theme="0"/>
        </patternFill>
      </fill>
    </dxf>
    <dxf>
      <font>
        <color rgb="FFFFC000"/>
      </font>
    </dxf>
    <dxf>
      <font>
        <color rgb="FF00B050"/>
      </font>
    </dxf>
    <dxf>
      <font>
        <color rgb="FFFF0000"/>
      </font>
    </dxf>
    <dxf>
      <font>
        <color theme="0"/>
      </font>
    </dxf>
    <dxf>
      <font>
        <color rgb="FF00B050"/>
      </font>
    </dxf>
    <dxf>
      <font>
        <color rgb="FF00B0F0"/>
      </font>
    </dxf>
    <dxf>
      <font>
        <color theme="9"/>
      </font>
    </dxf>
    <dxf>
      <font>
        <color rgb="FFFF0000"/>
      </font>
    </dxf>
    <dxf>
      <font>
        <color rgb="FFC00000"/>
      </font>
    </dxf>
    <dxf>
      <font>
        <color rgb="FFFFC000"/>
      </font>
    </dxf>
  </dxfs>
  <tableStyles count="0" defaultTableStyle="TableStyleMedium9" defaultPivotStyle="PivotStyleLight16"/>
  <colors>
    <mruColors>
      <color rgb="FF4B10E0"/>
      <color rgb="FFDE725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17</xdr:col>
      <xdr:colOff>28576</xdr:colOff>
      <xdr:row>1</xdr:row>
      <xdr:rowOff>28577</xdr:rowOff>
    </xdr:from>
    <xdr:to>
      <xdr:col>18</xdr:col>
      <xdr:colOff>647700</xdr:colOff>
      <xdr:row>8</xdr:row>
      <xdr:rowOff>200026</xdr:rowOff>
    </xdr:to>
    <xdr:sp macro="" textlink="">
      <xdr:nvSpPr>
        <xdr:cNvPr id="2" name="Rectangle 1"/>
        <xdr:cNvSpPr/>
      </xdr:nvSpPr>
      <xdr:spPr>
        <a:xfrm>
          <a:off x="9639301" y="133352"/>
          <a:ext cx="1381124" cy="2333624"/>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18</xdr:col>
      <xdr:colOff>691752</xdr:colOff>
      <xdr:row>1</xdr:row>
      <xdr:rowOff>38101</xdr:rowOff>
    </xdr:from>
    <xdr:to>
      <xdr:col>19</xdr:col>
      <xdr:colOff>1276350</xdr:colOff>
      <xdr:row>8</xdr:row>
      <xdr:rowOff>180976</xdr:rowOff>
    </xdr:to>
    <xdr:pic>
      <xdr:nvPicPr>
        <xdr:cNvPr id="4" name="Picture 3" descr="DSC_9073.JPG"/>
        <xdr:cNvPicPr>
          <a:picLocks noChangeAspect="1"/>
        </xdr:cNvPicPr>
      </xdr:nvPicPr>
      <xdr:blipFill>
        <a:blip xmlns:r="http://schemas.openxmlformats.org/officeDocument/2006/relationships" r:embed="rId2" cstate="print"/>
        <a:stretch>
          <a:fillRect/>
        </a:stretch>
      </xdr:blipFill>
      <xdr:spPr>
        <a:xfrm>
          <a:off x="11064477" y="142876"/>
          <a:ext cx="1346598" cy="2305050"/>
        </a:xfrm>
        <a:prstGeom prst="rect">
          <a:avLst/>
        </a:prstGeom>
      </xdr:spPr>
    </xdr:pic>
    <xdr:clientData/>
  </xdr:twoCellAnchor>
  <xdr:twoCellAnchor editAs="oneCell">
    <xdr:from>
      <xdr:col>15</xdr:col>
      <xdr:colOff>85725</xdr:colOff>
      <xdr:row>3</xdr:row>
      <xdr:rowOff>38100</xdr:rowOff>
    </xdr:from>
    <xdr:to>
      <xdr:col>15</xdr:col>
      <xdr:colOff>1362075</xdr:colOff>
      <xdr:row>3</xdr:row>
      <xdr:rowOff>857250</xdr:rowOff>
    </xdr:to>
    <xdr:pic>
      <xdr:nvPicPr>
        <xdr:cNvPr id="7" name="Picture 6" descr="shivira-monogram.jpg"/>
        <xdr:cNvPicPr>
          <a:picLocks noChangeAspect="1"/>
        </xdr:cNvPicPr>
      </xdr:nvPicPr>
      <xdr:blipFill>
        <a:blip xmlns:r="http://schemas.openxmlformats.org/officeDocument/2006/relationships" r:embed="rId3"/>
        <a:stretch>
          <a:fillRect/>
        </a:stretch>
      </xdr:blipFill>
      <xdr:spPr>
        <a:xfrm>
          <a:off x="8201025" y="485775"/>
          <a:ext cx="1276350"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ajsevak.com/ummed-tarad-excel-software/" TargetMode="External"/><Relationship Id="rId7" Type="http://schemas.openxmlformats.org/officeDocument/2006/relationships/hyperlink" Target="https://shalasugam.com/mr-ummed-tarad-excel-software/" TargetMode="External"/><Relationship Id="rId2" Type="http://schemas.openxmlformats.org/officeDocument/2006/relationships/hyperlink" Target="https://rajteachers.net/ummed-tarad-excel-software" TargetMode="External"/><Relationship Id="rId1" Type="http://schemas.openxmlformats.org/officeDocument/2006/relationships/hyperlink" Target="https://youtu.be/QWmVZqxh1yE" TargetMode="External"/><Relationship Id="rId6" Type="http://schemas.openxmlformats.org/officeDocument/2006/relationships/hyperlink" Target="https://www.ashwinisharma.com/p/ummed-tarad-excel-programs.html" TargetMode="External"/><Relationship Id="rId5" Type="http://schemas.openxmlformats.org/officeDocument/2006/relationships/hyperlink" Target="https://shalaweb.com/ummed-tarad/" TargetMode="External"/><Relationship Id="rId4" Type="http://schemas.openxmlformats.org/officeDocument/2006/relationships/hyperlink" Target="https://studywithrsm.com/ummed-tarad-excel-programmer-teach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2060"/>
  </sheetPr>
  <dimension ref="A1:D11"/>
  <sheetViews>
    <sheetView showRowColHeaders="0" tabSelected="1" workbookViewId="0">
      <selection activeCell="B4" sqref="B4:C4"/>
    </sheetView>
  </sheetViews>
  <sheetFormatPr defaultColWidth="0" defaultRowHeight="15" zeroHeight="1"/>
  <cols>
    <col min="1" max="1" width="2.5703125" customWidth="1"/>
    <col min="2" max="3" width="84.42578125" customWidth="1"/>
    <col min="4" max="4" width="2.85546875" customWidth="1"/>
    <col min="5" max="16384" width="9.140625" hidden="1"/>
  </cols>
  <sheetData>
    <row r="1" spans="1:4" ht="15.75" thickBot="1">
      <c r="A1" s="639"/>
      <c r="B1" s="640"/>
      <c r="C1" s="640"/>
      <c r="D1" s="641"/>
    </row>
    <row r="2" spans="1:4" ht="78.75" customHeight="1">
      <c r="A2" s="642"/>
      <c r="B2" s="643" t="s">
        <v>242</v>
      </c>
      <c r="C2" s="644"/>
      <c r="D2" s="645"/>
    </row>
    <row r="3" spans="1:4" ht="34.5">
      <c r="A3" s="642"/>
      <c r="B3" s="646" t="s">
        <v>243</v>
      </c>
      <c r="C3" s="647"/>
      <c r="D3" s="645"/>
    </row>
    <row r="4" spans="1:4" ht="33.75">
      <c r="A4" s="642"/>
      <c r="B4" s="648" t="s">
        <v>254</v>
      </c>
      <c r="C4" s="649"/>
      <c r="D4" s="645"/>
    </row>
    <row r="5" spans="1:4" ht="30">
      <c r="A5" s="642"/>
      <c r="B5" s="650" t="s">
        <v>244</v>
      </c>
      <c r="C5" s="651"/>
      <c r="D5" s="645"/>
    </row>
    <row r="6" spans="1:4" ht="27">
      <c r="A6" s="642"/>
      <c r="B6" s="652" t="s">
        <v>245</v>
      </c>
      <c r="C6" s="653"/>
      <c r="D6" s="645"/>
    </row>
    <row r="7" spans="1:4" ht="18.75">
      <c r="A7" s="642"/>
      <c r="B7" s="587" t="s">
        <v>246</v>
      </c>
      <c r="C7" s="588" t="s">
        <v>247</v>
      </c>
      <c r="D7" s="645"/>
    </row>
    <row r="8" spans="1:4" ht="18.75">
      <c r="A8" s="642"/>
      <c r="B8" s="587" t="s">
        <v>248</v>
      </c>
      <c r="C8" s="588" t="s">
        <v>249</v>
      </c>
      <c r="D8" s="645"/>
    </row>
    <row r="9" spans="1:4" ht="18.75">
      <c r="A9" s="642"/>
      <c r="B9" s="587" t="s">
        <v>250</v>
      </c>
      <c r="C9" s="588" t="s">
        <v>251</v>
      </c>
      <c r="D9" s="645"/>
    </row>
    <row r="10" spans="1:4" ht="38.25" customHeight="1" thickBot="1">
      <c r="A10" s="642"/>
      <c r="B10" s="654" t="s">
        <v>252</v>
      </c>
      <c r="C10" s="655"/>
      <c r="D10" s="645"/>
    </row>
    <row r="11" spans="1:4" ht="15.75" thickBot="1">
      <c r="A11" s="636"/>
      <c r="B11" s="637"/>
      <c r="C11" s="637"/>
      <c r="D11" s="638"/>
    </row>
  </sheetData>
  <sheetProtection password="E8FA" sheet="1" objects="1" scenarios="1"/>
  <mergeCells count="10">
    <mergeCell ref="A11:D11"/>
    <mergeCell ref="A1:D1"/>
    <mergeCell ref="A2:A10"/>
    <mergeCell ref="B2:C2"/>
    <mergeCell ref="D2:D10"/>
    <mergeCell ref="B3:C3"/>
    <mergeCell ref="B4:C4"/>
    <mergeCell ref="B5:C5"/>
    <mergeCell ref="B6:C6"/>
    <mergeCell ref="B10:C10"/>
  </mergeCells>
  <hyperlinks>
    <hyperlink ref="B4" r:id="rId1"/>
    <hyperlink ref="B7" r:id="rId2"/>
    <hyperlink ref="C7" r:id="rId3"/>
    <hyperlink ref="C8" r:id="rId4"/>
    <hyperlink ref="B8" r:id="rId5"/>
    <hyperlink ref="B9" r:id="rId6"/>
    <hyperlink ref="C9"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sheetPr>
    <tabColor rgb="FFFF0000"/>
  </sheetPr>
  <dimension ref="A1:AH21"/>
  <sheetViews>
    <sheetView showGridLines="0" showRowColHeaders="0" workbookViewId="0">
      <selection activeCell="P4" sqref="P4"/>
    </sheetView>
  </sheetViews>
  <sheetFormatPr defaultColWidth="0" defaultRowHeight="18" zeroHeight="1"/>
  <cols>
    <col min="1" max="1" width="2.5703125" style="100" customWidth="1"/>
    <col min="2" max="2" width="15" style="166" customWidth="1"/>
    <col min="3" max="3" width="12.42578125" style="166" customWidth="1"/>
    <col min="4" max="4" width="7.140625" style="166" customWidth="1"/>
    <col min="5" max="9" width="5.7109375" style="563" customWidth="1"/>
    <col min="10" max="10" width="1.7109375" style="166" customWidth="1"/>
    <col min="11" max="11" width="4.42578125" style="166" customWidth="1"/>
    <col min="12" max="12" width="19.85546875" style="166" customWidth="1"/>
    <col min="13" max="13" width="4.42578125" style="166" customWidth="1"/>
    <col min="14" max="14" width="21.140625" style="166" customWidth="1"/>
    <col min="15" max="15" width="4.42578125" style="166" customWidth="1"/>
    <col min="16" max="16" width="21.140625" style="166" customWidth="1"/>
    <col min="17" max="17" width="1.28515625" style="100" customWidth="1"/>
    <col min="18" max="19" width="11.42578125" style="100" customWidth="1"/>
    <col min="20" max="20" width="19.7109375" style="100" customWidth="1"/>
    <col min="21" max="21" width="2.42578125" style="100" customWidth="1"/>
    <col min="22" max="34" width="0" style="100" hidden="1" customWidth="1"/>
    <col min="35" max="16384" width="9.140625" style="100" hidden="1"/>
  </cols>
  <sheetData>
    <row r="1" spans="1:26" ht="8.25" customHeight="1" thickBot="1">
      <c r="A1" s="656"/>
      <c r="B1" s="656"/>
      <c r="C1" s="656"/>
      <c r="D1" s="656"/>
      <c r="E1" s="656"/>
      <c r="F1" s="656"/>
      <c r="G1" s="656"/>
      <c r="H1" s="656"/>
      <c r="I1" s="656"/>
      <c r="J1" s="656"/>
      <c r="K1" s="656"/>
      <c r="L1" s="656"/>
      <c r="M1" s="656"/>
      <c r="N1" s="656"/>
      <c r="O1" s="656"/>
      <c r="P1" s="656"/>
      <c r="Q1" s="656"/>
      <c r="R1" s="656"/>
      <c r="S1" s="656"/>
      <c r="T1" s="656"/>
      <c r="U1" s="656"/>
    </row>
    <row r="2" spans="1:26" ht="15.75" customHeight="1" thickBot="1">
      <c r="A2" s="220"/>
      <c r="B2" s="702" t="s">
        <v>10</v>
      </c>
      <c r="C2" s="703"/>
      <c r="D2" s="703"/>
      <c r="E2" s="703"/>
      <c r="F2" s="703"/>
      <c r="G2" s="699" t="s">
        <v>9</v>
      </c>
      <c r="H2" s="699"/>
      <c r="I2" s="699"/>
      <c r="J2" s="699"/>
      <c r="K2" s="699"/>
      <c r="L2" s="699"/>
      <c r="M2" s="699"/>
      <c r="N2" s="700" t="s">
        <v>10</v>
      </c>
      <c r="O2" s="700"/>
      <c r="P2" s="701"/>
      <c r="Q2" s="656"/>
      <c r="R2" s="592"/>
      <c r="S2" s="593"/>
      <c r="T2" s="594"/>
      <c r="U2" s="656"/>
    </row>
    <row r="3" spans="1:26" ht="11.25" customHeight="1" thickBot="1">
      <c r="A3" s="656"/>
      <c r="B3" s="669"/>
      <c r="C3" s="669"/>
      <c r="D3" s="669"/>
      <c r="E3" s="669"/>
      <c r="F3" s="669"/>
      <c r="G3" s="669"/>
      <c r="H3" s="669"/>
      <c r="I3" s="669"/>
      <c r="J3" s="669"/>
      <c r="K3" s="669"/>
      <c r="L3" s="669"/>
      <c r="M3" s="669"/>
      <c r="N3" s="669"/>
      <c r="O3" s="669"/>
      <c r="P3" s="669"/>
      <c r="Q3" s="656"/>
      <c r="R3" s="595"/>
      <c r="S3" s="596"/>
      <c r="T3" s="597"/>
      <c r="U3" s="656"/>
    </row>
    <row r="4" spans="1:26" ht="70.5" customHeight="1" thickBot="1">
      <c r="A4" s="656"/>
      <c r="B4" s="710" t="s">
        <v>142</v>
      </c>
      <c r="C4" s="711"/>
      <c r="D4" s="711"/>
      <c r="E4" s="711"/>
      <c r="F4" s="711"/>
      <c r="G4" s="711"/>
      <c r="H4" s="711"/>
      <c r="I4" s="711"/>
      <c r="J4" s="711"/>
      <c r="K4" s="599">
        <v>108</v>
      </c>
      <c r="L4" s="712" t="s">
        <v>257</v>
      </c>
      <c r="M4" s="712"/>
      <c r="N4" s="712"/>
      <c r="O4" s="712"/>
      <c r="P4" s="598"/>
      <c r="Q4" s="656"/>
      <c r="R4" s="595"/>
      <c r="S4" s="596"/>
      <c r="T4" s="597"/>
      <c r="U4" s="656"/>
      <c r="Y4" s="100" t="s">
        <v>1</v>
      </c>
      <c r="Z4" s="100" t="s">
        <v>14</v>
      </c>
    </row>
    <row r="5" spans="1:26" ht="17.25" customHeight="1" thickBot="1">
      <c r="A5" s="656"/>
      <c r="B5" s="669"/>
      <c r="C5" s="669"/>
      <c r="D5" s="669"/>
      <c r="E5" s="669"/>
      <c r="F5" s="669"/>
      <c r="G5" s="669"/>
      <c r="H5" s="669"/>
      <c r="I5" s="669"/>
      <c r="J5" s="698"/>
      <c r="K5" s="695" t="s">
        <v>169</v>
      </c>
      <c r="L5" s="696"/>
      <c r="M5" s="695" t="s">
        <v>33</v>
      </c>
      <c r="N5" s="696"/>
      <c r="O5" s="696"/>
      <c r="P5" s="697"/>
      <c r="Q5" s="656"/>
      <c r="R5" s="595"/>
      <c r="S5" s="596"/>
      <c r="T5" s="597"/>
      <c r="U5" s="656"/>
      <c r="Y5" s="100" t="s">
        <v>2</v>
      </c>
      <c r="Z5" s="100" t="s">
        <v>15</v>
      </c>
    </row>
    <row r="6" spans="1:26" ht="21.75" customHeight="1" thickBot="1">
      <c r="A6" s="656"/>
      <c r="B6" s="670" t="s">
        <v>0</v>
      </c>
      <c r="C6" s="671"/>
      <c r="D6" s="221" t="s">
        <v>123</v>
      </c>
      <c r="E6" s="672" t="s">
        <v>224</v>
      </c>
      <c r="F6" s="672"/>
      <c r="G6" s="672"/>
      <c r="H6" s="672"/>
      <c r="I6" s="673"/>
      <c r="J6" s="698"/>
      <c r="K6" s="564" t="s">
        <v>32</v>
      </c>
      <c r="L6" s="222" t="s">
        <v>170</v>
      </c>
      <c r="M6" s="564" t="s">
        <v>32</v>
      </c>
      <c r="N6" s="222" t="s">
        <v>171</v>
      </c>
      <c r="O6" s="564" t="s">
        <v>32</v>
      </c>
      <c r="P6" s="222" t="s">
        <v>171</v>
      </c>
      <c r="Q6" s="656"/>
      <c r="R6" s="595"/>
      <c r="S6" s="596"/>
      <c r="T6" s="597"/>
      <c r="U6" s="656"/>
      <c r="Y6" s="100" t="s">
        <v>3</v>
      </c>
      <c r="Z6" s="100" t="s">
        <v>16</v>
      </c>
    </row>
    <row r="7" spans="1:26" ht="17.25" customHeight="1" thickBot="1">
      <c r="A7" s="656"/>
      <c r="B7" s="669"/>
      <c r="C7" s="669"/>
      <c r="D7" s="669"/>
      <c r="E7" s="669"/>
      <c r="F7" s="669"/>
      <c r="G7" s="669"/>
      <c r="H7" s="669"/>
      <c r="I7" s="669"/>
      <c r="J7" s="698"/>
      <c r="K7" s="223">
        <f>IF(L7&gt;1,1,0)</f>
        <v>1</v>
      </c>
      <c r="L7" s="8" t="s">
        <v>90</v>
      </c>
      <c r="M7" s="223">
        <f>IF(N7&gt;1,1,0)</f>
        <v>1</v>
      </c>
      <c r="N7" s="8" t="s">
        <v>64</v>
      </c>
      <c r="O7" s="223">
        <f>IF(P7&gt;1,M20+1,0)</f>
        <v>0</v>
      </c>
      <c r="P7" s="8"/>
      <c r="Q7" s="656"/>
      <c r="R7" s="595"/>
      <c r="S7" s="596"/>
      <c r="T7" s="597"/>
      <c r="U7" s="656"/>
      <c r="Y7" s="100" t="s">
        <v>2</v>
      </c>
      <c r="Z7" s="100" t="s">
        <v>15</v>
      </c>
    </row>
    <row r="8" spans="1:26" ht="16.5" customHeight="1">
      <c r="A8" s="656"/>
      <c r="B8" s="674" t="s">
        <v>18</v>
      </c>
      <c r="C8" s="675"/>
      <c r="D8" s="682" t="s">
        <v>123</v>
      </c>
      <c r="E8" s="657" t="s">
        <v>253</v>
      </c>
      <c r="F8" s="657"/>
      <c r="G8" s="657"/>
      <c r="H8" s="657"/>
      <c r="I8" s="658"/>
      <c r="J8" s="698"/>
      <c r="K8" s="224">
        <f>IF(L8&gt;1,K7+1,0)</f>
        <v>2</v>
      </c>
      <c r="L8" s="9" t="s">
        <v>35</v>
      </c>
      <c r="M8" s="224">
        <f>IF(N8&gt;1,M7+1,0)</f>
        <v>2</v>
      </c>
      <c r="N8" s="9" t="s">
        <v>65</v>
      </c>
      <c r="O8" s="224">
        <f>IF(P8&gt;1,O7+1,0)</f>
        <v>0</v>
      </c>
      <c r="P8" s="9"/>
      <c r="Q8" s="656"/>
      <c r="R8" s="595"/>
      <c r="S8" s="596"/>
      <c r="T8" s="597"/>
      <c r="U8" s="656"/>
    </row>
    <row r="9" spans="1:26" ht="16.5" customHeight="1" thickBot="1">
      <c r="A9" s="656"/>
      <c r="B9" s="676"/>
      <c r="C9" s="677"/>
      <c r="D9" s="683"/>
      <c r="E9" s="659"/>
      <c r="F9" s="659"/>
      <c r="G9" s="659"/>
      <c r="H9" s="659"/>
      <c r="I9" s="660"/>
      <c r="J9" s="698"/>
      <c r="K9" s="224">
        <f t="shared" ref="K9" si="0">IF(L9&gt;1,K8+1,0)</f>
        <v>3</v>
      </c>
      <c r="L9" s="9" t="s">
        <v>79</v>
      </c>
      <c r="M9" s="224">
        <f t="shared" ref="M9:M20" si="1">IF(N9&gt;1,M8+1,0)</f>
        <v>3</v>
      </c>
      <c r="N9" s="9" t="s">
        <v>67</v>
      </c>
      <c r="O9" s="224">
        <f t="shared" ref="O9:O20" si="2">IF(P9&gt;1,O8+1,0)</f>
        <v>0</v>
      </c>
      <c r="P9" s="9"/>
      <c r="Q9" s="656"/>
      <c r="R9" s="595"/>
      <c r="S9" s="596"/>
      <c r="T9" s="597"/>
      <c r="U9" s="656"/>
      <c r="Y9" s="100" t="s">
        <v>3</v>
      </c>
      <c r="Z9" s="100" t="s">
        <v>16</v>
      </c>
    </row>
    <row r="10" spans="1:26" ht="17.25" customHeight="1" thickBot="1">
      <c r="A10" s="656"/>
      <c r="B10" s="691"/>
      <c r="C10" s="691"/>
      <c r="D10" s="691"/>
      <c r="E10" s="691"/>
      <c r="F10" s="691"/>
      <c r="G10" s="691"/>
      <c r="H10" s="691"/>
      <c r="I10" s="691"/>
      <c r="J10" s="698"/>
      <c r="K10" s="224">
        <f>IF(L10&gt;1,K9+1,0)</f>
        <v>4</v>
      </c>
      <c r="L10" s="9" t="s">
        <v>80</v>
      </c>
      <c r="M10" s="224">
        <f>IF(N10&gt;1,M9+1,0)</f>
        <v>4</v>
      </c>
      <c r="N10" s="9" t="s">
        <v>66</v>
      </c>
      <c r="O10" s="224">
        <f t="shared" si="2"/>
        <v>0</v>
      </c>
      <c r="P10" s="9"/>
      <c r="Q10" s="656"/>
      <c r="R10" s="684" t="s">
        <v>241</v>
      </c>
      <c r="S10" s="685"/>
      <c r="T10" s="686"/>
      <c r="U10" s="656"/>
      <c r="Y10" s="100" t="s">
        <v>4</v>
      </c>
      <c r="Z10" s="100" t="s">
        <v>17</v>
      </c>
    </row>
    <row r="11" spans="1:26" ht="15.75" customHeight="1">
      <c r="A11" s="656"/>
      <c r="B11" s="661" t="s">
        <v>19</v>
      </c>
      <c r="C11" s="662"/>
      <c r="D11" s="682" t="s">
        <v>123</v>
      </c>
      <c r="E11" s="665" t="s">
        <v>143</v>
      </c>
      <c r="F11" s="665"/>
      <c r="G11" s="665"/>
      <c r="H11" s="665"/>
      <c r="I11" s="666"/>
      <c r="J11" s="698"/>
      <c r="K11" s="224">
        <f>IF(L11&gt;1,K10+1,0)</f>
        <v>5</v>
      </c>
      <c r="L11" s="109" t="s">
        <v>78</v>
      </c>
      <c r="M11" s="224">
        <f>IF(N11&gt;1,M10+1,0)</f>
        <v>5</v>
      </c>
      <c r="N11" s="109" t="s">
        <v>157</v>
      </c>
      <c r="O11" s="224">
        <f t="shared" si="2"/>
        <v>0</v>
      </c>
      <c r="P11" s="9"/>
      <c r="Q11" s="656"/>
      <c r="R11" s="684"/>
      <c r="S11" s="685"/>
      <c r="T11" s="686"/>
      <c r="U11" s="656"/>
    </row>
    <row r="12" spans="1:26" ht="15.75" customHeight="1" thickBot="1">
      <c r="A12" s="656"/>
      <c r="B12" s="663"/>
      <c r="C12" s="664"/>
      <c r="D12" s="683"/>
      <c r="E12" s="667"/>
      <c r="F12" s="667"/>
      <c r="G12" s="667"/>
      <c r="H12" s="667"/>
      <c r="I12" s="668"/>
      <c r="J12" s="698"/>
      <c r="K12" s="224">
        <f>IF(L12&gt;1,K11+1,0)</f>
        <v>6</v>
      </c>
      <c r="L12" s="9" t="s">
        <v>81</v>
      </c>
      <c r="M12" s="224">
        <f>IF(N12&gt;1,M11+1,0)</f>
        <v>6</v>
      </c>
      <c r="N12" s="9" t="s">
        <v>115</v>
      </c>
      <c r="O12" s="224">
        <f t="shared" si="2"/>
        <v>0</v>
      </c>
      <c r="P12" s="9"/>
      <c r="Q12" s="656"/>
      <c r="R12" s="687" t="s">
        <v>239</v>
      </c>
      <c r="S12" s="688"/>
      <c r="T12" s="689"/>
      <c r="U12" s="656"/>
      <c r="Y12" s="100" t="s">
        <v>5</v>
      </c>
    </row>
    <row r="13" spans="1:26" ht="14.25" customHeight="1" thickBot="1">
      <c r="A13" s="656"/>
      <c r="B13" s="691"/>
      <c r="C13" s="691"/>
      <c r="D13" s="691"/>
      <c r="E13" s="691"/>
      <c r="F13" s="691"/>
      <c r="G13" s="691"/>
      <c r="H13" s="691"/>
      <c r="I13" s="691"/>
      <c r="J13" s="698"/>
      <c r="K13" s="224">
        <f t="shared" ref="K13:K20" si="3">IF(L13&gt;1,K12+1,0)</f>
        <v>7</v>
      </c>
      <c r="L13" s="9" t="s">
        <v>222</v>
      </c>
      <c r="M13" s="224">
        <f t="shared" si="1"/>
        <v>7</v>
      </c>
      <c r="N13" s="9" t="s">
        <v>113</v>
      </c>
      <c r="O13" s="224">
        <f t="shared" si="2"/>
        <v>0</v>
      </c>
      <c r="P13" s="9"/>
      <c r="Q13" s="656"/>
      <c r="R13" s="687"/>
      <c r="S13" s="688"/>
      <c r="T13" s="689"/>
      <c r="U13" s="656"/>
      <c r="Y13" s="100" t="s">
        <v>4</v>
      </c>
      <c r="Z13" s="100" t="s">
        <v>17</v>
      </c>
    </row>
    <row r="14" spans="1:26" ht="18.75" customHeight="1" thickBot="1">
      <c r="A14" s="656"/>
      <c r="B14" s="678" t="s">
        <v>11</v>
      </c>
      <c r="C14" s="679"/>
      <c r="D14" s="221" t="s">
        <v>123</v>
      </c>
      <c r="E14" s="707">
        <v>8151106901</v>
      </c>
      <c r="F14" s="708"/>
      <c r="G14" s="708"/>
      <c r="H14" s="708"/>
      <c r="I14" s="709"/>
      <c r="J14" s="698"/>
      <c r="K14" s="224">
        <f t="shared" si="3"/>
        <v>8</v>
      </c>
      <c r="L14" s="9" t="s">
        <v>92</v>
      </c>
      <c r="M14" s="224">
        <f t="shared" si="1"/>
        <v>0</v>
      </c>
      <c r="N14" s="9"/>
      <c r="O14" s="224">
        <f t="shared" si="2"/>
        <v>0</v>
      </c>
      <c r="P14" s="9"/>
      <c r="Q14" s="656"/>
      <c r="R14" s="716" t="s">
        <v>88</v>
      </c>
      <c r="S14" s="717"/>
      <c r="T14" s="718"/>
      <c r="U14" s="656"/>
      <c r="Y14" s="100" t="s">
        <v>5</v>
      </c>
    </row>
    <row r="15" spans="1:26" ht="14.25" customHeight="1" thickBot="1">
      <c r="A15" s="656"/>
      <c r="B15" s="691"/>
      <c r="C15" s="691"/>
      <c r="D15" s="691"/>
      <c r="E15" s="691"/>
      <c r="F15" s="691"/>
      <c r="G15" s="691"/>
      <c r="H15" s="691"/>
      <c r="I15" s="691"/>
      <c r="J15" s="698"/>
      <c r="K15" s="224">
        <f t="shared" si="3"/>
        <v>9</v>
      </c>
      <c r="L15" s="9" t="s">
        <v>93</v>
      </c>
      <c r="M15" s="224">
        <f t="shared" si="1"/>
        <v>0</v>
      </c>
      <c r="N15" s="9"/>
      <c r="O15" s="224">
        <f t="shared" si="2"/>
        <v>0</v>
      </c>
      <c r="P15" s="9"/>
      <c r="Q15" s="656"/>
      <c r="R15" s="713" t="s">
        <v>255</v>
      </c>
      <c r="S15" s="714"/>
      <c r="T15" s="715"/>
      <c r="U15" s="656"/>
      <c r="Y15" s="100" t="s">
        <v>6</v>
      </c>
    </row>
    <row r="16" spans="1:26" ht="17.25" customHeight="1" thickBot="1">
      <c r="A16" s="656"/>
      <c r="B16" s="680" t="s">
        <v>12</v>
      </c>
      <c r="C16" s="681"/>
      <c r="D16" s="221" t="s">
        <v>123</v>
      </c>
      <c r="E16" s="672"/>
      <c r="F16" s="672"/>
      <c r="G16" s="672"/>
      <c r="H16" s="672"/>
      <c r="I16" s="673"/>
      <c r="J16" s="698"/>
      <c r="K16" s="224">
        <f t="shared" si="3"/>
        <v>10</v>
      </c>
      <c r="L16" s="9" t="s">
        <v>176</v>
      </c>
      <c r="M16" s="224">
        <f t="shared" si="1"/>
        <v>0</v>
      </c>
      <c r="N16" s="9"/>
      <c r="O16" s="224">
        <f t="shared" si="2"/>
        <v>0</v>
      </c>
      <c r="P16" s="9"/>
      <c r="Q16" s="656"/>
      <c r="R16" s="704" t="s">
        <v>87</v>
      </c>
      <c r="S16" s="705"/>
      <c r="T16" s="706"/>
      <c r="U16" s="656"/>
      <c r="Y16" s="100" t="s">
        <v>7</v>
      </c>
    </row>
    <row r="17" spans="1:25" ht="14.25" customHeight="1" thickBot="1">
      <c r="A17" s="656"/>
      <c r="B17" s="691"/>
      <c r="C17" s="691"/>
      <c r="D17" s="691"/>
      <c r="E17" s="691"/>
      <c r="F17" s="691"/>
      <c r="G17" s="691"/>
      <c r="H17" s="691"/>
      <c r="I17" s="691"/>
      <c r="J17" s="698"/>
      <c r="K17" s="224">
        <f t="shared" si="3"/>
        <v>11</v>
      </c>
      <c r="L17" s="9" t="s">
        <v>223</v>
      </c>
      <c r="M17" s="224">
        <f t="shared" si="1"/>
        <v>0</v>
      </c>
      <c r="N17" s="9"/>
      <c r="O17" s="224">
        <f t="shared" si="2"/>
        <v>0</v>
      </c>
      <c r="P17" s="9"/>
      <c r="Q17" s="656"/>
      <c r="R17" s="684" t="s">
        <v>256</v>
      </c>
      <c r="S17" s="685"/>
      <c r="T17" s="686"/>
      <c r="U17" s="656"/>
    </row>
    <row r="18" spans="1:25" ht="16.5" customHeight="1" thickBot="1">
      <c r="A18" s="656"/>
      <c r="B18" s="692" t="s">
        <v>13</v>
      </c>
      <c r="C18" s="693"/>
      <c r="D18" s="225" t="s">
        <v>123</v>
      </c>
      <c r="E18" s="672" t="s">
        <v>86</v>
      </c>
      <c r="F18" s="672"/>
      <c r="G18" s="672"/>
      <c r="H18" s="672"/>
      <c r="I18" s="673"/>
      <c r="J18" s="698"/>
      <c r="K18" s="224">
        <f t="shared" si="3"/>
        <v>0</v>
      </c>
      <c r="L18" s="9"/>
      <c r="M18" s="224">
        <f t="shared" si="1"/>
        <v>0</v>
      </c>
      <c r="N18" s="9"/>
      <c r="O18" s="224">
        <f t="shared" si="2"/>
        <v>0</v>
      </c>
      <c r="P18" s="9"/>
      <c r="Q18" s="656"/>
      <c r="R18" s="684"/>
      <c r="S18" s="685"/>
      <c r="T18" s="686"/>
      <c r="U18" s="656"/>
    </row>
    <row r="19" spans="1:25" ht="14.25" customHeight="1" thickBot="1">
      <c r="A19" s="656"/>
      <c r="B19" s="691"/>
      <c r="C19" s="691"/>
      <c r="D19" s="691"/>
      <c r="E19" s="691"/>
      <c r="F19" s="691"/>
      <c r="G19" s="691"/>
      <c r="H19" s="691"/>
      <c r="I19" s="691"/>
      <c r="J19" s="698"/>
      <c r="K19" s="224">
        <f t="shared" si="3"/>
        <v>0</v>
      </c>
      <c r="L19" s="9"/>
      <c r="M19" s="224">
        <f t="shared" si="1"/>
        <v>0</v>
      </c>
      <c r="N19" s="9"/>
      <c r="O19" s="224">
        <f t="shared" si="2"/>
        <v>0</v>
      </c>
      <c r="P19" s="9"/>
      <c r="Q19" s="656"/>
      <c r="R19" s="684"/>
      <c r="S19" s="685"/>
      <c r="T19" s="686"/>
      <c r="U19" s="656"/>
      <c r="Y19" s="100" t="s">
        <v>6</v>
      </c>
    </row>
    <row r="20" spans="1:25" ht="14.25" customHeight="1" thickBot="1">
      <c r="A20" s="656"/>
      <c r="B20" s="692" t="s">
        <v>172</v>
      </c>
      <c r="C20" s="693"/>
      <c r="D20" s="225" t="s">
        <v>123</v>
      </c>
      <c r="E20" s="694">
        <v>45048</v>
      </c>
      <c r="F20" s="672"/>
      <c r="G20" s="672"/>
      <c r="H20" s="672"/>
      <c r="I20" s="673"/>
      <c r="J20" s="698"/>
      <c r="K20" s="226">
        <f t="shared" si="3"/>
        <v>0</v>
      </c>
      <c r="L20" s="10"/>
      <c r="M20" s="226">
        <f t="shared" si="1"/>
        <v>0</v>
      </c>
      <c r="N20" s="10"/>
      <c r="O20" s="226">
        <f t="shared" si="2"/>
        <v>0</v>
      </c>
      <c r="P20" s="10"/>
      <c r="Q20" s="656"/>
      <c r="R20" s="684"/>
      <c r="S20" s="685"/>
      <c r="T20" s="686"/>
      <c r="U20" s="656"/>
      <c r="Y20" s="100" t="s">
        <v>7</v>
      </c>
    </row>
    <row r="21" spans="1:25" ht="19.5" customHeight="1">
      <c r="A21" s="690"/>
      <c r="B21" s="690"/>
      <c r="C21" s="690"/>
      <c r="D21" s="690"/>
      <c r="E21" s="690"/>
      <c r="F21" s="690"/>
      <c r="G21" s="690"/>
      <c r="H21" s="690"/>
      <c r="I21" s="690"/>
      <c r="J21" s="690"/>
      <c r="K21" s="690"/>
      <c r="L21" s="690"/>
      <c r="M21" s="690"/>
      <c r="N21" s="690"/>
      <c r="O21" s="690"/>
      <c r="P21" s="690"/>
      <c r="Q21" s="690"/>
      <c r="R21" s="690"/>
      <c r="S21" s="690"/>
      <c r="T21" s="690"/>
      <c r="U21" s="690"/>
      <c r="Y21" s="100" t="s">
        <v>8</v>
      </c>
    </row>
  </sheetData>
  <sheetProtection password="E8FA" sheet="1" scenarios="1" formatCells="0" formatColumns="0" formatRows="0" selectLockedCells="1"/>
  <mergeCells count="43">
    <mergeCell ref="B4:J4"/>
    <mergeCell ref="L4:O4"/>
    <mergeCell ref="R10:T11"/>
    <mergeCell ref="R15:T15"/>
    <mergeCell ref="R14:T14"/>
    <mergeCell ref="R16:T16"/>
    <mergeCell ref="B17:I17"/>
    <mergeCell ref="B18:C18"/>
    <mergeCell ref="E18:I18"/>
    <mergeCell ref="E14:I14"/>
    <mergeCell ref="B15:I15"/>
    <mergeCell ref="A21:U21"/>
    <mergeCell ref="Q2:Q20"/>
    <mergeCell ref="U2:U20"/>
    <mergeCell ref="B10:I10"/>
    <mergeCell ref="B19:I19"/>
    <mergeCell ref="B20:C20"/>
    <mergeCell ref="E20:I20"/>
    <mergeCell ref="B5:I5"/>
    <mergeCell ref="M5:P5"/>
    <mergeCell ref="J5:J20"/>
    <mergeCell ref="E16:I16"/>
    <mergeCell ref="B13:I13"/>
    <mergeCell ref="G2:M2"/>
    <mergeCell ref="N2:P2"/>
    <mergeCell ref="B2:F2"/>
    <mergeCell ref="K5:L5"/>
    <mergeCell ref="A1:U1"/>
    <mergeCell ref="A3:A20"/>
    <mergeCell ref="E8:I9"/>
    <mergeCell ref="B11:C12"/>
    <mergeCell ref="E11:I12"/>
    <mergeCell ref="B3:P3"/>
    <mergeCell ref="B6:C6"/>
    <mergeCell ref="E6:I6"/>
    <mergeCell ref="B8:C9"/>
    <mergeCell ref="B7:I7"/>
    <mergeCell ref="B14:C14"/>
    <mergeCell ref="B16:C16"/>
    <mergeCell ref="D11:D12"/>
    <mergeCell ref="D8:D9"/>
    <mergeCell ref="R17:T20"/>
    <mergeCell ref="R12:T13"/>
  </mergeCells>
  <conditionalFormatting sqref="K7:P20">
    <cfRule type="cellIs" dxfId="1272" priority="1" operator="equal">
      <formula>0</formula>
    </cfRule>
  </conditionalFormatting>
  <dataValidations count="1">
    <dataValidation type="list" allowBlank="1" showInputMessage="1" showErrorMessage="1" sqref="E18:I18">
      <formula1>"Primary,Upper Primary,Secondary,Sr. Secondary"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B050"/>
  </sheetPr>
  <dimension ref="A1:XFD133"/>
  <sheetViews>
    <sheetView zoomScale="70" zoomScaleNormal="70" zoomScalePageLayoutView="85" workbookViewId="0">
      <pane xSplit="8" ySplit="8" topLeftCell="DR9" activePane="bottomRight" state="frozen"/>
      <selection activeCell="B1" sqref="B1"/>
      <selection pane="topRight" activeCell="H1" sqref="H1"/>
      <selection pane="bottomLeft" activeCell="B9" sqref="B9"/>
      <selection pane="bottomRight" activeCell="ED11" sqref="ED11"/>
    </sheetView>
  </sheetViews>
  <sheetFormatPr defaultColWidth="0" defaultRowHeight="0" customHeight="1" zeroHeight="1"/>
  <cols>
    <col min="1" max="1" width="0" style="100" hidden="1" customWidth="1"/>
    <col min="2" max="2" width="6.28515625" style="100" hidden="1" customWidth="1"/>
    <col min="3" max="3" width="5.28515625" style="29" customWidth="1"/>
    <col min="4" max="4" width="6.7109375" style="29" customWidth="1"/>
    <col min="5" max="5" width="11.5703125" style="29" customWidth="1"/>
    <col min="6" max="6" width="10.140625" style="29" bestFit="1" customWidth="1"/>
    <col min="7" max="7" width="8.85546875" style="29" customWidth="1"/>
    <col min="8" max="8" width="18" style="29" customWidth="1"/>
    <col min="9" max="9" width="20" style="29" bestFit="1" customWidth="1"/>
    <col min="10" max="10" width="18" style="29" customWidth="1"/>
    <col min="11" max="11" width="15.5703125" style="29" customWidth="1"/>
    <col min="12" max="13" width="5.5703125" style="29" customWidth="1"/>
    <col min="14" max="14" width="5.7109375" style="29" customWidth="1"/>
    <col min="15" max="15" width="5.5703125" style="29" hidden="1" customWidth="1"/>
    <col min="16" max="16" width="5.5703125" style="29" customWidth="1"/>
    <col min="17" max="17" width="7.140625" style="29" hidden="1" customWidth="1"/>
    <col min="18" max="18" width="5.5703125" style="29" customWidth="1"/>
    <col min="19" max="19" width="7.42578125" style="29" customWidth="1"/>
    <col min="20" max="20" width="8.5703125" style="29" hidden="1" customWidth="1"/>
    <col min="21" max="21" width="5.7109375" style="29" hidden="1" customWidth="1"/>
    <col min="22" max="22" width="7.7109375" style="29" hidden="1" customWidth="1"/>
    <col min="23" max="23" width="7.85546875" style="29" customWidth="1"/>
    <col min="24" max="26" width="6.85546875" style="29" customWidth="1"/>
    <col min="27" max="27" width="6.85546875" style="29" hidden="1" customWidth="1"/>
    <col min="28" max="28" width="6.85546875" style="29" customWidth="1"/>
    <col min="29" max="29" width="6.85546875" style="29" hidden="1" customWidth="1"/>
    <col min="30" max="31" width="6.85546875" style="29" customWidth="1"/>
    <col min="32" max="32" width="8" style="29" hidden="1" customWidth="1"/>
    <col min="33" max="33" width="14.5703125" style="29" hidden="1" customWidth="1"/>
    <col min="34" max="34" width="8.7109375" style="29" hidden="1" customWidth="1"/>
    <col min="35" max="35" width="6.85546875" style="29" customWidth="1"/>
    <col min="36" max="38" width="5.5703125" style="29" customWidth="1"/>
    <col min="39" max="39" width="5.5703125" style="29" hidden="1" customWidth="1"/>
    <col min="40" max="40" width="5.5703125" style="29" customWidth="1"/>
    <col min="41" max="41" width="5.7109375" style="29" hidden="1" customWidth="1"/>
    <col min="42" max="42" width="5.5703125" style="29" customWidth="1"/>
    <col min="43" max="43" width="7.42578125" style="29" customWidth="1"/>
    <col min="44" max="44" width="9.42578125" style="29" hidden="1" customWidth="1"/>
    <col min="45" max="45" width="7.7109375" style="29" hidden="1" customWidth="1"/>
    <col min="46" max="46" width="5.85546875" style="29" hidden="1" customWidth="1"/>
    <col min="47" max="47" width="5.42578125" style="29" bestFit="1" customWidth="1"/>
    <col min="48" max="50" width="6.85546875" style="29" customWidth="1"/>
    <col min="51" max="51" width="6.85546875" style="29" hidden="1" customWidth="1"/>
    <col min="52" max="52" width="6.85546875" style="29" customWidth="1"/>
    <col min="53" max="53" width="6.85546875" style="29" hidden="1" customWidth="1"/>
    <col min="54" max="55" width="6.85546875" style="29" customWidth="1"/>
    <col min="56" max="56" width="8.5703125" style="29" hidden="1" customWidth="1"/>
    <col min="57" max="57" width="6.7109375" style="29" hidden="1" customWidth="1"/>
    <col min="58" max="58" width="6.5703125" style="29" hidden="1" customWidth="1"/>
    <col min="59" max="59" width="6.85546875" style="29" customWidth="1"/>
    <col min="60" max="62" width="5.5703125" style="29" customWidth="1"/>
    <col min="63" max="63" width="5.5703125" style="29" hidden="1" customWidth="1"/>
    <col min="64" max="64" width="5.5703125" style="29" customWidth="1"/>
    <col min="65" max="65" width="5.7109375" style="29" hidden="1" customWidth="1"/>
    <col min="66" max="66" width="5.5703125" style="29" customWidth="1"/>
    <col min="67" max="67" width="7.42578125" style="29" customWidth="1"/>
    <col min="68" max="68" width="8" style="29" hidden="1" customWidth="1"/>
    <col min="69" max="69" width="6.140625" style="29" hidden="1" customWidth="1"/>
    <col min="70" max="70" width="7.5703125" style="29" hidden="1" customWidth="1"/>
    <col min="71" max="71" width="5.42578125" style="29" bestFit="1" customWidth="1"/>
    <col min="72" max="74" width="6.85546875" style="29" customWidth="1"/>
    <col min="75" max="75" width="6.85546875" style="29" hidden="1" customWidth="1"/>
    <col min="76" max="76" width="6.85546875" style="29" customWidth="1"/>
    <col min="77" max="77" width="6.85546875" style="29" hidden="1" customWidth="1"/>
    <col min="78" max="78" width="6.85546875" style="29" customWidth="1"/>
    <col min="79" max="79" width="8" style="29" customWidth="1"/>
    <col min="80" max="80" width="6.28515625" style="29" hidden="1" customWidth="1"/>
    <col min="81" max="81" width="7" style="29" hidden="1" customWidth="1"/>
    <col min="82" max="82" width="6.140625" style="29" hidden="1" customWidth="1"/>
    <col min="83" max="83" width="6.85546875" style="29" customWidth="1"/>
    <col min="84" max="86" width="5.5703125" style="29" customWidth="1"/>
    <col min="87" max="87" width="5.5703125" style="29" hidden="1" customWidth="1"/>
    <col min="88" max="89" width="5.5703125" style="29" customWidth="1"/>
    <col min="90" max="90" width="5.5703125" style="29" hidden="1" customWidth="1"/>
    <col min="91" max="92" width="5.5703125" style="29" customWidth="1"/>
    <col min="93" max="93" width="7.140625" style="29" hidden="1" customWidth="1"/>
    <col min="94" max="94" width="8.28515625" style="29" customWidth="1"/>
    <col min="95" max="95" width="5.5703125" style="29" hidden="1" customWidth="1"/>
    <col min="96" max="96" width="5.42578125" style="29" bestFit="1" customWidth="1"/>
    <col min="97" max="98" width="5.5703125" style="29" customWidth="1"/>
    <col min="99" max="99" width="5.5703125" style="29" hidden="1" customWidth="1"/>
    <col min="100" max="101" width="5.5703125" style="29" customWidth="1"/>
    <col min="102" max="102" width="5.5703125" style="29" hidden="1" customWidth="1"/>
    <col min="103" max="104" width="5.5703125" style="29" customWidth="1"/>
    <col min="105" max="108" width="5.5703125" style="29" hidden="1" customWidth="1"/>
    <col min="109" max="110" width="5.5703125" style="29" customWidth="1"/>
    <col min="111" max="111" width="5.5703125" style="29" hidden="1" customWidth="1"/>
    <col min="112" max="113" width="5.5703125" style="29" customWidth="1"/>
    <col min="114" max="116" width="6.7109375" style="29" hidden="1" customWidth="1"/>
    <col min="117" max="117" width="7.42578125" style="29" customWidth="1"/>
    <col min="118" max="118" width="0.140625" style="29" hidden="1" customWidth="1"/>
    <col min="119" max="119" width="5.5703125" style="29" customWidth="1"/>
    <col min="120" max="122" width="6.42578125" style="29" customWidth="1"/>
    <col min="123" max="123" width="7.42578125" style="29" customWidth="1"/>
    <col min="124" max="124" width="9.140625" style="29" hidden="1" customWidth="1"/>
    <col min="125" max="125" width="5.42578125" style="29" bestFit="1" customWidth="1"/>
    <col min="126" max="128" width="6.42578125" style="29" customWidth="1"/>
    <col min="129" max="129" width="7.28515625" style="29" customWidth="1"/>
    <col min="130" max="130" width="8" style="29" hidden="1" customWidth="1"/>
    <col min="131" max="131" width="5.42578125" style="29" bestFit="1" customWidth="1"/>
    <col min="132" max="132" width="5.5703125" style="29" customWidth="1"/>
    <col min="133" max="133" width="7.28515625" style="29" customWidth="1"/>
    <col min="134" max="134" width="5.5703125" style="29" customWidth="1"/>
    <col min="135" max="135" width="7.5703125" style="29" customWidth="1"/>
    <col min="136" max="136" width="5.5703125" style="29" customWidth="1"/>
    <col min="137" max="137" width="5.5703125" style="29" hidden="1" customWidth="1"/>
    <col min="138" max="139" width="5.5703125" style="29" customWidth="1"/>
    <col min="140" max="140" width="8.5703125" style="29" hidden="1" customWidth="1"/>
    <col min="141" max="141" width="5.5703125" style="29" customWidth="1"/>
    <col min="142" max="143" width="7.42578125" style="29" customWidth="1"/>
    <col min="144" max="144" width="8.42578125" style="29" customWidth="1"/>
    <col min="145" max="148" width="9.7109375" style="29" customWidth="1"/>
    <col min="149" max="149" width="10.85546875" style="29" customWidth="1"/>
    <col min="150" max="150" width="5.7109375" style="29" hidden="1" customWidth="1"/>
    <col min="151" max="151" width="7.5703125" style="29" customWidth="1"/>
    <col min="152" max="152" width="11" style="29" hidden="1" customWidth="1"/>
    <col min="153" max="153" width="24.28515625" style="29" customWidth="1"/>
    <col min="154" max="162" width="4.85546875" style="29" hidden="1" customWidth="1"/>
    <col min="163" max="163" width="10.5703125" style="29" hidden="1" customWidth="1"/>
    <col min="164" max="164" width="10" style="29" hidden="1" customWidth="1"/>
    <col min="165" max="166" width="3.28515625" style="232" hidden="1" customWidth="1"/>
    <col min="167" max="183" width="3.28515625" style="100" hidden="1" customWidth="1"/>
    <col min="184" max="184" width="3.28515625" style="191" hidden="1" customWidth="1"/>
    <col min="185" max="190" width="3.28515625" style="100" hidden="1" customWidth="1"/>
    <col min="191" max="209" width="0" style="100" hidden="1" customWidth="1"/>
    <col min="210" max="16383" width="3.28515625" style="100" hidden="1"/>
    <col min="16384" max="16384" width="16.5703125" style="100" hidden="1"/>
  </cols>
  <sheetData>
    <row r="1" spans="1:186" ht="21.75" customHeight="1">
      <c r="C1" s="768" t="str">
        <f>Master!E8</f>
        <v xml:space="preserve">Govt. Sr. Secondary School </v>
      </c>
      <c r="D1" s="768"/>
      <c r="E1" s="768"/>
      <c r="F1" s="768"/>
      <c r="G1" s="768"/>
      <c r="H1" s="768"/>
      <c r="I1" s="768"/>
      <c r="J1" s="768"/>
      <c r="K1" s="768"/>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c r="BD1" s="775"/>
      <c r="BE1" s="775"/>
      <c r="BF1" s="775"/>
      <c r="BG1" s="775"/>
      <c r="BH1" s="775"/>
      <c r="BI1" s="775"/>
      <c r="BJ1" s="775"/>
      <c r="BK1" s="775"/>
      <c r="BL1" s="775"/>
      <c r="BM1" s="775"/>
      <c r="BN1" s="775"/>
      <c r="BO1" s="775"/>
      <c r="BP1" s="775"/>
      <c r="BQ1" s="775"/>
      <c r="BR1" s="775"/>
      <c r="BS1" s="775"/>
      <c r="BT1" s="775"/>
      <c r="BU1" s="775"/>
      <c r="BV1" s="775"/>
      <c r="BW1" s="775"/>
      <c r="BX1" s="775"/>
      <c r="BY1" s="775"/>
      <c r="BZ1" s="775"/>
      <c r="CA1" s="775"/>
      <c r="CB1" s="775"/>
      <c r="CC1" s="775"/>
      <c r="CD1" s="775"/>
      <c r="CE1" s="775"/>
      <c r="CF1" s="189"/>
      <c r="CG1" s="189"/>
      <c r="CH1" s="304"/>
      <c r="CI1" s="189"/>
      <c r="CJ1" s="189"/>
      <c r="CK1" s="189"/>
      <c r="CL1" s="189"/>
      <c r="CM1" s="189"/>
      <c r="CN1" s="189"/>
      <c r="CO1" s="189"/>
      <c r="CP1" s="189"/>
      <c r="CQ1" s="189"/>
      <c r="CR1" s="189"/>
      <c r="CS1" s="189"/>
      <c r="CT1" s="304"/>
      <c r="CU1" s="304"/>
      <c r="CV1" s="189"/>
      <c r="CW1" s="304"/>
      <c r="CX1" s="304"/>
      <c r="CY1" s="304"/>
      <c r="CZ1" s="304"/>
      <c r="DA1" s="304"/>
      <c r="DB1" s="304"/>
      <c r="DC1" s="304"/>
      <c r="DD1" s="189"/>
      <c r="DE1" s="189"/>
      <c r="DF1" s="189"/>
      <c r="DG1" s="189"/>
      <c r="DH1" s="189"/>
      <c r="DI1" s="189"/>
      <c r="DJ1" s="189"/>
      <c r="DK1" s="304"/>
      <c r="DL1" s="304"/>
      <c r="DM1" s="189"/>
      <c r="DN1" s="189"/>
      <c r="DO1" s="189"/>
      <c r="DP1" s="949" t="str">
        <f>Master!E8</f>
        <v xml:space="preserve">Govt. Sr. Secondary School </v>
      </c>
      <c r="DQ1" s="949"/>
      <c r="DR1" s="949"/>
      <c r="DS1" s="949"/>
      <c r="DT1" s="949"/>
      <c r="DU1" s="949"/>
      <c r="DV1" s="949"/>
      <c r="DW1" s="949"/>
      <c r="DX1" s="949"/>
      <c r="DY1" s="949"/>
      <c r="DZ1" s="949"/>
      <c r="EA1" s="949"/>
      <c r="EB1" s="949"/>
      <c r="EC1" s="949"/>
      <c r="ED1" s="949"/>
      <c r="EE1" s="949"/>
      <c r="EF1" s="949"/>
      <c r="EG1" s="949"/>
      <c r="EH1" s="949"/>
      <c r="EI1" s="949"/>
      <c r="EJ1" s="949"/>
      <c r="EK1" s="949"/>
      <c r="EL1" s="949"/>
      <c r="EM1" s="949"/>
      <c r="EN1" s="949"/>
      <c r="EO1" s="949"/>
      <c r="EP1" s="949"/>
      <c r="EQ1" s="949"/>
      <c r="ER1" s="949"/>
      <c r="ES1" s="949"/>
      <c r="ET1" s="949"/>
      <c r="EU1" s="949"/>
      <c r="EV1" s="949"/>
      <c r="EW1" s="949"/>
      <c r="EX1" s="949"/>
      <c r="EY1" s="949"/>
      <c r="EZ1" s="949"/>
      <c r="FA1" s="949"/>
      <c r="FB1" s="949"/>
      <c r="FC1" s="949"/>
      <c r="FD1" s="949"/>
      <c r="FE1" s="949"/>
      <c r="FF1" s="949"/>
      <c r="FG1" s="949"/>
      <c r="FH1" s="950"/>
      <c r="FI1" s="776"/>
      <c r="FJ1" s="777"/>
    </row>
    <row r="2" spans="1:186" s="227" customFormat="1" ht="48" customHeight="1" thickBot="1">
      <c r="C2" s="769"/>
      <c r="D2" s="769"/>
      <c r="E2" s="769"/>
      <c r="F2" s="769"/>
      <c r="G2" s="769"/>
      <c r="H2" s="769"/>
      <c r="I2" s="769"/>
      <c r="J2" s="769"/>
      <c r="K2" s="769"/>
      <c r="L2" s="770" t="s">
        <v>40</v>
      </c>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c r="BO2" s="771"/>
      <c r="BP2" s="771"/>
      <c r="BQ2" s="771"/>
      <c r="BR2" s="771"/>
      <c r="BS2" s="771"/>
      <c r="BT2" s="771"/>
      <c r="BU2" s="771"/>
      <c r="BV2" s="771"/>
      <c r="BW2" s="771"/>
      <c r="BX2" s="771"/>
      <c r="BY2" s="771"/>
      <c r="BZ2" s="771"/>
      <c r="CA2" s="771"/>
      <c r="CB2" s="771"/>
      <c r="CC2" s="771"/>
      <c r="CD2" s="771"/>
      <c r="CE2" s="771"/>
      <c r="CF2" s="771"/>
      <c r="CG2" s="771"/>
      <c r="CH2" s="771"/>
      <c r="CI2" s="771"/>
      <c r="CJ2" s="771"/>
      <c r="CK2" s="771"/>
      <c r="CL2" s="771"/>
      <c r="CM2" s="771"/>
      <c r="CN2" s="771"/>
      <c r="CO2" s="771"/>
      <c r="CP2" s="771"/>
      <c r="CQ2" s="771"/>
      <c r="CR2" s="771"/>
      <c r="CS2" s="771"/>
      <c r="CT2" s="771"/>
      <c r="CU2" s="771"/>
      <c r="CV2" s="771"/>
      <c r="CW2" s="771"/>
      <c r="CX2" s="771"/>
      <c r="CY2" s="771"/>
      <c r="CZ2" s="771"/>
      <c r="DA2" s="771"/>
      <c r="DB2" s="771"/>
      <c r="DC2" s="771"/>
      <c r="DD2" s="771"/>
      <c r="DE2" s="771"/>
      <c r="DF2" s="771"/>
      <c r="DG2" s="771"/>
      <c r="DH2" s="771"/>
      <c r="DI2" s="771"/>
      <c r="DJ2" s="771"/>
      <c r="DK2" s="771"/>
      <c r="DL2" s="771"/>
      <c r="DM2" s="771"/>
      <c r="DN2" s="771"/>
      <c r="DO2" s="771"/>
      <c r="DP2" s="771"/>
      <c r="DQ2" s="771"/>
      <c r="DR2" s="771"/>
      <c r="DS2" s="771"/>
      <c r="DT2" s="771"/>
      <c r="DU2" s="771"/>
      <c r="DV2" s="771"/>
      <c r="DW2" s="771"/>
      <c r="DX2" s="771"/>
      <c r="DY2" s="771"/>
      <c r="DZ2" s="771"/>
      <c r="EA2" s="771"/>
      <c r="EB2" s="771"/>
      <c r="EC2" s="771"/>
      <c r="ED2" s="771"/>
      <c r="EE2" s="771"/>
      <c r="EF2" s="771"/>
      <c r="EG2" s="771"/>
      <c r="EH2" s="771"/>
      <c r="EI2" s="771"/>
      <c r="EJ2" s="771"/>
      <c r="EK2" s="771"/>
      <c r="EL2" s="771"/>
      <c r="EM2" s="771"/>
      <c r="EN2" s="771"/>
      <c r="EO2" s="771"/>
      <c r="EP2" s="771"/>
      <c r="EQ2" s="771"/>
      <c r="ER2" s="771"/>
      <c r="ES2" s="771"/>
      <c r="ET2" s="771"/>
      <c r="EU2" s="771"/>
      <c r="EV2" s="771"/>
      <c r="EW2" s="771"/>
      <c r="EX2" s="771"/>
      <c r="EY2" s="771"/>
      <c r="EZ2" s="771"/>
      <c r="FA2" s="771"/>
      <c r="FB2" s="771"/>
      <c r="FC2" s="771"/>
      <c r="FD2" s="771"/>
      <c r="FE2" s="771"/>
      <c r="FF2" s="771"/>
      <c r="FG2" s="771"/>
      <c r="FH2" s="772"/>
      <c r="FI2" s="776"/>
      <c r="FJ2" s="777"/>
      <c r="GB2" s="228"/>
    </row>
    <row r="3" spans="1:186" s="245" customFormat="1" ht="27.75" customHeight="1" thickBot="1">
      <c r="C3" s="813" t="s">
        <v>46</v>
      </c>
      <c r="D3" s="814"/>
      <c r="E3" s="814"/>
      <c r="F3" s="814"/>
      <c r="G3" s="815">
        <f>Master!E14</f>
        <v>8151106901</v>
      </c>
      <c r="H3" s="816"/>
      <c r="I3" s="11" t="s">
        <v>47</v>
      </c>
      <c r="J3" s="843" t="str">
        <f>Master!E6</f>
        <v>2022-23</v>
      </c>
      <c r="K3" s="782"/>
      <c r="L3" s="870" t="s">
        <v>90</v>
      </c>
      <c r="M3" s="871"/>
      <c r="N3" s="871"/>
      <c r="O3" s="871"/>
      <c r="P3" s="871"/>
      <c r="Q3" s="871"/>
      <c r="R3" s="871"/>
      <c r="S3" s="871"/>
      <c r="T3" s="871"/>
      <c r="U3" s="872"/>
      <c r="V3" s="872"/>
      <c r="W3" s="873"/>
      <c r="X3" s="874" t="s">
        <v>35</v>
      </c>
      <c r="Y3" s="875"/>
      <c r="Z3" s="875"/>
      <c r="AA3" s="875"/>
      <c r="AB3" s="875"/>
      <c r="AC3" s="875"/>
      <c r="AD3" s="875"/>
      <c r="AE3" s="875"/>
      <c r="AF3" s="875"/>
      <c r="AG3" s="876"/>
      <c r="AH3" s="876"/>
      <c r="AI3" s="877"/>
      <c r="AJ3" s="805" t="s">
        <v>79</v>
      </c>
      <c r="AK3" s="806"/>
      <c r="AL3" s="806"/>
      <c r="AM3" s="806"/>
      <c r="AN3" s="806"/>
      <c r="AO3" s="806"/>
      <c r="AP3" s="806"/>
      <c r="AQ3" s="806"/>
      <c r="AR3" s="806"/>
      <c r="AS3" s="807"/>
      <c r="AT3" s="807"/>
      <c r="AU3" s="808"/>
      <c r="AV3" s="809" t="s">
        <v>80</v>
      </c>
      <c r="AW3" s="810"/>
      <c r="AX3" s="810"/>
      <c r="AY3" s="810"/>
      <c r="AZ3" s="810"/>
      <c r="BA3" s="810"/>
      <c r="BB3" s="810"/>
      <c r="BC3" s="810"/>
      <c r="BD3" s="810"/>
      <c r="BE3" s="811"/>
      <c r="BF3" s="811"/>
      <c r="BG3" s="812"/>
      <c r="BH3" s="866" t="s">
        <v>78</v>
      </c>
      <c r="BI3" s="867"/>
      <c r="BJ3" s="867"/>
      <c r="BK3" s="867"/>
      <c r="BL3" s="867"/>
      <c r="BM3" s="867"/>
      <c r="BN3" s="867"/>
      <c r="BO3" s="867"/>
      <c r="BP3" s="867"/>
      <c r="BQ3" s="868"/>
      <c r="BR3" s="868"/>
      <c r="BS3" s="869"/>
      <c r="BT3" s="828" t="s">
        <v>81</v>
      </c>
      <c r="BU3" s="829"/>
      <c r="BV3" s="829"/>
      <c r="BW3" s="829"/>
      <c r="BX3" s="829"/>
      <c r="BY3" s="829"/>
      <c r="BZ3" s="829"/>
      <c r="CA3" s="829"/>
      <c r="CB3" s="829"/>
      <c r="CC3" s="830"/>
      <c r="CD3" s="830"/>
      <c r="CE3" s="831"/>
      <c r="CF3" s="967" t="s">
        <v>222</v>
      </c>
      <c r="CG3" s="968"/>
      <c r="CH3" s="968"/>
      <c r="CI3" s="968"/>
      <c r="CJ3" s="968"/>
      <c r="CK3" s="968"/>
      <c r="CL3" s="968"/>
      <c r="CM3" s="968"/>
      <c r="CN3" s="968"/>
      <c r="CO3" s="968"/>
      <c r="CP3" s="968"/>
      <c r="CQ3" s="968"/>
      <c r="CR3" s="969"/>
      <c r="CS3" s="809" t="s">
        <v>92</v>
      </c>
      <c r="CT3" s="865"/>
      <c r="CU3" s="865"/>
      <c r="CV3" s="810"/>
      <c r="CW3" s="810"/>
      <c r="CX3" s="810"/>
      <c r="CY3" s="810"/>
      <c r="CZ3" s="810"/>
      <c r="DA3" s="810"/>
      <c r="DB3" s="810"/>
      <c r="DC3" s="810"/>
      <c r="DD3" s="810"/>
      <c r="DE3" s="810"/>
      <c r="DF3" s="810"/>
      <c r="DG3" s="810"/>
      <c r="DH3" s="810"/>
      <c r="DI3" s="810"/>
      <c r="DJ3" s="810"/>
      <c r="DK3" s="810"/>
      <c r="DL3" s="810"/>
      <c r="DM3" s="810"/>
      <c r="DN3" s="810"/>
      <c r="DO3" s="812"/>
      <c r="DP3" s="778" t="s">
        <v>93</v>
      </c>
      <c r="DQ3" s="779"/>
      <c r="DR3" s="779"/>
      <c r="DS3" s="779"/>
      <c r="DT3" s="779"/>
      <c r="DU3" s="780"/>
      <c r="DV3" s="794" t="s">
        <v>223</v>
      </c>
      <c r="DW3" s="795"/>
      <c r="DX3" s="795"/>
      <c r="DY3" s="795"/>
      <c r="DZ3" s="795"/>
      <c r="EA3" s="796"/>
      <c r="EB3" s="809" t="s">
        <v>176</v>
      </c>
      <c r="EC3" s="810"/>
      <c r="ED3" s="810"/>
      <c r="EE3" s="810"/>
      <c r="EF3" s="810"/>
      <c r="EG3" s="810"/>
      <c r="EH3" s="810"/>
      <c r="EI3" s="810"/>
      <c r="EJ3" s="810"/>
      <c r="EK3" s="812"/>
      <c r="EL3" s="797" t="s">
        <v>38</v>
      </c>
      <c r="EM3" s="798"/>
      <c r="EN3" s="799"/>
      <c r="EO3" s="910" t="s">
        <v>44</v>
      </c>
      <c r="EP3" s="911"/>
      <c r="EQ3" s="911"/>
      <c r="ER3" s="911"/>
      <c r="ES3" s="911"/>
      <c r="ET3" s="911"/>
      <c r="EU3" s="912"/>
      <c r="EV3" s="405"/>
      <c r="EW3" s="913" t="s">
        <v>50</v>
      </c>
      <c r="EX3" s="988" t="s">
        <v>102</v>
      </c>
      <c r="EY3" s="989"/>
      <c r="EZ3" s="989"/>
      <c r="FA3" s="989"/>
      <c r="FB3" s="989"/>
      <c r="FC3" s="990"/>
      <c r="FD3" s="951" t="s">
        <v>107</v>
      </c>
      <c r="FE3" s="954" t="s">
        <v>108</v>
      </c>
      <c r="FF3" s="954" t="s">
        <v>109</v>
      </c>
      <c r="FG3" s="954" t="s">
        <v>110</v>
      </c>
      <c r="FH3" s="957" t="s">
        <v>111</v>
      </c>
      <c r="FI3" s="777"/>
      <c r="FJ3" s="777"/>
      <c r="GB3" s="107"/>
    </row>
    <row r="4" spans="1:186" s="229" customFormat="1" ht="27.75" customHeight="1" thickBot="1">
      <c r="C4" s="781" t="s">
        <v>73</v>
      </c>
      <c r="D4" s="782"/>
      <c r="E4" s="782"/>
      <c r="F4" s="783"/>
      <c r="G4" s="784">
        <v>9</v>
      </c>
      <c r="H4" s="785"/>
      <c r="I4" s="11" t="s">
        <v>48</v>
      </c>
      <c r="J4" s="786" t="s">
        <v>71</v>
      </c>
      <c r="K4" s="787"/>
      <c r="L4" s="788">
        <v>0</v>
      </c>
      <c r="M4" s="789"/>
      <c r="N4" s="789"/>
      <c r="O4" s="789"/>
      <c r="P4" s="789"/>
      <c r="Q4" s="789"/>
      <c r="R4" s="789"/>
      <c r="S4" s="789"/>
      <c r="T4" s="789"/>
      <c r="U4" s="789"/>
      <c r="V4" s="789"/>
      <c r="W4" s="790"/>
      <c r="X4" s="791">
        <v>0</v>
      </c>
      <c r="Y4" s="792"/>
      <c r="Z4" s="792"/>
      <c r="AA4" s="792"/>
      <c r="AB4" s="792"/>
      <c r="AC4" s="792"/>
      <c r="AD4" s="792"/>
      <c r="AE4" s="792"/>
      <c r="AF4" s="792"/>
      <c r="AG4" s="792"/>
      <c r="AH4" s="792"/>
      <c r="AI4" s="793"/>
      <c r="AJ4" s="817">
        <v>0</v>
      </c>
      <c r="AK4" s="818"/>
      <c r="AL4" s="818"/>
      <c r="AM4" s="818"/>
      <c r="AN4" s="818"/>
      <c r="AO4" s="818"/>
      <c r="AP4" s="818"/>
      <c r="AQ4" s="818"/>
      <c r="AR4" s="818"/>
      <c r="AS4" s="818"/>
      <c r="AT4" s="818"/>
      <c r="AU4" s="819"/>
      <c r="AV4" s="820">
        <v>0</v>
      </c>
      <c r="AW4" s="821"/>
      <c r="AX4" s="821"/>
      <c r="AY4" s="821"/>
      <c r="AZ4" s="821"/>
      <c r="BA4" s="821"/>
      <c r="BB4" s="821"/>
      <c r="BC4" s="821"/>
      <c r="BD4" s="821"/>
      <c r="BE4" s="821"/>
      <c r="BF4" s="821"/>
      <c r="BG4" s="822"/>
      <c r="BH4" s="832">
        <v>0</v>
      </c>
      <c r="BI4" s="833"/>
      <c r="BJ4" s="833"/>
      <c r="BK4" s="833"/>
      <c r="BL4" s="833"/>
      <c r="BM4" s="833"/>
      <c r="BN4" s="833"/>
      <c r="BO4" s="833"/>
      <c r="BP4" s="833"/>
      <c r="BQ4" s="833"/>
      <c r="BR4" s="833"/>
      <c r="BS4" s="834"/>
      <c r="BT4" s="835">
        <v>0</v>
      </c>
      <c r="BU4" s="836"/>
      <c r="BV4" s="836"/>
      <c r="BW4" s="836"/>
      <c r="BX4" s="836"/>
      <c r="BY4" s="836"/>
      <c r="BZ4" s="836"/>
      <c r="CA4" s="836"/>
      <c r="CB4" s="836"/>
      <c r="CC4" s="836"/>
      <c r="CD4" s="836"/>
      <c r="CE4" s="837"/>
      <c r="CF4" s="970" t="s">
        <v>65</v>
      </c>
      <c r="CG4" s="971"/>
      <c r="CH4" s="971"/>
      <c r="CI4" s="971"/>
      <c r="CJ4" s="971"/>
      <c r="CK4" s="971"/>
      <c r="CL4" s="971"/>
      <c r="CM4" s="971"/>
      <c r="CN4" s="971"/>
      <c r="CO4" s="971"/>
      <c r="CP4" s="971"/>
      <c r="CQ4" s="971"/>
      <c r="CR4" s="972"/>
      <c r="CS4" s="820" t="s">
        <v>66</v>
      </c>
      <c r="CT4" s="821"/>
      <c r="CU4" s="821"/>
      <c r="CV4" s="821"/>
      <c r="CW4" s="821"/>
      <c r="CX4" s="821"/>
      <c r="CY4" s="821"/>
      <c r="CZ4" s="821"/>
      <c r="DA4" s="821"/>
      <c r="DB4" s="821"/>
      <c r="DC4" s="821"/>
      <c r="DD4" s="821"/>
      <c r="DE4" s="821"/>
      <c r="DF4" s="821"/>
      <c r="DG4" s="821"/>
      <c r="DH4" s="821"/>
      <c r="DI4" s="821"/>
      <c r="DJ4" s="821"/>
      <c r="DK4" s="821"/>
      <c r="DL4" s="821"/>
      <c r="DM4" s="821"/>
      <c r="DN4" s="821"/>
      <c r="DO4" s="822"/>
      <c r="DP4" s="919" t="s">
        <v>65</v>
      </c>
      <c r="DQ4" s="920"/>
      <c r="DR4" s="920"/>
      <c r="DS4" s="920"/>
      <c r="DT4" s="920"/>
      <c r="DU4" s="921"/>
      <c r="DV4" s="922" t="s">
        <v>64</v>
      </c>
      <c r="DW4" s="923"/>
      <c r="DX4" s="923"/>
      <c r="DY4" s="923"/>
      <c r="DZ4" s="923"/>
      <c r="EA4" s="924"/>
      <c r="EB4" s="820" t="s">
        <v>66</v>
      </c>
      <c r="EC4" s="821"/>
      <c r="ED4" s="821"/>
      <c r="EE4" s="821"/>
      <c r="EF4" s="821"/>
      <c r="EG4" s="821"/>
      <c r="EH4" s="821"/>
      <c r="EI4" s="821"/>
      <c r="EJ4" s="821"/>
      <c r="EK4" s="822"/>
      <c r="EL4" s="934" t="s">
        <v>36</v>
      </c>
      <c r="EM4" s="936" t="s">
        <v>37</v>
      </c>
      <c r="EN4" s="938" t="s">
        <v>39</v>
      </c>
      <c r="EO4" s="940" t="s">
        <v>82</v>
      </c>
      <c r="EP4" s="925" t="s">
        <v>42</v>
      </c>
      <c r="EQ4" s="925" t="s">
        <v>43</v>
      </c>
      <c r="ER4" s="925" t="s">
        <v>101</v>
      </c>
      <c r="ES4" s="928" t="s">
        <v>41</v>
      </c>
      <c r="ET4" s="30"/>
      <c r="EU4" s="931" t="s">
        <v>45</v>
      </c>
      <c r="EV4" s="327"/>
      <c r="EW4" s="914"/>
      <c r="EX4" s="991"/>
      <c r="EY4" s="992"/>
      <c r="EZ4" s="992"/>
      <c r="FA4" s="992"/>
      <c r="FB4" s="992"/>
      <c r="FC4" s="993"/>
      <c r="FD4" s="952"/>
      <c r="FE4" s="955"/>
      <c r="FF4" s="955"/>
      <c r="FG4" s="955"/>
      <c r="FH4" s="958"/>
      <c r="FI4" s="777"/>
      <c r="FJ4" s="777"/>
    </row>
    <row r="5" spans="1:186" ht="31.5" customHeight="1" thickBot="1">
      <c r="C5" s="773" t="s">
        <v>28</v>
      </c>
      <c r="D5" s="774"/>
      <c r="E5" s="774"/>
      <c r="F5" s="774"/>
      <c r="G5" s="774"/>
      <c r="H5" s="774"/>
      <c r="I5" s="774"/>
      <c r="J5" s="774"/>
      <c r="K5" s="774"/>
      <c r="L5" s="735" t="s">
        <v>168</v>
      </c>
      <c r="M5" s="736"/>
      <c r="N5" s="737"/>
      <c r="O5" s="729" t="s">
        <v>77</v>
      </c>
      <c r="P5" s="738" t="s">
        <v>56</v>
      </c>
      <c r="Q5" s="731" t="s">
        <v>209</v>
      </c>
      <c r="R5" s="738" t="s">
        <v>89</v>
      </c>
      <c r="S5" s="733" t="s">
        <v>30</v>
      </c>
      <c r="T5" s="800" t="s">
        <v>34</v>
      </c>
      <c r="U5" s="800" t="s">
        <v>100</v>
      </c>
      <c r="V5" s="800" t="s">
        <v>41</v>
      </c>
      <c r="W5" s="12" t="s">
        <v>99</v>
      </c>
      <c r="X5" s="740" t="s">
        <v>168</v>
      </c>
      <c r="Y5" s="741"/>
      <c r="Z5" s="742"/>
      <c r="AA5" s="743" t="s">
        <v>77</v>
      </c>
      <c r="AB5" s="745" t="s">
        <v>56</v>
      </c>
      <c r="AC5" s="747" t="s">
        <v>209</v>
      </c>
      <c r="AD5" s="745" t="s">
        <v>89</v>
      </c>
      <c r="AE5" s="749" t="s">
        <v>30</v>
      </c>
      <c r="AF5" s="825" t="s">
        <v>34</v>
      </c>
      <c r="AG5" s="825" t="s">
        <v>100</v>
      </c>
      <c r="AH5" s="825" t="s">
        <v>41</v>
      </c>
      <c r="AI5" s="331" t="s">
        <v>99</v>
      </c>
      <c r="AJ5" s="751" t="s">
        <v>168</v>
      </c>
      <c r="AK5" s="752"/>
      <c r="AL5" s="753"/>
      <c r="AM5" s="754" t="s">
        <v>77</v>
      </c>
      <c r="AN5" s="844" t="s">
        <v>56</v>
      </c>
      <c r="AO5" s="846" t="s">
        <v>209</v>
      </c>
      <c r="AP5" s="844" t="s">
        <v>89</v>
      </c>
      <c r="AQ5" s="848" t="s">
        <v>30</v>
      </c>
      <c r="AR5" s="726" t="s">
        <v>34</v>
      </c>
      <c r="AS5" s="726" t="s">
        <v>100</v>
      </c>
      <c r="AT5" s="726" t="s">
        <v>41</v>
      </c>
      <c r="AU5" s="353" t="s">
        <v>99</v>
      </c>
      <c r="AV5" s="850" t="s">
        <v>168</v>
      </c>
      <c r="AW5" s="851"/>
      <c r="AX5" s="852"/>
      <c r="AY5" s="853" t="s">
        <v>77</v>
      </c>
      <c r="AZ5" s="855" t="s">
        <v>56</v>
      </c>
      <c r="BA5" s="857" t="s">
        <v>209</v>
      </c>
      <c r="BB5" s="855" t="s">
        <v>89</v>
      </c>
      <c r="BC5" s="861" t="s">
        <v>30</v>
      </c>
      <c r="BD5" s="721" t="s">
        <v>34</v>
      </c>
      <c r="BE5" s="721" t="s">
        <v>100</v>
      </c>
      <c r="BF5" s="721" t="s">
        <v>41</v>
      </c>
      <c r="BG5" s="47" t="s">
        <v>99</v>
      </c>
      <c r="BH5" s="890" t="s">
        <v>168</v>
      </c>
      <c r="BI5" s="891"/>
      <c r="BJ5" s="892"/>
      <c r="BK5" s="803" t="s">
        <v>77</v>
      </c>
      <c r="BL5" s="893" t="s">
        <v>56</v>
      </c>
      <c r="BM5" s="895" t="s">
        <v>209</v>
      </c>
      <c r="BN5" s="893" t="s">
        <v>89</v>
      </c>
      <c r="BO5" s="897" t="s">
        <v>30</v>
      </c>
      <c r="BP5" s="840" t="s">
        <v>34</v>
      </c>
      <c r="BQ5" s="840" t="s">
        <v>100</v>
      </c>
      <c r="BR5" s="840" t="s">
        <v>41</v>
      </c>
      <c r="BS5" s="13" t="s">
        <v>99</v>
      </c>
      <c r="BT5" s="899" t="s">
        <v>168</v>
      </c>
      <c r="BU5" s="900"/>
      <c r="BV5" s="901"/>
      <c r="BW5" s="902" t="s">
        <v>77</v>
      </c>
      <c r="BX5" s="904" t="s">
        <v>56</v>
      </c>
      <c r="BY5" s="838" t="s">
        <v>209</v>
      </c>
      <c r="BZ5" s="904" t="s">
        <v>89</v>
      </c>
      <c r="CA5" s="977" t="s">
        <v>30</v>
      </c>
      <c r="CB5" s="880" t="s">
        <v>34</v>
      </c>
      <c r="CC5" s="880" t="s">
        <v>100</v>
      </c>
      <c r="CD5" s="880" t="s">
        <v>41</v>
      </c>
      <c r="CE5" s="377" t="s">
        <v>99</v>
      </c>
      <c r="CF5" s="979" t="s">
        <v>168</v>
      </c>
      <c r="CG5" s="980"/>
      <c r="CH5" s="981"/>
      <c r="CI5" s="973" t="s">
        <v>77</v>
      </c>
      <c r="CJ5" s="762" t="s">
        <v>56</v>
      </c>
      <c r="CK5" s="763"/>
      <c r="CL5" s="764"/>
      <c r="CM5" s="762" t="s">
        <v>89</v>
      </c>
      <c r="CN5" s="763"/>
      <c r="CO5" s="764"/>
      <c r="CP5" s="961" t="s">
        <v>58</v>
      </c>
      <c r="CQ5" s="916" t="s">
        <v>34</v>
      </c>
      <c r="CR5" s="45" t="s">
        <v>31</v>
      </c>
      <c r="CS5" s="883" t="s">
        <v>168</v>
      </c>
      <c r="CT5" s="884"/>
      <c r="CU5" s="884"/>
      <c r="CV5" s="884"/>
      <c r="CW5" s="884"/>
      <c r="CX5" s="884"/>
      <c r="CY5" s="884"/>
      <c r="CZ5" s="884"/>
      <c r="DA5" s="884"/>
      <c r="DB5" s="884"/>
      <c r="DC5" s="885"/>
      <c r="DD5" s="962" t="s">
        <v>77</v>
      </c>
      <c r="DE5" s="765" t="s">
        <v>56</v>
      </c>
      <c r="DF5" s="766"/>
      <c r="DG5" s="767"/>
      <c r="DH5" s="765" t="s">
        <v>89</v>
      </c>
      <c r="DI5" s="766"/>
      <c r="DJ5" s="767"/>
      <c r="DK5" s="886" t="s">
        <v>219</v>
      </c>
      <c r="DL5" s="888" t="s">
        <v>221</v>
      </c>
      <c r="DM5" s="960" t="s">
        <v>58</v>
      </c>
      <c r="DN5" s="721" t="s">
        <v>34</v>
      </c>
      <c r="DO5" s="47" t="s">
        <v>31</v>
      </c>
      <c r="DP5" s="964" t="s">
        <v>94</v>
      </c>
      <c r="DQ5" s="966" t="s">
        <v>95</v>
      </c>
      <c r="DR5" s="966" t="s">
        <v>96</v>
      </c>
      <c r="DS5" s="943" t="s">
        <v>30</v>
      </c>
      <c r="DT5" s="944" t="s">
        <v>34</v>
      </c>
      <c r="DU5" s="492" t="s">
        <v>31</v>
      </c>
      <c r="DV5" s="946" t="s">
        <v>97</v>
      </c>
      <c r="DW5" s="965" t="s">
        <v>91</v>
      </c>
      <c r="DX5" s="965" t="s">
        <v>98</v>
      </c>
      <c r="DY5" s="982" t="s">
        <v>30</v>
      </c>
      <c r="DZ5" s="983" t="s">
        <v>34</v>
      </c>
      <c r="EA5" s="399" t="s">
        <v>31</v>
      </c>
      <c r="EB5" s="850" t="s">
        <v>168</v>
      </c>
      <c r="EC5" s="851"/>
      <c r="ED5" s="852"/>
      <c r="EE5" s="853" t="s">
        <v>77</v>
      </c>
      <c r="EF5" s="855" t="s">
        <v>56</v>
      </c>
      <c r="EG5" s="857" t="s">
        <v>209</v>
      </c>
      <c r="EH5" s="855" t="s">
        <v>89</v>
      </c>
      <c r="EI5" s="861" t="s">
        <v>30</v>
      </c>
      <c r="EJ5" s="721" t="s">
        <v>34</v>
      </c>
      <c r="EK5" s="47" t="s">
        <v>31</v>
      </c>
      <c r="EL5" s="934"/>
      <c r="EM5" s="936"/>
      <c r="EN5" s="938"/>
      <c r="EO5" s="941"/>
      <c r="EP5" s="926"/>
      <c r="EQ5" s="926"/>
      <c r="ER5" s="926"/>
      <c r="ES5" s="929"/>
      <c r="ET5" s="31"/>
      <c r="EU5" s="932"/>
      <c r="EV5" s="327"/>
      <c r="EW5" s="914"/>
      <c r="EX5" s="994" t="s">
        <v>29</v>
      </c>
      <c r="EY5" s="997" t="s">
        <v>59</v>
      </c>
      <c r="EZ5" s="997" t="s">
        <v>103</v>
      </c>
      <c r="FA5" s="997" t="s">
        <v>104</v>
      </c>
      <c r="FB5" s="997" t="s">
        <v>105</v>
      </c>
      <c r="FC5" s="1000" t="s">
        <v>106</v>
      </c>
      <c r="FD5" s="952"/>
      <c r="FE5" s="955"/>
      <c r="FF5" s="955"/>
      <c r="FG5" s="955"/>
      <c r="FH5" s="958"/>
      <c r="FI5" s="777"/>
      <c r="FJ5" s="777"/>
    </row>
    <row r="6" spans="1:186" ht="54.75" customHeight="1">
      <c r="C6" s="719" t="s">
        <v>32</v>
      </c>
      <c r="D6" s="756" t="s">
        <v>26</v>
      </c>
      <c r="E6" s="756" t="s">
        <v>20</v>
      </c>
      <c r="F6" s="756" t="s">
        <v>207</v>
      </c>
      <c r="G6" s="823" t="s">
        <v>21</v>
      </c>
      <c r="H6" s="756" t="s">
        <v>22</v>
      </c>
      <c r="I6" s="756" t="s">
        <v>23</v>
      </c>
      <c r="J6" s="756" t="s">
        <v>24</v>
      </c>
      <c r="K6" s="758" t="s">
        <v>25</v>
      </c>
      <c r="L6" s="125" t="s">
        <v>75</v>
      </c>
      <c r="M6" s="126" t="s">
        <v>76</v>
      </c>
      <c r="N6" s="126" t="s">
        <v>208</v>
      </c>
      <c r="O6" s="730"/>
      <c r="P6" s="739"/>
      <c r="Q6" s="732"/>
      <c r="R6" s="739"/>
      <c r="S6" s="734"/>
      <c r="T6" s="801"/>
      <c r="U6" s="801"/>
      <c r="V6" s="801"/>
      <c r="W6" s="760" t="s">
        <v>132</v>
      </c>
      <c r="X6" s="332" t="s">
        <v>75</v>
      </c>
      <c r="Y6" s="333" t="s">
        <v>76</v>
      </c>
      <c r="Z6" s="333" t="s">
        <v>208</v>
      </c>
      <c r="AA6" s="744"/>
      <c r="AB6" s="746"/>
      <c r="AC6" s="748"/>
      <c r="AD6" s="746"/>
      <c r="AE6" s="750"/>
      <c r="AF6" s="826"/>
      <c r="AG6" s="826"/>
      <c r="AH6" s="826"/>
      <c r="AI6" s="863" t="s">
        <v>132</v>
      </c>
      <c r="AJ6" s="354" t="s">
        <v>75</v>
      </c>
      <c r="AK6" s="355" t="s">
        <v>76</v>
      </c>
      <c r="AL6" s="355" t="s">
        <v>208</v>
      </c>
      <c r="AM6" s="755"/>
      <c r="AN6" s="845"/>
      <c r="AO6" s="847"/>
      <c r="AP6" s="845"/>
      <c r="AQ6" s="849"/>
      <c r="AR6" s="727"/>
      <c r="AS6" s="727"/>
      <c r="AT6" s="727"/>
      <c r="AU6" s="859" t="s">
        <v>132</v>
      </c>
      <c r="AV6" s="135" t="s">
        <v>75</v>
      </c>
      <c r="AW6" s="136" t="s">
        <v>76</v>
      </c>
      <c r="AX6" s="136" t="s">
        <v>208</v>
      </c>
      <c r="AY6" s="854"/>
      <c r="AZ6" s="856"/>
      <c r="BA6" s="858"/>
      <c r="BB6" s="856"/>
      <c r="BC6" s="862"/>
      <c r="BD6" s="722"/>
      <c r="BE6" s="722"/>
      <c r="BF6" s="722"/>
      <c r="BG6" s="908" t="s">
        <v>132</v>
      </c>
      <c r="BH6" s="157" t="s">
        <v>75</v>
      </c>
      <c r="BI6" s="158" t="s">
        <v>76</v>
      </c>
      <c r="BJ6" s="158" t="s">
        <v>208</v>
      </c>
      <c r="BK6" s="804"/>
      <c r="BL6" s="894"/>
      <c r="BM6" s="896"/>
      <c r="BN6" s="894"/>
      <c r="BO6" s="898"/>
      <c r="BP6" s="841"/>
      <c r="BQ6" s="841"/>
      <c r="BR6" s="841"/>
      <c r="BS6" s="975" t="s">
        <v>132</v>
      </c>
      <c r="BT6" s="378" t="s">
        <v>75</v>
      </c>
      <c r="BU6" s="379" t="s">
        <v>76</v>
      </c>
      <c r="BV6" s="379" t="s">
        <v>208</v>
      </c>
      <c r="BW6" s="903"/>
      <c r="BX6" s="905"/>
      <c r="BY6" s="839"/>
      <c r="BZ6" s="905"/>
      <c r="CA6" s="978"/>
      <c r="CB6" s="881"/>
      <c r="CC6" s="881"/>
      <c r="CD6" s="881"/>
      <c r="CE6" s="878" t="s">
        <v>132</v>
      </c>
      <c r="CF6" s="167" t="s">
        <v>75</v>
      </c>
      <c r="CG6" s="168" t="s">
        <v>76</v>
      </c>
      <c r="CH6" s="168" t="s">
        <v>208</v>
      </c>
      <c r="CI6" s="974"/>
      <c r="CJ6" s="169" t="s">
        <v>97</v>
      </c>
      <c r="CK6" s="170" t="s">
        <v>91</v>
      </c>
      <c r="CL6" s="171" t="s">
        <v>121</v>
      </c>
      <c r="CM6" s="169" t="s">
        <v>97</v>
      </c>
      <c r="CN6" s="170" t="s">
        <v>91</v>
      </c>
      <c r="CO6" s="171" t="s">
        <v>122</v>
      </c>
      <c r="CP6" s="961"/>
      <c r="CQ6" s="917"/>
      <c r="CR6" s="724" t="s">
        <v>235</v>
      </c>
      <c r="CS6" s="135" t="s">
        <v>210</v>
      </c>
      <c r="CT6" s="317" t="s">
        <v>211</v>
      </c>
      <c r="CU6" s="137" t="s">
        <v>212</v>
      </c>
      <c r="CV6" s="317" t="s">
        <v>213</v>
      </c>
      <c r="CW6" s="317" t="s">
        <v>214</v>
      </c>
      <c r="CX6" s="137" t="s">
        <v>215</v>
      </c>
      <c r="CY6" s="317" t="s">
        <v>216</v>
      </c>
      <c r="CZ6" s="317" t="s">
        <v>217</v>
      </c>
      <c r="DA6" s="137" t="s">
        <v>218</v>
      </c>
      <c r="DB6" s="137" t="s">
        <v>219</v>
      </c>
      <c r="DC6" s="137" t="s">
        <v>220</v>
      </c>
      <c r="DD6" s="963"/>
      <c r="DE6" s="317" t="s">
        <v>216</v>
      </c>
      <c r="DF6" s="317" t="s">
        <v>217</v>
      </c>
      <c r="DG6" s="137" t="s">
        <v>121</v>
      </c>
      <c r="DH6" s="317" t="s">
        <v>216</v>
      </c>
      <c r="DI6" s="317" t="s">
        <v>217</v>
      </c>
      <c r="DJ6" s="137" t="s">
        <v>122</v>
      </c>
      <c r="DK6" s="887"/>
      <c r="DL6" s="889"/>
      <c r="DM6" s="960"/>
      <c r="DN6" s="722"/>
      <c r="DO6" s="906" t="s">
        <v>235</v>
      </c>
      <c r="DP6" s="964"/>
      <c r="DQ6" s="966"/>
      <c r="DR6" s="966"/>
      <c r="DS6" s="943"/>
      <c r="DT6" s="944"/>
      <c r="DU6" s="947" t="s">
        <v>235</v>
      </c>
      <c r="DV6" s="946"/>
      <c r="DW6" s="965"/>
      <c r="DX6" s="965"/>
      <c r="DY6" s="982"/>
      <c r="DZ6" s="983"/>
      <c r="EA6" s="985" t="s">
        <v>235</v>
      </c>
      <c r="EB6" s="135" t="s">
        <v>75</v>
      </c>
      <c r="EC6" s="136" t="s">
        <v>76</v>
      </c>
      <c r="ED6" s="136" t="s">
        <v>208</v>
      </c>
      <c r="EE6" s="854"/>
      <c r="EF6" s="856"/>
      <c r="EG6" s="858"/>
      <c r="EH6" s="856"/>
      <c r="EI6" s="862"/>
      <c r="EJ6" s="722"/>
      <c r="EK6" s="906" t="s">
        <v>179</v>
      </c>
      <c r="EL6" s="934"/>
      <c r="EM6" s="936"/>
      <c r="EN6" s="938"/>
      <c r="EO6" s="941"/>
      <c r="EP6" s="926"/>
      <c r="EQ6" s="926"/>
      <c r="ER6" s="926"/>
      <c r="ES6" s="929"/>
      <c r="ET6" s="31"/>
      <c r="EU6" s="932"/>
      <c r="EV6" s="327"/>
      <c r="EW6" s="914"/>
      <c r="EX6" s="995"/>
      <c r="EY6" s="998"/>
      <c r="EZ6" s="998"/>
      <c r="FA6" s="998"/>
      <c r="FB6" s="998"/>
      <c r="FC6" s="1001"/>
      <c r="FD6" s="952"/>
      <c r="FE6" s="955"/>
      <c r="FF6" s="955"/>
      <c r="FG6" s="955"/>
      <c r="FH6" s="958"/>
      <c r="FI6" s="777"/>
      <c r="FJ6" s="777"/>
    </row>
    <row r="7" spans="1:186" ht="30" customHeight="1" thickBot="1">
      <c r="C7" s="720"/>
      <c r="D7" s="757"/>
      <c r="E7" s="757"/>
      <c r="F7" s="757"/>
      <c r="G7" s="824"/>
      <c r="H7" s="757"/>
      <c r="I7" s="757"/>
      <c r="J7" s="757"/>
      <c r="K7" s="759"/>
      <c r="L7" s="131">
        <v>10</v>
      </c>
      <c r="M7" s="132">
        <v>10</v>
      </c>
      <c r="N7" s="132">
        <v>10</v>
      </c>
      <c r="O7" s="540">
        <f>SUM(L7:N7)</f>
        <v>30</v>
      </c>
      <c r="P7" s="132">
        <v>70</v>
      </c>
      <c r="Q7" s="540">
        <f>SUM(O7,P7)</f>
        <v>100</v>
      </c>
      <c r="R7" s="132">
        <v>100</v>
      </c>
      <c r="S7" s="542">
        <f>SUM(Q7,R7)</f>
        <v>200</v>
      </c>
      <c r="T7" s="802"/>
      <c r="U7" s="802"/>
      <c r="V7" s="802"/>
      <c r="W7" s="761"/>
      <c r="X7" s="334">
        <v>10</v>
      </c>
      <c r="Y7" s="335">
        <v>10</v>
      </c>
      <c r="Z7" s="335">
        <v>10</v>
      </c>
      <c r="AA7" s="543">
        <f>SUM(X7:Z7)</f>
        <v>30</v>
      </c>
      <c r="AB7" s="335">
        <v>70</v>
      </c>
      <c r="AC7" s="543">
        <f>SUM(AA7,AB7)</f>
        <v>100</v>
      </c>
      <c r="AD7" s="335">
        <v>100</v>
      </c>
      <c r="AE7" s="545">
        <f>SUM(AC7,AD7)</f>
        <v>200</v>
      </c>
      <c r="AF7" s="827"/>
      <c r="AG7" s="827"/>
      <c r="AH7" s="827"/>
      <c r="AI7" s="864"/>
      <c r="AJ7" s="356">
        <v>10</v>
      </c>
      <c r="AK7" s="357">
        <v>10</v>
      </c>
      <c r="AL7" s="357">
        <v>10</v>
      </c>
      <c r="AM7" s="546">
        <f>SUM(AJ7:AL7)</f>
        <v>30</v>
      </c>
      <c r="AN7" s="357">
        <v>70</v>
      </c>
      <c r="AO7" s="546">
        <f>SUM(AM7,AN7)</f>
        <v>100</v>
      </c>
      <c r="AP7" s="357">
        <v>100</v>
      </c>
      <c r="AQ7" s="548">
        <f>SUM(AO7,AP7)</f>
        <v>200</v>
      </c>
      <c r="AR7" s="728"/>
      <c r="AS7" s="728"/>
      <c r="AT7" s="728"/>
      <c r="AU7" s="860"/>
      <c r="AV7" s="138">
        <v>10</v>
      </c>
      <c r="AW7" s="139">
        <v>10</v>
      </c>
      <c r="AX7" s="139">
        <v>10</v>
      </c>
      <c r="AY7" s="140">
        <f>SUM(AV7:AX7)</f>
        <v>30</v>
      </c>
      <c r="AZ7" s="139">
        <v>70</v>
      </c>
      <c r="BA7" s="140">
        <f>SUM(AY7,AZ7)</f>
        <v>100</v>
      </c>
      <c r="BB7" s="139">
        <v>100</v>
      </c>
      <c r="BC7" s="550">
        <f>SUM(BA7,BB7)</f>
        <v>200</v>
      </c>
      <c r="BD7" s="723"/>
      <c r="BE7" s="723"/>
      <c r="BF7" s="723"/>
      <c r="BG7" s="909"/>
      <c r="BH7" s="159">
        <v>10</v>
      </c>
      <c r="BI7" s="160">
        <v>10</v>
      </c>
      <c r="BJ7" s="160">
        <v>10</v>
      </c>
      <c r="BK7" s="551">
        <f>SUM(BH7:BJ7)</f>
        <v>30</v>
      </c>
      <c r="BL7" s="160">
        <v>70</v>
      </c>
      <c r="BM7" s="551">
        <f>SUM(BK7,BL7)</f>
        <v>100</v>
      </c>
      <c r="BN7" s="160">
        <v>100</v>
      </c>
      <c r="BO7" s="553">
        <f>SUM(BM7,BN7)</f>
        <v>200</v>
      </c>
      <c r="BP7" s="842"/>
      <c r="BQ7" s="842"/>
      <c r="BR7" s="842"/>
      <c r="BS7" s="976"/>
      <c r="BT7" s="380">
        <v>10</v>
      </c>
      <c r="BU7" s="381">
        <v>10</v>
      </c>
      <c r="BV7" s="381">
        <v>10</v>
      </c>
      <c r="BW7" s="554">
        <f>SUM(BT7:BV7)</f>
        <v>30</v>
      </c>
      <c r="BX7" s="381">
        <v>70</v>
      </c>
      <c r="BY7" s="554">
        <f>SUM(BW7,BX7)</f>
        <v>100</v>
      </c>
      <c r="BZ7" s="381">
        <v>100</v>
      </c>
      <c r="CA7" s="556">
        <f>SUM(BY7,BZ7)</f>
        <v>200</v>
      </c>
      <c r="CB7" s="882"/>
      <c r="CC7" s="882"/>
      <c r="CD7" s="882"/>
      <c r="CE7" s="879"/>
      <c r="CF7" s="172">
        <v>10</v>
      </c>
      <c r="CG7" s="173">
        <v>10</v>
      </c>
      <c r="CH7" s="173">
        <v>10</v>
      </c>
      <c r="CI7" s="174">
        <f>SUM(CF7:CH7)</f>
        <v>30</v>
      </c>
      <c r="CJ7" s="175">
        <v>50</v>
      </c>
      <c r="CK7" s="176">
        <v>20</v>
      </c>
      <c r="CL7" s="177">
        <f>SUM(CJ7,CK7)</f>
        <v>70</v>
      </c>
      <c r="CM7" s="178">
        <v>70</v>
      </c>
      <c r="CN7" s="179">
        <v>30</v>
      </c>
      <c r="CO7" s="180">
        <f>IF(CN7="NA",CM7,(CM7+CN7))</f>
        <v>100</v>
      </c>
      <c r="CP7" s="181">
        <f>SUM(CI7,CL7,CO7)</f>
        <v>200</v>
      </c>
      <c r="CQ7" s="918"/>
      <c r="CR7" s="725"/>
      <c r="CS7" s="138">
        <v>10</v>
      </c>
      <c r="CT7" s="315">
        <v>8</v>
      </c>
      <c r="CU7" s="143">
        <f>SUM(CS7:CT7)</f>
        <v>18</v>
      </c>
      <c r="CV7" s="316">
        <v>10</v>
      </c>
      <c r="CW7" s="316">
        <v>7</v>
      </c>
      <c r="CX7" s="143">
        <f>SUM(CV7:CW7)</f>
        <v>17</v>
      </c>
      <c r="CY7" s="316">
        <v>15</v>
      </c>
      <c r="CZ7" s="316">
        <v>10</v>
      </c>
      <c r="DA7" s="143">
        <f>SUM(CY7:CZ7)</f>
        <v>25</v>
      </c>
      <c r="DB7" s="143">
        <f>SUM(CS7,CV7,CY7)</f>
        <v>35</v>
      </c>
      <c r="DC7" s="143">
        <f>SUM(CT7,CW7,CZ7)</f>
        <v>25</v>
      </c>
      <c r="DD7" s="140">
        <f>SUM(DB7:DC7)</f>
        <v>60</v>
      </c>
      <c r="DE7" s="141">
        <v>25</v>
      </c>
      <c r="DF7" s="142">
        <v>15</v>
      </c>
      <c r="DG7" s="143">
        <f>SUM(DE7,DF7)</f>
        <v>40</v>
      </c>
      <c r="DH7" s="144">
        <v>30</v>
      </c>
      <c r="DI7" s="145">
        <v>70</v>
      </c>
      <c r="DJ7" s="143">
        <f>SUM(DH7,DI7)</f>
        <v>100</v>
      </c>
      <c r="DK7" s="323">
        <f>SUM(DB7,DE7,DH7)</f>
        <v>90</v>
      </c>
      <c r="DL7" s="322">
        <f>SUM(DC7,DF7,DI7)</f>
        <v>110</v>
      </c>
      <c r="DM7" s="146">
        <f>SUM(DK7:DL7)</f>
        <v>200</v>
      </c>
      <c r="DN7" s="723"/>
      <c r="DO7" s="907"/>
      <c r="DP7" s="133">
        <v>25</v>
      </c>
      <c r="DQ7" s="134">
        <v>45</v>
      </c>
      <c r="DR7" s="134">
        <v>30</v>
      </c>
      <c r="DS7" s="493">
        <f>SUM(DP7:DR7)</f>
        <v>100</v>
      </c>
      <c r="DT7" s="945"/>
      <c r="DU7" s="948"/>
      <c r="DV7" s="172">
        <v>25</v>
      </c>
      <c r="DW7" s="173">
        <v>60</v>
      </c>
      <c r="DX7" s="173">
        <v>15</v>
      </c>
      <c r="DY7" s="400">
        <f>SUM(DV7:DX7)</f>
        <v>100</v>
      </c>
      <c r="DZ7" s="984"/>
      <c r="EA7" s="986"/>
      <c r="EB7" s="138">
        <v>10</v>
      </c>
      <c r="EC7" s="139">
        <v>10</v>
      </c>
      <c r="ED7" s="139">
        <v>10</v>
      </c>
      <c r="EE7" s="140">
        <f>SUM(EB7:ED7)</f>
        <v>30</v>
      </c>
      <c r="EF7" s="139">
        <v>70</v>
      </c>
      <c r="EG7" s="140">
        <f>SUM(EE7,EF7)</f>
        <v>100</v>
      </c>
      <c r="EH7" s="139">
        <v>100</v>
      </c>
      <c r="EI7" s="561">
        <f>SUM(EG7,EH7)</f>
        <v>200</v>
      </c>
      <c r="EJ7" s="723"/>
      <c r="EK7" s="907"/>
      <c r="EL7" s="935"/>
      <c r="EM7" s="937"/>
      <c r="EN7" s="939"/>
      <c r="EO7" s="942"/>
      <c r="EP7" s="927"/>
      <c r="EQ7" s="927"/>
      <c r="ER7" s="927"/>
      <c r="ES7" s="930"/>
      <c r="ET7" s="32"/>
      <c r="EU7" s="933"/>
      <c r="EV7" s="328"/>
      <c r="EW7" s="915"/>
      <c r="EX7" s="996"/>
      <c r="EY7" s="999"/>
      <c r="EZ7" s="999"/>
      <c r="FA7" s="999"/>
      <c r="FB7" s="999"/>
      <c r="FC7" s="1002"/>
      <c r="FD7" s="953"/>
      <c r="FE7" s="956"/>
      <c r="FF7" s="956"/>
      <c r="FG7" s="956"/>
      <c r="FH7" s="959"/>
      <c r="FI7" s="777"/>
      <c r="FJ7" s="777"/>
      <c r="FK7" s="987" t="str">
        <f>CF3</f>
        <v>Fou. Of Info. Tech.</v>
      </c>
      <c r="FL7" s="987"/>
      <c r="FM7" s="987"/>
      <c r="FN7" s="987"/>
      <c r="FO7" s="987" t="str">
        <f>CS3</f>
        <v>Health &amp; Phy. Edu.</v>
      </c>
      <c r="FP7" s="987"/>
      <c r="FQ7" s="987"/>
      <c r="FR7" s="987"/>
      <c r="FS7" s="987" t="str">
        <f>DP3</f>
        <v>S.U.P.W.</v>
      </c>
      <c r="FT7" s="987"/>
      <c r="FU7" s="987"/>
      <c r="FV7" s="987"/>
      <c r="FW7" s="987" t="str">
        <f>DV3</f>
        <v>Art Education</v>
      </c>
      <c r="FX7" s="987"/>
      <c r="FY7" s="987"/>
      <c r="FZ7" s="987"/>
      <c r="GA7" s="987" t="str">
        <f>EB3</f>
        <v>H &amp; C RAJ</v>
      </c>
      <c r="GB7" s="987"/>
      <c r="GC7" s="987"/>
      <c r="GD7" s="987"/>
    </row>
    <row r="8" spans="1:186" ht="27.75" hidden="1" customHeight="1">
      <c r="C8" s="15">
        <v>0</v>
      </c>
      <c r="D8" s="16">
        <v>0</v>
      </c>
      <c r="E8" s="16">
        <v>0</v>
      </c>
      <c r="F8" s="16">
        <v>0</v>
      </c>
      <c r="G8" s="17"/>
      <c r="H8" s="16">
        <v>0</v>
      </c>
      <c r="I8" s="16">
        <v>0</v>
      </c>
      <c r="J8" s="16">
        <v>0</v>
      </c>
      <c r="K8" s="18">
        <v>0</v>
      </c>
      <c r="L8" s="83"/>
      <c r="M8" s="63"/>
      <c r="N8" s="76">
        <f>SUM(L8:M8)</f>
        <v>0</v>
      </c>
      <c r="O8" s="129">
        <v>0</v>
      </c>
      <c r="P8" s="130">
        <f>IF($P$7="NA",O8,IF($P$7&lt;=100,ROUNDUP(O8*$P$7/$O$7,0)))</f>
        <v>0</v>
      </c>
      <c r="Q8" s="64">
        <f>SUM(N8,O8)</f>
        <v>0</v>
      </c>
      <c r="R8" s="127" t="e">
        <f>SUM(#REF!,P8)</f>
        <v>#REF!</v>
      </c>
      <c r="S8" s="128">
        <v>0</v>
      </c>
      <c r="T8" s="25" t="e">
        <f>IF(OR(#REF!="",#REF!=""),"",ROUNDUP(#REF!/#REF!*100,0))</f>
        <v>#REF!</v>
      </c>
      <c r="U8" s="25" t="e">
        <f>IF(AND(OR(L8="ab",L8="ml"),OR(M8="ab",M8="ml"),OR(#REF!="ab",#REF!="ml")),"AB",IF(AND(OR(L8="ab",L8="ml"),OR(M8="ab",M8="ml"),OR(O8="ab",O8="ml")),"AB",IF(AND(OR(L8="ab",L8="ml"),OR(O8="ab",O8="ml"),OR(#REF!="ab",#REF!="ml")),"AB",IF(AND(OR(O8="ab",O8="ml"),OR(M8="ab",M8="ml"),OR(#REF!="ab",#REF!="ml")),"AB",""))))</f>
        <v>#REF!</v>
      </c>
      <c r="V8" s="25" t="str">
        <f>IF(OR($G8="NSO",$G8="",O8=""),"",IF(OR(U8="AB",O8="ab"),"AB",IF(T8&gt;36,"P",IF(T8&gt;34,"G2",IF(T8&gt;31,"G1",IF(T8&gt;25,"S","F"))))))</f>
        <v/>
      </c>
      <c r="W8" s="84" t="str">
        <f>IF(OR(V8="",V8=0,V8="S",V8="F",V8="AB"),V8,IF(T8&gt;=75,"D",IF(T8&gt;=60,"I",IF(T8&gt;=48,"II",IF(T8&gt;=36,"III",#REF!)))))</f>
        <v/>
      </c>
      <c r="X8" s="336"/>
      <c r="Y8" s="337"/>
      <c r="Z8" s="338">
        <f>SUM(X8:Y8)</f>
        <v>0</v>
      </c>
      <c r="AA8" s="339">
        <v>0</v>
      </c>
      <c r="AB8" s="340">
        <f>IF($P$7="NA",AA8,IF($P$7&lt;=100,ROUNDUP(AA8*$P$7/$O$7,0)))</f>
        <v>0</v>
      </c>
      <c r="AC8" s="341">
        <f>SUM(Z8,AA8)</f>
        <v>0</v>
      </c>
      <c r="AD8" s="342" t="e">
        <f>SUM(#REF!,AB8)</f>
        <v>#REF!</v>
      </c>
      <c r="AE8" s="343">
        <v>0</v>
      </c>
      <c r="AF8" s="344" t="e">
        <f>IF(OR(#REF!="",#REF!=""),"",ROUNDUP(#REF!/#REF!*100,0))</f>
        <v>#REF!</v>
      </c>
      <c r="AG8" s="344" t="e">
        <f>IF(AND(OR(X8="ab",X8="ml"),OR(Y8="ab",Y8="ml"),OR(#REF!="ab",#REF!="ml")),"AB",IF(AND(OR(X8="ab",X8="ml"),OR(Y8="ab",Y8="ml"),OR(AA8="ab",AA8="ml")),"AB",IF(AND(OR(X8="ab",X8="ml"),OR(AA8="ab",AA8="ml"),OR(#REF!="ab",#REF!="ml")),"AB",IF(AND(OR(AA8="ab",AA8="ml"),OR(Y8="ab",Y8="ml"),OR(#REF!="ab",#REF!="ml")),"AB",""))))</f>
        <v>#REF!</v>
      </c>
      <c r="AH8" s="344" t="str">
        <f>IF(OR($G8="NSO",$G8="",AA8=""),"",IF(OR(AG8="AB",AA8="ab"),"AB",IF(AF8&gt;36,"P",IF(AF8&gt;34,"G2",IF(AF8&gt;31,"G1",IF(AF8&gt;25,"S","F"))))))</f>
        <v/>
      </c>
      <c r="AI8" s="345" t="str">
        <f>IF(OR(AH8="",AH8=0,AH8="S",AH8="F",AH8="AB"),AH8,IF(AF8&gt;=75,"D",IF(AF8&gt;=60,"I",IF(AF8&gt;=48,"II",IF(AF8&gt;=36,"III",#REF!)))))</f>
        <v/>
      </c>
      <c r="AJ8" s="358"/>
      <c r="AK8" s="359"/>
      <c r="AL8" s="360">
        <f>SUM(AJ8:AK8)</f>
        <v>0</v>
      </c>
      <c r="AM8" s="361">
        <v>0</v>
      </c>
      <c r="AN8" s="362">
        <f>IF($P$7="NA",AM8,IF($P$7&lt;=100,ROUNDUP(AM8*$P$7/$O$7,0)))</f>
        <v>0</v>
      </c>
      <c r="AO8" s="363">
        <f>SUM(AL8,AM8)</f>
        <v>0</v>
      </c>
      <c r="AP8" s="364" t="e">
        <f>SUM(#REF!,AN8)</f>
        <v>#REF!</v>
      </c>
      <c r="AQ8" s="365">
        <v>0</v>
      </c>
      <c r="AR8" s="366" t="e">
        <f>IF(OR(#REF!="",#REF!=""),"",ROUNDUP(#REF!/#REF!*100,0))</f>
        <v>#REF!</v>
      </c>
      <c r="AS8" s="366" t="e">
        <f>IF(AND(OR(AJ8="ab",AJ8="ml"),OR(AK8="ab",AK8="ml"),OR(#REF!="ab",#REF!="ml")),"AB",IF(AND(OR(AJ8="ab",AJ8="ml"),OR(AK8="ab",AK8="ml"),OR(AM8="ab",AM8="ml")),"AB",IF(AND(OR(AJ8="ab",AJ8="ml"),OR(AM8="ab",AM8="ml"),OR(#REF!="ab",#REF!="ml")),"AB",IF(AND(OR(AM8="ab",AM8="ml"),OR(AK8="ab",AK8="ml"),OR(#REF!="ab",#REF!="ml")),"AB",""))))</f>
        <v>#REF!</v>
      </c>
      <c r="AT8" s="366" t="str">
        <f>IF(OR($G8="NSO",$G8="",AM8=""),"",IF(OR(AS8="AB",AM8="ab"),"AB",IF(AR8&gt;36,"P",IF(AR8&gt;34,"G2",IF(AR8&gt;31,"G1",IF(AR8&gt;25,"S","F"))))))</f>
        <v/>
      </c>
      <c r="AU8" s="367" t="str">
        <f>IF(OR(AT8="",AT8=0,AT8="S",AT8="F",AT8="AB"),AT8,IF(AR8&gt;=75,"D",IF(AR8&gt;=60,"I",IF(AR8&gt;=48,"II",IF(AR8&gt;=36,"III",#REF!)))))</f>
        <v/>
      </c>
      <c r="AV8" s="86"/>
      <c r="AW8" s="65"/>
      <c r="AX8" s="147">
        <f>SUM(AV8:AW8)</f>
        <v>0</v>
      </c>
      <c r="AY8" s="148">
        <v>0</v>
      </c>
      <c r="AZ8" s="149">
        <f>IF($P$7="NA",AY8,IF($P$7&lt;=100,ROUNDUP(AY8*$P$7/$O$7,0)))</f>
        <v>0</v>
      </c>
      <c r="BA8" s="66">
        <f>SUM(AX8,AY8)</f>
        <v>0</v>
      </c>
      <c r="BB8" s="150" t="e">
        <f>SUM(#REF!,AZ8)</f>
        <v>#REF!</v>
      </c>
      <c r="BC8" s="151">
        <v>0</v>
      </c>
      <c r="BD8" s="54" t="e">
        <f>IF(OR(#REF!="",#REF!=""),"",ROUNDUP(#REF!/#REF!*100,0))</f>
        <v>#REF!</v>
      </c>
      <c r="BE8" s="54" t="e">
        <f>IF(AND(OR(AV8="ab",AV8="ml"),OR(AW8="ab",AW8="ml"),OR(#REF!="ab",#REF!="ml")),"AB",IF(AND(OR(AV8="ab",AV8="ml"),OR(AW8="ab",AW8="ml"),OR(AY8="ab",AY8="ml")),"AB",IF(AND(OR(AV8="ab",AV8="ml"),OR(AY8="ab",AY8="ml"),OR(#REF!="ab",#REF!="ml")),"AB",IF(AND(OR(AY8="ab",AY8="ml"),OR(AW8="ab",AW8="ml"),OR(#REF!="ab",#REF!="ml")),"AB",""))))</f>
        <v>#REF!</v>
      </c>
      <c r="BF8" s="54" t="str">
        <f>IF(OR($G8="NSO",$G8="",AY8=""),"",IF(OR(BE8="AB",AY8="ab"),"AB",IF(BD8&gt;36,"P",IF(BD8&gt;34,"G2",IF(BD8&gt;31,"G1",IF(BD8&gt;25,"S","F"))))))</f>
        <v/>
      </c>
      <c r="BG8" s="87" t="str">
        <f>IF(OR(BF8="",BF8=0,BF8="S",BF8="F",BF8="AB"),BF8,IF(BD8&gt;=75,"D",IF(BD8&gt;=60,"I",IF(BD8&gt;=48,"II",IF(BD8&gt;=36,"III",#REF!)))))</f>
        <v/>
      </c>
      <c r="BH8" s="89"/>
      <c r="BI8" s="69"/>
      <c r="BJ8" s="161">
        <f>SUM(BH8:BI8)</f>
        <v>0</v>
      </c>
      <c r="BK8" s="162">
        <v>0</v>
      </c>
      <c r="BL8" s="163">
        <f>IF($P$7="NA",BK8,IF($P$7&lt;=100,ROUNDUP(BK8*$P$7/$O$7,0)))</f>
        <v>0</v>
      </c>
      <c r="BM8" s="70">
        <f>SUM(BJ8,BK8)</f>
        <v>0</v>
      </c>
      <c r="BN8" s="164" t="e">
        <f>SUM(#REF!,BL8)</f>
        <v>#REF!</v>
      </c>
      <c r="BO8" s="165">
        <v>0</v>
      </c>
      <c r="BP8" s="26" t="e">
        <f>IF(OR(#REF!="",#REF!=""),"",ROUNDUP(#REF!/#REF!*100,0))</f>
        <v>#REF!</v>
      </c>
      <c r="BQ8" s="26" t="e">
        <f>IF(AND(OR(BH8="ab",BH8="ml"),OR(BI8="ab",BI8="ml"),OR(#REF!="ab",#REF!="ml")),"AB",IF(AND(OR(BH8="ab",BH8="ml"),OR(BI8="ab",BI8="ml"),OR(BK8="ab",BK8="ml")),"AB",IF(AND(OR(BH8="ab",BH8="ml"),OR(BK8="ab",BK8="ml"),OR(#REF!="ab",#REF!="ml")),"AB",IF(AND(OR(BK8="ab",BK8="ml"),OR(BI8="ab",BI8="ml"),OR(#REF!="ab",#REF!="ml")),"AB",""))))</f>
        <v>#REF!</v>
      </c>
      <c r="BR8" s="26" t="str">
        <f>IF(OR($G8="NSO",$G8="",BK8=""),"",IF(OR(BQ8="AB",BK8="ab"),"AB",IF(BP8&gt;36,"P",IF(BP8&gt;34,"G2",IF(BP8&gt;31,"G1",IF(BP8&gt;25,"S","F"))))))</f>
        <v/>
      </c>
      <c r="BS8" s="35" t="str">
        <f>IF(OR(BR8="",BR8=0,BR8="S",BR8="F",BR8="AB"),BR8,IF(BP8&gt;=75,"D",IF(BP8&gt;=60,"I",IF(BP8&gt;=48,"II",IF(BP8&gt;=36,"III",#REF!)))))</f>
        <v/>
      </c>
      <c r="BT8" s="382"/>
      <c r="BU8" s="383"/>
      <c r="BV8" s="384">
        <f>SUM(BT8:BU8)</f>
        <v>0</v>
      </c>
      <c r="BW8" s="385">
        <v>0</v>
      </c>
      <c r="BX8" s="386">
        <f>IF($P$7="NA",BW8,IF($P$7&lt;=100,ROUNDUP(BW8*$P$7/$O$7,0)))</f>
        <v>0</v>
      </c>
      <c r="BY8" s="387">
        <f>SUM(BV8,BW8)</f>
        <v>0</v>
      </c>
      <c r="BZ8" s="388" t="e">
        <f>SUM(#REF!,BX8)</f>
        <v>#REF!</v>
      </c>
      <c r="CA8" s="389">
        <v>0</v>
      </c>
      <c r="CB8" s="390" t="e">
        <f>IF(OR(#REF!="",#REF!=""),"",ROUNDUP(#REF!/#REF!*100,0))</f>
        <v>#REF!</v>
      </c>
      <c r="CC8" s="390" t="e">
        <f>IF(AND(OR(BT8="ab",BT8="ml"),OR(BU8="ab",BU8="ml"),OR(#REF!="ab",#REF!="ml")),"AB",IF(AND(OR(BT8="ab",BT8="ml"),OR(BU8="ab",BU8="ml"),OR(BW8="ab",BW8="ml")),"AB",IF(AND(OR(BT8="ab",BT8="ml"),OR(BW8="ab",BW8="ml"),OR(#REF!="ab",#REF!="ml")),"AB",IF(AND(OR(BW8="ab",BW8="ml"),OR(BU8="ab",BU8="ml"),OR(#REF!="ab",#REF!="ml")),"AB",""))))</f>
        <v>#REF!</v>
      </c>
      <c r="CD8" s="390" t="str">
        <f>IF(OR($G8="NSO",$G8="",BW8=""),"",IF(OR(CC8="AB",BW8="ab"),"AB",IF(CB8&gt;36,"P",IF(CB8&gt;34,"G2",IF(CB8&gt;31,"G1",IF(CB8&gt;25,"S","F"))))))</f>
        <v/>
      </c>
      <c r="CE8" s="391" t="str">
        <f>IF(OR(CD8="",CD8=0,CD8="S",CD8="F",CD8="AB"),CD8,IF(CB8&gt;=75,"D",IF(CB8&gt;=60,"I",IF(CB8&gt;=48,"II",IF(CB8&gt;=36,"III",#REF!)))))</f>
        <v/>
      </c>
      <c r="CF8" s="90"/>
      <c r="CG8" s="71"/>
      <c r="CH8" s="310"/>
      <c r="CI8" s="77">
        <f t="shared" ref="CI8" si="0">SUM(CF8:CG8)</f>
        <v>0</v>
      </c>
      <c r="CJ8" s="182">
        <v>0</v>
      </c>
      <c r="CK8" s="183">
        <f>IF($P$7="NA",CJ8,IF($P$7&lt;=100,ROUNDUP(CJ8*$P$7/$O$7,0)))</f>
        <v>0</v>
      </c>
      <c r="CL8" s="72">
        <f>SUM(CI8,CJ8)</f>
        <v>0</v>
      </c>
      <c r="CM8" s="184" t="e">
        <f>SUM(#REF!,CK8)</f>
        <v>#REF!</v>
      </c>
      <c r="CN8" s="185">
        <v>0</v>
      </c>
      <c r="CO8" s="73">
        <v>0</v>
      </c>
      <c r="CP8" s="46" t="e">
        <f>IF($S$7="NA",#REF!+CK8+CO8,#REF!+CK8+CN8)</f>
        <v>#REF!</v>
      </c>
      <c r="CQ8" s="24" t="e">
        <f>IF(OR(CP8="",#REF!=""),"",ROUNDUP(CP8/#REF!*100,0))</f>
        <v>#REF!</v>
      </c>
      <c r="CR8" s="91" t="e">
        <f>IF(OR(CQ8="",$G8="",$G8="ab",$G8="ml"),"",IF(CQ8&gt;80,"A",IF(CQ8&gt;60,"B",IF(CQ8&gt;40,"C",IF(CQ8=0,0,"D")))))</f>
        <v>#REF!</v>
      </c>
      <c r="CS8" s="86"/>
      <c r="CT8" s="312"/>
      <c r="CU8" s="312"/>
      <c r="CV8" s="65"/>
      <c r="CW8" s="313"/>
      <c r="CX8" s="312"/>
      <c r="CY8" s="313"/>
      <c r="CZ8" s="313"/>
      <c r="DA8" s="312"/>
      <c r="DB8" s="321"/>
      <c r="DC8" s="321"/>
      <c r="DD8" s="147">
        <f>SUM(CS8:CV8)</f>
        <v>0</v>
      </c>
      <c r="DE8" s="148">
        <v>0</v>
      </c>
      <c r="DF8" s="149">
        <f>IF($P$7="NA",DE8,IF($P$7&lt;=100,ROUNDUP(DE8*$P$7/$O$7,0)))</f>
        <v>0</v>
      </c>
      <c r="DG8" s="66">
        <f>SUM(DD8,DE8)</f>
        <v>0</v>
      </c>
      <c r="DH8" s="150" t="e">
        <f>SUM(#REF!,DF8)</f>
        <v>#REF!</v>
      </c>
      <c r="DI8" s="151">
        <v>0</v>
      </c>
      <c r="DJ8" s="67">
        <v>0</v>
      </c>
      <c r="DK8" s="67"/>
      <c r="DL8" s="67"/>
      <c r="DM8" s="48" t="e">
        <f>IF($S$7="NA",#REF!+DF8+DJ8,#REF!+DF8+DI8)</f>
        <v>#REF!</v>
      </c>
      <c r="DN8" s="54" t="e">
        <f>IF(OR(DM8="",#REF!=""),"",ROUNDUP(DM8/#REF!*100,0))</f>
        <v>#REF!</v>
      </c>
      <c r="DO8" s="87" t="e">
        <f>IF(OR(DN8="",$G8="",$G8="ab",$G8="ml"),"",IF(DN8&gt;80,"A",IF(DN8&gt;60,"B",IF(DN8&gt;40,"C",IF(DN8=0,0,"D")))))</f>
        <v>#REF!</v>
      </c>
      <c r="DP8" s="494">
        <v>0</v>
      </c>
      <c r="DQ8" s="68">
        <v>0</v>
      </c>
      <c r="DR8" s="68">
        <v>0</v>
      </c>
      <c r="DS8" s="44">
        <f>SUM(DP8:DR8)</f>
        <v>0</v>
      </c>
      <c r="DT8" s="305"/>
      <c r="DU8" s="495">
        <v>0</v>
      </c>
      <c r="DV8" s="401">
        <v>0</v>
      </c>
      <c r="DW8" s="73">
        <v>0</v>
      </c>
      <c r="DX8" s="73">
        <v>0</v>
      </c>
      <c r="DY8" s="46">
        <v>0</v>
      </c>
      <c r="DZ8" s="529"/>
      <c r="EA8" s="402">
        <v>0</v>
      </c>
      <c r="EB8" s="86"/>
      <c r="EC8" s="65"/>
      <c r="ED8" s="147">
        <f t="shared" ref="ED8" si="1">SUM(EB8:EC8)</f>
        <v>0</v>
      </c>
      <c r="EE8" s="148">
        <v>0</v>
      </c>
      <c r="EF8" s="149">
        <f>IF($P$7="NA",EE8,IF($P$7&lt;=100,ROUNDUP(EE8*$P$7/$O$7,0)))</f>
        <v>0</v>
      </c>
      <c r="EG8" s="66">
        <f>SUM(ED8,EE8)</f>
        <v>0</v>
      </c>
      <c r="EH8" s="150" t="e">
        <f>SUM(#REF!,EF8)</f>
        <v>#REF!</v>
      </c>
      <c r="EI8" s="326">
        <v>0</v>
      </c>
      <c r="EJ8" s="54" t="e">
        <f>IF(OR(#REF!="",#REF!=""),"",ROUNDUP(#REF!/#REF!*100,0))</f>
        <v>#REF!</v>
      </c>
      <c r="EK8" s="87" t="e">
        <f>IF(OR(EJ8="",$G8="",$G8="ab",$G8="ml"),"",IF(EJ8&gt;80,"A",IF(EJ8&gt;60,"B",IF(EJ8&gt;40,"C",IF(EJ8=0,0,"D")))))</f>
        <v>#REF!</v>
      </c>
      <c r="EL8" s="19">
        <v>0</v>
      </c>
      <c r="EM8" s="20">
        <v>0</v>
      </c>
      <c r="EN8" s="21">
        <v>0</v>
      </c>
      <c r="EO8" s="33">
        <v>0</v>
      </c>
      <c r="EP8" s="22">
        <v>0</v>
      </c>
      <c r="EQ8" s="22">
        <v>0</v>
      </c>
      <c r="ER8" s="61" t="str">
        <f>IF(AND(EQ8&gt;=60,ES8="Pass"),"First",IF(AND(EQ8&gt;=60,ES8="Pass With G"),"First",IF(AND(EQ8&gt;=48,ES8="Pass"),"Second;",IF(AND(EQ8&gt;=48,ES8="Pass With G"),"Second",IF(OR(ES8="Pass",ES8="Pass With G"),"Third",ES8)))))</f>
        <v/>
      </c>
      <c r="ES8" s="52" t="str">
        <f>IF($G8="NSO","NSO",IF(OR($G8="",$G8=0,O8="",AA8="",AM8="",AY8="",BK8="",BW8=""),"",IF(OR(FD8&gt;0,(FE8+FF8+FG8)&gt;2),"FAIL",IF(OR(FE8&gt;0,FF8&gt;1),"SUPP.",IF(AND(FF8&gt;0,FG8&gt;0),"SUPP.",IF((FF8+FG8),"PASS With G","PASS"))))))</f>
        <v/>
      </c>
      <c r="ET8" s="14"/>
      <c r="EU8" s="34">
        <v>0</v>
      </c>
      <c r="EV8" s="329"/>
      <c r="EW8" s="74">
        <f>IF(EQ8&gt;81,"Excellent",IF(EQ8&gt;60,"Verry Good",IF(EQ8&gt;48,"Good",IF(EQ8&gt;36,"Average",IF(EQ8=0,0,"Need Improvement")))))</f>
        <v>0</v>
      </c>
      <c r="EX8" s="78" t="str">
        <f>W8</f>
        <v/>
      </c>
      <c r="EY8" s="79" t="str">
        <f>AI8</f>
        <v/>
      </c>
      <c r="EZ8" s="79" t="str">
        <f>AU8</f>
        <v/>
      </c>
      <c r="FA8" s="79" t="str">
        <f>BG8</f>
        <v/>
      </c>
      <c r="FB8" s="79" t="str">
        <f>BS8</f>
        <v/>
      </c>
      <c r="FC8" s="80" t="str">
        <f>CE8</f>
        <v/>
      </c>
      <c r="FD8" s="81">
        <f>COUNTIF(EX8:FC8,"F")+COUNTIF(EX8:FC8,"AB")</f>
        <v>0</v>
      </c>
      <c r="FE8" s="82">
        <f>COUNTIF(EX8:FC8,"S")</f>
        <v>0</v>
      </c>
      <c r="FF8" s="82">
        <f>COUNTIF(EX8:FC8,"G1")</f>
        <v>0</v>
      </c>
      <c r="FG8" s="82">
        <f>COUNTIF(EX8:FC8,"G2")</f>
        <v>0</v>
      </c>
      <c r="FH8" s="80"/>
      <c r="FI8" s="777"/>
      <c r="FJ8" s="777"/>
      <c r="GB8" s="100"/>
    </row>
    <row r="9" spans="1:186" ht="38.25" customHeight="1">
      <c r="A9" s="100" t="str">
        <f>G9</f>
        <v>nso</v>
      </c>
      <c r="B9" s="230">
        <v>1</v>
      </c>
      <c r="C9" s="23">
        <v>1</v>
      </c>
      <c r="D9" s="24">
        <f>IF(E9&gt;0,$G$4,0)</f>
        <v>9</v>
      </c>
      <c r="E9" s="1">
        <v>793</v>
      </c>
      <c r="F9" s="289" t="s">
        <v>187</v>
      </c>
      <c r="G9" s="1" t="s">
        <v>240</v>
      </c>
      <c r="H9" s="1" t="s">
        <v>145</v>
      </c>
      <c r="I9" s="1" t="s">
        <v>146</v>
      </c>
      <c r="J9" s="1" t="s">
        <v>147</v>
      </c>
      <c r="K9" s="589">
        <v>38555</v>
      </c>
      <c r="L9" s="7">
        <v>2</v>
      </c>
      <c r="M9" s="43">
        <v>10</v>
      </c>
      <c r="N9" s="309">
        <v>10</v>
      </c>
      <c r="O9" s="541">
        <f>SUM(L9:N9)</f>
        <v>22</v>
      </c>
      <c r="P9" s="43">
        <v>20</v>
      </c>
      <c r="Q9" s="541">
        <f t="shared" ref="Q9:Q72" si="2">SUM(O9,P9)</f>
        <v>42</v>
      </c>
      <c r="R9" s="43">
        <v>60</v>
      </c>
      <c r="S9" s="541">
        <f t="shared" ref="S9:S72" si="3">SUM(Q9,R9)</f>
        <v>102</v>
      </c>
      <c r="T9" s="246">
        <f>IF(OR(P9="",R9=""),"",S9/S$7*100)</f>
        <v>51</v>
      </c>
      <c r="U9" s="25" t="str">
        <f>IF(R9="AB","AB",IF(AND(OR(L9="ab",L9="ml"),OR(M9="ab",M9="ml"),OR(O9="ab",O9="ml")),"AB",IF(AND(OR(L9="ab",L9="ml"),OR(O9="ab",O9="ml")),"AB","")))</f>
        <v/>
      </c>
      <c r="V9" s="25" t="str">
        <f>IF(OR($G9="NSO",$G9="",R9=""),"",IF(OR(U9="AB",R9="ab"),"AB",IF(AND(T9&gt;=36,R9&gt;=20),"P",IF(AND(T9&gt;=34,R9&gt;=20,COUNTIF(N9:R9,"ml")=0),"G2",IF(AND(T9&gt;=31,R9&gt;=20,COUNTIF(N9:R9,"ml")=0),"G1",IF(T9&gt;=25,"S","F"))))))</f>
        <v/>
      </c>
      <c r="W9" s="85" t="str">
        <f>IF(OR(V9="",V9=0,V9="S",V9="F",V9="AB"),V9,IF(T9&gt;=75,"D",IF(T9&gt;=60,"I",IF(T9&gt;=48,"II",IF(T9&gt;=36,"III",V9)))))</f>
        <v/>
      </c>
      <c r="X9" s="346">
        <v>2</v>
      </c>
      <c r="Y9" s="347">
        <v>10</v>
      </c>
      <c r="Z9" s="348">
        <v>8</v>
      </c>
      <c r="AA9" s="544">
        <f t="shared" ref="AA9:AA72" si="4">SUM(X9:Z9)</f>
        <v>20</v>
      </c>
      <c r="AB9" s="347">
        <v>20</v>
      </c>
      <c r="AC9" s="544">
        <f t="shared" ref="AC9:AC72" si="5">SUM(AA9,AB9)</f>
        <v>40</v>
      </c>
      <c r="AD9" s="347">
        <v>60</v>
      </c>
      <c r="AE9" s="544">
        <f t="shared" ref="AE9:AE72" si="6">SUM(AC9,AD9)</f>
        <v>100</v>
      </c>
      <c r="AF9" s="349">
        <f>IF(OR(AB9="",AD9=""),"",AE9/AE$7*100)</f>
        <v>50</v>
      </c>
      <c r="AG9" s="344" t="str">
        <f>IF(AD9="AB","AB",IF(AND(OR(X9="ab",X9="ml"),OR(Y9="ab",Y9="ml"),OR(AA9="ab",AA9="ml")),"AB",IF(AND(OR(X9="ab",X9="ml"),OR(AA9="ab",AA9="ml")),"AB","")))</f>
        <v/>
      </c>
      <c r="AH9" s="344" t="str">
        <f>IF(OR($G9="NSO",$G9="",AD9=""),"",IF(OR(AG9="AB",AD9="ab"),"AB",IF(AND(AF9&gt;=36,AD9&gt;=20),"P",IF(AND(AF9&gt;=34,AD9&gt;=20,COUNTIF(Z9:AD9,"ml")=0),"G2",IF(AND(AF9&gt;=31,AD9&gt;=20,COUNTIF(Z9:AD9,"ml")=0),"G1",IF(AF9&gt;=25,"S","F"))))))</f>
        <v/>
      </c>
      <c r="AI9" s="350" t="str">
        <f>IF(OR(AH9="",AH9=0,AH9="S",AH9="F",AH9="AB"),AH9,IF(AF9&gt;=75,"D",IF(AF9&gt;=60,"I",IF(AF9&gt;=48,"II",IF(AF9&gt;=36,"III",AH9)))))</f>
        <v/>
      </c>
      <c r="AJ9" s="368">
        <v>2</v>
      </c>
      <c r="AK9" s="369">
        <v>10</v>
      </c>
      <c r="AL9" s="370">
        <v>5</v>
      </c>
      <c r="AM9" s="547">
        <f t="shared" ref="AM9:AM72" si="7">SUM(AJ9:AL9)</f>
        <v>17</v>
      </c>
      <c r="AN9" s="369">
        <v>20</v>
      </c>
      <c r="AO9" s="547">
        <f t="shared" ref="AO9:AO72" si="8">SUM(AM9,AN9)</f>
        <v>37</v>
      </c>
      <c r="AP9" s="369">
        <v>60</v>
      </c>
      <c r="AQ9" s="547">
        <f t="shared" ref="AQ9:AQ72" si="9">SUM(AO9,AP9)</f>
        <v>97</v>
      </c>
      <c r="AR9" s="371">
        <f>IF(OR(AN9="",AP9=""),"",AQ9/AQ$7*100)</f>
        <v>48.5</v>
      </c>
      <c r="AS9" s="366" t="str">
        <f>IF(AP9="AB","AB",IF(AND(OR(AJ9="ab",AJ9="ml"),OR(AK9="ab",AK9="ml"),OR(AM9="ab",AM9="ml")),"AB",IF(AND(OR(AJ9="ab",AJ9="ml"),OR(AM9="ab",AM9="ml")),"AB","")))</f>
        <v/>
      </c>
      <c r="AT9" s="366" t="str">
        <f>IF(OR($G9="NSO",$G9="",AP9=""),"",IF(OR(AS9="AB",AP9="ab"),"AB",IF(AND(AR9&gt;=36,AP9&gt;=20),"P",IF(AND(AR9&gt;=34,AP9&gt;=20,COUNTIF(AL9:AP9,"ml")=0),"G2",IF(AND(AR9&gt;=31,AP9&gt;=20,COUNTIF(AL9:AP9,"ml")=0),"G1",IF(AR9&gt;=25,"S","F"))))))</f>
        <v/>
      </c>
      <c r="AU9" s="372" t="str">
        <f>IF(OR(AT9="",AT9=0,AT9="S",AT9="F",AT9="AB"),AT9,IF(AR9&gt;=75,"D",IF(AR9&gt;=60,"I",IF(AR9&gt;=48,"II",IF(AR9&gt;=36,"III",AT9)))))</f>
        <v/>
      </c>
      <c r="AV9" s="152">
        <v>2</v>
      </c>
      <c r="AW9" s="53">
        <v>10</v>
      </c>
      <c r="AX9" s="375">
        <v>10</v>
      </c>
      <c r="AY9" s="549">
        <f t="shared" ref="AY9:AY72" si="10">SUM(AV9:AX9)</f>
        <v>22</v>
      </c>
      <c r="AZ9" s="53">
        <v>20</v>
      </c>
      <c r="BA9" s="549">
        <f t="shared" ref="BA9:BA72" si="11">SUM(AY9,AZ9)</f>
        <v>42</v>
      </c>
      <c r="BB9" s="53">
        <v>60</v>
      </c>
      <c r="BC9" s="549">
        <f t="shared" ref="BC9:BC72" si="12">SUM(BA9,BB9)</f>
        <v>102</v>
      </c>
      <c r="BD9" s="247">
        <f>IF(OR(AZ9="",BB9=""),"",BC9/BC$7*100)</f>
        <v>51</v>
      </c>
      <c r="BE9" s="54" t="str">
        <f>IF(BB9="AB","AB",IF(AND(OR(AV9="ab",AV9="ml"),OR(AW9="ab",AW9="ml"),OR(AY9="ab",AY9="ml")),"AB",IF(AND(OR(AV9="ab",AV9="ml"),OR(AY9="ab",AY9="ml")),"AB","")))</f>
        <v/>
      </c>
      <c r="BF9" s="54" t="str">
        <f>IF(OR($G9="NSO",$G9="",BB9=""),"",IF(OR(BE9="AB",BB9="ab"),"AB",IF(AND(BD9&gt;=36,BB9&gt;=20),"P",IF(AND(BD9&gt;=34,BB9&gt;=20,COUNTIF(AX9:BB9,"ml")=0),"G2",IF(AND(BD9&gt;=31,BB9&gt;=20,COUNTIF(AX9:BB9,"ml")=0),"G1",IF(BD9&gt;=25,"S","F"))))))</f>
        <v/>
      </c>
      <c r="BG9" s="88" t="str">
        <f>IF(OR(BF9="",BF9=0,BF9="S",BF9="F",BF9="AB"),BF9,IF(BD9&gt;=75,"D",IF(BD9&gt;=60,"I",IF(BD9&gt;=48,"II",IF(BD9&gt;=36,"III",BF9)))))</f>
        <v/>
      </c>
      <c r="BH9" s="95">
        <v>2</v>
      </c>
      <c r="BI9" s="96">
        <v>10</v>
      </c>
      <c r="BJ9" s="376">
        <v>0</v>
      </c>
      <c r="BK9" s="552">
        <f t="shared" ref="BK9:BK72" si="13">SUM(BH9:BJ9)</f>
        <v>12</v>
      </c>
      <c r="BL9" s="96">
        <v>20</v>
      </c>
      <c r="BM9" s="552">
        <f t="shared" ref="BM9:BM72" si="14">SUM(BK9,BL9)</f>
        <v>32</v>
      </c>
      <c r="BN9" s="96">
        <v>30</v>
      </c>
      <c r="BO9" s="552">
        <f t="shared" ref="BO9:BO72" si="15">SUM(BM9,BN9)</f>
        <v>62</v>
      </c>
      <c r="BP9" s="248">
        <f>IF(OR(BL9="",BN9=""),"",BO9/BO$7*100)</f>
        <v>31</v>
      </c>
      <c r="BQ9" s="26" t="str">
        <f>IF(BN9="AB","AB",IF(AND(OR(BH9="ab",BH9="ml"),OR(BI9="ab",BI9="ml"),OR(BK9="ab",BK9="ml")),"AB",IF(AND(OR(BH9="ab",BH9="ml"),OR(BK9="ab",BK9="ml")),"AB","")))</f>
        <v/>
      </c>
      <c r="BR9" s="26" t="str">
        <f>IF(OR($G9="NSO",$G9="",BN9=""),"",IF(OR(BQ9="AB",BN9="ab"),"AB",IF(AND(BP9&gt;=36,BN9&gt;=20),"P",IF(AND(BP9&gt;=34,BN9&gt;=20,COUNTIF(BJ9:BN9,"ml")=0),"G2",IF(AND(BP9&gt;=31,BN9&gt;=20,COUNTIF(BJ9:BN9,"ml")=0),"G1",IF(BP9&gt;=25,"S","F"))))))</f>
        <v/>
      </c>
      <c r="BS9" s="39" t="str">
        <f>IF(OR(BR9="",BR9=0,BR9="S",BR9="F",BR9="AB"),BR9,IF(BP9&gt;=75,"D",IF(BP9&gt;=60,"I",IF(BP9&gt;=48,"II",IF(BP9&gt;=36,"III",BR9)))))</f>
        <v/>
      </c>
      <c r="BT9" s="392">
        <v>2</v>
      </c>
      <c r="BU9" s="393">
        <v>10</v>
      </c>
      <c r="BV9" s="394">
        <v>0</v>
      </c>
      <c r="BW9" s="555">
        <f t="shared" ref="BW9:BW72" si="16">SUM(BT9:BV9)</f>
        <v>12</v>
      </c>
      <c r="BX9" s="393">
        <v>20</v>
      </c>
      <c r="BY9" s="555">
        <f t="shared" ref="BY9:BY72" si="17">SUM(BW9,BX9)</f>
        <v>32</v>
      </c>
      <c r="BZ9" s="393">
        <v>30</v>
      </c>
      <c r="CA9" s="555">
        <f t="shared" ref="CA9:CA72" si="18">SUM(BY9,BZ9)</f>
        <v>62</v>
      </c>
      <c r="CB9" s="395">
        <f>IF(OR(BX9="",BZ9=""),"",CA9/CA$7*100)</f>
        <v>31</v>
      </c>
      <c r="CC9" s="390" t="str">
        <f>IF(BZ9="AB","AB",IF(AND(OR(BT9="ab",BT9="ml"),OR(BU9="ab",BU9="ml"),OR(BW9="ab",BW9="ml")),"AB",IF(AND(OR(BT9="ab",BT9="ml"),OR(BW9="ab",BW9="ml")),"AB","")))</f>
        <v/>
      </c>
      <c r="CD9" s="390" t="str">
        <f>IF(OR($G9="NSO",$G9="",BZ9=""),"",IF(OR(CC9="AB",BZ9="ab"),"AB",IF(AND(CB9&gt;=36,BZ9&gt;=20),"P",IF(AND(CB9&gt;=34,BZ9&gt;=20,COUNTIF(BV9:BZ9,"ml")=0),"G2",IF(AND(CB9&gt;=31,BZ9&gt;=20,COUNTIF(BV9:BZ9,"ml")=0),"G1",IF(CB9&gt;=25,"S","F"))))))</f>
        <v/>
      </c>
      <c r="CE9" s="396" t="str">
        <f>IF(OR(CD9="",CD9=0,CD9="S",CD9="F",CD9="AB"),CD9,IF(CB9&gt;=75,"D",IF(CB9&gt;=60,"I",IF(CB9&gt;=48,"II",IF(CB9&gt;=36,"III",CD9)))))</f>
        <v/>
      </c>
      <c r="CF9" s="92">
        <v>2</v>
      </c>
      <c r="CG9" s="49">
        <v>10</v>
      </c>
      <c r="CH9" s="311"/>
      <c r="CI9" s="50">
        <f>SUM(CF9:CH9)</f>
        <v>12</v>
      </c>
      <c r="CJ9" s="186">
        <v>3</v>
      </c>
      <c r="CK9" s="240">
        <v>10</v>
      </c>
      <c r="CL9" s="187">
        <f>SUM(CJ9,CK9)</f>
        <v>13</v>
      </c>
      <c r="CM9" s="241">
        <v>38</v>
      </c>
      <c r="CN9" s="242">
        <v>10</v>
      </c>
      <c r="CO9" s="42">
        <f>SUM(CM9:CN9)</f>
        <v>48</v>
      </c>
      <c r="CP9" s="188">
        <f>SUM(CI9,CL9,CO9)</f>
        <v>73</v>
      </c>
      <c r="CQ9" s="249">
        <f>IF(OR(CL9="",CO9=""),"",CP9/CP$7*100)</f>
        <v>36.5</v>
      </c>
      <c r="CR9" s="93" t="str">
        <f>IF(CQ9&gt;=80,"A",IF(CQ9&gt;=60,"B",IF(CQ9&gt;=40,"C",IF(CQ9&gt;=36,"D",""))))</f>
        <v>D</v>
      </c>
      <c r="CS9" s="318">
        <v>2</v>
      </c>
      <c r="CT9" s="320">
        <v>0</v>
      </c>
      <c r="CU9" s="557">
        <f>IF(AND(CS9="",CT9=""),"",IF(AND(CS9="ml",CT9="ml"),"ml",IF(AND(CS9="AB",CT9="AB"),"AB",SUM(CS9:CT9))))</f>
        <v>2</v>
      </c>
      <c r="CV9" s="319">
        <v>10</v>
      </c>
      <c r="CW9" s="314"/>
      <c r="CX9" s="557">
        <f>IF(AND(CV9="",CW9=""),"",IF(AND(CV9="ml",CW9="ml"),"ml",IF(AND(CV9="AB",CW9="AB"),"AB",SUM(CV9:CW9))))</f>
        <v>10</v>
      </c>
      <c r="CY9" s="314"/>
      <c r="CZ9" s="314"/>
      <c r="DA9" s="557" t="str">
        <f>IF(AND(CY9="",CZ9=""),"",IF(AND(CY9="ml",CZ9="ml"),"ml",IF(AND(CY9="AB",CZ9="AB"),"AB",SUM(CY9:CZ9))))</f>
        <v/>
      </c>
      <c r="DB9" s="558">
        <f>SUM(CS9,CV9,CY9)</f>
        <v>12</v>
      </c>
      <c r="DC9" s="559">
        <f>SUM(CT9,CW9,CZ9)</f>
        <v>0</v>
      </c>
      <c r="DD9" s="153">
        <f>SUM(DB9:DC9)</f>
        <v>12</v>
      </c>
      <c r="DE9" s="154">
        <v>25</v>
      </c>
      <c r="DF9" s="235">
        <v>10</v>
      </c>
      <c r="DG9" s="557">
        <f>IF(AND(DE9="",DF9=""),"",IF(AND(DE9="ml",DF9="ml"),"ml",IF(AND(DE9="AB",DF9="AB"),"AB",SUM(DE9:DF9))))</f>
        <v>35</v>
      </c>
      <c r="DH9" s="236">
        <v>38</v>
      </c>
      <c r="DI9" s="237">
        <v>15</v>
      </c>
      <c r="DJ9" s="557">
        <f>IF(AND(DH9="",DI9=""),"",IF(AND(DH9="ml",DI9="ml"),"ml",IF(AND(DH9="AB",DI9="AB"),"AB",SUM(DH9:DI9))))</f>
        <v>53</v>
      </c>
      <c r="DK9" s="325">
        <f>SUM(DB9,DE9,DH9)</f>
        <v>75</v>
      </c>
      <c r="DL9" s="324">
        <f>SUM(DC9,DF9,DI9)</f>
        <v>25</v>
      </c>
      <c r="DM9" s="156">
        <f>SUM(DK9:DL9)</f>
        <v>100</v>
      </c>
      <c r="DN9" s="247">
        <f>IF(OR(DG9="",DJ9=""),"",DM9/DM$7*100)</f>
        <v>50</v>
      </c>
      <c r="DO9" s="94" t="str">
        <f>IF(DN9&gt;=80,"A",IF(DN9&gt;=60,"B",IF(DN9&gt;=40,"C",IF(DN9&gt;=36,"D",""))))</f>
        <v>C</v>
      </c>
      <c r="DP9" s="496">
        <v>14</v>
      </c>
      <c r="DQ9" s="3">
        <v>21</v>
      </c>
      <c r="DR9" s="497">
        <v>17</v>
      </c>
      <c r="DS9" s="498">
        <f>SUM(DP9:DR9)</f>
        <v>52</v>
      </c>
      <c r="DT9" s="499">
        <f>IF(OR(DS9="",DS$7=""),"",DS9/DS$7*100)</f>
        <v>52</v>
      </c>
      <c r="DU9" s="500" t="str">
        <f>IF(DT9&gt;=80,"A",IF(DT9&gt;=60,"B",IF(DT9&gt;=40,"C",IF(DT9&gt;=21,"D",""))))</f>
        <v>C</v>
      </c>
      <c r="DV9" s="403">
        <v>15</v>
      </c>
      <c r="DW9" s="1">
        <v>40</v>
      </c>
      <c r="DX9" s="1">
        <v>11</v>
      </c>
      <c r="DY9" s="24">
        <f>SUM(DV9:DX9)</f>
        <v>66</v>
      </c>
      <c r="DZ9" s="249">
        <f>IF(OR(DY9="",DY$7=""),"",DY9/DY$7*100)</f>
        <v>66</v>
      </c>
      <c r="EA9" s="93" t="str">
        <f>IF(DZ9&gt;=80,"A",IF(DZ9&gt;=60,"B",IF(DZ9&gt;=40,"C",IF(DZ9&gt;=21,"D",""))))</f>
        <v>B</v>
      </c>
      <c r="EB9" s="152">
        <v>2</v>
      </c>
      <c r="EC9" s="53">
        <v>10</v>
      </c>
      <c r="ED9" s="591">
        <v>10</v>
      </c>
      <c r="EE9" s="560">
        <f>SUM(EB9:ED9)</f>
        <v>22</v>
      </c>
      <c r="EF9" s="235">
        <v>55</v>
      </c>
      <c r="EG9" s="155">
        <f>SUM(EE9,EF9)</f>
        <v>77</v>
      </c>
      <c r="EH9" s="236">
        <v>38</v>
      </c>
      <c r="EI9" s="562">
        <f>SUM(EG9:EH9)</f>
        <v>115</v>
      </c>
      <c r="EJ9" s="247">
        <f>IF(OR(EF9="",EH9=""),"",EI9/EI$7*100)</f>
        <v>57.499999999999993</v>
      </c>
      <c r="EK9" s="94" t="str">
        <f>IF(EJ9&gt;=80,"A",IF(EJ9&gt;=60,"B",IF(EJ9&gt;=40,"C",IF(EJ9&gt;=36,"D",""))))</f>
        <v>C</v>
      </c>
      <c r="EL9" s="5">
        <v>362</v>
      </c>
      <c r="EM9" s="3">
        <v>274</v>
      </c>
      <c r="EN9" s="36">
        <f>IF(OR(EL9="",EM9=""),"",EM9/EL9*100)</f>
        <v>75.690607734806619</v>
      </c>
      <c r="EO9" s="37">
        <f>IF(G9="","",SUM($S$7,$AE$7,$AQ$7,$BC$7,$BO$7,$CA$7))</f>
        <v>1200</v>
      </c>
      <c r="EP9" s="27">
        <f>IF(G9="","",SUM(S9,AE9,AQ9,BC9,BO9,CA9))</f>
        <v>525</v>
      </c>
      <c r="EQ9" s="119" t="str">
        <f>IF(G9="","",IF(AND(ES9="Passed",EO9&gt;0),EP9/EO9*100,"--"))</f>
        <v>--</v>
      </c>
      <c r="ER9" s="528" t="str">
        <f>IF(G9="","",IF(AND(EQ9&gt;=60,ES9="Passed"),"First",IF(AND(EQ9&gt;=60,ES9="Passed with G"),"First",IF(AND(EQ9&gt;=48,ES9="Passed"),"Second",IF(AND(EQ9&gt;=48,ES9="Passed With G"),"Second",IF(OR(ES9="Passed",ES9="Passed With G"),"Third","--"))))))</f>
        <v>--</v>
      </c>
      <c r="ES9" s="62" t="str">
        <f>IF(G9="TC","Transfered",IF($G9="NSO","NSO",IF(OR($G9="",$G9=0,O9="",P9="",R9="",AB9="",AD9="",AN9="",AP9="",AZ9="",BB9="",BL9="",BN9="",BX9="",BZ9=""),"",IF(OR(FD9&gt;0,(FE9+FF9+FG9)&gt;2),"FAILED",IF(OR(FE9&gt;0,FF9&gt;1),"SUPP.",IF(AND(FF9&gt;0,FG9&gt;0),"SUPP.",IF((FF9+FG9),"Passed With G","Passed")))))))</f>
        <v>NSO</v>
      </c>
      <c r="ET9" s="51" t="str">
        <f>IF(ES9="Passed",EQ9,"")</f>
        <v/>
      </c>
      <c r="EU9" s="38" t="str">
        <f>IF(ET9="","",SUMPRODUCT((ET9&lt;ET$9:ET$108)/COUNTIF(ET$9:ET$108,ET$9:ET$108)))</f>
        <v/>
      </c>
      <c r="EV9" s="330" t="str">
        <f>IF(OR(G9="",G9="NSO",G9="TC"),"",IF(EQ9&gt;81,"Excellent",IF(EQ9&gt;60,"Very Good",IF(EQ9&gt;48,"Good",IF(EQ9&gt;36,"Average","Need Improvement")))))</f>
        <v/>
      </c>
      <c r="EW9" s="75" t="str">
        <f>IF(G9="","",IF(G9="Tc","Transfered",IF(ES9="nso","Name Separated",IF(FD9&gt;0,"Need Improvement",IF(FE9&gt;0,"Need Improvement",IF(FF9&gt;0,"Need Improvement",IF(EQ9&gt;=80,"Excellent",IF(EQ9&gt;=60,"Very Good",IF(EQ9&gt;=48,"Good",IF(EQ9&gt;=36,"Average",IF(EQ9=0,0,"Need Improvement")))))))))))</f>
        <v>Name Separated</v>
      </c>
      <c r="EX9" s="56" t="str">
        <f t="shared" ref="EX9" si="19">W9</f>
        <v/>
      </c>
      <c r="EY9" s="55" t="str">
        <f t="shared" ref="EY9" si="20">AI9</f>
        <v/>
      </c>
      <c r="EZ9" s="55" t="str">
        <f t="shared" ref="EZ9" si="21">AU9</f>
        <v/>
      </c>
      <c r="FA9" s="55" t="str">
        <f t="shared" ref="FA9" si="22">BG9</f>
        <v/>
      </c>
      <c r="FB9" s="55" t="str">
        <f t="shared" ref="FB9" si="23">BS9</f>
        <v/>
      </c>
      <c r="FC9" s="57" t="str">
        <f t="shared" ref="FC9" si="24">CE9</f>
        <v/>
      </c>
      <c r="FD9" s="56">
        <f>COUNTIF(EX9:FC9,"F")+COUNTIF(EX9:FC9,"AB")</f>
        <v>0</v>
      </c>
      <c r="FE9" s="55">
        <f>COUNTIF(EX9:FC9,"S")</f>
        <v>0</v>
      </c>
      <c r="FF9" s="55">
        <f>COUNTIF(EX9:FC9,"G1")</f>
        <v>0</v>
      </c>
      <c r="FG9" s="55">
        <f>COUNTIF(EX9:FC9,"G2")</f>
        <v>0</v>
      </c>
      <c r="FH9" s="57"/>
      <c r="FI9" s="777"/>
      <c r="FJ9" s="777"/>
      <c r="FK9" s="107">
        <f>CP9</f>
        <v>73</v>
      </c>
      <c r="FL9" s="107" t="s">
        <v>175</v>
      </c>
      <c r="FM9" s="107">
        <f>$CP$7</f>
        <v>200</v>
      </c>
      <c r="FN9" s="107" t="str">
        <f t="shared" ref="FN9" si="25">CONCATENATE(FK9,FL9,FM9)</f>
        <v>73/200</v>
      </c>
      <c r="FO9" s="107">
        <f>DM9</f>
        <v>100</v>
      </c>
      <c r="FP9" s="107" t="s">
        <v>175</v>
      </c>
      <c r="FQ9" s="107">
        <f>$DM$7</f>
        <v>200</v>
      </c>
      <c r="FR9" s="107" t="str">
        <f t="shared" ref="FR9" si="26">CONCATENATE(FO9,FP9,FQ9)</f>
        <v>100/200</v>
      </c>
      <c r="FS9" s="107">
        <f>DS9</f>
        <v>52</v>
      </c>
      <c r="FT9" s="107" t="s">
        <v>175</v>
      </c>
      <c r="FU9" s="107">
        <f>$DS$7</f>
        <v>100</v>
      </c>
      <c r="FV9" s="107" t="str">
        <f t="shared" ref="FV9" si="27">CONCATENATE(FS9,FT9,FU9)</f>
        <v>52/100</v>
      </c>
      <c r="FW9" s="107">
        <f>DY9</f>
        <v>66</v>
      </c>
      <c r="FX9" s="107" t="s">
        <v>175</v>
      </c>
      <c r="FY9" s="107">
        <f>$DY$7</f>
        <v>100</v>
      </c>
      <c r="FZ9" s="107" t="str">
        <f t="shared" ref="FZ9" si="28">CONCATENATE(FW9,FX9,FY9)</f>
        <v>66/100</v>
      </c>
      <c r="GA9" s="107">
        <f>EI9</f>
        <v>115</v>
      </c>
      <c r="GB9" s="107" t="s">
        <v>175</v>
      </c>
      <c r="GC9" s="107">
        <f>$EI$7</f>
        <v>200</v>
      </c>
      <c r="GD9" s="107" t="str">
        <f t="shared" ref="GD9:GD72" si="29">CONCATENATE(GA9,GB9,GC9)</f>
        <v>115/200</v>
      </c>
    </row>
    <row r="10" spans="1:186" ht="38.25" customHeight="1">
      <c r="A10" s="100">
        <f t="shared" ref="A10:A73" si="30">G10</f>
        <v>902</v>
      </c>
      <c r="B10" s="230">
        <v>2</v>
      </c>
      <c r="C10" s="28">
        <v>2</v>
      </c>
      <c r="D10" s="24">
        <f t="shared" ref="D10:D73" si="31">IF(E10&gt;0,$G$4,0)</f>
        <v>9</v>
      </c>
      <c r="E10" s="2">
        <v>123</v>
      </c>
      <c r="F10" s="290" t="s">
        <v>185</v>
      </c>
      <c r="G10" s="2">
        <v>902</v>
      </c>
      <c r="H10" s="2" t="s">
        <v>177</v>
      </c>
      <c r="I10" s="2" t="s">
        <v>178</v>
      </c>
      <c r="J10" s="2" t="s">
        <v>178</v>
      </c>
      <c r="K10" s="590">
        <v>38464</v>
      </c>
      <c r="L10" s="7">
        <v>10</v>
      </c>
      <c r="M10" s="43">
        <v>10</v>
      </c>
      <c r="N10" s="309">
        <v>5</v>
      </c>
      <c r="O10" s="541">
        <f t="shared" ref="O10:O72" si="32">SUM(L10:N10)</f>
        <v>25</v>
      </c>
      <c r="P10" s="233">
        <v>20</v>
      </c>
      <c r="Q10" s="541">
        <f t="shared" si="2"/>
        <v>45</v>
      </c>
      <c r="R10" s="234">
        <v>20</v>
      </c>
      <c r="S10" s="541">
        <f t="shared" si="3"/>
        <v>65</v>
      </c>
      <c r="T10" s="246">
        <f t="shared" ref="T10:T73" si="33">IF(OR(P10="",R10=""),"",S10/S$7*100)</f>
        <v>32.5</v>
      </c>
      <c r="U10" s="25" t="str">
        <f t="shared" ref="U10:U73" si="34">IF(R10="AB","AB",IF(AND(OR(L10="ab",L10="ml"),OR(M10="ab",M10="ml"),OR(O10="ab",O10="ml")),"AB",IF(AND(OR(L10="ab",L10="ml"),OR(O10="ab",O10="ml")),"AB","")))</f>
        <v/>
      </c>
      <c r="V10" s="25" t="str">
        <f t="shared" ref="V10:V73" si="35">IF(OR($G10="NSO",$G10="",R10=""),"",IF(OR(U10="AB",R10="ab"),"AB",IF(AND(T10&gt;=36,R10&gt;=20),"P",IF(AND(T10&gt;=34,R10&gt;=20,COUNTIF(N10:R10,"ml")=0),"G2",IF(AND(T10&gt;=31,R10&gt;=20,COUNTIF(N10:R10,"ml")=0),"G1",IF(T10&gt;=25,"S","F"))))))</f>
        <v>G1</v>
      </c>
      <c r="W10" s="85" t="str">
        <f t="shared" ref="W10:W73" si="36">IF(OR(V10="",V10=0,V10="S",V10="F",V10="AB"),V10,IF(T10&gt;=75,"D",IF(T10&gt;=60,"I",IF(T10&gt;=48,"II",IF(T10&gt;=36,"III",V10)))))</f>
        <v>G1</v>
      </c>
      <c r="X10" s="346">
        <v>10</v>
      </c>
      <c r="Y10" s="347">
        <v>10</v>
      </c>
      <c r="Z10" s="348">
        <v>0</v>
      </c>
      <c r="AA10" s="544">
        <f t="shared" si="4"/>
        <v>20</v>
      </c>
      <c r="AB10" s="351">
        <v>20</v>
      </c>
      <c r="AC10" s="544">
        <f t="shared" si="5"/>
        <v>40</v>
      </c>
      <c r="AD10" s="352">
        <v>20</v>
      </c>
      <c r="AE10" s="544">
        <f t="shared" si="6"/>
        <v>60</v>
      </c>
      <c r="AF10" s="349">
        <f t="shared" ref="AF10:AF73" si="37">IF(OR(AB10="",AD10=""),"",AE10/AE$7*100)</f>
        <v>30</v>
      </c>
      <c r="AG10" s="344" t="str">
        <f t="shared" ref="AG10:AG73" si="38">IF(AD10="AB","AB",IF(AND(OR(X10="ab",X10="ml"),OR(Y10="ab",Y10="ml"),OR(AA10="ab",AA10="ml")),"AB",IF(AND(OR(X10="ab",X10="ml"),OR(AA10="ab",AA10="ml")),"AB","")))</f>
        <v/>
      </c>
      <c r="AH10" s="344" t="str">
        <f t="shared" ref="AH10:AH73" si="39">IF(OR($G10="NSO",$G10="",AD10=""),"",IF(OR(AG10="AB",AD10="ab"),"AB",IF(AND(AF10&gt;=36,AD10&gt;=20),"P",IF(AND(AF10&gt;=34,AD10&gt;=20,COUNTIF(Z10:AD10,"ml")=0),"G2",IF(AND(AF10&gt;=31,AD10&gt;=20,COUNTIF(Z10:AD10,"ml")=0),"G1",IF(AF10&gt;=25,"S","F"))))))</f>
        <v>S</v>
      </c>
      <c r="AI10" s="350" t="str">
        <f t="shared" ref="AI10:AI73" si="40">IF(OR(AH10="",AH10=0,AH10="S",AH10="F",AH10="AB"),AH10,IF(AF10&gt;=75,"D",IF(AF10&gt;=60,"I",IF(AF10&gt;=48,"II",IF(AF10&gt;=36,"III",AH10)))))</f>
        <v>S</v>
      </c>
      <c r="AJ10" s="368">
        <v>12</v>
      </c>
      <c r="AK10" s="369">
        <v>10</v>
      </c>
      <c r="AL10" s="370">
        <v>0</v>
      </c>
      <c r="AM10" s="547">
        <f t="shared" si="7"/>
        <v>22</v>
      </c>
      <c r="AN10" s="373">
        <v>20</v>
      </c>
      <c r="AO10" s="547">
        <f t="shared" si="8"/>
        <v>42</v>
      </c>
      <c r="AP10" s="374">
        <v>20</v>
      </c>
      <c r="AQ10" s="547">
        <f t="shared" si="9"/>
        <v>62</v>
      </c>
      <c r="AR10" s="371">
        <f t="shared" ref="AR10:AR73" si="41">IF(OR(AN10="",AP10=""),"",AQ10/AQ$7*100)</f>
        <v>31</v>
      </c>
      <c r="AS10" s="366" t="str">
        <f t="shared" ref="AS10:AS73" si="42">IF(AP10="AB","AB",IF(AND(OR(AJ10="ab",AJ10="ml"),OR(AK10="ab",AK10="ml"),OR(AM10="ab",AM10="ml")),"AB",IF(AND(OR(AJ10="ab",AJ10="ml"),OR(AM10="ab",AM10="ml")),"AB","")))</f>
        <v/>
      </c>
      <c r="AT10" s="366" t="str">
        <f t="shared" ref="AT10:AT73" si="43">IF(OR($G10="NSO",$G10="",AP10=""),"",IF(OR(AS10="AB",AP10="ab"),"AB",IF(AND(AR10&gt;=36,AP10&gt;=20),"P",IF(AND(AR10&gt;=34,AP10&gt;=20,COUNTIF(AL10:AP10,"ml")=0),"G2",IF(AND(AR10&gt;=31,AP10&gt;=20,COUNTIF(AL10:AP10,"ml")=0),"G1",IF(AR10&gt;=25,"S","F"))))))</f>
        <v>G1</v>
      </c>
      <c r="AU10" s="372" t="str">
        <f t="shared" ref="AU10:AU73" si="44">IF(OR(AT10="",AT10=0,AT10="S",AT10="F",AT10="AB"),AT10,IF(AR10&gt;=75,"D",IF(AR10&gt;=60,"I",IF(AR10&gt;=48,"II",IF(AR10&gt;=36,"III",AT10)))))</f>
        <v>G1</v>
      </c>
      <c r="AV10" s="152">
        <v>10</v>
      </c>
      <c r="AW10" s="53">
        <v>10</v>
      </c>
      <c r="AX10" s="375">
        <v>0</v>
      </c>
      <c r="AY10" s="549">
        <f t="shared" si="10"/>
        <v>20</v>
      </c>
      <c r="AZ10" s="235">
        <v>20</v>
      </c>
      <c r="BA10" s="549">
        <f t="shared" si="11"/>
        <v>40</v>
      </c>
      <c r="BB10" s="236">
        <v>20</v>
      </c>
      <c r="BC10" s="549">
        <f t="shared" si="12"/>
        <v>60</v>
      </c>
      <c r="BD10" s="247">
        <f t="shared" ref="BD10:BD73" si="45">IF(OR(AZ10="",BB10=""),"",BC10/BC$7*100)</f>
        <v>30</v>
      </c>
      <c r="BE10" s="54" t="str">
        <f t="shared" ref="BE10:BE73" si="46">IF(BB10="AB","AB",IF(AND(OR(AV10="ab",AV10="ml"),OR(AW10="ab",AW10="ml"),OR(AY10="ab",AY10="ml")),"AB",IF(AND(OR(AV10="ab",AV10="ml"),OR(AY10="ab",AY10="ml")),"AB","")))</f>
        <v/>
      </c>
      <c r="BF10" s="54" t="str">
        <f t="shared" ref="BF10:BF73" si="47">IF(OR($G10="NSO",$G10="",BB10=""),"",IF(OR(BE10="AB",BB10="ab"),"AB",IF(AND(BD10&gt;=36,BB10&gt;=20),"P",IF(AND(BD10&gt;=34,BB10&gt;=20,COUNTIF(AX10:BB10,"ml")=0),"G2",IF(AND(BD10&gt;=31,BB10&gt;=20,COUNTIF(AX10:BB10,"ml")=0),"G1",IF(BD10&gt;=25,"S","F"))))))</f>
        <v>S</v>
      </c>
      <c r="BG10" s="88" t="str">
        <f t="shared" ref="BG10:BG73" si="48">IF(OR(BF10="",BF10=0,BF10="S",BF10="F",BF10="AB"),BF10,IF(BD10&gt;=75,"D",IF(BD10&gt;=60,"I",IF(BD10&gt;=48,"II",IF(BD10&gt;=36,"III",BF10)))))</f>
        <v>S</v>
      </c>
      <c r="BH10" s="95">
        <v>10</v>
      </c>
      <c r="BI10" s="96">
        <v>10</v>
      </c>
      <c r="BJ10" s="376">
        <v>0</v>
      </c>
      <c r="BK10" s="552">
        <f t="shared" si="13"/>
        <v>20</v>
      </c>
      <c r="BL10" s="238">
        <v>20</v>
      </c>
      <c r="BM10" s="552">
        <f t="shared" si="14"/>
        <v>40</v>
      </c>
      <c r="BN10" s="239">
        <v>20</v>
      </c>
      <c r="BO10" s="552">
        <f t="shared" si="15"/>
        <v>60</v>
      </c>
      <c r="BP10" s="248">
        <f t="shared" ref="BP10:BP73" si="49">IF(OR(BL10="",BN10=""),"",BO10/BO$7*100)</f>
        <v>30</v>
      </c>
      <c r="BQ10" s="26" t="str">
        <f t="shared" ref="BQ10:BQ73" si="50">IF(BN10="AB","AB",IF(AND(OR(BH10="ab",BH10="ml"),OR(BI10="ab",BI10="ml"),OR(BK10="ab",BK10="ml")),"AB",IF(AND(OR(BH10="ab",BH10="ml"),OR(BK10="ab",BK10="ml")),"AB","")))</f>
        <v/>
      </c>
      <c r="BR10" s="26" t="str">
        <f t="shared" ref="BR10:BR73" si="51">IF(OR($G10="NSO",$G10="",BN10=""),"",IF(OR(BQ10="AB",BN10="ab"),"AB",IF(AND(BP10&gt;=36,BN10&gt;=20),"P",IF(AND(BP10&gt;=34,BN10&gt;=20,COUNTIF(BJ10:BN10,"ml")=0),"G2",IF(AND(BP10&gt;=31,BN10&gt;=20,COUNTIF(BJ10:BN10,"ml")=0),"G1",IF(BP10&gt;=25,"S","F"))))))</f>
        <v>S</v>
      </c>
      <c r="BS10" s="39" t="str">
        <f t="shared" ref="BS10:BS73" si="52">IF(OR(BR10="",BR10=0,BR10="S",BR10="F",BR10="AB"),BR10,IF(BP10&gt;=75,"D",IF(BP10&gt;=60,"I",IF(BP10&gt;=48,"II",IF(BP10&gt;=36,"III",BR10)))))</f>
        <v>S</v>
      </c>
      <c r="BT10" s="392">
        <v>10</v>
      </c>
      <c r="BU10" s="393">
        <v>10</v>
      </c>
      <c r="BV10" s="394">
        <v>0</v>
      </c>
      <c r="BW10" s="555">
        <f t="shared" si="16"/>
        <v>20</v>
      </c>
      <c r="BX10" s="397">
        <v>20</v>
      </c>
      <c r="BY10" s="555">
        <f t="shared" si="17"/>
        <v>40</v>
      </c>
      <c r="BZ10" s="398">
        <v>20</v>
      </c>
      <c r="CA10" s="555">
        <f t="shared" si="18"/>
        <v>60</v>
      </c>
      <c r="CB10" s="395">
        <f t="shared" ref="CB10:CB73" si="53">IF(OR(BX10="",BZ10=""),"",CA10/CA$7*100)</f>
        <v>30</v>
      </c>
      <c r="CC10" s="390" t="str">
        <f t="shared" ref="CC10:CC73" si="54">IF(BZ10="AB","AB",IF(AND(OR(BT10="ab",BT10="ml"),OR(BU10="ab",BU10="ml"),OR(BW10="ab",BW10="ml")),"AB",IF(AND(OR(BT10="ab",BT10="ml"),OR(BW10="ab",BW10="ml")),"AB","")))</f>
        <v/>
      </c>
      <c r="CD10" s="390" t="str">
        <f t="shared" ref="CD10:CD73" si="55">IF(OR($G10="NSO",$G10="",BZ10=""),"",IF(OR(CC10="AB",BZ10="ab"),"AB",IF(AND(CB10&gt;=36,BZ10&gt;=20),"P",IF(AND(CB10&gt;=34,BZ10&gt;=20,COUNTIF(BV10:BZ10,"ml")=0),"G2",IF(AND(CB10&gt;=31,BZ10&gt;=20,COUNTIF(BV10:BZ10,"ml")=0),"G1",IF(CB10&gt;=25,"S","F"))))))</f>
        <v>S</v>
      </c>
      <c r="CE10" s="396" t="str">
        <f t="shared" ref="CE10:CE73" si="56">IF(OR(CD10="",CD10=0,CD10="S",CD10="F",CD10="AB"),CD10,IF(CB10&gt;=75,"D",IF(CB10&gt;=60,"I",IF(CB10&gt;=48,"II",IF(CB10&gt;=36,"III",CD10)))))</f>
        <v>S</v>
      </c>
      <c r="CF10" s="92">
        <v>20</v>
      </c>
      <c r="CG10" s="49">
        <v>10</v>
      </c>
      <c r="CH10" s="311"/>
      <c r="CI10" s="50">
        <f t="shared" ref="CI10:CI73" si="57">SUM(CF10:CH10)</f>
        <v>30</v>
      </c>
      <c r="CJ10" s="186">
        <v>30</v>
      </c>
      <c r="CK10" s="240">
        <v>10</v>
      </c>
      <c r="CL10" s="187">
        <f>SUM(CJ10,CK10)</f>
        <v>40</v>
      </c>
      <c r="CM10" s="241">
        <v>60</v>
      </c>
      <c r="CN10" s="242">
        <v>10</v>
      </c>
      <c r="CO10" s="42">
        <f t="shared" ref="CO10:CO73" si="58">SUM(CM10:CN10)</f>
        <v>70</v>
      </c>
      <c r="CP10" s="188">
        <f t="shared" ref="CP10:CP73" si="59">SUM(CI10,CL10,CO10)</f>
        <v>140</v>
      </c>
      <c r="CQ10" s="249">
        <f t="shared" ref="CQ10:CQ73" si="60">IF(OR(CL10="",CO10=""),"",CP10/CP$7*100)</f>
        <v>70</v>
      </c>
      <c r="CR10" s="93" t="str">
        <f t="shared" ref="CR10:CR73" si="61">IF(CQ10&gt;=80,"A",IF(CQ10&gt;=60,"B",IF(CQ10&gt;=40,"C",IF(CQ10&gt;=36,"D",""))))</f>
        <v>B</v>
      </c>
      <c r="CS10" s="152">
        <v>20</v>
      </c>
      <c r="CT10" s="320">
        <v>0</v>
      </c>
      <c r="CU10" s="557">
        <f t="shared" ref="CU10:CU73" si="62">IF(AND(CS10="",CT10=""),"",IF(AND(CS10="ml",CT10="ml"),"ml",IF(AND(CS10="AB",CT10="AB"),"AB",SUM(CS10:CT10))))</f>
        <v>20</v>
      </c>
      <c r="CV10" s="53">
        <v>10</v>
      </c>
      <c r="CW10" s="314"/>
      <c r="CX10" s="557">
        <f t="shared" ref="CX10:CX73" si="63">IF(AND(CV10="",CW10=""),"",IF(AND(CV10="ml",CW10="ml"),"ml",IF(AND(CV10="AB",CW10="AB"),"AB",SUM(CV10:CW10))))</f>
        <v>10</v>
      </c>
      <c r="CY10" s="314"/>
      <c r="CZ10" s="314"/>
      <c r="DA10" s="557" t="str">
        <f t="shared" ref="DA10:DA73" si="64">IF(AND(CY10="",CZ10=""),"",IF(AND(CY10="ml",CZ10="ml"),"ml",IF(AND(CY10="AB",CZ10="AB"),"AB",SUM(CY10:CZ10))))</f>
        <v/>
      </c>
      <c r="DB10" s="558">
        <f t="shared" ref="DB10:DB73" si="65">SUM(CS10,CV10,CY10)</f>
        <v>30</v>
      </c>
      <c r="DC10" s="559">
        <f t="shared" ref="DC10:DC73" si="66">SUM(CT10,CW10,CZ10)</f>
        <v>0</v>
      </c>
      <c r="DD10" s="153">
        <f t="shared" ref="DD10:DD73" si="67">SUM(DB10:DC10)</f>
        <v>30</v>
      </c>
      <c r="DE10" s="154">
        <v>30</v>
      </c>
      <c r="DF10" s="235">
        <v>10</v>
      </c>
      <c r="DG10" s="557">
        <f t="shared" ref="DG10:DG73" si="68">IF(AND(DE10="",DF10=""),"",IF(AND(DE10="ml",DF10="ml"),"ml",IF(AND(DE10="AB",DF10="AB"),"AB",SUM(DE10:DF10))))</f>
        <v>40</v>
      </c>
      <c r="DH10" s="236">
        <v>60</v>
      </c>
      <c r="DI10" s="237">
        <v>15</v>
      </c>
      <c r="DJ10" s="557">
        <f t="shared" ref="DJ10:DJ73" si="69">IF(AND(DH10="",DI10=""),"",IF(AND(DH10="ml",DI10="ml"),"ml",IF(AND(DH10="AB",DI10="AB"),"AB",SUM(DH10:DI10))))</f>
        <v>75</v>
      </c>
      <c r="DK10" s="325">
        <f t="shared" ref="DK10:DK73" si="70">SUM(DB10,DE10,DH10)</f>
        <v>120</v>
      </c>
      <c r="DL10" s="324">
        <f t="shared" ref="DL10:DL73" si="71">SUM(DC10,DF10,DI10)</f>
        <v>25</v>
      </c>
      <c r="DM10" s="156">
        <f t="shared" ref="DM10:DM73" si="72">SUM(DK10:DL10)</f>
        <v>145</v>
      </c>
      <c r="DN10" s="247">
        <f t="shared" ref="DN10:DN73" si="73">IF(OR(DG10="",DJ10=""),"",DM10/DM$7*100)</f>
        <v>72.5</v>
      </c>
      <c r="DO10" s="94" t="str">
        <f t="shared" ref="DO10:DO73" si="74">IF(DN10&gt;=80,"A",IF(DN10&gt;=60,"B",IF(DN10&gt;=40,"C",IF(DN10&gt;=36,"D",""))))</f>
        <v>B</v>
      </c>
      <c r="DP10" s="501">
        <v>14</v>
      </c>
      <c r="DQ10" s="4">
        <v>20</v>
      </c>
      <c r="DR10" s="4">
        <v>14</v>
      </c>
      <c r="DS10" s="498">
        <f t="shared" ref="DS10" si="75">SUM(DP10:DR10)</f>
        <v>48</v>
      </c>
      <c r="DT10" s="499">
        <f t="shared" ref="DT10:DT73" si="76">IF(OR(DS10="",DS$7=""),"",DS10/DS$7*100)</f>
        <v>48</v>
      </c>
      <c r="DU10" s="500" t="str">
        <f t="shared" ref="DU10:DU73" si="77">IF(DT10&gt;=80,"A",IF(DT10&gt;=60,"B",IF(DT10&gt;=40,"C",IF(DT10&gt;=21,"D",""))))</f>
        <v>C</v>
      </c>
      <c r="DV10" s="404">
        <v>15</v>
      </c>
      <c r="DW10" s="2">
        <v>40</v>
      </c>
      <c r="DX10" s="2">
        <v>10</v>
      </c>
      <c r="DY10" s="24">
        <f t="shared" ref="DY10" si="78">SUM(DV10:DX10)</f>
        <v>65</v>
      </c>
      <c r="DZ10" s="249">
        <f t="shared" ref="DZ10:DZ73" si="79">IF(OR(DY10="",DY$7=""),"",DY10/DY$7*100)</f>
        <v>65</v>
      </c>
      <c r="EA10" s="93" t="str">
        <f t="shared" ref="EA10:EA73" si="80">IF(DZ10&gt;=80,"A",IF(DZ10&gt;=60,"B",IF(DZ10&gt;=40,"C",IF(DZ10&gt;=21,"D",""))))</f>
        <v>B</v>
      </c>
      <c r="EB10" s="152">
        <v>10</v>
      </c>
      <c r="EC10" s="53">
        <v>10</v>
      </c>
      <c r="ED10" s="591">
        <v>8</v>
      </c>
      <c r="EE10" s="560">
        <f>SUM(EB10:ED10)</f>
        <v>28</v>
      </c>
      <c r="EF10" s="235">
        <v>10</v>
      </c>
      <c r="EG10" s="155">
        <f t="shared" ref="EG10:EG73" si="81">SUM(EE10,EF10)</f>
        <v>38</v>
      </c>
      <c r="EH10" s="236">
        <v>15</v>
      </c>
      <c r="EI10" s="562">
        <f t="shared" ref="EI10:EI73" si="82">SUM(EG10:EH10)</f>
        <v>53</v>
      </c>
      <c r="EJ10" s="247">
        <f t="shared" ref="EJ10:EJ73" si="83">IF(OR(EF10="",EH10=""),"",EI10/EI$7*100)</f>
        <v>26.5</v>
      </c>
      <c r="EK10" s="94" t="str">
        <f t="shared" ref="EK10:EK73" si="84">IF(EJ10&gt;=80,"A",IF(EJ10&gt;=60,"B",IF(EJ10&gt;=40,"C",IF(EJ10&gt;=36,"D",""))))</f>
        <v/>
      </c>
      <c r="EL10" s="6">
        <v>362</v>
      </c>
      <c r="EM10" s="4">
        <v>210</v>
      </c>
      <c r="EN10" s="40">
        <f t="shared" ref="EN10:EN11" si="85">IF(OR(EL10="",EM10=""),"",EM10/EL10*100)</f>
        <v>58.011049723756905</v>
      </c>
      <c r="EO10" s="37">
        <f t="shared" ref="EO10:EO73" si="86">IF(G10="","",SUM($S$7,$AE$7,$AQ$7,$BC$7,$BO$7,$CA$7))</f>
        <v>1200</v>
      </c>
      <c r="EP10" s="27">
        <f t="shared" ref="EP10:EP73" si="87">IF(G10="","",SUM(S10,AE10,AQ10,BC10,BO10,CA10))</f>
        <v>367</v>
      </c>
      <c r="EQ10" s="119" t="str">
        <f t="shared" ref="EQ10:EQ73" si="88">IF(G10="","",IF(AND(ES10="Passed",EO10&gt;0),EP10/EO10*100,"--"))</f>
        <v>--</v>
      </c>
      <c r="ER10" s="528" t="str">
        <f t="shared" ref="ER10:ER73" si="89">IF(G10="","",IF(AND(EQ10&gt;=60,ES10="Passed"),"First",IF(AND(EQ10&gt;=60,ES10="Passed with G"),"First",IF(AND(EQ10&gt;=48,ES10="Passed"),"Second",IF(AND(EQ10&gt;=48,ES10="Passed With G"),"Second",IF(OR(ES10="Passed",ES10="Passed With G"),"Third","--"))))))</f>
        <v>--</v>
      </c>
      <c r="ES10" s="62" t="str">
        <f t="shared" ref="ES10:ES73" si="90">IF(G10="TC","Transfered",IF($G10="NSO","NSO",IF(OR($G10="",$G10=0,O10="",P10="",R10="",AB10="",AD10="",AN10="",AP10="",AZ10="",BB10="",BL10="",BN10="",BX10="",BZ10=""),"",IF(OR(FD10&gt;0,(FE10+FF10+FG10)&gt;2),"FAILED",IF(OR(FE10&gt;0,FF10&gt;1),"SUPP.",IF(AND(FF10&gt;0,FG10&gt;0),"SUPP.",IF((FF10+FG10),"Passed With G","Passed")))))))</f>
        <v>FAILED</v>
      </c>
      <c r="ET10" s="51" t="str">
        <f t="shared" ref="ET10:ET73" si="91">IF(ES10="Passed",EQ10,"")</f>
        <v/>
      </c>
      <c r="EU10" s="38" t="str">
        <f t="shared" ref="EU10:EU73" si="92">IF(ET10="","",SUMPRODUCT((ET10&lt;ET$9:ET$108)/COUNTIF(ET$9:ET$108,ET$9:ET$108)))</f>
        <v/>
      </c>
      <c r="EV10" s="330" t="str">
        <f t="shared" ref="EV10:EV73" si="93">IF(OR(G10="",G10="NSO",G10="TC"),"",IF(EQ10&gt;81,"Excellent",IF(EQ10&gt;60,"Very Good",IF(EQ10&gt;48,"Good",IF(EQ10&gt;36,"Average","Need Improvement")))))</f>
        <v>Excellent</v>
      </c>
      <c r="EW10" s="75" t="str">
        <f t="shared" ref="EW10:EW73" si="94">IF(G10="","",IF(G10="Tc","Transfered",IF(ES10="nso","Name Separated",IF(FD10&gt;0,"Need Improvement",IF(FE10&gt;0,"Need Improvement",IF(FF10&gt;0,"Need Improvement",IF(EQ10&gt;=80,"Excellent",IF(EQ10&gt;=60,"Very Good",IF(EQ10&gt;=48,"Good",IF(EQ10&gt;=36,"Average",IF(EQ10=0,0,"Need Improvement")))))))))))</f>
        <v>Need Improvement</v>
      </c>
      <c r="EX10" s="56" t="str">
        <f t="shared" ref="EX10:EX73" si="95">W10</f>
        <v>G1</v>
      </c>
      <c r="EY10" s="55" t="str">
        <f t="shared" ref="EY10:EY73" si="96">AI10</f>
        <v>S</v>
      </c>
      <c r="EZ10" s="55" t="str">
        <f t="shared" ref="EZ10:EZ73" si="97">AU10</f>
        <v>G1</v>
      </c>
      <c r="FA10" s="55" t="str">
        <f t="shared" ref="FA10:FA73" si="98">BG10</f>
        <v>S</v>
      </c>
      <c r="FB10" s="55" t="str">
        <f t="shared" ref="FB10:FB73" si="99">BS10</f>
        <v>S</v>
      </c>
      <c r="FC10" s="57" t="str">
        <f t="shared" ref="FC10:FC73" si="100">CE10</f>
        <v>S</v>
      </c>
      <c r="FD10" s="56">
        <f t="shared" ref="FD10:FD73" si="101">COUNTIF(EX10:FC10,"F")+COUNTIF(EX10:FC10,"AB")</f>
        <v>0</v>
      </c>
      <c r="FE10" s="55">
        <f t="shared" ref="FE10:FE73" si="102">COUNTIF(EX10:FC10,"S")</f>
        <v>4</v>
      </c>
      <c r="FF10" s="55">
        <f t="shared" ref="FF10:FF73" si="103">COUNTIF(EX10:FC10,"G1")</f>
        <v>2</v>
      </c>
      <c r="FG10" s="55">
        <f t="shared" ref="FG10:FG73" si="104">COUNTIF(EX10:FC10,"G2")</f>
        <v>0</v>
      </c>
      <c r="FH10" s="57"/>
      <c r="FI10" s="777"/>
      <c r="FJ10" s="777"/>
      <c r="FK10" s="107">
        <f t="shared" ref="FK10:FK73" si="105">CP10</f>
        <v>140</v>
      </c>
      <c r="FL10" s="107" t="s">
        <v>175</v>
      </c>
      <c r="FM10" s="107">
        <f t="shared" ref="FM10:FM73" si="106">$CP$7</f>
        <v>200</v>
      </c>
      <c r="FN10" s="107" t="str">
        <f t="shared" ref="FN10:FN73" si="107">CONCATENATE(FK10,FL10,FM10)</f>
        <v>140/200</v>
      </c>
      <c r="FO10" s="107">
        <f t="shared" ref="FO10:FO73" si="108">DM10</f>
        <v>145</v>
      </c>
      <c r="FP10" s="107" t="s">
        <v>175</v>
      </c>
      <c r="FQ10" s="107">
        <f t="shared" ref="FQ10:FQ73" si="109">$DM$7</f>
        <v>200</v>
      </c>
      <c r="FR10" s="107" t="str">
        <f t="shared" ref="FR10:FR73" si="110">CONCATENATE(FO10,FP10,FQ10)</f>
        <v>145/200</v>
      </c>
      <c r="FS10" s="107">
        <f t="shared" ref="FS10:FS73" si="111">DS10</f>
        <v>48</v>
      </c>
      <c r="FT10" s="107" t="s">
        <v>175</v>
      </c>
      <c r="FU10" s="107">
        <f t="shared" ref="FU10:FU73" si="112">$DS$7</f>
        <v>100</v>
      </c>
      <c r="FV10" s="107" t="str">
        <f t="shared" ref="FV10:FV73" si="113">CONCATENATE(FS10,FT10,FU10)</f>
        <v>48/100</v>
      </c>
      <c r="FW10" s="107">
        <f t="shared" ref="FW10:FW73" si="114">DY10</f>
        <v>65</v>
      </c>
      <c r="FX10" s="107" t="s">
        <v>175</v>
      </c>
      <c r="FY10" s="107">
        <f t="shared" ref="FY10:FY73" si="115">$DY$7</f>
        <v>100</v>
      </c>
      <c r="FZ10" s="107" t="str">
        <f t="shared" ref="FZ10:FZ73" si="116">CONCATENATE(FW10,FX10,FY10)</f>
        <v>65/100</v>
      </c>
      <c r="GA10" s="107">
        <f t="shared" ref="GA10:GA73" si="117">EI10</f>
        <v>53</v>
      </c>
      <c r="GB10" s="107" t="s">
        <v>175</v>
      </c>
      <c r="GC10" s="107">
        <f t="shared" ref="GC10:GC73" si="118">$EI$7</f>
        <v>200</v>
      </c>
      <c r="GD10" s="107" t="str">
        <f t="shared" si="29"/>
        <v>53/200</v>
      </c>
    </row>
    <row r="11" spans="1:186" ht="38.25" customHeight="1">
      <c r="A11" s="100">
        <f t="shared" si="30"/>
        <v>0</v>
      </c>
      <c r="B11" s="230">
        <v>3</v>
      </c>
      <c r="C11" s="23">
        <v>3</v>
      </c>
      <c r="D11" s="24">
        <f t="shared" si="31"/>
        <v>0</v>
      </c>
      <c r="E11" s="2"/>
      <c r="F11" s="290"/>
      <c r="G11" s="1"/>
      <c r="H11" s="2"/>
      <c r="I11" s="2"/>
      <c r="J11" s="2"/>
      <c r="K11" s="590"/>
      <c r="L11" s="7">
        <v>0</v>
      </c>
      <c r="M11" s="43">
        <v>0</v>
      </c>
      <c r="N11" s="309">
        <v>0</v>
      </c>
      <c r="O11" s="541">
        <f t="shared" si="32"/>
        <v>0</v>
      </c>
      <c r="P11" s="233">
        <v>0</v>
      </c>
      <c r="Q11" s="541">
        <f t="shared" si="2"/>
        <v>0</v>
      </c>
      <c r="R11" s="234">
        <v>0</v>
      </c>
      <c r="S11" s="541">
        <f t="shared" si="3"/>
        <v>0</v>
      </c>
      <c r="T11" s="246">
        <f t="shared" si="33"/>
        <v>0</v>
      </c>
      <c r="U11" s="25" t="str">
        <f t="shared" si="34"/>
        <v/>
      </c>
      <c r="V11" s="25" t="str">
        <f t="shared" si="35"/>
        <v/>
      </c>
      <c r="W11" s="85" t="str">
        <f t="shared" si="36"/>
        <v/>
      </c>
      <c r="X11" s="346">
        <v>0</v>
      </c>
      <c r="Y11" s="347">
        <v>0</v>
      </c>
      <c r="Z11" s="348">
        <v>0</v>
      </c>
      <c r="AA11" s="544">
        <f t="shared" si="4"/>
        <v>0</v>
      </c>
      <c r="AB11" s="351">
        <v>0</v>
      </c>
      <c r="AC11" s="544">
        <f t="shared" si="5"/>
        <v>0</v>
      </c>
      <c r="AD11" s="352">
        <v>0</v>
      </c>
      <c r="AE11" s="544">
        <f t="shared" si="6"/>
        <v>0</v>
      </c>
      <c r="AF11" s="349">
        <f t="shared" si="37"/>
        <v>0</v>
      </c>
      <c r="AG11" s="344" t="str">
        <f t="shared" si="38"/>
        <v/>
      </c>
      <c r="AH11" s="344" t="str">
        <f t="shared" si="39"/>
        <v/>
      </c>
      <c r="AI11" s="350" t="str">
        <f t="shared" si="40"/>
        <v/>
      </c>
      <c r="AJ11" s="368">
        <v>0</v>
      </c>
      <c r="AK11" s="369">
        <v>0</v>
      </c>
      <c r="AL11" s="370">
        <v>0</v>
      </c>
      <c r="AM11" s="547">
        <f t="shared" si="7"/>
        <v>0</v>
      </c>
      <c r="AN11" s="373">
        <v>0</v>
      </c>
      <c r="AO11" s="547">
        <f t="shared" si="8"/>
        <v>0</v>
      </c>
      <c r="AP11" s="374">
        <v>0</v>
      </c>
      <c r="AQ11" s="547">
        <f t="shared" si="9"/>
        <v>0</v>
      </c>
      <c r="AR11" s="371">
        <f t="shared" si="41"/>
        <v>0</v>
      </c>
      <c r="AS11" s="366" t="str">
        <f t="shared" si="42"/>
        <v/>
      </c>
      <c r="AT11" s="366" t="str">
        <f t="shared" si="43"/>
        <v/>
      </c>
      <c r="AU11" s="372" t="str">
        <f t="shared" si="44"/>
        <v/>
      </c>
      <c r="AV11" s="152">
        <v>0</v>
      </c>
      <c r="AW11" s="53">
        <v>0</v>
      </c>
      <c r="AX11" s="375">
        <v>0</v>
      </c>
      <c r="AY11" s="549">
        <f t="shared" si="10"/>
        <v>0</v>
      </c>
      <c r="AZ11" s="235">
        <v>0</v>
      </c>
      <c r="BA11" s="549">
        <f t="shared" si="11"/>
        <v>0</v>
      </c>
      <c r="BB11" s="236">
        <v>0</v>
      </c>
      <c r="BC11" s="549">
        <f t="shared" si="12"/>
        <v>0</v>
      </c>
      <c r="BD11" s="247">
        <f t="shared" si="45"/>
        <v>0</v>
      </c>
      <c r="BE11" s="54" t="str">
        <f t="shared" si="46"/>
        <v/>
      </c>
      <c r="BF11" s="54" t="str">
        <f t="shared" si="47"/>
        <v/>
      </c>
      <c r="BG11" s="88" t="str">
        <f t="shared" si="48"/>
        <v/>
      </c>
      <c r="BH11" s="95">
        <v>0</v>
      </c>
      <c r="BI11" s="96">
        <v>0</v>
      </c>
      <c r="BJ11" s="376">
        <v>0</v>
      </c>
      <c r="BK11" s="552">
        <f t="shared" si="13"/>
        <v>0</v>
      </c>
      <c r="BL11" s="238">
        <v>0</v>
      </c>
      <c r="BM11" s="552">
        <f t="shared" si="14"/>
        <v>0</v>
      </c>
      <c r="BN11" s="239">
        <v>0</v>
      </c>
      <c r="BO11" s="552">
        <f t="shared" si="15"/>
        <v>0</v>
      </c>
      <c r="BP11" s="248">
        <f t="shared" si="49"/>
        <v>0</v>
      </c>
      <c r="BQ11" s="26" t="str">
        <f t="shared" si="50"/>
        <v/>
      </c>
      <c r="BR11" s="26" t="str">
        <f t="shared" si="51"/>
        <v/>
      </c>
      <c r="BS11" s="39" t="str">
        <f t="shared" si="52"/>
        <v/>
      </c>
      <c r="BT11" s="392">
        <v>0</v>
      </c>
      <c r="BU11" s="393">
        <v>0</v>
      </c>
      <c r="BV11" s="394">
        <v>0</v>
      </c>
      <c r="BW11" s="555">
        <f t="shared" si="16"/>
        <v>0</v>
      </c>
      <c r="BX11" s="397">
        <v>0</v>
      </c>
      <c r="BY11" s="555">
        <f t="shared" si="17"/>
        <v>0</v>
      </c>
      <c r="BZ11" s="398">
        <v>0</v>
      </c>
      <c r="CA11" s="555">
        <f t="shared" si="18"/>
        <v>0</v>
      </c>
      <c r="CB11" s="395">
        <f t="shared" si="53"/>
        <v>0</v>
      </c>
      <c r="CC11" s="390" t="str">
        <f t="shared" si="54"/>
        <v/>
      </c>
      <c r="CD11" s="390" t="str">
        <f t="shared" si="55"/>
        <v/>
      </c>
      <c r="CE11" s="396" t="str">
        <f t="shared" si="56"/>
        <v/>
      </c>
      <c r="CF11" s="92">
        <v>0</v>
      </c>
      <c r="CG11" s="49">
        <v>0</v>
      </c>
      <c r="CH11" s="311"/>
      <c r="CI11" s="50">
        <f t="shared" si="57"/>
        <v>0</v>
      </c>
      <c r="CJ11" s="186">
        <v>0</v>
      </c>
      <c r="CK11" s="240">
        <v>0</v>
      </c>
      <c r="CL11" s="187">
        <f t="shared" ref="CL11:CL74" si="119">SUM(CJ11,CK11)</f>
        <v>0</v>
      </c>
      <c r="CM11" s="241">
        <v>0</v>
      </c>
      <c r="CN11" s="242">
        <f>IF($S$7="NA","NA",0)</f>
        <v>0</v>
      </c>
      <c r="CO11" s="42">
        <f t="shared" si="58"/>
        <v>0</v>
      </c>
      <c r="CP11" s="188">
        <f t="shared" si="59"/>
        <v>0</v>
      </c>
      <c r="CQ11" s="249">
        <f t="shared" si="60"/>
        <v>0</v>
      </c>
      <c r="CR11" s="93" t="str">
        <f t="shared" si="61"/>
        <v/>
      </c>
      <c r="CS11" s="152">
        <v>0</v>
      </c>
      <c r="CT11" s="320">
        <v>0</v>
      </c>
      <c r="CU11" s="557">
        <f t="shared" si="62"/>
        <v>0</v>
      </c>
      <c r="CV11" s="53">
        <v>0</v>
      </c>
      <c r="CW11" s="314"/>
      <c r="CX11" s="557">
        <f t="shared" si="63"/>
        <v>0</v>
      </c>
      <c r="CY11" s="314"/>
      <c r="CZ11" s="314"/>
      <c r="DA11" s="557" t="str">
        <f t="shared" si="64"/>
        <v/>
      </c>
      <c r="DB11" s="558">
        <f t="shared" si="65"/>
        <v>0</v>
      </c>
      <c r="DC11" s="559">
        <f t="shared" si="66"/>
        <v>0</v>
      </c>
      <c r="DD11" s="153">
        <f t="shared" si="67"/>
        <v>0</v>
      </c>
      <c r="DE11" s="154">
        <v>0</v>
      </c>
      <c r="DF11" s="235">
        <v>0</v>
      </c>
      <c r="DG11" s="557">
        <f t="shared" si="68"/>
        <v>0</v>
      </c>
      <c r="DH11" s="236">
        <v>0</v>
      </c>
      <c r="DI11" s="237">
        <f>IF($S$7="NA","NA",0)</f>
        <v>0</v>
      </c>
      <c r="DJ11" s="557">
        <f t="shared" si="69"/>
        <v>0</v>
      </c>
      <c r="DK11" s="325">
        <f t="shared" si="70"/>
        <v>0</v>
      </c>
      <c r="DL11" s="324">
        <f t="shared" si="71"/>
        <v>0</v>
      </c>
      <c r="DM11" s="156">
        <f t="shared" si="72"/>
        <v>0</v>
      </c>
      <c r="DN11" s="247">
        <f t="shared" si="73"/>
        <v>0</v>
      </c>
      <c r="DO11" s="94" t="str">
        <f t="shared" si="74"/>
        <v/>
      </c>
      <c r="DP11" s="501">
        <v>0</v>
      </c>
      <c r="DQ11" s="4">
        <v>0</v>
      </c>
      <c r="DR11" s="4">
        <v>0</v>
      </c>
      <c r="DS11" s="498">
        <f t="shared" ref="DS11:DS12" si="120">SUM(DP11:DR11)</f>
        <v>0</v>
      </c>
      <c r="DT11" s="499">
        <f t="shared" si="76"/>
        <v>0</v>
      </c>
      <c r="DU11" s="500" t="str">
        <f t="shared" si="77"/>
        <v/>
      </c>
      <c r="DV11" s="404">
        <v>0</v>
      </c>
      <c r="DW11" s="2">
        <v>0</v>
      </c>
      <c r="DX11" s="2">
        <v>0</v>
      </c>
      <c r="DY11" s="24">
        <f t="shared" ref="DY11:DY12" si="121">SUM(DV11:DX11)</f>
        <v>0</v>
      </c>
      <c r="DZ11" s="249">
        <f t="shared" si="79"/>
        <v>0</v>
      </c>
      <c r="EA11" s="93" t="str">
        <f t="shared" si="80"/>
        <v/>
      </c>
      <c r="EB11" s="152">
        <v>0</v>
      </c>
      <c r="EC11" s="53">
        <v>0</v>
      </c>
      <c r="ED11" s="591">
        <v>0</v>
      </c>
      <c r="EE11" s="560">
        <f t="shared" ref="EE11:EE74" si="122">SUM(EB11:ED11)</f>
        <v>0</v>
      </c>
      <c r="EF11" s="235">
        <v>0</v>
      </c>
      <c r="EG11" s="155">
        <f t="shared" si="81"/>
        <v>0</v>
      </c>
      <c r="EH11" s="236">
        <v>0</v>
      </c>
      <c r="EI11" s="562">
        <f t="shared" si="82"/>
        <v>0</v>
      </c>
      <c r="EJ11" s="247">
        <f t="shared" si="83"/>
        <v>0</v>
      </c>
      <c r="EK11" s="94" t="str">
        <f t="shared" si="84"/>
        <v/>
      </c>
      <c r="EL11" s="6"/>
      <c r="EM11" s="4"/>
      <c r="EN11" s="40" t="str">
        <f t="shared" si="85"/>
        <v/>
      </c>
      <c r="EO11" s="37" t="str">
        <f t="shared" si="86"/>
        <v/>
      </c>
      <c r="EP11" s="27" t="str">
        <f t="shared" si="87"/>
        <v/>
      </c>
      <c r="EQ11" s="119" t="str">
        <f t="shared" si="88"/>
        <v/>
      </c>
      <c r="ER11" s="528" t="str">
        <f t="shared" si="89"/>
        <v/>
      </c>
      <c r="ES11" s="62" t="str">
        <f t="shared" si="90"/>
        <v/>
      </c>
      <c r="ET11" s="51" t="str">
        <f t="shared" si="91"/>
        <v/>
      </c>
      <c r="EU11" s="38" t="str">
        <f t="shared" si="92"/>
        <v/>
      </c>
      <c r="EV11" s="330" t="str">
        <f t="shared" si="93"/>
        <v/>
      </c>
      <c r="EW11" s="75" t="str">
        <f t="shared" si="94"/>
        <v/>
      </c>
      <c r="EX11" s="56" t="str">
        <f t="shared" si="95"/>
        <v/>
      </c>
      <c r="EY11" s="55" t="str">
        <f t="shared" si="96"/>
        <v/>
      </c>
      <c r="EZ11" s="55" t="str">
        <f t="shared" si="97"/>
        <v/>
      </c>
      <c r="FA11" s="55" t="str">
        <f t="shared" si="98"/>
        <v/>
      </c>
      <c r="FB11" s="55" t="str">
        <f t="shared" si="99"/>
        <v/>
      </c>
      <c r="FC11" s="57" t="str">
        <f t="shared" si="100"/>
        <v/>
      </c>
      <c r="FD11" s="56">
        <f t="shared" si="101"/>
        <v>0</v>
      </c>
      <c r="FE11" s="55">
        <f t="shared" si="102"/>
        <v>0</v>
      </c>
      <c r="FF11" s="55">
        <f t="shared" si="103"/>
        <v>0</v>
      </c>
      <c r="FG11" s="55">
        <f t="shared" si="104"/>
        <v>0</v>
      </c>
      <c r="FH11" s="57"/>
      <c r="FI11" s="777"/>
      <c r="FJ11" s="777"/>
      <c r="FK11" s="107">
        <f t="shared" si="105"/>
        <v>0</v>
      </c>
      <c r="FL11" s="107" t="s">
        <v>175</v>
      </c>
      <c r="FM11" s="107">
        <f t="shared" si="106"/>
        <v>200</v>
      </c>
      <c r="FN11" s="107" t="str">
        <f t="shared" si="107"/>
        <v>0/200</v>
      </c>
      <c r="FO11" s="107">
        <f t="shared" si="108"/>
        <v>0</v>
      </c>
      <c r="FP11" s="107" t="s">
        <v>175</v>
      </c>
      <c r="FQ11" s="107">
        <f t="shared" si="109"/>
        <v>200</v>
      </c>
      <c r="FR11" s="107" t="str">
        <f t="shared" si="110"/>
        <v>0/200</v>
      </c>
      <c r="FS11" s="107">
        <f t="shared" si="111"/>
        <v>0</v>
      </c>
      <c r="FT11" s="107" t="s">
        <v>175</v>
      </c>
      <c r="FU11" s="107">
        <f t="shared" si="112"/>
        <v>100</v>
      </c>
      <c r="FV11" s="107" t="str">
        <f t="shared" si="113"/>
        <v>0/100</v>
      </c>
      <c r="FW11" s="107">
        <f t="shared" si="114"/>
        <v>0</v>
      </c>
      <c r="FX11" s="107" t="s">
        <v>175</v>
      </c>
      <c r="FY11" s="107">
        <f t="shared" si="115"/>
        <v>100</v>
      </c>
      <c r="FZ11" s="107" t="str">
        <f t="shared" si="116"/>
        <v>0/100</v>
      </c>
      <c r="GA11" s="107">
        <f t="shared" si="117"/>
        <v>0</v>
      </c>
      <c r="GB11" s="107" t="s">
        <v>175</v>
      </c>
      <c r="GC11" s="107">
        <f t="shared" si="118"/>
        <v>200</v>
      </c>
      <c r="GD11" s="107" t="str">
        <f t="shared" si="29"/>
        <v>0/200</v>
      </c>
    </row>
    <row r="12" spans="1:186" ht="38.25" customHeight="1">
      <c r="A12" s="100">
        <f t="shared" si="30"/>
        <v>0</v>
      </c>
      <c r="B12" s="230">
        <v>4</v>
      </c>
      <c r="C12" s="28">
        <v>4</v>
      </c>
      <c r="D12" s="24">
        <f t="shared" si="31"/>
        <v>0</v>
      </c>
      <c r="E12" s="2"/>
      <c r="F12" s="290"/>
      <c r="G12" s="2"/>
      <c r="H12" s="2"/>
      <c r="I12" s="2"/>
      <c r="J12" s="2"/>
      <c r="K12" s="590"/>
      <c r="L12" s="7">
        <v>0</v>
      </c>
      <c r="M12" s="43">
        <v>0</v>
      </c>
      <c r="N12" s="309">
        <v>0</v>
      </c>
      <c r="O12" s="541">
        <f t="shared" si="32"/>
        <v>0</v>
      </c>
      <c r="P12" s="233">
        <v>0</v>
      </c>
      <c r="Q12" s="541">
        <f t="shared" si="2"/>
        <v>0</v>
      </c>
      <c r="R12" s="234">
        <v>0</v>
      </c>
      <c r="S12" s="541">
        <f t="shared" si="3"/>
        <v>0</v>
      </c>
      <c r="T12" s="246">
        <f t="shared" si="33"/>
        <v>0</v>
      </c>
      <c r="U12" s="25" t="str">
        <f t="shared" si="34"/>
        <v/>
      </c>
      <c r="V12" s="25" t="str">
        <f t="shared" si="35"/>
        <v/>
      </c>
      <c r="W12" s="85" t="str">
        <f t="shared" si="36"/>
        <v/>
      </c>
      <c r="X12" s="346">
        <v>0</v>
      </c>
      <c r="Y12" s="347">
        <v>0</v>
      </c>
      <c r="Z12" s="348">
        <v>0</v>
      </c>
      <c r="AA12" s="544">
        <f t="shared" si="4"/>
        <v>0</v>
      </c>
      <c r="AB12" s="351">
        <v>0</v>
      </c>
      <c r="AC12" s="544">
        <f t="shared" si="5"/>
        <v>0</v>
      </c>
      <c r="AD12" s="352">
        <v>0</v>
      </c>
      <c r="AE12" s="544">
        <f t="shared" si="6"/>
        <v>0</v>
      </c>
      <c r="AF12" s="349">
        <f t="shared" si="37"/>
        <v>0</v>
      </c>
      <c r="AG12" s="344" t="str">
        <f t="shared" si="38"/>
        <v/>
      </c>
      <c r="AH12" s="344" t="str">
        <f t="shared" si="39"/>
        <v/>
      </c>
      <c r="AI12" s="350" t="str">
        <f t="shared" si="40"/>
        <v/>
      </c>
      <c r="AJ12" s="368">
        <v>0</v>
      </c>
      <c r="AK12" s="369">
        <v>0</v>
      </c>
      <c r="AL12" s="370">
        <v>0</v>
      </c>
      <c r="AM12" s="547">
        <f t="shared" si="7"/>
        <v>0</v>
      </c>
      <c r="AN12" s="373">
        <v>0</v>
      </c>
      <c r="AO12" s="547">
        <f t="shared" si="8"/>
        <v>0</v>
      </c>
      <c r="AP12" s="374">
        <v>0</v>
      </c>
      <c r="AQ12" s="547">
        <f t="shared" si="9"/>
        <v>0</v>
      </c>
      <c r="AR12" s="371">
        <f t="shared" si="41"/>
        <v>0</v>
      </c>
      <c r="AS12" s="366" t="str">
        <f t="shared" si="42"/>
        <v/>
      </c>
      <c r="AT12" s="366" t="str">
        <f t="shared" si="43"/>
        <v/>
      </c>
      <c r="AU12" s="372" t="str">
        <f t="shared" si="44"/>
        <v/>
      </c>
      <c r="AV12" s="152">
        <v>0</v>
      </c>
      <c r="AW12" s="53">
        <v>0</v>
      </c>
      <c r="AX12" s="375">
        <v>0</v>
      </c>
      <c r="AY12" s="549">
        <f t="shared" si="10"/>
        <v>0</v>
      </c>
      <c r="AZ12" s="235">
        <v>0</v>
      </c>
      <c r="BA12" s="549">
        <f t="shared" si="11"/>
        <v>0</v>
      </c>
      <c r="BB12" s="236">
        <v>0</v>
      </c>
      <c r="BC12" s="549">
        <f t="shared" si="12"/>
        <v>0</v>
      </c>
      <c r="BD12" s="247">
        <f t="shared" si="45"/>
        <v>0</v>
      </c>
      <c r="BE12" s="54" t="str">
        <f t="shared" si="46"/>
        <v/>
      </c>
      <c r="BF12" s="54" t="str">
        <f t="shared" si="47"/>
        <v/>
      </c>
      <c r="BG12" s="88" t="str">
        <f t="shared" si="48"/>
        <v/>
      </c>
      <c r="BH12" s="95">
        <v>0</v>
      </c>
      <c r="BI12" s="96">
        <v>0</v>
      </c>
      <c r="BJ12" s="376">
        <v>0</v>
      </c>
      <c r="BK12" s="552">
        <f t="shared" si="13"/>
        <v>0</v>
      </c>
      <c r="BL12" s="238">
        <v>0</v>
      </c>
      <c r="BM12" s="552">
        <f t="shared" si="14"/>
        <v>0</v>
      </c>
      <c r="BN12" s="239">
        <v>0</v>
      </c>
      <c r="BO12" s="552">
        <f t="shared" si="15"/>
        <v>0</v>
      </c>
      <c r="BP12" s="248">
        <f t="shared" si="49"/>
        <v>0</v>
      </c>
      <c r="BQ12" s="26" t="str">
        <f t="shared" si="50"/>
        <v/>
      </c>
      <c r="BR12" s="26" t="str">
        <f t="shared" si="51"/>
        <v/>
      </c>
      <c r="BS12" s="39" t="str">
        <f t="shared" si="52"/>
        <v/>
      </c>
      <c r="BT12" s="392">
        <v>0</v>
      </c>
      <c r="BU12" s="393">
        <v>0</v>
      </c>
      <c r="BV12" s="394">
        <v>0</v>
      </c>
      <c r="BW12" s="555">
        <f t="shared" si="16"/>
        <v>0</v>
      </c>
      <c r="BX12" s="397">
        <v>0</v>
      </c>
      <c r="BY12" s="555">
        <f t="shared" si="17"/>
        <v>0</v>
      </c>
      <c r="BZ12" s="398">
        <v>0</v>
      </c>
      <c r="CA12" s="555">
        <f t="shared" si="18"/>
        <v>0</v>
      </c>
      <c r="CB12" s="395">
        <f t="shared" si="53"/>
        <v>0</v>
      </c>
      <c r="CC12" s="390" t="str">
        <f t="shared" si="54"/>
        <v/>
      </c>
      <c r="CD12" s="390" t="str">
        <f t="shared" si="55"/>
        <v/>
      </c>
      <c r="CE12" s="396" t="str">
        <f t="shared" si="56"/>
        <v/>
      </c>
      <c r="CF12" s="92">
        <v>0</v>
      </c>
      <c r="CG12" s="49">
        <v>0</v>
      </c>
      <c r="CH12" s="311"/>
      <c r="CI12" s="50">
        <f t="shared" si="57"/>
        <v>0</v>
      </c>
      <c r="CJ12" s="186">
        <v>0</v>
      </c>
      <c r="CK12" s="240">
        <v>0</v>
      </c>
      <c r="CL12" s="187">
        <f t="shared" si="119"/>
        <v>0</v>
      </c>
      <c r="CM12" s="241">
        <v>0</v>
      </c>
      <c r="CN12" s="242">
        <f t="shared" ref="CN12:CN47" si="123">IF($S$7="NA","NA",0)</f>
        <v>0</v>
      </c>
      <c r="CO12" s="42">
        <f t="shared" si="58"/>
        <v>0</v>
      </c>
      <c r="CP12" s="188">
        <f t="shared" si="59"/>
        <v>0</v>
      </c>
      <c r="CQ12" s="249">
        <f t="shared" si="60"/>
        <v>0</v>
      </c>
      <c r="CR12" s="93" t="str">
        <f t="shared" si="61"/>
        <v/>
      </c>
      <c r="CS12" s="152">
        <v>0</v>
      </c>
      <c r="CT12" s="320">
        <v>0</v>
      </c>
      <c r="CU12" s="557">
        <f t="shared" si="62"/>
        <v>0</v>
      </c>
      <c r="CV12" s="53">
        <v>0</v>
      </c>
      <c r="CW12" s="314"/>
      <c r="CX12" s="557">
        <f t="shared" si="63"/>
        <v>0</v>
      </c>
      <c r="CY12" s="314"/>
      <c r="CZ12" s="314"/>
      <c r="DA12" s="557" t="str">
        <f t="shared" si="64"/>
        <v/>
      </c>
      <c r="DB12" s="558">
        <f t="shared" si="65"/>
        <v>0</v>
      </c>
      <c r="DC12" s="559">
        <f t="shared" si="66"/>
        <v>0</v>
      </c>
      <c r="DD12" s="153">
        <f t="shared" si="67"/>
        <v>0</v>
      </c>
      <c r="DE12" s="154">
        <v>0</v>
      </c>
      <c r="DF12" s="235">
        <v>0</v>
      </c>
      <c r="DG12" s="557">
        <f t="shared" si="68"/>
        <v>0</v>
      </c>
      <c r="DH12" s="236">
        <v>0</v>
      </c>
      <c r="DI12" s="237">
        <f t="shared" ref="DI12:DI47" si="124">IF($S$7="NA","NA",0)</f>
        <v>0</v>
      </c>
      <c r="DJ12" s="557">
        <f t="shared" si="69"/>
        <v>0</v>
      </c>
      <c r="DK12" s="325">
        <f t="shared" si="70"/>
        <v>0</v>
      </c>
      <c r="DL12" s="324">
        <f t="shared" si="71"/>
        <v>0</v>
      </c>
      <c r="DM12" s="156">
        <f t="shared" si="72"/>
        <v>0</v>
      </c>
      <c r="DN12" s="247">
        <f t="shared" si="73"/>
        <v>0</v>
      </c>
      <c r="DO12" s="94" t="str">
        <f t="shared" si="74"/>
        <v/>
      </c>
      <c r="DP12" s="501">
        <v>0</v>
      </c>
      <c r="DQ12" s="4">
        <v>0</v>
      </c>
      <c r="DR12" s="4">
        <v>0</v>
      </c>
      <c r="DS12" s="498">
        <f t="shared" si="120"/>
        <v>0</v>
      </c>
      <c r="DT12" s="499">
        <f t="shared" si="76"/>
        <v>0</v>
      </c>
      <c r="DU12" s="500" t="str">
        <f t="shared" si="77"/>
        <v/>
      </c>
      <c r="DV12" s="404">
        <v>0</v>
      </c>
      <c r="DW12" s="2">
        <v>0</v>
      </c>
      <c r="DX12" s="2">
        <v>0</v>
      </c>
      <c r="DY12" s="24">
        <f t="shared" si="121"/>
        <v>0</v>
      </c>
      <c r="DZ12" s="249">
        <f t="shared" si="79"/>
        <v>0</v>
      </c>
      <c r="EA12" s="93" t="str">
        <f t="shared" si="80"/>
        <v/>
      </c>
      <c r="EB12" s="152">
        <v>0</v>
      </c>
      <c r="EC12" s="53">
        <v>0</v>
      </c>
      <c r="ED12" s="591">
        <v>0</v>
      </c>
      <c r="EE12" s="560">
        <f t="shared" si="122"/>
        <v>0</v>
      </c>
      <c r="EF12" s="235">
        <v>0</v>
      </c>
      <c r="EG12" s="155">
        <f t="shared" si="81"/>
        <v>0</v>
      </c>
      <c r="EH12" s="236">
        <v>0</v>
      </c>
      <c r="EI12" s="562">
        <f t="shared" si="82"/>
        <v>0</v>
      </c>
      <c r="EJ12" s="247">
        <f t="shared" si="83"/>
        <v>0</v>
      </c>
      <c r="EK12" s="94" t="str">
        <f t="shared" si="84"/>
        <v/>
      </c>
      <c r="EL12" s="6"/>
      <c r="EM12" s="4"/>
      <c r="EN12" s="40" t="str">
        <f t="shared" ref="EN12:EN49" si="125">IF(OR(EL12="",EM12=""),"",EM12/EL12*100)</f>
        <v/>
      </c>
      <c r="EO12" s="37" t="str">
        <f t="shared" si="86"/>
        <v/>
      </c>
      <c r="EP12" s="27" t="str">
        <f t="shared" si="87"/>
        <v/>
      </c>
      <c r="EQ12" s="119" t="str">
        <f t="shared" si="88"/>
        <v/>
      </c>
      <c r="ER12" s="528" t="str">
        <f t="shared" si="89"/>
        <v/>
      </c>
      <c r="ES12" s="62" t="str">
        <f t="shared" si="90"/>
        <v/>
      </c>
      <c r="ET12" s="51" t="str">
        <f t="shared" si="91"/>
        <v/>
      </c>
      <c r="EU12" s="38" t="str">
        <f t="shared" si="92"/>
        <v/>
      </c>
      <c r="EV12" s="330" t="str">
        <f t="shared" si="93"/>
        <v/>
      </c>
      <c r="EW12" s="75" t="str">
        <f t="shared" si="94"/>
        <v/>
      </c>
      <c r="EX12" s="56" t="str">
        <f t="shared" si="95"/>
        <v/>
      </c>
      <c r="EY12" s="55" t="str">
        <f t="shared" si="96"/>
        <v/>
      </c>
      <c r="EZ12" s="55" t="str">
        <f t="shared" si="97"/>
        <v/>
      </c>
      <c r="FA12" s="55" t="str">
        <f t="shared" si="98"/>
        <v/>
      </c>
      <c r="FB12" s="55" t="str">
        <f t="shared" si="99"/>
        <v/>
      </c>
      <c r="FC12" s="57" t="str">
        <f t="shared" si="100"/>
        <v/>
      </c>
      <c r="FD12" s="56">
        <f t="shared" si="101"/>
        <v>0</v>
      </c>
      <c r="FE12" s="55">
        <f t="shared" si="102"/>
        <v>0</v>
      </c>
      <c r="FF12" s="55">
        <f t="shared" si="103"/>
        <v>0</v>
      </c>
      <c r="FG12" s="55">
        <f t="shared" si="104"/>
        <v>0</v>
      </c>
      <c r="FH12" s="57"/>
      <c r="FI12" s="777"/>
      <c r="FJ12" s="777"/>
      <c r="FK12" s="107">
        <f t="shared" si="105"/>
        <v>0</v>
      </c>
      <c r="FL12" s="107" t="s">
        <v>175</v>
      </c>
      <c r="FM12" s="107">
        <f t="shared" si="106"/>
        <v>200</v>
      </c>
      <c r="FN12" s="107" t="str">
        <f t="shared" si="107"/>
        <v>0/200</v>
      </c>
      <c r="FO12" s="107">
        <f t="shared" si="108"/>
        <v>0</v>
      </c>
      <c r="FP12" s="107" t="s">
        <v>175</v>
      </c>
      <c r="FQ12" s="107">
        <f t="shared" si="109"/>
        <v>200</v>
      </c>
      <c r="FR12" s="107" t="str">
        <f t="shared" si="110"/>
        <v>0/200</v>
      </c>
      <c r="FS12" s="107">
        <f t="shared" si="111"/>
        <v>0</v>
      </c>
      <c r="FT12" s="107" t="s">
        <v>175</v>
      </c>
      <c r="FU12" s="107">
        <f t="shared" si="112"/>
        <v>100</v>
      </c>
      <c r="FV12" s="107" t="str">
        <f t="shared" si="113"/>
        <v>0/100</v>
      </c>
      <c r="FW12" s="107">
        <f t="shared" si="114"/>
        <v>0</v>
      </c>
      <c r="FX12" s="107" t="s">
        <v>175</v>
      </c>
      <c r="FY12" s="107">
        <f t="shared" si="115"/>
        <v>100</v>
      </c>
      <c r="FZ12" s="107" t="str">
        <f t="shared" si="116"/>
        <v>0/100</v>
      </c>
      <c r="GA12" s="107">
        <f t="shared" si="117"/>
        <v>0</v>
      </c>
      <c r="GB12" s="107" t="s">
        <v>175</v>
      </c>
      <c r="GC12" s="107">
        <f t="shared" si="118"/>
        <v>200</v>
      </c>
      <c r="GD12" s="107" t="str">
        <f t="shared" si="29"/>
        <v>0/200</v>
      </c>
    </row>
    <row r="13" spans="1:186" ht="38.25" customHeight="1">
      <c r="A13" s="100">
        <f t="shared" si="30"/>
        <v>0</v>
      </c>
      <c r="B13" s="230">
        <v>5</v>
      </c>
      <c r="C13" s="23">
        <v>5</v>
      </c>
      <c r="D13" s="24">
        <f>IF(E13&gt;0,$G$4,0)</f>
        <v>0</v>
      </c>
      <c r="E13" s="2"/>
      <c r="F13" s="290"/>
      <c r="G13" s="1"/>
      <c r="H13" s="2"/>
      <c r="I13" s="2"/>
      <c r="J13" s="2"/>
      <c r="K13" s="590"/>
      <c r="L13" s="7">
        <v>0</v>
      </c>
      <c r="M13" s="43">
        <v>0</v>
      </c>
      <c r="N13" s="309">
        <v>0</v>
      </c>
      <c r="O13" s="541">
        <f t="shared" si="32"/>
        <v>0</v>
      </c>
      <c r="P13" s="233">
        <v>0</v>
      </c>
      <c r="Q13" s="541">
        <f t="shared" si="2"/>
        <v>0</v>
      </c>
      <c r="R13" s="234">
        <v>0</v>
      </c>
      <c r="S13" s="541">
        <f t="shared" si="3"/>
        <v>0</v>
      </c>
      <c r="T13" s="246">
        <f t="shared" si="33"/>
        <v>0</v>
      </c>
      <c r="U13" s="25" t="str">
        <f t="shared" si="34"/>
        <v/>
      </c>
      <c r="V13" s="25" t="str">
        <f t="shared" si="35"/>
        <v/>
      </c>
      <c r="W13" s="85" t="str">
        <f t="shared" si="36"/>
        <v/>
      </c>
      <c r="X13" s="346">
        <v>0</v>
      </c>
      <c r="Y13" s="347">
        <v>0</v>
      </c>
      <c r="Z13" s="348">
        <v>0</v>
      </c>
      <c r="AA13" s="544">
        <f t="shared" si="4"/>
        <v>0</v>
      </c>
      <c r="AB13" s="351">
        <v>0</v>
      </c>
      <c r="AC13" s="544">
        <f t="shared" si="5"/>
        <v>0</v>
      </c>
      <c r="AD13" s="352">
        <v>0</v>
      </c>
      <c r="AE13" s="544">
        <f t="shared" si="6"/>
        <v>0</v>
      </c>
      <c r="AF13" s="349">
        <f t="shared" si="37"/>
        <v>0</v>
      </c>
      <c r="AG13" s="344" t="str">
        <f t="shared" si="38"/>
        <v/>
      </c>
      <c r="AH13" s="344" t="str">
        <f t="shared" si="39"/>
        <v/>
      </c>
      <c r="AI13" s="350" t="str">
        <f t="shared" si="40"/>
        <v/>
      </c>
      <c r="AJ13" s="368">
        <v>0</v>
      </c>
      <c r="AK13" s="369">
        <v>0</v>
      </c>
      <c r="AL13" s="370">
        <v>0</v>
      </c>
      <c r="AM13" s="547">
        <f t="shared" si="7"/>
        <v>0</v>
      </c>
      <c r="AN13" s="373">
        <v>0</v>
      </c>
      <c r="AO13" s="547">
        <f t="shared" si="8"/>
        <v>0</v>
      </c>
      <c r="AP13" s="374">
        <v>0</v>
      </c>
      <c r="AQ13" s="547">
        <f t="shared" si="9"/>
        <v>0</v>
      </c>
      <c r="AR13" s="371">
        <f t="shared" si="41"/>
        <v>0</v>
      </c>
      <c r="AS13" s="366" t="str">
        <f t="shared" si="42"/>
        <v/>
      </c>
      <c r="AT13" s="366" t="str">
        <f t="shared" si="43"/>
        <v/>
      </c>
      <c r="AU13" s="372" t="str">
        <f t="shared" si="44"/>
        <v/>
      </c>
      <c r="AV13" s="152">
        <v>0</v>
      </c>
      <c r="AW13" s="53">
        <v>0</v>
      </c>
      <c r="AX13" s="375">
        <v>0</v>
      </c>
      <c r="AY13" s="549">
        <f t="shared" si="10"/>
        <v>0</v>
      </c>
      <c r="AZ13" s="235">
        <v>0</v>
      </c>
      <c r="BA13" s="549">
        <f t="shared" si="11"/>
        <v>0</v>
      </c>
      <c r="BB13" s="236">
        <v>0</v>
      </c>
      <c r="BC13" s="549">
        <f t="shared" si="12"/>
        <v>0</v>
      </c>
      <c r="BD13" s="247">
        <f t="shared" si="45"/>
        <v>0</v>
      </c>
      <c r="BE13" s="54" t="str">
        <f t="shared" si="46"/>
        <v/>
      </c>
      <c r="BF13" s="54" t="str">
        <f t="shared" si="47"/>
        <v/>
      </c>
      <c r="BG13" s="88" t="str">
        <f t="shared" si="48"/>
        <v/>
      </c>
      <c r="BH13" s="95">
        <v>0</v>
      </c>
      <c r="BI13" s="96">
        <v>0</v>
      </c>
      <c r="BJ13" s="376">
        <v>0</v>
      </c>
      <c r="BK13" s="552">
        <f t="shared" si="13"/>
        <v>0</v>
      </c>
      <c r="BL13" s="238">
        <v>0</v>
      </c>
      <c r="BM13" s="552">
        <f t="shared" si="14"/>
        <v>0</v>
      </c>
      <c r="BN13" s="239">
        <v>0</v>
      </c>
      <c r="BO13" s="552">
        <f t="shared" si="15"/>
        <v>0</v>
      </c>
      <c r="BP13" s="248">
        <f t="shared" si="49"/>
        <v>0</v>
      </c>
      <c r="BQ13" s="26" t="str">
        <f t="shared" si="50"/>
        <v/>
      </c>
      <c r="BR13" s="26" t="str">
        <f t="shared" si="51"/>
        <v/>
      </c>
      <c r="BS13" s="39" t="str">
        <f t="shared" si="52"/>
        <v/>
      </c>
      <c r="BT13" s="392">
        <v>0</v>
      </c>
      <c r="BU13" s="393">
        <v>0</v>
      </c>
      <c r="BV13" s="394">
        <v>0</v>
      </c>
      <c r="BW13" s="555">
        <f t="shared" si="16"/>
        <v>0</v>
      </c>
      <c r="BX13" s="397">
        <v>0</v>
      </c>
      <c r="BY13" s="555">
        <f t="shared" si="17"/>
        <v>0</v>
      </c>
      <c r="BZ13" s="398">
        <v>0</v>
      </c>
      <c r="CA13" s="555">
        <f t="shared" si="18"/>
        <v>0</v>
      </c>
      <c r="CB13" s="395">
        <f t="shared" si="53"/>
        <v>0</v>
      </c>
      <c r="CC13" s="390" t="str">
        <f t="shared" si="54"/>
        <v/>
      </c>
      <c r="CD13" s="390" t="str">
        <f t="shared" si="55"/>
        <v/>
      </c>
      <c r="CE13" s="396" t="str">
        <f t="shared" si="56"/>
        <v/>
      </c>
      <c r="CF13" s="92">
        <v>0</v>
      </c>
      <c r="CG13" s="49">
        <v>0</v>
      </c>
      <c r="CH13" s="311"/>
      <c r="CI13" s="50">
        <f t="shared" si="57"/>
        <v>0</v>
      </c>
      <c r="CJ13" s="186">
        <v>0</v>
      </c>
      <c r="CK13" s="240">
        <v>0</v>
      </c>
      <c r="CL13" s="187">
        <f t="shared" si="119"/>
        <v>0</v>
      </c>
      <c r="CM13" s="241">
        <v>0</v>
      </c>
      <c r="CN13" s="242">
        <f t="shared" si="123"/>
        <v>0</v>
      </c>
      <c r="CO13" s="42">
        <f t="shared" si="58"/>
        <v>0</v>
      </c>
      <c r="CP13" s="188">
        <f t="shared" si="59"/>
        <v>0</v>
      </c>
      <c r="CQ13" s="249">
        <f t="shared" si="60"/>
        <v>0</v>
      </c>
      <c r="CR13" s="93" t="str">
        <f t="shared" si="61"/>
        <v/>
      </c>
      <c r="CS13" s="152">
        <v>0</v>
      </c>
      <c r="CT13" s="320">
        <v>0</v>
      </c>
      <c r="CU13" s="557">
        <f t="shared" si="62"/>
        <v>0</v>
      </c>
      <c r="CV13" s="53">
        <v>0</v>
      </c>
      <c r="CW13" s="314"/>
      <c r="CX13" s="557">
        <f t="shared" si="63"/>
        <v>0</v>
      </c>
      <c r="CY13" s="314"/>
      <c r="CZ13" s="314"/>
      <c r="DA13" s="557" t="str">
        <f t="shared" si="64"/>
        <v/>
      </c>
      <c r="DB13" s="558">
        <f t="shared" si="65"/>
        <v>0</v>
      </c>
      <c r="DC13" s="559">
        <f t="shared" si="66"/>
        <v>0</v>
      </c>
      <c r="DD13" s="153">
        <f t="shared" si="67"/>
        <v>0</v>
      </c>
      <c r="DE13" s="154">
        <v>0</v>
      </c>
      <c r="DF13" s="235">
        <v>0</v>
      </c>
      <c r="DG13" s="557">
        <f t="shared" si="68"/>
        <v>0</v>
      </c>
      <c r="DH13" s="236">
        <v>0</v>
      </c>
      <c r="DI13" s="237">
        <f t="shared" si="124"/>
        <v>0</v>
      </c>
      <c r="DJ13" s="557">
        <f t="shared" si="69"/>
        <v>0</v>
      </c>
      <c r="DK13" s="325">
        <f t="shared" si="70"/>
        <v>0</v>
      </c>
      <c r="DL13" s="324">
        <f t="shared" si="71"/>
        <v>0</v>
      </c>
      <c r="DM13" s="156">
        <f t="shared" si="72"/>
        <v>0</v>
      </c>
      <c r="DN13" s="247">
        <f t="shared" si="73"/>
        <v>0</v>
      </c>
      <c r="DO13" s="94" t="str">
        <f t="shared" si="74"/>
        <v/>
      </c>
      <c r="DP13" s="501">
        <v>0</v>
      </c>
      <c r="DQ13" s="4">
        <v>0</v>
      </c>
      <c r="DR13" s="4">
        <v>0</v>
      </c>
      <c r="DS13" s="498">
        <f t="shared" ref="DS13:DS50" si="126">SUM(DP13:DR13)</f>
        <v>0</v>
      </c>
      <c r="DT13" s="499">
        <f t="shared" si="76"/>
        <v>0</v>
      </c>
      <c r="DU13" s="500" t="str">
        <f t="shared" si="77"/>
        <v/>
      </c>
      <c r="DV13" s="404">
        <v>0</v>
      </c>
      <c r="DW13" s="2">
        <v>0</v>
      </c>
      <c r="DX13" s="2">
        <v>0</v>
      </c>
      <c r="DY13" s="24">
        <f t="shared" ref="DY13:DY50" si="127">SUM(DV13:DX13)</f>
        <v>0</v>
      </c>
      <c r="DZ13" s="249">
        <f t="shared" si="79"/>
        <v>0</v>
      </c>
      <c r="EA13" s="93" t="str">
        <f t="shared" si="80"/>
        <v/>
      </c>
      <c r="EB13" s="152">
        <v>0</v>
      </c>
      <c r="EC13" s="53">
        <v>0</v>
      </c>
      <c r="ED13" s="591">
        <v>0</v>
      </c>
      <c r="EE13" s="560">
        <f t="shared" si="122"/>
        <v>0</v>
      </c>
      <c r="EF13" s="235">
        <v>0</v>
      </c>
      <c r="EG13" s="155">
        <f t="shared" si="81"/>
        <v>0</v>
      </c>
      <c r="EH13" s="236">
        <v>0</v>
      </c>
      <c r="EI13" s="562">
        <f t="shared" si="82"/>
        <v>0</v>
      </c>
      <c r="EJ13" s="247">
        <f t="shared" si="83"/>
        <v>0</v>
      </c>
      <c r="EK13" s="94" t="str">
        <f t="shared" si="84"/>
        <v/>
      </c>
      <c r="EL13" s="6"/>
      <c r="EM13" s="4"/>
      <c r="EN13" s="40" t="str">
        <f t="shared" si="125"/>
        <v/>
      </c>
      <c r="EO13" s="37" t="str">
        <f t="shared" si="86"/>
        <v/>
      </c>
      <c r="EP13" s="27" t="str">
        <f t="shared" si="87"/>
        <v/>
      </c>
      <c r="EQ13" s="119" t="str">
        <f t="shared" si="88"/>
        <v/>
      </c>
      <c r="ER13" s="528" t="str">
        <f t="shared" si="89"/>
        <v/>
      </c>
      <c r="ES13" s="62" t="str">
        <f t="shared" si="90"/>
        <v/>
      </c>
      <c r="ET13" s="51" t="str">
        <f t="shared" si="91"/>
        <v/>
      </c>
      <c r="EU13" s="38" t="str">
        <f t="shared" si="92"/>
        <v/>
      </c>
      <c r="EV13" s="330" t="str">
        <f t="shared" si="93"/>
        <v/>
      </c>
      <c r="EW13" s="75" t="str">
        <f t="shared" si="94"/>
        <v/>
      </c>
      <c r="EX13" s="56" t="str">
        <f t="shared" si="95"/>
        <v/>
      </c>
      <c r="EY13" s="55" t="str">
        <f t="shared" si="96"/>
        <v/>
      </c>
      <c r="EZ13" s="55" t="str">
        <f t="shared" si="97"/>
        <v/>
      </c>
      <c r="FA13" s="55" t="str">
        <f t="shared" si="98"/>
        <v/>
      </c>
      <c r="FB13" s="55" t="str">
        <f t="shared" si="99"/>
        <v/>
      </c>
      <c r="FC13" s="57" t="str">
        <f t="shared" si="100"/>
        <v/>
      </c>
      <c r="FD13" s="56">
        <f t="shared" si="101"/>
        <v>0</v>
      </c>
      <c r="FE13" s="55">
        <f t="shared" si="102"/>
        <v>0</v>
      </c>
      <c r="FF13" s="55">
        <f t="shared" si="103"/>
        <v>0</v>
      </c>
      <c r="FG13" s="55">
        <f t="shared" si="104"/>
        <v>0</v>
      </c>
      <c r="FH13" s="57"/>
      <c r="FI13" s="777"/>
      <c r="FJ13" s="777"/>
      <c r="FK13" s="107">
        <f t="shared" si="105"/>
        <v>0</v>
      </c>
      <c r="FL13" s="107" t="s">
        <v>175</v>
      </c>
      <c r="FM13" s="107">
        <f t="shared" si="106"/>
        <v>200</v>
      </c>
      <c r="FN13" s="107" t="str">
        <f t="shared" si="107"/>
        <v>0/200</v>
      </c>
      <c r="FO13" s="107">
        <f t="shared" si="108"/>
        <v>0</v>
      </c>
      <c r="FP13" s="107" t="s">
        <v>175</v>
      </c>
      <c r="FQ13" s="107">
        <f t="shared" si="109"/>
        <v>200</v>
      </c>
      <c r="FR13" s="107" t="str">
        <f t="shared" si="110"/>
        <v>0/200</v>
      </c>
      <c r="FS13" s="107">
        <f t="shared" si="111"/>
        <v>0</v>
      </c>
      <c r="FT13" s="107" t="s">
        <v>175</v>
      </c>
      <c r="FU13" s="107">
        <f t="shared" si="112"/>
        <v>100</v>
      </c>
      <c r="FV13" s="107" t="str">
        <f t="shared" si="113"/>
        <v>0/100</v>
      </c>
      <c r="FW13" s="107">
        <f t="shared" si="114"/>
        <v>0</v>
      </c>
      <c r="FX13" s="107" t="s">
        <v>175</v>
      </c>
      <c r="FY13" s="107">
        <f t="shared" si="115"/>
        <v>100</v>
      </c>
      <c r="FZ13" s="107" t="str">
        <f t="shared" si="116"/>
        <v>0/100</v>
      </c>
      <c r="GA13" s="107">
        <f t="shared" si="117"/>
        <v>0</v>
      </c>
      <c r="GB13" s="107" t="s">
        <v>175</v>
      </c>
      <c r="GC13" s="107">
        <f t="shared" si="118"/>
        <v>200</v>
      </c>
      <c r="GD13" s="107" t="str">
        <f t="shared" si="29"/>
        <v>0/200</v>
      </c>
    </row>
    <row r="14" spans="1:186" ht="38.25" customHeight="1">
      <c r="A14" s="100">
        <f t="shared" si="30"/>
        <v>0</v>
      </c>
      <c r="B14" s="230">
        <v>6</v>
      </c>
      <c r="C14" s="28">
        <v>6</v>
      </c>
      <c r="D14" s="24">
        <f t="shared" si="31"/>
        <v>0</v>
      </c>
      <c r="E14" s="2"/>
      <c r="F14" s="290"/>
      <c r="G14" s="2"/>
      <c r="H14" s="2"/>
      <c r="I14" s="2"/>
      <c r="J14" s="2"/>
      <c r="K14" s="590"/>
      <c r="L14" s="7">
        <v>0</v>
      </c>
      <c r="M14" s="43">
        <v>0</v>
      </c>
      <c r="N14" s="309">
        <v>0</v>
      </c>
      <c r="O14" s="541">
        <f t="shared" si="32"/>
        <v>0</v>
      </c>
      <c r="P14" s="233">
        <v>0</v>
      </c>
      <c r="Q14" s="541">
        <f t="shared" si="2"/>
        <v>0</v>
      </c>
      <c r="R14" s="234">
        <v>0</v>
      </c>
      <c r="S14" s="541">
        <f t="shared" si="3"/>
        <v>0</v>
      </c>
      <c r="T14" s="246">
        <f t="shared" si="33"/>
        <v>0</v>
      </c>
      <c r="U14" s="25" t="str">
        <f t="shared" si="34"/>
        <v/>
      </c>
      <c r="V14" s="25" t="str">
        <f t="shared" si="35"/>
        <v/>
      </c>
      <c r="W14" s="85" t="str">
        <f t="shared" si="36"/>
        <v/>
      </c>
      <c r="X14" s="346">
        <v>0</v>
      </c>
      <c r="Y14" s="347">
        <v>0</v>
      </c>
      <c r="Z14" s="348">
        <v>0</v>
      </c>
      <c r="AA14" s="544">
        <f t="shared" si="4"/>
        <v>0</v>
      </c>
      <c r="AB14" s="351">
        <v>0</v>
      </c>
      <c r="AC14" s="544">
        <f t="shared" si="5"/>
        <v>0</v>
      </c>
      <c r="AD14" s="352">
        <v>0</v>
      </c>
      <c r="AE14" s="544">
        <f t="shared" si="6"/>
        <v>0</v>
      </c>
      <c r="AF14" s="349">
        <f t="shared" si="37"/>
        <v>0</v>
      </c>
      <c r="AG14" s="344" t="str">
        <f t="shared" si="38"/>
        <v/>
      </c>
      <c r="AH14" s="344" t="str">
        <f t="shared" si="39"/>
        <v/>
      </c>
      <c r="AI14" s="350" t="str">
        <f t="shared" si="40"/>
        <v/>
      </c>
      <c r="AJ14" s="368">
        <v>0</v>
      </c>
      <c r="AK14" s="369">
        <v>0</v>
      </c>
      <c r="AL14" s="370">
        <v>0</v>
      </c>
      <c r="AM14" s="547">
        <f t="shared" si="7"/>
        <v>0</v>
      </c>
      <c r="AN14" s="373">
        <v>0</v>
      </c>
      <c r="AO14" s="547">
        <f t="shared" si="8"/>
        <v>0</v>
      </c>
      <c r="AP14" s="374">
        <v>0</v>
      </c>
      <c r="AQ14" s="547">
        <f t="shared" si="9"/>
        <v>0</v>
      </c>
      <c r="AR14" s="371">
        <f t="shared" si="41"/>
        <v>0</v>
      </c>
      <c r="AS14" s="366" t="str">
        <f t="shared" si="42"/>
        <v/>
      </c>
      <c r="AT14" s="366" t="str">
        <f t="shared" si="43"/>
        <v/>
      </c>
      <c r="AU14" s="372" t="str">
        <f t="shared" si="44"/>
        <v/>
      </c>
      <c r="AV14" s="152">
        <v>0</v>
      </c>
      <c r="AW14" s="53">
        <v>0</v>
      </c>
      <c r="AX14" s="375">
        <v>0</v>
      </c>
      <c r="AY14" s="549">
        <f t="shared" si="10"/>
        <v>0</v>
      </c>
      <c r="AZ14" s="235">
        <v>0</v>
      </c>
      <c r="BA14" s="549">
        <f t="shared" si="11"/>
        <v>0</v>
      </c>
      <c r="BB14" s="236">
        <v>0</v>
      </c>
      <c r="BC14" s="549">
        <f t="shared" si="12"/>
        <v>0</v>
      </c>
      <c r="BD14" s="247">
        <f t="shared" si="45"/>
        <v>0</v>
      </c>
      <c r="BE14" s="54" t="str">
        <f t="shared" si="46"/>
        <v/>
      </c>
      <c r="BF14" s="54" t="str">
        <f t="shared" si="47"/>
        <v/>
      </c>
      <c r="BG14" s="88" t="str">
        <f t="shared" si="48"/>
        <v/>
      </c>
      <c r="BH14" s="95">
        <v>0</v>
      </c>
      <c r="BI14" s="96">
        <v>0</v>
      </c>
      <c r="BJ14" s="376">
        <v>0</v>
      </c>
      <c r="BK14" s="552">
        <f t="shared" si="13"/>
        <v>0</v>
      </c>
      <c r="BL14" s="238">
        <v>0</v>
      </c>
      <c r="BM14" s="552">
        <f t="shared" si="14"/>
        <v>0</v>
      </c>
      <c r="BN14" s="239">
        <v>0</v>
      </c>
      <c r="BO14" s="552">
        <f t="shared" si="15"/>
        <v>0</v>
      </c>
      <c r="BP14" s="248">
        <f t="shared" si="49"/>
        <v>0</v>
      </c>
      <c r="BQ14" s="26" t="str">
        <f t="shared" si="50"/>
        <v/>
      </c>
      <c r="BR14" s="26" t="str">
        <f t="shared" si="51"/>
        <v/>
      </c>
      <c r="BS14" s="39" t="str">
        <f t="shared" si="52"/>
        <v/>
      </c>
      <c r="BT14" s="392">
        <v>0</v>
      </c>
      <c r="BU14" s="393">
        <v>0</v>
      </c>
      <c r="BV14" s="394">
        <v>0</v>
      </c>
      <c r="BW14" s="555">
        <f t="shared" si="16"/>
        <v>0</v>
      </c>
      <c r="BX14" s="397">
        <v>0</v>
      </c>
      <c r="BY14" s="555">
        <f t="shared" si="17"/>
        <v>0</v>
      </c>
      <c r="BZ14" s="398">
        <v>0</v>
      </c>
      <c r="CA14" s="555">
        <f t="shared" si="18"/>
        <v>0</v>
      </c>
      <c r="CB14" s="395">
        <f t="shared" si="53"/>
        <v>0</v>
      </c>
      <c r="CC14" s="390" t="str">
        <f t="shared" si="54"/>
        <v/>
      </c>
      <c r="CD14" s="390" t="str">
        <f t="shared" si="55"/>
        <v/>
      </c>
      <c r="CE14" s="396" t="str">
        <f t="shared" si="56"/>
        <v/>
      </c>
      <c r="CF14" s="92">
        <v>0</v>
      </c>
      <c r="CG14" s="49">
        <v>0</v>
      </c>
      <c r="CH14" s="311"/>
      <c r="CI14" s="50">
        <f t="shared" si="57"/>
        <v>0</v>
      </c>
      <c r="CJ14" s="186">
        <v>0</v>
      </c>
      <c r="CK14" s="240">
        <v>0</v>
      </c>
      <c r="CL14" s="187">
        <f t="shared" si="119"/>
        <v>0</v>
      </c>
      <c r="CM14" s="241">
        <v>0</v>
      </c>
      <c r="CN14" s="242">
        <f t="shared" si="123"/>
        <v>0</v>
      </c>
      <c r="CO14" s="42">
        <f t="shared" si="58"/>
        <v>0</v>
      </c>
      <c r="CP14" s="188">
        <f t="shared" si="59"/>
        <v>0</v>
      </c>
      <c r="CQ14" s="249">
        <f t="shared" si="60"/>
        <v>0</v>
      </c>
      <c r="CR14" s="93" t="str">
        <f t="shared" si="61"/>
        <v/>
      </c>
      <c r="CS14" s="152">
        <v>0</v>
      </c>
      <c r="CT14" s="320">
        <v>0</v>
      </c>
      <c r="CU14" s="557">
        <f t="shared" si="62"/>
        <v>0</v>
      </c>
      <c r="CV14" s="53">
        <v>0</v>
      </c>
      <c r="CW14" s="314"/>
      <c r="CX14" s="557">
        <f t="shared" si="63"/>
        <v>0</v>
      </c>
      <c r="CY14" s="314"/>
      <c r="CZ14" s="314"/>
      <c r="DA14" s="557" t="str">
        <f t="shared" si="64"/>
        <v/>
      </c>
      <c r="DB14" s="558">
        <f t="shared" si="65"/>
        <v>0</v>
      </c>
      <c r="DC14" s="559">
        <f t="shared" si="66"/>
        <v>0</v>
      </c>
      <c r="DD14" s="153">
        <f t="shared" si="67"/>
        <v>0</v>
      </c>
      <c r="DE14" s="154">
        <v>0</v>
      </c>
      <c r="DF14" s="235">
        <v>0</v>
      </c>
      <c r="DG14" s="557">
        <f t="shared" si="68"/>
        <v>0</v>
      </c>
      <c r="DH14" s="236">
        <v>0</v>
      </c>
      <c r="DI14" s="237">
        <f t="shared" si="124"/>
        <v>0</v>
      </c>
      <c r="DJ14" s="557">
        <f t="shared" si="69"/>
        <v>0</v>
      </c>
      <c r="DK14" s="325">
        <f t="shared" si="70"/>
        <v>0</v>
      </c>
      <c r="DL14" s="324">
        <f t="shared" si="71"/>
        <v>0</v>
      </c>
      <c r="DM14" s="156">
        <f t="shared" si="72"/>
        <v>0</v>
      </c>
      <c r="DN14" s="247">
        <f t="shared" si="73"/>
        <v>0</v>
      </c>
      <c r="DO14" s="94" t="str">
        <f t="shared" si="74"/>
        <v/>
      </c>
      <c r="DP14" s="501">
        <v>0</v>
      </c>
      <c r="DQ14" s="4">
        <v>0</v>
      </c>
      <c r="DR14" s="4">
        <v>0</v>
      </c>
      <c r="DS14" s="498">
        <f t="shared" si="126"/>
        <v>0</v>
      </c>
      <c r="DT14" s="499">
        <f t="shared" si="76"/>
        <v>0</v>
      </c>
      <c r="DU14" s="500" t="str">
        <f t="shared" si="77"/>
        <v/>
      </c>
      <c r="DV14" s="404">
        <v>0</v>
      </c>
      <c r="DW14" s="2">
        <v>0</v>
      </c>
      <c r="DX14" s="2">
        <v>0</v>
      </c>
      <c r="DY14" s="24">
        <f t="shared" si="127"/>
        <v>0</v>
      </c>
      <c r="DZ14" s="249">
        <f t="shared" si="79"/>
        <v>0</v>
      </c>
      <c r="EA14" s="93" t="str">
        <f t="shared" si="80"/>
        <v/>
      </c>
      <c r="EB14" s="152">
        <v>0</v>
      </c>
      <c r="EC14" s="53">
        <v>0</v>
      </c>
      <c r="ED14" s="591">
        <v>0</v>
      </c>
      <c r="EE14" s="560">
        <f t="shared" si="122"/>
        <v>0</v>
      </c>
      <c r="EF14" s="235">
        <v>0</v>
      </c>
      <c r="EG14" s="155">
        <f t="shared" si="81"/>
        <v>0</v>
      </c>
      <c r="EH14" s="236">
        <v>0</v>
      </c>
      <c r="EI14" s="562">
        <f t="shared" si="82"/>
        <v>0</v>
      </c>
      <c r="EJ14" s="247">
        <f t="shared" si="83"/>
        <v>0</v>
      </c>
      <c r="EK14" s="94" t="str">
        <f t="shared" si="84"/>
        <v/>
      </c>
      <c r="EL14" s="6"/>
      <c r="EM14" s="4"/>
      <c r="EN14" s="40" t="str">
        <f t="shared" si="125"/>
        <v/>
      </c>
      <c r="EO14" s="37" t="str">
        <f t="shared" si="86"/>
        <v/>
      </c>
      <c r="EP14" s="27" t="str">
        <f t="shared" si="87"/>
        <v/>
      </c>
      <c r="EQ14" s="119" t="str">
        <f t="shared" si="88"/>
        <v/>
      </c>
      <c r="ER14" s="528" t="str">
        <f t="shared" si="89"/>
        <v/>
      </c>
      <c r="ES14" s="62" t="str">
        <f t="shared" si="90"/>
        <v/>
      </c>
      <c r="ET14" s="51" t="str">
        <f t="shared" si="91"/>
        <v/>
      </c>
      <c r="EU14" s="38" t="str">
        <f t="shared" si="92"/>
        <v/>
      </c>
      <c r="EV14" s="330" t="str">
        <f t="shared" si="93"/>
        <v/>
      </c>
      <c r="EW14" s="75" t="str">
        <f t="shared" si="94"/>
        <v/>
      </c>
      <c r="EX14" s="56" t="str">
        <f t="shared" si="95"/>
        <v/>
      </c>
      <c r="EY14" s="55" t="str">
        <f t="shared" si="96"/>
        <v/>
      </c>
      <c r="EZ14" s="55" t="str">
        <f t="shared" si="97"/>
        <v/>
      </c>
      <c r="FA14" s="55" t="str">
        <f t="shared" si="98"/>
        <v/>
      </c>
      <c r="FB14" s="55" t="str">
        <f t="shared" si="99"/>
        <v/>
      </c>
      <c r="FC14" s="57" t="str">
        <f t="shared" si="100"/>
        <v/>
      </c>
      <c r="FD14" s="56">
        <f t="shared" si="101"/>
        <v>0</v>
      </c>
      <c r="FE14" s="55">
        <f t="shared" si="102"/>
        <v>0</v>
      </c>
      <c r="FF14" s="55">
        <f t="shared" si="103"/>
        <v>0</v>
      </c>
      <c r="FG14" s="55">
        <f t="shared" si="104"/>
        <v>0</v>
      </c>
      <c r="FH14" s="57"/>
      <c r="FI14" s="777"/>
      <c r="FJ14" s="777"/>
      <c r="FK14" s="107">
        <f t="shared" si="105"/>
        <v>0</v>
      </c>
      <c r="FL14" s="107" t="s">
        <v>175</v>
      </c>
      <c r="FM14" s="107">
        <f t="shared" si="106"/>
        <v>200</v>
      </c>
      <c r="FN14" s="107" t="str">
        <f t="shared" si="107"/>
        <v>0/200</v>
      </c>
      <c r="FO14" s="107">
        <f t="shared" si="108"/>
        <v>0</v>
      </c>
      <c r="FP14" s="107" t="s">
        <v>175</v>
      </c>
      <c r="FQ14" s="107">
        <f t="shared" si="109"/>
        <v>200</v>
      </c>
      <c r="FR14" s="107" t="str">
        <f t="shared" si="110"/>
        <v>0/200</v>
      </c>
      <c r="FS14" s="107">
        <f t="shared" si="111"/>
        <v>0</v>
      </c>
      <c r="FT14" s="107" t="s">
        <v>175</v>
      </c>
      <c r="FU14" s="107">
        <f t="shared" si="112"/>
        <v>100</v>
      </c>
      <c r="FV14" s="107" t="str">
        <f t="shared" si="113"/>
        <v>0/100</v>
      </c>
      <c r="FW14" s="107">
        <f t="shared" si="114"/>
        <v>0</v>
      </c>
      <c r="FX14" s="107" t="s">
        <v>175</v>
      </c>
      <c r="FY14" s="107">
        <f t="shared" si="115"/>
        <v>100</v>
      </c>
      <c r="FZ14" s="107" t="str">
        <f t="shared" si="116"/>
        <v>0/100</v>
      </c>
      <c r="GA14" s="107">
        <f t="shared" si="117"/>
        <v>0</v>
      </c>
      <c r="GB14" s="107" t="s">
        <v>175</v>
      </c>
      <c r="GC14" s="107">
        <f t="shared" si="118"/>
        <v>200</v>
      </c>
      <c r="GD14" s="107" t="str">
        <f t="shared" si="29"/>
        <v>0/200</v>
      </c>
    </row>
    <row r="15" spans="1:186" ht="38.25" customHeight="1">
      <c r="A15" s="100">
        <f t="shared" si="30"/>
        <v>0</v>
      </c>
      <c r="B15" s="230">
        <v>7</v>
      </c>
      <c r="C15" s="23">
        <v>7</v>
      </c>
      <c r="D15" s="24">
        <f t="shared" si="31"/>
        <v>0</v>
      </c>
      <c r="E15" s="2"/>
      <c r="F15" s="290"/>
      <c r="G15" s="1"/>
      <c r="H15" s="2"/>
      <c r="I15" s="110"/>
      <c r="J15" s="2"/>
      <c r="K15" s="590"/>
      <c r="L15" s="7">
        <v>0</v>
      </c>
      <c r="M15" s="43">
        <v>0</v>
      </c>
      <c r="N15" s="309">
        <v>0</v>
      </c>
      <c r="O15" s="541">
        <f t="shared" si="32"/>
        <v>0</v>
      </c>
      <c r="P15" s="233">
        <v>0</v>
      </c>
      <c r="Q15" s="541">
        <f t="shared" si="2"/>
        <v>0</v>
      </c>
      <c r="R15" s="234">
        <v>0</v>
      </c>
      <c r="S15" s="541">
        <f t="shared" si="3"/>
        <v>0</v>
      </c>
      <c r="T15" s="246">
        <f t="shared" si="33"/>
        <v>0</v>
      </c>
      <c r="U15" s="25" t="str">
        <f t="shared" si="34"/>
        <v/>
      </c>
      <c r="V15" s="25" t="str">
        <f t="shared" si="35"/>
        <v/>
      </c>
      <c r="W15" s="85" t="str">
        <f t="shared" si="36"/>
        <v/>
      </c>
      <c r="X15" s="346">
        <v>0</v>
      </c>
      <c r="Y15" s="347">
        <v>0</v>
      </c>
      <c r="Z15" s="348">
        <v>0</v>
      </c>
      <c r="AA15" s="544">
        <f t="shared" si="4"/>
        <v>0</v>
      </c>
      <c r="AB15" s="351">
        <v>0</v>
      </c>
      <c r="AC15" s="544">
        <f t="shared" si="5"/>
        <v>0</v>
      </c>
      <c r="AD15" s="352">
        <v>0</v>
      </c>
      <c r="AE15" s="544">
        <f t="shared" si="6"/>
        <v>0</v>
      </c>
      <c r="AF15" s="349">
        <f t="shared" si="37"/>
        <v>0</v>
      </c>
      <c r="AG15" s="344" t="str">
        <f t="shared" si="38"/>
        <v/>
      </c>
      <c r="AH15" s="344" t="str">
        <f t="shared" si="39"/>
        <v/>
      </c>
      <c r="AI15" s="350" t="str">
        <f t="shared" si="40"/>
        <v/>
      </c>
      <c r="AJ15" s="368">
        <v>0</v>
      </c>
      <c r="AK15" s="369">
        <v>0</v>
      </c>
      <c r="AL15" s="370">
        <v>0</v>
      </c>
      <c r="AM15" s="547">
        <f t="shared" si="7"/>
        <v>0</v>
      </c>
      <c r="AN15" s="373">
        <v>0</v>
      </c>
      <c r="AO15" s="547">
        <f t="shared" si="8"/>
        <v>0</v>
      </c>
      <c r="AP15" s="374">
        <v>0</v>
      </c>
      <c r="AQ15" s="547">
        <f t="shared" si="9"/>
        <v>0</v>
      </c>
      <c r="AR15" s="371">
        <f t="shared" si="41"/>
        <v>0</v>
      </c>
      <c r="AS15" s="366" t="str">
        <f t="shared" si="42"/>
        <v/>
      </c>
      <c r="AT15" s="366" t="str">
        <f t="shared" si="43"/>
        <v/>
      </c>
      <c r="AU15" s="372" t="str">
        <f t="shared" si="44"/>
        <v/>
      </c>
      <c r="AV15" s="152">
        <v>0</v>
      </c>
      <c r="AW15" s="53">
        <v>0</v>
      </c>
      <c r="AX15" s="375">
        <v>0</v>
      </c>
      <c r="AY15" s="549">
        <f t="shared" si="10"/>
        <v>0</v>
      </c>
      <c r="AZ15" s="235">
        <v>0</v>
      </c>
      <c r="BA15" s="549">
        <f t="shared" si="11"/>
        <v>0</v>
      </c>
      <c r="BB15" s="236">
        <v>0</v>
      </c>
      <c r="BC15" s="549">
        <f t="shared" si="12"/>
        <v>0</v>
      </c>
      <c r="BD15" s="247">
        <f t="shared" si="45"/>
        <v>0</v>
      </c>
      <c r="BE15" s="54" t="str">
        <f t="shared" si="46"/>
        <v/>
      </c>
      <c r="BF15" s="54" t="str">
        <f t="shared" si="47"/>
        <v/>
      </c>
      <c r="BG15" s="88" t="str">
        <f t="shared" si="48"/>
        <v/>
      </c>
      <c r="BH15" s="95">
        <v>0</v>
      </c>
      <c r="BI15" s="96">
        <v>0</v>
      </c>
      <c r="BJ15" s="376">
        <v>0</v>
      </c>
      <c r="BK15" s="552">
        <f t="shared" si="13"/>
        <v>0</v>
      </c>
      <c r="BL15" s="238">
        <v>0</v>
      </c>
      <c r="BM15" s="552">
        <f t="shared" si="14"/>
        <v>0</v>
      </c>
      <c r="BN15" s="239">
        <v>0</v>
      </c>
      <c r="BO15" s="552">
        <f t="shared" si="15"/>
        <v>0</v>
      </c>
      <c r="BP15" s="248">
        <f t="shared" si="49"/>
        <v>0</v>
      </c>
      <c r="BQ15" s="26" t="str">
        <f t="shared" si="50"/>
        <v/>
      </c>
      <c r="BR15" s="26" t="str">
        <f t="shared" si="51"/>
        <v/>
      </c>
      <c r="BS15" s="39" t="str">
        <f t="shared" si="52"/>
        <v/>
      </c>
      <c r="BT15" s="392">
        <v>0</v>
      </c>
      <c r="BU15" s="393">
        <v>0</v>
      </c>
      <c r="BV15" s="394">
        <v>0</v>
      </c>
      <c r="BW15" s="555">
        <f t="shared" si="16"/>
        <v>0</v>
      </c>
      <c r="BX15" s="397">
        <v>0</v>
      </c>
      <c r="BY15" s="555">
        <f t="shared" si="17"/>
        <v>0</v>
      </c>
      <c r="BZ15" s="398">
        <v>0</v>
      </c>
      <c r="CA15" s="555">
        <f t="shared" si="18"/>
        <v>0</v>
      </c>
      <c r="CB15" s="395">
        <f t="shared" si="53"/>
        <v>0</v>
      </c>
      <c r="CC15" s="390" t="str">
        <f t="shared" si="54"/>
        <v/>
      </c>
      <c r="CD15" s="390" t="str">
        <f t="shared" si="55"/>
        <v/>
      </c>
      <c r="CE15" s="396" t="str">
        <f t="shared" si="56"/>
        <v/>
      </c>
      <c r="CF15" s="92">
        <v>0</v>
      </c>
      <c r="CG15" s="49">
        <v>0</v>
      </c>
      <c r="CH15" s="311"/>
      <c r="CI15" s="50">
        <f t="shared" si="57"/>
        <v>0</v>
      </c>
      <c r="CJ15" s="186">
        <v>0</v>
      </c>
      <c r="CK15" s="240">
        <v>0</v>
      </c>
      <c r="CL15" s="187">
        <f t="shared" si="119"/>
        <v>0</v>
      </c>
      <c r="CM15" s="241">
        <v>0</v>
      </c>
      <c r="CN15" s="242">
        <f t="shared" si="123"/>
        <v>0</v>
      </c>
      <c r="CO15" s="42">
        <f t="shared" si="58"/>
        <v>0</v>
      </c>
      <c r="CP15" s="188">
        <f t="shared" si="59"/>
        <v>0</v>
      </c>
      <c r="CQ15" s="249">
        <f t="shared" si="60"/>
        <v>0</v>
      </c>
      <c r="CR15" s="93" t="str">
        <f t="shared" si="61"/>
        <v/>
      </c>
      <c r="CS15" s="152">
        <v>0</v>
      </c>
      <c r="CT15" s="320">
        <v>0</v>
      </c>
      <c r="CU15" s="557">
        <f t="shared" si="62"/>
        <v>0</v>
      </c>
      <c r="CV15" s="53">
        <v>0</v>
      </c>
      <c r="CW15" s="314"/>
      <c r="CX15" s="557">
        <f t="shared" si="63"/>
        <v>0</v>
      </c>
      <c r="CY15" s="314"/>
      <c r="CZ15" s="314"/>
      <c r="DA15" s="557" t="str">
        <f t="shared" si="64"/>
        <v/>
      </c>
      <c r="DB15" s="558">
        <f t="shared" si="65"/>
        <v>0</v>
      </c>
      <c r="DC15" s="559">
        <f t="shared" si="66"/>
        <v>0</v>
      </c>
      <c r="DD15" s="153">
        <f t="shared" si="67"/>
        <v>0</v>
      </c>
      <c r="DE15" s="154">
        <v>0</v>
      </c>
      <c r="DF15" s="235">
        <v>0</v>
      </c>
      <c r="DG15" s="557">
        <f t="shared" si="68"/>
        <v>0</v>
      </c>
      <c r="DH15" s="236">
        <v>0</v>
      </c>
      <c r="DI15" s="237">
        <f t="shared" si="124"/>
        <v>0</v>
      </c>
      <c r="DJ15" s="557">
        <f t="shared" si="69"/>
        <v>0</v>
      </c>
      <c r="DK15" s="325">
        <f t="shared" si="70"/>
        <v>0</v>
      </c>
      <c r="DL15" s="324">
        <f t="shared" si="71"/>
        <v>0</v>
      </c>
      <c r="DM15" s="156">
        <f t="shared" si="72"/>
        <v>0</v>
      </c>
      <c r="DN15" s="247">
        <f t="shared" si="73"/>
        <v>0</v>
      </c>
      <c r="DO15" s="94" t="str">
        <f t="shared" si="74"/>
        <v/>
      </c>
      <c r="DP15" s="501">
        <v>0</v>
      </c>
      <c r="DQ15" s="4">
        <v>0</v>
      </c>
      <c r="DR15" s="4">
        <v>0</v>
      </c>
      <c r="DS15" s="498">
        <f t="shared" si="126"/>
        <v>0</v>
      </c>
      <c r="DT15" s="499">
        <f t="shared" si="76"/>
        <v>0</v>
      </c>
      <c r="DU15" s="500" t="str">
        <f t="shared" si="77"/>
        <v/>
      </c>
      <c r="DV15" s="404">
        <v>0</v>
      </c>
      <c r="DW15" s="2">
        <v>0</v>
      </c>
      <c r="DX15" s="2">
        <v>0</v>
      </c>
      <c r="DY15" s="24">
        <f t="shared" si="127"/>
        <v>0</v>
      </c>
      <c r="DZ15" s="249">
        <f t="shared" si="79"/>
        <v>0</v>
      </c>
      <c r="EA15" s="93" t="str">
        <f t="shared" si="80"/>
        <v/>
      </c>
      <c r="EB15" s="152">
        <v>0</v>
      </c>
      <c r="EC15" s="53">
        <v>0</v>
      </c>
      <c r="ED15" s="591">
        <v>0</v>
      </c>
      <c r="EE15" s="560">
        <f t="shared" si="122"/>
        <v>0</v>
      </c>
      <c r="EF15" s="235">
        <v>0</v>
      </c>
      <c r="EG15" s="155">
        <f t="shared" si="81"/>
        <v>0</v>
      </c>
      <c r="EH15" s="236">
        <v>0</v>
      </c>
      <c r="EI15" s="562">
        <f t="shared" si="82"/>
        <v>0</v>
      </c>
      <c r="EJ15" s="247">
        <f t="shared" si="83"/>
        <v>0</v>
      </c>
      <c r="EK15" s="94" t="str">
        <f t="shared" si="84"/>
        <v/>
      </c>
      <c r="EL15" s="6"/>
      <c r="EM15" s="4"/>
      <c r="EN15" s="40" t="str">
        <f t="shared" si="125"/>
        <v/>
      </c>
      <c r="EO15" s="37" t="str">
        <f t="shared" si="86"/>
        <v/>
      </c>
      <c r="EP15" s="27" t="str">
        <f t="shared" si="87"/>
        <v/>
      </c>
      <c r="EQ15" s="119" t="str">
        <f t="shared" si="88"/>
        <v/>
      </c>
      <c r="ER15" s="528" t="str">
        <f t="shared" si="89"/>
        <v/>
      </c>
      <c r="ES15" s="62" t="str">
        <f t="shared" si="90"/>
        <v/>
      </c>
      <c r="ET15" s="51" t="str">
        <f t="shared" si="91"/>
        <v/>
      </c>
      <c r="EU15" s="38" t="str">
        <f t="shared" si="92"/>
        <v/>
      </c>
      <c r="EV15" s="330" t="str">
        <f t="shared" si="93"/>
        <v/>
      </c>
      <c r="EW15" s="75" t="str">
        <f t="shared" si="94"/>
        <v/>
      </c>
      <c r="EX15" s="56" t="str">
        <f t="shared" si="95"/>
        <v/>
      </c>
      <c r="EY15" s="55" t="str">
        <f t="shared" si="96"/>
        <v/>
      </c>
      <c r="EZ15" s="55" t="str">
        <f t="shared" si="97"/>
        <v/>
      </c>
      <c r="FA15" s="55" t="str">
        <f t="shared" si="98"/>
        <v/>
      </c>
      <c r="FB15" s="55" t="str">
        <f t="shared" si="99"/>
        <v/>
      </c>
      <c r="FC15" s="57" t="str">
        <f t="shared" si="100"/>
        <v/>
      </c>
      <c r="FD15" s="56">
        <f t="shared" si="101"/>
        <v>0</v>
      </c>
      <c r="FE15" s="55">
        <f t="shared" si="102"/>
        <v>0</v>
      </c>
      <c r="FF15" s="55">
        <f t="shared" si="103"/>
        <v>0</v>
      </c>
      <c r="FG15" s="55">
        <f t="shared" si="104"/>
        <v>0</v>
      </c>
      <c r="FH15" s="57"/>
      <c r="FI15" s="777"/>
      <c r="FJ15" s="777"/>
      <c r="FK15" s="107">
        <f t="shared" si="105"/>
        <v>0</v>
      </c>
      <c r="FL15" s="107" t="s">
        <v>175</v>
      </c>
      <c r="FM15" s="107">
        <f t="shared" si="106"/>
        <v>200</v>
      </c>
      <c r="FN15" s="107" t="str">
        <f t="shared" si="107"/>
        <v>0/200</v>
      </c>
      <c r="FO15" s="107">
        <f t="shared" si="108"/>
        <v>0</v>
      </c>
      <c r="FP15" s="107" t="s">
        <v>175</v>
      </c>
      <c r="FQ15" s="107">
        <f t="shared" si="109"/>
        <v>200</v>
      </c>
      <c r="FR15" s="107" t="str">
        <f t="shared" si="110"/>
        <v>0/200</v>
      </c>
      <c r="FS15" s="107">
        <f t="shared" si="111"/>
        <v>0</v>
      </c>
      <c r="FT15" s="107" t="s">
        <v>175</v>
      </c>
      <c r="FU15" s="107">
        <f t="shared" si="112"/>
        <v>100</v>
      </c>
      <c r="FV15" s="107" t="str">
        <f t="shared" si="113"/>
        <v>0/100</v>
      </c>
      <c r="FW15" s="107">
        <f t="shared" si="114"/>
        <v>0</v>
      </c>
      <c r="FX15" s="107" t="s">
        <v>175</v>
      </c>
      <c r="FY15" s="107">
        <f t="shared" si="115"/>
        <v>100</v>
      </c>
      <c r="FZ15" s="107" t="str">
        <f t="shared" si="116"/>
        <v>0/100</v>
      </c>
      <c r="GA15" s="107">
        <f t="shared" si="117"/>
        <v>0</v>
      </c>
      <c r="GB15" s="107" t="s">
        <v>175</v>
      </c>
      <c r="GC15" s="107">
        <f t="shared" si="118"/>
        <v>200</v>
      </c>
      <c r="GD15" s="107" t="str">
        <f t="shared" si="29"/>
        <v>0/200</v>
      </c>
    </row>
    <row r="16" spans="1:186" ht="38.25" customHeight="1">
      <c r="A16" s="100">
        <f t="shared" si="30"/>
        <v>0</v>
      </c>
      <c r="B16" s="230">
        <v>8</v>
      </c>
      <c r="C16" s="28">
        <v>8</v>
      </c>
      <c r="D16" s="24">
        <f t="shared" si="31"/>
        <v>0</v>
      </c>
      <c r="E16" s="2"/>
      <c r="F16" s="290"/>
      <c r="G16" s="2"/>
      <c r="H16" s="2"/>
      <c r="I16" s="2"/>
      <c r="J16" s="2"/>
      <c r="K16" s="590"/>
      <c r="L16" s="7">
        <v>0</v>
      </c>
      <c r="M16" s="43">
        <v>0</v>
      </c>
      <c r="N16" s="309">
        <v>0</v>
      </c>
      <c r="O16" s="541">
        <f t="shared" si="32"/>
        <v>0</v>
      </c>
      <c r="P16" s="233">
        <v>0</v>
      </c>
      <c r="Q16" s="541">
        <f t="shared" si="2"/>
        <v>0</v>
      </c>
      <c r="R16" s="234">
        <v>0</v>
      </c>
      <c r="S16" s="541">
        <f t="shared" si="3"/>
        <v>0</v>
      </c>
      <c r="T16" s="246">
        <f t="shared" si="33"/>
        <v>0</v>
      </c>
      <c r="U16" s="25" t="str">
        <f t="shared" si="34"/>
        <v/>
      </c>
      <c r="V16" s="25" t="str">
        <f t="shared" si="35"/>
        <v/>
      </c>
      <c r="W16" s="85" t="str">
        <f t="shared" si="36"/>
        <v/>
      </c>
      <c r="X16" s="346">
        <v>0</v>
      </c>
      <c r="Y16" s="347">
        <v>0</v>
      </c>
      <c r="Z16" s="348">
        <v>0</v>
      </c>
      <c r="AA16" s="544">
        <f t="shared" si="4"/>
        <v>0</v>
      </c>
      <c r="AB16" s="351">
        <v>0</v>
      </c>
      <c r="AC16" s="544">
        <f t="shared" si="5"/>
        <v>0</v>
      </c>
      <c r="AD16" s="352">
        <v>0</v>
      </c>
      <c r="AE16" s="544">
        <f t="shared" si="6"/>
        <v>0</v>
      </c>
      <c r="AF16" s="349">
        <f t="shared" si="37"/>
        <v>0</v>
      </c>
      <c r="AG16" s="344" t="str">
        <f t="shared" si="38"/>
        <v/>
      </c>
      <c r="AH16" s="344" t="str">
        <f t="shared" si="39"/>
        <v/>
      </c>
      <c r="AI16" s="350" t="str">
        <f t="shared" si="40"/>
        <v/>
      </c>
      <c r="AJ16" s="368">
        <v>0</v>
      </c>
      <c r="AK16" s="369">
        <v>0</v>
      </c>
      <c r="AL16" s="370">
        <v>0</v>
      </c>
      <c r="AM16" s="547">
        <f t="shared" si="7"/>
        <v>0</v>
      </c>
      <c r="AN16" s="373">
        <v>0</v>
      </c>
      <c r="AO16" s="547">
        <f t="shared" si="8"/>
        <v>0</v>
      </c>
      <c r="AP16" s="374">
        <v>0</v>
      </c>
      <c r="AQ16" s="547">
        <f t="shared" si="9"/>
        <v>0</v>
      </c>
      <c r="AR16" s="371">
        <f t="shared" si="41"/>
        <v>0</v>
      </c>
      <c r="AS16" s="366" t="str">
        <f t="shared" si="42"/>
        <v/>
      </c>
      <c r="AT16" s="366" t="str">
        <f t="shared" si="43"/>
        <v/>
      </c>
      <c r="AU16" s="372" t="str">
        <f t="shared" si="44"/>
        <v/>
      </c>
      <c r="AV16" s="152">
        <v>0</v>
      </c>
      <c r="AW16" s="53">
        <v>0</v>
      </c>
      <c r="AX16" s="375">
        <v>0</v>
      </c>
      <c r="AY16" s="549">
        <f t="shared" si="10"/>
        <v>0</v>
      </c>
      <c r="AZ16" s="235">
        <v>0</v>
      </c>
      <c r="BA16" s="549">
        <f t="shared" si="11"/>
        <v>0</v>
      </c>
      <c r="BB16" s="236">
        <v>0</v>
      </c>
      <c r="BC16" s="549">
        <f t="shared" si="12"/>
        <v>0</v>
      </c>
      <c r="BD16" s="247">
        <f t="shared" si="45"/>
        <v>0</v>
      </c>
      <c r="BE16" s="54" t="str">
        <f t="shared" si="46"/>
        <v/>
      </c>
      <c r="BF16" s="54" t="str">
        <f t="shared" si="47"/>
        <v/>
      </c>
      <c r="BG16" s="88" t="str">
        <f t="shared" si="48"/>
        <v/>
      </c>
      <c r="BH16" s="95">
        <v>0</v>
      </c>
      <c r="BI16" s="96">
        <v>0</v>
      </c>
      <c r="BJ16" s="376">
        <v>0</v>
      </c>
      <c r="BK16" s="552">
        <f t="shared" si="13"/>
        <v>0</v>
      </c>
      <c r="BL16" s="238">
        <v>0</v>
      </c>
      <c r="BM16" s="552">
        <f t="shared" si="14"/>
        <v>0</v>
      </c>
      <c r="BN16" s="239">
        <v>0</v>
      </c>
      <c r="BO16" s="552">
        <f t="shared" si="15"/>
        <v>0</v>
      </c>
      <c r="BP16" s="248">
        <f t="shared" si="49"/>
        <v>0</v>
      </c>
      <c r="BQ16" s="26" t="str">
        <f t="shared" si="50"/>
        <v/>
      </c>
      <c r="BR16" s="26" t="str">
        <f t="shared" si="51"/>
        <v/>
      </c>
      <c r="BS16" s="39" t="str">
        <f t="shared" si="52"/>
        <v/>
      </c>
      <c r="BT16" s="392">
        <v>0</v>
      </c>
      <c r="BU16" s="393">
        <v>0</v>
      </c>
      <c r="BV16" s="394">
        <v>0</v>
      </c>
      <c r="BW16" s="555">
        <f t="shared" si="16"/>
        <v>0</v>
      </c>
      <c r="BX16" s="397">
        <v>0</v>
      </c>
      <c r="BY16" s="555">
        <f t="shared" si="17"/>
        <v>0</v>
      </c>
      <c r="BZ16" s="398">
        <v>0</v>
      </c>
      <c r="CA16" s="555">
        <f t="shared" si="18"/>
        <v>0</v>
      </c>
      <c r="CB16" s="395">
        <f t="shared" si="53"/>
        <v>0</v>
      </c>
      <c r="CC16" s="390" t="str">
        <f t="shared" si="54"/>
        <v/>
      </c>
      <c r="CD16" s="390" t="str">
        <f t="shared" si="55"/>
        <v/>
      </c>
      <c r="CE16" s="396" t="str">
        <f t="shared" si="56"/>
        <v/>
      </c>
      <c r="CF16" s="92">
        <v>0</v>
      </c>
      <c r="CG16" s="49">
        <v>0</v>
      </c>
      <c r="CH16" s="311"/>
      <c r="CI16" s="50">
        <f t="shared" si="57"/>
        <v>0</v>
      </c>
      <c r="CJ16" s="186">
        <v>0</v>
      </c>
      <c r="CK16" s="240">
        <v>0</v>
      </c>
      <c r="CL16" s="187">
        <f t="shared" si="119"/>
        <v>0</v>
      </c>
      <c r="CM16" s="241">
        <v>0</v>
      </c>
      <c r="CN16" s="242">
        <f t="shared" si="123"/>
        <v>0</v>
      </c>
      <c r="CO16" s="42">
        <f t="shared" si="58"/>
        <v>0</v>
      </c>
      <c r="CP16" s="188">
        <f t="shared" si="59"/>
        <v>0</v>
      </c>
      <c r="CQ16" s="249">
        <f t="shared" si="60"/>
        <v>0</v>
      </c>
      <c r="CR16" s="93" t="str">
        <f t="shared" si="61"/>
        <v/>
      </c>
      <c r="CS16" s="152">
        <v>0</v>
      </c>
      <c r="CT16" s="320">
        <v>0</v>
      </c>
      <c r="CU16" s="557">
        <f t="shared" si="62"/>
        <v>0</v>
      </c>
      <c r="CV16" s="53">
        <v>0</v>
      </c>
      <c r="CW16" s="314"/>
      <c r="CX16" s="557">
        <f t="shared" si="63"/>
        <v>0</v>
      </c>
      <c r="CY16" s="314"/>
      <c r="CZ16" s="314"/>
      <c r="DA16" s="557" t="str">
        <f t="shared" si="64"/>
        <v/>
      </c>
      <c r="DB16" s="558">
        <f t="shared" si="65"/>
        <v>0</v>
      </c>
      <c r="DC16" s="559">
        <f t="shared" si="66"/>
        <v>0</v>
      </c>
      <c r="DD16" s="153">
        <f t="shared" si="67"/>
        <v>0</v>
      </c>
      <c r="DE16" s="154">
        <v>0</v>
      </c>
      <c r="DF16" s="235">
        <v>0</v>
      </c>
      <c r="DG16" s="557">
        <f t="shared" si="68"/>
        <v>0</v>
      </c>
      <c r="DH16" s="236">
        <v>0</v>
      </c>
      <c r="DI16" s="237">
        <f t="shared" si="124"/>
        <v>0</v>
      </c>
      <c r="DJ16" s="557">
        <f t="shared" si="69"/>
        <v>0</v>
      </c>
      <c r="DK16" s="325">
        <f t="shared" si="70"/>
        <v>0</v>
      </c>
      <c r="DL16" s="324">
        <f t="shared" si="71"/>
        <v>0</v>
      </c>
      <c r="DM16" s="156">
        <f t="shared" si="72"/>
        <v>0</v>
      </c>
      <c r="DN16" s="247">
        <f t="shared" si="73"/>
        <v>0</v>
      </c>
      <c r="DO16" s="94" t="str">
        <f t="shared" si="74"/>
        <v/>
      </c>
      <c r="DP16" s="501">
        <v>0</v>
      </c>
      <c r="DQ16" s="4">
        <v>0</v>
      </c>
      <c r="DR16" s="4">
        <v>0</v>
      </c>
      <c r="DS16" s="498">
        <f t="shared" si="126"/>
        <v>0</v>
      </c>
      <c r="DT16" s="499">
        <f t="shared" si="76"/>
        <v>0</v>
      </c>
      <c r="DU16" s="500" t="str">
        <f t="shared" si="77"/>
        <v/>
      </c>
      <c r="DV16" s="404">
        <v>0</v>
      </c>
      <c r="DW16" s="2">
        <v>0</v>
      </c>
      <c r="DX16" s="2">
        <v>0</v>
      </c>
      <c r="DY16" s="24">
        <f t="shared" si="127"/>
        <v>0</v>
      </c>
      <c r="DZ16" s="249">
        <f t="shared" si="79"/>
        <v>0</v>
      </c>
      <c r="EA16" s="93" t="str">
        <f t="shared" si="80"/>
        <v/>
      </c>
      <c r="EB16" s="152">
        <v>0</v>
      </c>
      <c r="EC16" s="53">
        <v>0</v>
      </c>
      <c r="ED16" s="591">
        <v>0</v>
      </c>
      <c r="EE16" s="560">
        <f t="shared" si="122"/>
        <v>0</v>
      </c>
      <c r="EF16" s="235">
        <v>0</v>
      </c>
      <c r="EG16" s="155">
        <f t="shared" si="81"/>
        <v>0</v>
      </c>
      <c r="EH16" s="236">
        <v>0</v>
      </c>
      <c r="EI16" s="562">
        <f t="shared" si="82"/>
        <v>0</v>
      </c>
      <c r="EJ16" s="247">
        <f t="shared" si="83"/>
        <v>0</v>
      </c>
      <c r="EK16" s="94" t="str">
        <f t="shared" si="84"/>
        <v/>
      </c>
      <c r="EL16" s="6"/>
      <c r="EM16" s="4"/>
      <c r="EN16" s="40" t="str">
        <f t="shared" si="125"/>
        <v/>
      </c>
      <c r="EO16" s="37" t="str">
        <f t="shared" si="86"/>
        <v/>
      </c>
      <c r="EP16" s="27" t="str">
        <f t="shared" si="87"/>
        <v/>
      </c>
      <c r="EQ16" s="119" t="str">
        <f t="shared" si="88"/>
        <v/>
      </c>
      <c r="ER16" s="528" t="str">
        <f t="shared" si="89"/>
        <v/>
      </c>
      <c r="ES16" s="62" t="str">
        <f t="shared" si="90"/>
        <v/>
      </c>
      <c r="ET16" s="51" t="str">
        <f t="shared" si="91"/>
        <v/>
      </c>
      <c r="EU16" s="38" t="str">
        <f t="shared" si="92"/>
        <v/>
      </c>
      <c r="EV16" s="330" t="str">
        <f t="shared" si="93"/>
        <v/>
      </c>
      <c r="EW16" s="75" t="str">
        <f t="shared" si="94"/>
        <v/>
      </c>
      <c r="EX16" s="56" t="str">
        <f t="shared" si="95"/>
        <v/>
      </c>
      <c r="EY16" s="55" t="str">
        <f t="shared" si="96"/>
        <v/>
      </c>
      <c r="EZ16" s="55" t="str">
        <f t="shared" si="97"/>
        <v/>
      </c>
      <c r="FA16" s="55" t="str">
        <f t="shared" si="98"/>
        <v/>
      </c>
      <c r="FB16" s="55" t="str">
        <f t="shared" si="99"/>
        <v/>
      </c>
      <c r="FC16" s="57" t="str">
        <f t="shared" si="100"/>
        <v/>
      </c>
      <c r="FD16" s="56">
        <f t="shared" si="101"/>
        <v>0</v>
      </c>
      <c r="FE16" s="55">
        <f t="shared" si="102"/>
        <v>0</v>
      </c>
      <c r="FF16" s="55">
        <f t="shared" si="103"/>
        <v>0</v>
      </c>
      <c r="FG16" s="55">
        <f t="shared" si="104"/>
        <v>0</v>
      </c>
      <c r="FH16" s="57"/>
      <c r="FI16" s="777"/>
      <c r="FJ16" s="777"/>
      <c r="FK16" s="107">
        <f t="shared" si="105"/>
        <v>0</v>
      </c>
      <c r="FL16" s="107" t="s">
        <v>175</v>
      </c>
      <c r="FM16" s="107">
        <f t="shared" si="106"/>
        <v>200</v>
      </c>
      <c r="FN16" s="107" t="str">
        <f t="shared" si="107"/>
        <v>0/200</v>
      </c>
      <c r="FO16" s="107">
        <f t="shared" si="108"/>
        <v>0</v>
      </c>
      <c r="FP16" s="107" t="s">
        <v>175</v>
      </c>
      <c r="FQ16" s="107">
        <f t="shared" si="109"/>
        <v>200</v>
      </c>
      <c r="FR16" s="107" t="str">
        <f t="shared" si="110"/>
        <v>0/200</v>
      </c>
      <c r="FS16" s="107">
        <f t="shared" si="111"/>
        <v>0</v>
      </c>
      <c r="FT16" s="107" t="s">
        <v>175</v>
      </c>
      <c r="FU16" s="107">
        <f t="shared" si="112"/>
        <v>100</v>
      </c>
      <c r="FV16" s="107" t="str">
        <f t="shared" si="113"/>
        <v>0/100</v>
      </c>
      <c r="FW16" s="107">
        <f t="shared" si="114"/>
        <v>0</v>
      </c>
      <c r="FX16" s="107" t="s">
        <v>175</v>
      </c>
      <c r="FY16" s="107">
        <f t="shared" si="115"/>
        <v>100</v>
      </c>
      <c r="FZ16" s="107" t="str">
        <f t="shared" si="116"/>
        <v>0/100</v>
      </c>
      <c r="GA16" s="107">
        <f t="shared" si="117"/>
        <v>0</v>
      </c>
      <c r="GB16" s="107" t="s">
        <v>175</v>
      </c>
      <c r="GC16" s="107">
        <f t="shared" si="118"/>
        <v>200</v>
      </c>
      <c r="GD16" s="107" t="str">
        <f t="shared" si="29"/>
        <v>0/200</v>
      </c>
    </row>
    <row r="17" spans="1:186" ht="38.25" customHeight="1">
      <c r="A17" s="100">
        <f t="shared" si="30"/>
        <v>0</v>
      </c>
      <c r="B17" s="230">
        <v>9</v>
      </c>
      <c r="C17" s="23">
        <v>9</v>
      </c>
      <c r="D17" s="24">
        <f t="shared" si="31"/>
        <v>0</v>
      </c>
      <c r="E17" s="2"/>
      <c r="F17" s="290"/>
      <c r="G17" s="1"/>
      <c r="H17" s="2"/>
      <c r="I17" s="2"/>
      <c r="J17" s="2"/>
      <c r="K17" s="590"/>
      <c r="L17" s="7">
        <v>0</v>
      </c>
      <c r="M17" s="43">
        <v>0</v>
      </c>
      <c r="N17" s="309">
        <v>0</v>
      </c>
      <c r="O17" s="541">
        <f t="shared" si="32"/>
        <v>0</v>
      </c>
      <c r="P17" s="233">
        <v>0</v>
      </c>
      <c r="Q17" s="541">
        <f t="shared" si="2"/>
        <v>0</v>
      </c>
      <c r="R17" s="234">
        <v>0</v>
      </c>
      <c r="S17" s="541">
        <f t="shared" si="3"/>
        <v>0</v>
      </c>
      <c r="T17" s="246">
        <f t="shared" si="33"/>
        <v>0</v>
      </c>
      <c r="U17" s="25" t="str">
        <f t="shared" si="34"/>
        <v/>
      </c>
      <c r="V17" s="25" t="str">
        <f t="shared" si="35"/>
        <v/>
      </c>
      <c r="W17" s="85" t="str">
        <f t="shared" si="36"/>
        <v/>
      </c>
      <c r="X17" s="346">
        <v>0</v>
      </c>
      <c r="Y17" s="347">
        <v>0</v>
      </c>
      <c r="Z17" s="348">
        <v>0</v>
      </c>
      <c r="AA17" s="544">
        <f t="shared" si="4"/>
        <v>0</v>
      </c>
      <c r="AB17" s="351">
        <v>0</v>
      </c>
      <c r="AC17" s="544">
        <f t="shared" si="5"/>
        <v>0</v>
      </c>
      <c r="AD17" s="352">
        <v>0</v>
      </c>
      <c r="AE17" s="544">
        <f t="shared" si="6"/>
        <v>0</v>
      </c>
      <c r="AF17" s="349">
        <f t="shared" si="37"/>
        <v>0</v>
      </c>
      <c r="AG17" s="344" t="str">
        <f t="shared" si="38"/>
        <v/>
      </c>
      <c r="AH17" s="344" t="str">
        <f t="shared" si="39"/>
        <v/>
      </c>
      <c r="AI17" s="350" t="str">
        <f t="shared" si="40"/>
        <v/>
      </c>
      <c r="AJ17" s="368">
        <v>0</v>
      </c>
      <c r="AK17" s="369">
        <v>0</v>
      </c>
      <c r="AL17" s="370">
        <v>0</v>
      </c>
      <c r="AM17" s="547">
        <f t="shared" si="7"/>
        <v>0</v>
      </c>
      <c r="AN17" s="373">
        <v>0</v>
      </c>
      <c r="AO17" s="547">
        <f t="shared" si="8"/>
        <v>0</v>
      </c>
      <c r="AP17" s="374">
        <v>0</v>
      </c>
      <c r="AQ17" s="547">
        <f t="shared" si="9"/>
        <v>0</v>
      </c>
      <c r="AR17" s="371">
        <f t="shared" si="41"/>
        <v>0</v>
      </c>
      <c r="AS17" s="366" t="str">
        <f t="shared" si="42"/>
        <v/>
      </c>
      <c r="AT17" s="366" t="str">
        <f t="shared" si="43"/>
        <v/>
      </c>
      <c r="AU17" s="372" t="str">
        <f t="shared" si="44"/>
        <v/>
      </c>
      <c r="AV17" s="152">
        <v>0</v>
      </c>
      <c r="AW17" s="53">
        <v>0</v>
      </c>
      <c r="AX17" s="375">
        <v>0</v>
      </c>
      <c r="AY17" s="549">
        <f t="shared" si="10"/>
        <v>0</v>
      </c>
      <c r="AZ17" s="235">
        <v>0</v>
      </c>
      <c r="BA17" s="549">
        <f t="shared" si="11"/>
        <v>0</v>
      </c>
      <c r="BB17" s="236">
        <v>0</v>
      </c>
      <c r="BC17" s="549">
        <f t="shared" si="12"/>
        <v>0</v>
      </c>
      <c r="BD17" s="247">
        <f t="shared" si="45"/>
        <v>0</v>
      </c>
      <c r="BE17" s="54" t="str">
        <f t="shared" si="46"/>
        <v/>
      </c>
      <c r="BF17" s="54" t="str">
        <f t="shared" si="47"/>
        <v/>
      </c>
      <c r="BG17" s="88" t="str">
        <f t="shared" si="48"/>
        <v/>
      </c>
      <c r="BH17" s="95">
        <v>0</v>
      </c>
      <c r="BI17" s="96">
        <v>0</v>
      </c>
      <c r="BJ17" s="376">
        <v>0</v>
      </c>
      <c r="BK17" s="552">
        <f t="shared" si="13"/>
        <v>0</v>
      </c>
      <c r="BL17" s="238">
        <v>0</v>
      </c>
      <c r="BM17" s="552">
        <f t="shared" si="14"/>
        <v>0</v>
      </c>
      <c r="BN17" s="239">
        <v>0</v>
      </c>
      <c r="BO17" s="552">
        <f t="shared" si="15"/>
        <v>0</v>
      </c>
      <c r="BP17" s="248">
        <f t="shared" si="49"/>
        <v>0</v>
      </c>
      <c r="BQ17" s="26" t="str">
        <f t="shared" si="50"/>
        <v/>
      </c>
      <c r="BR17" s="26" t="str">
        <f t="shared" si="51"/>
        <v/>
      </c>
      <c r="BS17" s="39" t="str">
        <f t="shared" si="52"/>
        <v/>
      </c>
      <c r="BT17" s="392">
        <v>0</v>
      </c>
      <c r="BU17" s="393">
        <v>0</v>
      </c>
      <c r="BV17" s="394">
        <v>0</v>
      </c>
      <c r="BW17" s="555">
        <f t="shared" si="16"/>
        <v>0</v>
      </c>
      <c r="BX17" s="397">
        <v>0</v>
      </c>
      <c r="BY17" s="555">
        <f t="shared" si="17"/>
        <v>0</v>
      </c>
      <c r="BZ17" s="398">
        <v>0</v>
      </c>
      <c r="CA17" s="555">
        <f t="shared" si="18"/>
        <v>0</v>
      </c>
      <c r="CB17" s="395">
        <f t="shared" si="53"/>
        <v>0</v>
      </c>
      <c r="CC17" s="390" t="str">
        <f t="shared" si="54"/>
        <v/>
      </c>
      <c r="CD17" s="390" t="str">
        <f t="shared" si="55"/>
        <v/>
      </c>
      <c r="CE17" s="396" t="str">
        <f t="shared" si="56"/>
        <v/>
      </c>
      <c r="CF17" s="92">
        <v>0</v>
      </c>
      <c r="CG17" s="49">
        <v>0</v>
      </c>
      <c r="CH17" s="311"/>
      <c r="CI17" s="50">
        <f t="shared" si="57"/>
        <v>0</v>
      </c>
      <c r="CJ17" s="186">
        <v>0</v>
      </c>
      <c r="CK17" s="240">
        <v>0</v>
      </c>
      <c r="CL17" s="187">
        <f t="shared" si="119"/>
        <v>0</v>
      </c>
      <c r="CM17" s="241">
        <v>0</v>
      </c>
      <c r="CN17" s="242">
        <f t="shared" si="123"/>
        <v>0</v>
      </c>
      <c r="CO17" s="42">
        <f t="shared" si="58"/>
        <v>0</v>
      </c>
      <c r="CP17" s="188">
        <f t="shared" si="59"/>
        <v>0</v>
      </c>
      <c r="CQ17" s="249">
        <f t="shared" si="60"/>
        <v>0</v>
      </c>
      <c r="CR17" s="93" t="str">
        <f t="shared" si="61"/>
        <v/>
      </c>
      <c r="CS17" s="152">
        <v>0</v>
      </c>
      <c r="CT17" s="320">
        <v>0</v>
      </c>
      <c r="CU17" s="557">
        <f t="shared" si="62"/>
        <v>0</v>
      </c>
      <c r="CV17" s="53">
        <v>0</v>
      </c>
      <c r="CW17" s="314"/>
      <c r="CX17" s="557">
        <f t="shared" si="63"/>
        <v>0</v>
      </c>
      <c r="CY17" s="314"/>
      <c r="CZ17" s="314"/>
      <c r="DA17" s="557" t="str">
        <f t="shared" si="64"/>
        <v/>
      </c>
      <c r="DB17" s="558">
        <f t="shared" si="65"/>
        <v>0</v>
      </c>
      <c r="DC17" s="559">
        <f t="shared" si="66"/>
        <v>0</v>
      </c>
      <c r="DD17" s="153">
        <f t="shared" si="67"/>
        <v>0</v>
      </c>
      <c r="DE17" s="154">
        <v>0</v>
      </c>
      <c r="DF17" s="235">
        <v>0</v>
      </c>
      <c r="DG17" s="557">
        <f t="shared" si="68"/>
        <v>0</v>
      </c>
      <c r="DH17" s="236">
        <v>0</v>
      </c>
      <c r="DI17" s="237">
        <f t="shared" si="124"/>
        <v>0</v>
      </c>
      <c r="DJ17" s="557">
        <f t="shared" si="69"/>
        <v>0</v>
      </c>
      <c r="DK17" s="325">
        <f t="shared" si="70"/>
        <v>0</v>
      </c>
      <c r="DL17" s="324">
        <f t="shared" si="71"/>
        <v>0</v>
      </c>
      <c r="DM17" s="156">
        <f t="shared" si="72"/>
        <v>0</v>
      </c>
      <c r="DN17" s="247">
        <f t="shared" si="73"/>
        <v>0</v>
      </c>
      <c r="DO17" s="94" t="str">
        <f t="shared" si="74"/>
        <v/>
      </c>
      <c r="DP17" s="501">
        <v>0</v>
      </c>
      <c r="DQ17" s="4">
        <v>0</v>
      </c>
      <c r="DR17" s="4">
        <v>0</v>
      </c>
      <c r="DS17" s="498">
        <f t="shared" si="126"/>
        <v>0</v>
      </c>
      <c r="DT17" s="499">
        <f t="shared" si="76"/>
        <v>0</v>
      </c>
      <c r="DU17" s="500" t="str">
        <f t="shared" si="77"/>
        <v/>
      </c>
      <c r="DV17" s="404">
        <v>0</v>
      </c>
      <c r="DW17" s="2">
        <v>0</v>
      </c>
      <c r="DX17" s="2">
        <v>0</v>
      </c>
      <c r="DY17" s="24">
        <f t="shared" si="127"/>
        <v>0</v>
      </c>
      <c r="DZ17" s="249">
        <f t="shared" si="79"/>
        <v>0</v>
      </c>
      <c r="EA17" s="93" t="str">
        <f t="shared" si="80"/>
        <v/>
      </c>
      <c r="EB17" s="152">
        <v>0</v>
      </c>
      <c r="EC17" s="53">
        <v>0</v>
      </c>
      <c r="ED17" s="591">
        <v>0</v>
      </c>
      <c r="EE17" s="560">
        <f t="shared" si="122"/>
        <v>0</v>
      </c>
      <c r="EF17" s="235">
        <v>0</v>
      </c>
      <c r="EG17" s="155">
        <f t="shared" si="81"/>
        <v>0</v>
      </c>
      <c r="EH17" s="236">
        <v>0</v>
      </c>
      <c r="EI17" s="562">
        <f t="shared" si="82"/>
        <v>0</v>
      </c>
      <c r="EJ17" s="247">
        <f t="shared" si="83"/>
        <v>0</v>
      </c>
      <c r="EK17" s="94" t="str">
        <f t="shared" si="84"/>
        <v/>
      </c>
      <c r="EL17" s="6"/>
      <c r="EM17" s="4"/>
      <c r="EN17" s="40" t="str">
        <f t="shared" si="125"/>
        <v/>
      </c>
      <c r="EO17" s="37" t="str">
        <f t="shared" si="86"/>
        <v/>
      </c>
      <c r="EP17" s="27" t="str">
        <f t="shared" si="87"/>
        <v/>
      </c>
      <c r="EQ17" s="119" t="str">
        <f t="shared" si="88"/>
        <v/>
      </c>
      <c r="ER17" s="528" t="str">
        <f t="shared" si="89"/>
        <v/>
      </c>
      <c r="ES17" s="62" t="str">
        <f t="shared" si="90"/>
        <v/>
      </c>
      <c r="ET17" s="51" t="str">
        <f t="shared" si="91"/>
        <v/>
      </c>
      <c r="EU17" s="38" t="str">
        <f t="shared" si="92"/>
        <v/>
      </c>
      <c r="EV17" s="330" t="str">
        <f t="shared" si="93"/>
        <v/>
      </c>
      <c r="EW17" s="75" t="str">
        <f t="shared" si="94"/>
        <v/>
      </c>
      <c r="EX17" s="56" t="str">
        <f t="shared" si="95"/>
        <v/>
      </c>
      <c r="EY17" s="55" t="str">
        <f t="shared" si="96"/>
        <v/>
      </c>
      <c r="EZ17" s="55" t="str">
        <f t="shared" si="97"/>
        <v/>
      </c>
      <c r="FA17" s="55" t="str">
        <f t="shared" si="98"/>
        <v/>
      </c>
      <c r="FB17" s="55" t="str">
        <f t="shared" si="99"/>
        <v/>
      </c>
      <c r="FC17" s="57" t="str">
        <f t="shared" si="100"/>
        <v/>
      </c>
      <c r="FD17" s="56">
        <f t="shared" si="101"/>
        <v>0</v>
      </c>
      <c r="FE17" s="55">
        <f t="shared" si="102"/>
        <v>0</v>
      </c>
      <c r="FF17" s="55">
        <f t="shared" si="103"/>
        <v>0</v>
      </c>
      <c r="FG17" s="55">
        <f t="shared" si="104"/>
        <v>0</v>
      </c>
      <c r="FH17" s="57"/>
      <c r="FI17" s="777"/>
      <c r="FJ17" s="777"/>
      <c r="FK17" s="107">
        <f t="shared" si="105"/>
        <v>0</v>
      </c>
      <c r="FL17" s="107" t="s">
        <v>175</v>
      </c>
      <c r="FM17" s="107">
        <f t="shared" si="106"/>
        <v>200</v>
      </c>
      <c r="FN17" s="107" t="str">
        <f t="shared" si="107"/>
        <v>0/200</v>
      </c>
      <c r="FO17" s="107">
        <f t="shared" si="108"/>
        <v>0</v>
      </c>
      <c r="FP17" s="107" t="s">
        <v>175</v>
      </c>
      <c r="FQ17" s="107">
        <f t="shared" si="109"/>
        <v>200</v>
      </c>
      <c r="FR17" s="107" t="str">
        <f t="shared" si="110"/>
        <v>0/200</v>
      </c>
      <c r="FS17" s="107">
        <f t="shared" si="111"/>
        <v>0</v>
      </c>
      <c r="FT17" s="107" t="s">
        <v>175</v>
      </c>
      <c r="FU17" s="107">
        <f t="shared" si="112"/>
        <v>100</v>
      </c>
      <c r="FV17" s="107" t="str">
        <f t="shared" si="113"/>
        <v>0/100</v>
      </c>
      <c r="FW17" s="107">
        <f t="shared" si="114"/>
        <v>0</v>
      </c>
      <c r="FX17" s="107" t="s">
        <v>175</v>
      </c>
      <c r="FY17" s="107">
        <f t="shared" si="115"/>
        <v>100</v>
      </c>
      <c r="FZ17" s="107" t="str">
        <f t="shared" si="116"/>
        <v>0/100</v>
      </c>
      <c r="GA17" s="107">
        <f t="shared" si="117"/>
        <v>0</v>
      </c>
      <c r="GB17" s="107" t="s">
        <v>175</v>
      </c>
      <c r="GC17" s="107">
        <f t="shared" si="118"/>
        <v>200</v>
      </c>
      <c r="GD17" s="107" t="str">
        <f t="shared" si="29"/>
        <v>0/200</v>
      </c>
    </row>
    <row r="18" spans="1:186" ht="38.25" customHeight="1">
      <c r="A18" s="100">
        <f t="shared" si="30"/>
        <v>0</v>
      </c>
      <c r="B18" s="230">
        <v>10</v>
      </c>
      <c r="C18" s="28">
        <v>10</v>
      </c>
      <c r="D18" s="24">
        <f t="shared" si="31"/>
        <v>0</v>
      </c>
      <c r="E18" s="2"/>
      <c r="F18" s="290"/>
      <c r="G18" s="2"/>
      <c r="H18" s="2"/>
      <c r="I18" s="2"/>
      <c r="J18" s="2"/>
      <c r="K18" s="590"/>
      <c r="L18" s="7">
        <v>0</v>
      </c>
      <c r="M18" s="43">
        <v>0</v>
      </c>
      <c r="N18" s="309">
        <v>0</v>
      </c>
      <c r="O18" s="541">
        <f t="shared" si="32"/>
        <v>0</v>
      </c>
      <c r="P18" s="233">
        <v>0</v>
      </c>
      <c r="Q18" s="541">
        <f t="shared" si="2"/>
        <v>0</v>
      </c>
      <c r="R18" s="234">
        <v>0</v>
      </c>
      <c r="S18" s="541">
        <f t="shared" si="3"/>
        <v>0</v>
      </c>
      <c r="T18" s="246">
        <f t="shared" si="33"/>
        <v>0</v>
      </c>
      <c r="U18" s="25" t="str">
        <f t="shared" si="34"/>
        <v/>
      </c>
      <c r="V18" s="25" t="str">
        <f t="shared" si="35"/>
        <v/>
      </c>
      <c r="W18" s="85" t="str">
        <f t="shared" si="36"/>
        <v/>
      </c>
      <c r="X18" s="346">
        <v>0</v>
      </c>
      <c r="Y18" s="347">
        <v>0</v>
      </c>
      <c r="Z18" s="348">
        <v>0</v>
      </c>
      <c r="AA18" s="544">
        <f t="shared" si="4"/>
        <v>0</v>
      </c>
      <c r="AB18" s="351">
        <v>0</v>
      </c>
      <c r="AC18" s="544">
        <f t="shared" si="5"/>
        <v>0</v>
      </c>
      <c r="AD18" s="352">
        <v>0</v>
      </c>
      <c r="AE18" s="544">
        <f t="shared" si="6"/>
        <v>0</v>
      </c>
      <c r="AF18" s="349">
        <f t="shared" si="37"/>
        <v>0</v>
      </c>
      <c r="AG18" s="344" t="str">
        <f t="shared" si="38"/>
        <v/>
      </c>
      <c r="AH18" s="344" t="str">
        <f t="shared" si="39"/>
        <v/>
      </c>
      <c r="AI18" s="350" t="str">
        <f t="shared" si="40"/>
        <v/>
      </c>
      <c r="AJ18" s="368">
        <v>0</v>
      </c>
      <c r="AK18" s="369">
        <v>0</v>
      </c>
      <c r="AL18" s="370">
        <v>0</v>
      </c>
      <c r="AM18" s="547">
        <f t="shared" si="7"/>
        <v>0</v>
      </c>
      <c r="AN18" s="373">
        <v>0</v>
      </c>
      <c r="AO18" s="547">
        <f t="shared" si="8"/>
        <v>0</v>
      </c>
      <c r="AP18" s="374">
        <v>0</v>
      </c>
      <c r="AQ18" s="547">
        <f t="shared" si="9"/>
        <v>0</v>
      </c>
      <c r="AR18" s="371">
        <f t="shared" si="41"/>
        <v>0</v>
      </c>
      <c r="AS18" s="366" t="str">
        <f t="shared" si="42"/>
        <v/>
      </c>
      <c r="AT18" s="366" t="str">
        <f t="shared" si="43"/>
        <v/>
      </c>
      <c r="AU18" s="372" t="str">
        <f t="shared" si="44"/>
        <v/>
      </c>
      <c r="AV18" s="152">
        <v>0</v>
      </c>
      <c r="AW18" s="53">
        <v>0</v>
      </c>
      <c r="AX18" s="375">
        <v>0</v>
      </c>
      <c r="AY18" s="549">
        <f t="shared" si="10"/>
        <v>0</v>
      </c>
      <c r="AZ18" s="235">
        <v>0</v>
      </c>
      <c r="BA18" s="549">
        <f t="shared" si="11"/>
        <v>0</v>
      </c>
      <c r="BB18" s="236">
        <v>0</v>
      </c>
      <c r="BC18" s="549">
        <f t="shared" si="12"/>
        <v>0</v>
      </c>
      <c r="BD18" s="247">
        <f t="shared" si="45"/>
        <v>0</v>
      </c>
      <c r="BE18" s="54" t="str">
        <f t="shared" si="46"/>
        <v/>
      </c>
      <c r="BF18" s="54" t="str">
        <f t="shared" si="47"/>
        <v/>
      </c>
      <c r="BG18" s="88" t="str">
        <f t="shared" si="48"/>
        <v/>
      </c>
      <c r="BH18" s="95">
        <v>0</v>
      </c>
      <c r="BI18" s="96">
        <v>0</v>
      </c>
      <c r="BJ18" s="376">
        <v>0</v>
      </c>
      <c r="BK18" s="552">
        <f t="shared" si="13"/>
        <v>0</v>
      </c>
      <c r="BL18" s="238">
        <v>0</v>
      </c>
      <c r="BM18" s="552">
        <f t="shared" si="14"/>
        <v>0</v>
      </c>
      <c r="BN18" s="239">
        <v>0</v>
      </c>
      <c r="BO18" s="552">
        <f t="shared" si="15"/>
        <v>0</v>
      </c>
      <c r="BP18" s="248">
        <f t="shared" si="49"/>
        <v>0</v>
      </c>
      <c r="BQ18" s="26" t="str">
        <f t="shared" si="50"/>
        <v/>
      </c>
      <c r="BR18" s="26" t="str">
        <f t="shared" si="51"/>
        <v/>
      </c>
      <c r="BS18" s="39" t="str">
        <f t="shared" si="52"/>
        <v/>
      </c>
      <c r="BT18" s="392">
        <v>0</v>
      </c>
      <c r="BU18" s="393">
        <v>0</v>
      </c>
      <c r="BV18" s="394">
        <v>0</v>
      </c>
      <c r="BW18" s="555">
        <f t="shared" si="16"/>
        <v>0</v>
      </c>
      <c r="BX18" s="397">
        <v>0</v>
      </c>
      <c r="BY18" s="555">
        <f t="shared" si="17"/>
        <v>0</v>
      </c>
      <c r="BZ18" s="398">
        <v>0</v>
      </c>
      <c r="CA18" s="555">
        <f t="shared" si="18"/>
        <v>0</v>
      </c>
      <c r="CB18" s="395">
        <f t="shared" si="53"/>
        <v>0</v>
      </c>
      <c r="CC18" s="390" t="str">
        <f t="shared" si="54"/>
        <v/>
      </c>
      <c r="CD18" s="390" t="str">
        <f t="shared" si="55"/>
        <v/>
      </c>
      <c r="CE18" s="396" t="str">
        <f t="shared" si="56"/>
        <v/>
      </c>
      <c r="CF18" s="92">
        <v>0</v>
      </c>
      <c r="CG18" s="49">
        <v>0</v>
      </c>
      <c r="CH18" s="311"/>
      <c r="CI18" s="50">
        <f t="shared" si="57"/>
        <v>0</v>
      </c>
      <c r="CJ18" s="186">
        <v>0</v>
      </c>
      <c r="CK18" s="240">
        <v>0</v>
      </c>
      <c r="CL18" s="187">
        <f t="shared" si="119"/>
        <v>0</v>
      </c>
      <c r="CM18" s="241">
        <v>0</v>
      </c>
      <c r="CN18" s="242">
        <f t="shared" si="123"/>
        <v>0</v>
      </c>
      <c r="CO18" s="42">
        <f t="shared" si="58"/>
        <v>0</v>
      </c>
      <c r="CP18" s="188">
        <f t="shared" si="59"/>
        <v>0</v>
      </c>
      <c r="CQ18" s="249">
        <f t="shared" si="60"/>
        <v>0</v>
      </c>
      <c r="CR18" s="93" t="str">
        <f t="shared" si="61"/>
        <v/>
      </c>
      <c r="CS18" s="152">
        <v>0</v>
      </c>
      <c r="CT18" s="320">
        <v>0</v>
      </c>
      <c r="CU18" s="557">
        <f t="shared" si="62"/>
        <v>0</v>
      </c>
      <c r="CV18" s="53">
        <v>0</v>
      </c>
      <c r="CW18" s="314"/>
      <c r="CX18" s="557">
        <f t="shared" si="63"/>
        <v>0</v>
      </c>
      <c r="CY18" s="314"/>
      <c r="CZ18" s="314"/>
      <c r="DA18" s="557" t="str">
        <f t="shared" si="64"/>
        <v/>
      </c>
      <c r="DB18" s="558">
        <f t="shared" si="65"/>
        <v>0</v>
      </c>
      <c r="DC18" s="559">
        <f t="shared" si="66"/>
        <v>0</v>
      </c>
      <c r="DD18" s="153">
        <f t="shared" si="67"/>
        <v>0</v>
      </c>
      <c r="DE18" s="154">
        <v>0</v>
      </c>
      <c r="DF18" s="235">
        <v>0</v>
      </c>
      <c r="DG18" s="557">
        <f t="shared" si="68"/>
        <v>0</v>
      </c>
      <c r="DH18" s="236">
        <v>0</v>
      </c>
      <c r="DI18" s="237">
        <f t="shared" si="124"/>
        <v>0</v>
      </c>
      <c r="DJ18" s="557">
        <f t="shared" si="69"/>
        <v>0</v>
      </c>
      <c r="DK18" s="325">
        <f t="shared" si="70"/>
        <v>0</v>
      </c>
      <c r="DL18" s="324">
        <f t="shared" si="71"/>
        <v>0</v>
      </c>
      <c r="DM18" s="156">
        <f t="shared" si="72"/>
        <v>0</v>
      </c>
      <c r="DN18" s="247">
        <f t="shared" si="73"/>
        <v>0</v>
      </c>
      <c r="DO18" s="94" t="str">
        <f t="shared" si="74"/>
        <v/>
      </c>
      <c r="DP18" s="501">
        <v>0</v>
      </c>
      <c r="DQ18" s="4">
        <v>0</v>
      </c>
      <c r="DR18" s="4">
        <v>0</v>
      </c>
      <c r="DS18" s="498">
        <f t="shared" si="126"/>
        <v>0</v>
      </c>
      <c r="DT18" s="499">
        <f t="shared" si="76"/>
        <v>0</v>
      </c>
      <c r="DU18" s="500" t="str">
        <f t="shared" si="77"/>
        <v/>
      </c>
      <c r="DV18" s="404">
        <v>0</v>
      </c>
      <c r="DW18" s="2">
        <v>0</v>
      </c>
      <c r="DX18" s="2">
        <v>0</v>
      </c>
      <c r="DY18" s="24">
        <f t="shared" si="127"/>
        <v>0</v>
      </c>
      <c r="DZ18" s="249">
        <f t="shared" si="79"/>
        <v>0</v>
      </c>
      <c r="EA18" s="93" t="str">
        <f t="shared" si="80"/>
        <v/>
      </c>
      <c r="EB18" s="152">
        <v>0</v>
      </c>
      <c r="EC18" s="53">
        <v>0</v>
      </c>
      <c r="ED18" s="591">
        <v>0</v>
      </c>
      <c r="EE18" s="560">
        <f t="shared" si="122"/>
        <v>0</v>
      </c>
      <c r="EF18" s="235">
        <v>0</v>
      </c>
      <c r="EG18" s="155">
        <f t="shared" si="81"/>
        <v>0</v>
      </c>
      <c r="EH18" s="236">
        <v>0</v>
      </c>
      <c r="EI18" s="562">
        <f t="shared" si="82"/>
        <v>0</v>
      </c>
      <c r="EJ18" s="247">
        <f t="shared" si="83"/>
        <v>0</v>
      </c>
      <c r="EK18" s="94" t="str">
        <f t="shared" si="84"/>
        <v/>
      </c>
      <c r="EL18" s="6"/>
      <c r="EM18" s="4"/>
      <c r="EN18" s="40" t="str">
        <f t="shared" si="125"/>
        <v/>
      </c>
      <c r="EO18" s="37" t="str">
        <f t="shared" si="86"/>
        <v/>
      </c>
      <c r="EP18" s="27" t="str">
        <f t="shared" si="87"/>
        <v/>
      </c>
      <c r="EQ18" s="119" t="str">
        <f t="shared" si="88"/>
        <v/>
      </c>
      <c r="ER18" s="528" t="str">
        <f t="shared" si="89"/>
        <v/>
      </c>
      <c r="ES18" s="62" t="str">
        <f t="shared" si="90"/>
        <v/>
      </c>
      <c r="ET18" s="51" t="str">
        <f t="shared" si="91"/>
        <v/>
      </c>
      <c r="EU18" s="38" t="str">
        <f t="shared" si="92"/>
        <v/>
      </c>
      <c r="EV18" s="330" t="str">
        <f t="shared" si="93"/>
        <v/>
      </c>
      <c r="EW18" s="75" t="str">
        <f t="shared" si="94"/>
        <v/>
      </c>
      <c r="EX18" s="56" t="str">
        <f t="shared" si="95"/>
        <v/>
      </c>
      <c r="EY18" s="55" t="str">
        <f t="shared" si="96"/>
        <v/>
      </c>
      <c r="EZ18" s="55" t="str">
        <f t="shared" si="97"/>
        <v/>
      </c>
      <c r="FA18" s="55" t="str">
        <f t="shared" si="98"/>
        <v/>
      </c>
      <c r="FB18" s="55" t="str">
        <f t="shared" si="99"/>
        <v/>
      </c>
      <c r="FC18" s="57" t="str">
        <f t="shared" si="100"/>
        <v/>
      </c>
      <c r="FD18" s="56">
        <f t="shared" si="101"/>
        <v>0</v>
      </c>
      <c r="FE18" s="55">
        <f t="shared" si="102"/>
        <v>0</v>
      </c>
      <c r="FF18" s="55">
        <f t="shared" si="103"/>
        <v>0</v>
      </c>
      <c r="FG18" s="55">
        <f t="shared" si="104"/>
        <v>0</v>
      </c>
      <c r="FH18" s="57"/>
      <c r="FI18" s="777"/>
      <c r="FJ18" s="777"/>
      <c r="FK18" s="107">
        <f t="shared" si="105"/>
        <v>0</v>
      </c>
      <c r="FL18" s="107" t="s">
        <v>175</v>
      </c>
      <c r="FM18" s="107">
        <f t="shared" si="106"/>
        <v>200</v>
      </c>
      <c r="FN18" s="107" t="str">
        <f t="shared" si="107"/>
        <v>0/200</v>
      </c>
      <c r="FO18" s="107">
        <f t="shared" si="108"/>
        <v>0</v>
      </c>
      <c r="FP18" s="107" t="s">
        <v>175</v>
      </c>
      <c r="FQ18" s="107">
        <f t="shared" si="109"/>
        <v>200</v>
      </c>
      <c r="FR18" s="107" t="str">
        <f t="shared" si="110"/>
        <v>0/200</v>
      </c>
      <c r="FS18" s="107">
        <f t="shared" si="111"/>
        <v>0</v>
      </c>
      <c r="FT18" s="107" t="s">
        <v>175</v>
      </c>
      <c r="FU18" s="107">
        <f t="shared" si="112"/>
        <v>100</v>
      </c>
      <c r="FV18" s="107" t="str">
        <f t="shared" si="113"/>
        <v>0/100</v>
      </c>
      <c r="FW18" s="107">
        <f t="shared" si="114"/>
        <v>0</v>
      </c>
      <c r="FX18" s="107" t="s">
        <v>175</v>
      </c>
      <c r="FY18" s="107">
        <f t="shared" si="115"/>
        <v>100</v>
      </c>
      <c r="FZ18" s="107" t="str">
        <f t="shared" si="116"/>
        <v>0/100</v>
      </c>
      <c r="GA18" s="107">
        <f t="shared" si="117"/>
        <v>0</v>
      </c>
      <c r="GB18" s="107" t="s">
        <v>175</v>
      </c>
      <c r="GC18" s="107">
        <f t="shared" si="118"/>
        <v>200</v>
      </c>
      <c r="GD18" s="107" t="str">
        <f t="shared" si="29"/>
        <v>0/200</v>
      </c>
    </row>
    <row r="19" spans="1:186" ht="38.25" customHeight="1">
      <c r="A19" s="100">
        <f t="shared" si="30"/>
        <v>0</v>
      </c>
      <c r="B19" s="230">
        <v>11</v>
      </c>
      <c r="C19" s="23">
        <v>11</v>
      </c>
      <c r="D19" s="24">
        <f t="shared" si="31"/>
        <v>0</v>
      </c>
      <c r="E19" s="2"/>
      <c r="F19" s="290"/>
      <c r="G19" s="1"/>
      <c r="H19" s="2"/>
      <c r="I19" s="2"/>
      <c r="J19" s="2"/>
      <c r="K19" s="590"/>
      <c r="L19" s="7">
        <v>0</v>
      </c>
      <c r="M19" s="43">
        <v>0</v>
      </c>
      <c r="N19" s="309">
        <v>0</v>
      </c>
      <c r="O19" s="541">
        <f t="shared" si="32"/>
        <v>0</v>
      </c>
      <c r="P19" s="233">
        <v>0</v>
      </c>
      <c r="Q19" s="541">
        <f t="shared" si="2"/>
        <v>0</v>
      </c>
      <c r="R19" s="234">
        <v>0</v>
      </c>
      <c r="S19" s="541">
        <f t="shared" si="3"/>
        <v>0</v>
      </c>
      <c r="T19" s="246">
        <f t="shared" si="33"/>
        <v>0</v>
      </c>
      <c r="U19" s="25" t="str">
        <f t="shared" si="34"/>
        <v/>
      </c>
      <c r="V19" s="25" t="str">
        <f t="shared" si="35"/>
        <v/>
      </c>
      <c r="W19" s="85" t="str">
        <f t="shared" si="36"/>
        <v/>
      </c>
      <c r="X19" s="346">
        <v>0</v>
      </c>
      <c r="Y19" s="347">
        <v>0</v>
      </c>
      <c r="Z19" s="348">
        <v>0</v>
      </c>
      <c r="AA19" s="544">
        <f t="shared" si="4"/>
        <v>0</v>
      </c>
      <c r="AB19" s="351">
        <v>0</v>
      </c>
      <c r="AC19" s="544">
        <f t="shared" si="5"/>
        <v>0</v>
      </c>
      <c r="AD19" s="352">
        <v>0</v>
      </c>
      <c r="AE19" s="544">
        <f t="shared" si="6"/>
        <v>0</v>
      </c>
      <c r="AF19" s="349">
        <f t="shared" si="37"/>
        <v>0</v>
      </c>
      <c r="AG19" s="344" t="str">
        <f t="shared" si="38"/>
        <v/>
      </c>
      <c r="AH19" s="344" t="str">
        <f t="shared" si="39"/>
        <v/>
      </c>
      <c r="AI19" s="350" t="str">
        <f t="shared" si="40"/>
        <v/>
      </c>
      <c r="AJ19" s="368">
        <v>0</v>
      </c>
      <c r="AK19" s="369">
        <v>0</v>
      </c>
      <c r="AL19" s="370">
        <v>0</v>
      </c>
      <c r="AM19" s="547">
        <f t="shared" si="7"/>
        <v>0</v>
      </c>
      <c r="AN19" s="373">
        <v>0</v>
      </c>
      <c r="AO19" s="547">
        <f t="shared" si="8"/>
        <v>0</v>
      </c>
      <c r="AP19" s="374">
        <v>0</v>
      </c>
      <c r="AQ19" s="547">
        <f t="shared" si="9"/>
        <v>0</v>
      </c>
      <c r="AR19" s="371">
        <f t="shared" si="41"/>
        <v>0</v>
      </c>
      <c r="AS19" s="366" t="str">
        <f t="shared" si="42"/>
        <v/>
      </c>
      <c r="AT19" s="366" t="str">
        <f t="shared" si="43"/>
        <v/>
      </c>
      <c r="AU19" s="372" t="str">
        <f t="shared" si="44"/>
        <v/>
      </c>
      <c r="AV19" s="152">
        <v>0</v>
      </c>
      <c r="AW19" s="53">
        <v>0</v>
      </c>
      <c r="AX19" s="375">
        <v>0</v>
      </c>
      <c r="AY19" s="549">
        <f t="shared" si="10"/>
        <v>0</v>
      </c>
      <c r="AZ19" s="235">
        <v>0</v>
      </c>
      <c r="BA19" s="549">
        <f t="shared" si="11"/>
        <v>0</v>
      </c>
      <c r="BB19" s="236">
        <v>0</v>
      </c>
      <c r="BC19" s="549">
        <f t="shared" si="12"/>
        <v>0</v>
      </c>
      <c r="BD19" s="247">
        <f t="shared" si="45"/>
        <v>0</v>
      </c>
      <c r="BE19" s="54" t="str">
        <f t="shared" si="46"/>
        <v/>
      </c>
      <c r="BF19" s="54" t="str">
        <f t="shared" si="47"/>
        <v/>
      </c>
      <c r="BG19" s="88" t="str">
        <f t="shared" si="48"/>
        <v/>
      </c>
      <c r="BH19" s="95">
        <v>0</v>
      </c>
      <c r="BI19" s="96">
        <v>0</v>
      </c>
      <c r="BJ19" s="376">
        <v>0</v>
      </c>
      <c r="BK19" s="552">
        <f t="shared" si="13"/>
        <v>0</v>
      </c>
      <c r="BL19" s="238">
        <v>0</v>
      </c>
      <c r="BM19" s="552">
        <f t="shared" si="14"/>
        <v>0</v>
      </c>
      <c r="BN19" s="239">
        <v>0</v>
      </c>
      <c r="BO19" s="552">
        <f t="shared" si="15"/>
        <v>0</v>
      </c>
      <c r="BP19" s="248">
        <f t="shared" si="49"/>
        <v>0</v>
      </c>
      <c r="BQ19" s="26" t="str">
        <f t="shared" si="50"/>
        <v/>
      </c>
      <c r="BR19" s="26" t="str">
        <f t="shared" si="51"/>
        <v/>
      </c>
      <c r="BS19" s="39" t="str">
        <f t="shared" si="52"/>
        <v/>
      </c>
      <c r="BT19" s="392">
        <v>0</v>
      </c>
      <c r="BU19" s="393">
        <v>0</v>
      </c>
      <c r="BV19" s="394">
        <v>0</v>
      </c>
      <c r="BW19" s="555">
        <f t="shared" si="16"/>
        <v>0</v>
      </c>
      <c r="BX19" s="397">
        <v>0</v>
      </c>
      <c r="BY19" s="555">
        <f t="shared" si="17"/>
        <v>0</v>
      </c>
      <c r="BZ19" s="398">
        <v>0</v>
      </c>
      <c r="CA19" s="555">
        <f t="shared" si="18"/>
        <v>0</v>
      </c>
      <c r="CB19" s="395">
        <f t="shared" si="53"/>
        <v>0</v>
      </c>
      <c r="CC19" s="390" t="str">
        <f t="shared" si="54"/>
        <v/>
      </c>
      <c r="CD19" s="390" t="str">
        <f t="shared" si="55"/>
        <v/>
      </c>
      <c r="CE19" s="396" t="str">
        <f t="shared" si="56"/>
        <v/>
      </c>
      <c r="CF19" s="92">
        <v>0</v>
      </c>
      <c r="CG19" s="49">
        <v>0</v>
      </c>
      <c r="CH19" s="311"/>
      <c r="CI19" s="50">
        <f t="shared" si="57"/>
        <v>0</v>
      </c>
      <c r="CJ19" s="186">
        <v>0</v>
      </c>
      <c r="CK19" s="240">
        <v>0</v>
      </c>
      <c r="CL19" s="187">
        <f t="shared" si="119"/>
        <v>0</v>
      </c>
      <c r="CM19" s="241">
        <v>0</v>
      </c>
      <c r="CN19" s="242">
        <f t="shared" si="123"/>
        <v>0</v>
      </c>
      <c r="CO19" s="42">
        <f t="shared" si="58"/>
        <v>0</v>
      </c>
      <c r="CP19" s="188">
        <f t="shared" si="59"/>
        <v>0</v>
      </c>
      <c r="CQ19" s="249">
        <f t="shared" si="60"/>
        <v>0</v>
      </c>
      <c r="CR19" s="93" t="str">
        <f t="shared" si="61"/>
        <v/>
      </c>
      <c r="CS19" s="152">
        <v>0</v>
      </c>
      <c r="CT19" s="320">
        <v>0</v>
      </c>
      <c r="CU19" s="557">
        <f t="shared" si="62"/>
        <v>0</v>
      </c>
      <c r="CV19" s="53">
        <v>0</v>
      </c>
      <c r="CW19" s="314"/>
      <c r="CX19" s="557">
        <f t="shared" si="63"/>
        <v>0</v>
      </c>
      <c r="CY19" s="314"/>
      <c r="CZ19" s="314"/>
      <c r="DA19" s="557" t="str">
        <f t="shared" si="64"/>
        <v/>
      </c>
      <c r="DB19" s="558">
        <f t="shared" si="65"/>
        <v>0</v>
      </c>
      <c r="DC19" s="559">
        <f t="shared" si="66"/>
        <v>0</v>
      </c>
      <c r="DD19" s="153">
        <f t="shared" si="67"/>
        <v>0</v>
      </c>
      <c r="DE19" s="154">
        <v>0</v>
      </c>
      <c r="DF19" s="235">
        <v>0</v>
      </c>
      <c r="DG19" s="557">
        <f t="shared" si="68"/>
        <v>0</v>
      </c>
      <c r="DH19" s="236">
        <v>0</v>
      </c>
      <c r="DI19" s="237">
        <f t="shared" si="124"/>
        <v>0</v>
      </c>
      <c r="DJ19" s="557">
        <f t="shared" si="69"/>
        <v>0</v>
      </c>
      <c r="DK19" s="325">
        <f t="shared" si="70"/>
        <v>0</v>
      </c>
      <c r="DL19" s="324">
        <f t="shared" si="71"/>
        <v>0</v>
      </c>
      <c r="DM19" s="156">
        <f t="shared" si="72"/>
        <v>0</v>
      </c>
      <c r="DN19" s="247">
        <f t="shared" si="73"/>
        <v>0</v>
      </c>
      <c r="DO19" s="94" t="str">
        <f t="shared" si="74"/>
        <v/>
      </c>
      <c r="DP19" s="501">
        <v>0</v>
      </c>
      <c r="DQ19" s="4">
        <v>0</v>
      </c>
      <c r="DR19" s="4">
        <v>0</v>
      </c>
      <c r="DS19" s="498">
        <f t="shared" si="126"/>
        <v>0</v>
      </c>
      <c r="DT19" s="499">
        <f t="shared" si="76"/>
        <v>0</v>
      </c>
      <c r="DU19" s="500" t="str">
        <f t="shared" si="77"/>
        <v/>
      </c>
      <c r="DV19" s="404">
        <v>0</v>
      </c>
      <c r="DW19" s="2">
        <v>0</v>
      </c>
      <c r="DX19" s="2">
        <v>0</v>
      </c>
      <c r="DY19" s="24">
        <f t="shared" si="127"/>
        <v>0</v>
      </c>
      <c r="DZ19" s="249">
        <f t="shared" si="79"/>
        <v>0</v>
      </c>
      <c r="EA19" s="93" t="str">
        <f t="shared" si="80"/>
        <v/>
      </c>
      <c r="EB19" s="152">
        <v>0</v>
      </c>
      <c r="EC19" s="53">
        <v>0</v>
      </c>
      <c r="ED19" s="591">
        <v>0</v>
      </c>
      <c r="EE19" s="560">
        <f t="shared" si="122"/>
        <v>0</v>
      </c>
      <c r="EF19" s="235">
        <v>0</v>
      </c>
      <c r="EG19" s="155">
        <f t="shared" si="81"/>
        <v>0</v>
      </c>
      <c r="EH19" s="236">
        <v>0</v>
      </c>
      <c r="EI19" s="562">
        <f t="shared" si="82"/>
        <v>0</v>
      </c>
      <c r="EJ19" s="247">
        <f t="shared" si="83"/>
        <v>0</v>
      </c>
      <c r="EK19" s="94" t="str">
        <f t="shared" si="84"/>
        <v/>
      </c>
      <c r="EL19" s="6"/>
      <c r="EM19" s="4"/>
      <c r="EN19" s="40" t="str">
        <f t="shared" si="125"/>
        <v/>
      </c>
      <c r="EO19" s="37" t="str">
        <f t="shared" si="86"/>
        <v/>
      </c>
      <c r="EP19" s="27" t="str">
        <f t="shared" si="87"/>
        <v/>
      </c>
      <c r="EQ19" s="119" t="str">
        <f t="shared" si="88"/>
        <v/>
      </c>
      <c r="ER19" s="528" t="str">
        <f t="shared" si="89"/>
        <v/>
      </c>
      <c r="ES19" s="62" t="str">
        <f t="shared" si="90"/>
        <v/>
      </c>
      <c r="ET19" s="51" t="str">
        <f t="shared" si="91"/>
        <v/>
      </c>
      <c r="EU19" s="38" t="str">
        <f t="shared" si="92"/>
        <v/>
      </c>
      <c r="EV19" s="330" t="str">
        <f t="shared" si="93"/>
        <v/>
      </c>
      <c r="EW19" s="75" t="str">
        <f t="shared" si="94"/>
        <v/>
      </c>
      <c r="EX19" s="56" t="str">
        <f t="shared" si="95"/>
        <v/>
      </c>
      <c r="EY19" s="55" t="str">
        <f t="shared" si="96"/>
        <v/>
      </c>
      <c r="EZ19" s="55" t="str">
        <f t="shared" si="97"/>
        <v/>
      </c>
      <c r="FA19" s="55" t="str">
        <f t="shared" si="98"/>
        <v/>
      </c>
      <c r="FB19" s="55" t="str">
        <f t="shared" si="99"/>
        <v/>
      </c>
      <c r="FC19" s="57" t="str">
        <f t="shared" si="100"/>
        <v/>
      </c>
      <c r="FD19" s="56">
        <f t="shared" si="101"/>
        <v>0</v>
      </c>
      <c r="FE19" s="55">
        <f t="shared" si="102"/>
        <v>0</v>
      </c>
      <c r="FF19" s="55">
        <f t="shared" si="103"/>
        <v>0</v>
      </c>
      <c r="FG19" s="55">
        <f t="shared" si="104"/>
        <v>0</v>
      </c>
      <c r="FH19" s="57"/>
      <c r="FI19" s="777"/>
      <c r="FJ19" s="777"/>
      <c r="FK19" s="107">
        <f t="shared" si="105"/>
        <v>0</v>
      </c>
      <c r="FL19" s="107" t="s">
        <v>175</v>
      </c>
      <c r="FM19" s="107">
        <f t="shared" si="106"/>
        <v>200</v>
      </c>
      <c r="FN19" s="107" t="str">
        <f t="shared" si="107"/>
        <v>0/200</v>
      </c>
      <c r="FO19" s="107">
        <f t="shared" si="108"/>
        <v>0</v>
      </c>
      <c r="FP19" s="107" t="s">
        <v>175</v>
      </c>
      <c r="FQ19" s="107">
        <f t="shared" si="109"/>
        <v>200</v>
      </c>
      <c r="FR19" s="107" t="str">
        <f t="shared" si="110"/>
        <v>0/200</v>
      </c>
      <c r="FS19" s="107">
        <f t="shared" si="111"/>
        <v>0</v>
      </c>
      <c r="FT19" s="107" t="s">
        <v>175</v>
      </c>
      <c r="FU19" s="107">
        <f t="shared" si="112"/>
        <v>100</v>
      </c>
      <c r="FV19" s="107" t="str">
        <f t="shared" si="113"/>
        <v>0/100</v>
      </c>
      <c r="FW19" s="107">
        <f t="shared" si="114"/>
        <v>0</v>
      </c>
      <c r="FX19" s="107" t="s">
        <v>175</v>
      </c>
      <c r="FY19" s="107">
        <f t="shared" si="115"/>
        <v>100</v>
      </c>
      <c r="FZ19" s="107" t="str">
        <f t="shared" si="116"/>
        <v>0/100</v>
      </c>
      <c r="GA19" s="107">
        <f t="shared" si="117"/>
        <v>0</v>
      </c>
      <c r="GB19" s="107" t="s">
        <v>175</v>
      </c>
      <c r="GC19" s="107">
        <f t="shared" si="118"/>
        <v>200</v>
      </c>
      <c r="GD19" s="107" t="str">
        <f t="shared" si="29"/>
        <v>0/200</v>
      </c>
    </row>
    <row r="20" spans="1:186" ht="38.25" customHeight="1">
      <c r="A20" s="100">
        <f t="shared" si="30"/>
        <v>0</v>
      </c>
      <c r="B20" s="230">
        <v>12</v>
      </c>
      <c r="C20" s="28">
        <v>12</v>
      </c>
      <c r="D20" s="24">
        <f t="shared" si="31"/>
        <v>0</v>
      </c>
      <c r="E20" s="2"/>
      <c r="F20" s="290"/>
      <c r="G20" s="2"/>
      <c r="H20" s="2"/>
      <c r="I20" s="2"/>
      <c r="J20" s="2"/>
      <c r="K20" s="590"/>
      <c r="L20" s="7">
        <v>0</v>
      </c>
      <c r="M20" s="43">
        <v>0</v>
      </c>
      <c r="N20" s="309">
        <v>0</v>
      </c>
      <c r="O20" s="541">
        <f t="shared" si="32"/>
        <v>0</v>
      </c>
      <c r="P20" s="233">
        <v>0</v>
      </c>
      <c r="Q20" s="541">
        <f t="shared" si="2"/>
        <v>0</v>
      </c>
      <c r="R20" s="234">
        <v>0</v>
      </c>
      <c r="S20" s="541">
        <f t="shared" si="3"/>
        <v>0</v>
      </c>
      <c r="T20" s="246">
        <f t="shared" si="33"/>
        <v>0</v>
      </c>
      <c r="U20" s="25" t="str">
        <f t="shared" si="34"/>
        <v/>
      </c>
      <c r="V20" s="25" t="str">
        <f t="shared" si="35"/>
        <v/>
      </c>
      <c r="W20" s="85" t="str">
        <f t="shared" si="36"/>
        <v/>
      </c>
      <c r="X20" s="346">
        <v>0</v>
      </c>
      <c r="Y20" s="347">
        <v>0</v>
      </c>
      <c r="Z20" s="348">
        <v>0</v>
      </c>
      <c r="AA20" s="544">
        <f t="shared" si="4"/>
        <v>0</v>
      </c>
      <c r="AB20" s="351">
        <v>0</v>
      </c>
      <c r="AC20" s="544">
        <f t="shared" si="5"/>
        <v>0</v>
      </c>
      <c r="AD20" s="352">
        <v>0</v>
      </c>
      <c r="AE20" s="544">
        <f t="shared" si="6"/>
        <v>0</v>
      </c>
      <c r="AF20" s="349">
        <f t="shared" si="37"/>
        <v>0</v>
      </c>
      <c r="AG20" s="344" t="str">
        <f t="shared" si="38"/>
        <v/>
      </c>
      <c r="AH20" s="344" t="str">
        <f t="shared" si="39"/>
        <v/>
      </c>
      <c r="AI20" s="350" t="str">
        <f t="shared" si="40"/>
        <v/>
      </c>
      <c r="AJ20" s="368">
        <v>0</v>
      </c>
      <c r="AK20" s="369">
        <v>0</v>
      </c>
      <c r="AL20" s="370">
        <v>0</v>
      </c>
      <c r="AM20" s="547">
        <f t="shared" si="7"/>
        <v>0</v>
      </c>
      <c r="AN20" s="373">
        <v>0</v>
      </c>
      <c r="AO20" s="547">
        <f t="shared" si="8"/>
        <v>0</v>
      </c>
      <c r="AP20" s="374">
        <v>0</v>
      </c>
      <c r="AQ20" s="547">
        <f t="shared" si="9"/>
        <v>0</v>
      </c>
      <c r="AR20" s="371">
        <f t="shared" si="41"/>
        <v>0</v>
      </c>
      <c r="AS20" s="366" t="str">
        <f t="shared" si="42"/>
        <v/>
      </c>
      <c r="AT20" s="366" t="str">
        <f t="shared" si="43"/>
        <v/>
      </c>
      <c r="AU20" s="372" t="str">
        <f t="shared" si="44"/>
        <v/>
      </c>
      <c r="AV20" s="152">
        <v>0</v>
      </c>
      <c r="AW20" s="53">
        <v>0</v>
      </c>
      <c r="AX20" s="375">
        <v>0</v>
      </c>
      <c r="AY20" s="549">
        <f t="shared" si="10"/>
        <v>0</v>
      </c>
      <c r="AZ20" s="235">
        <v>0</v>
      </c>
      <c r="BA20" s="549">
        <f t="shared" si="11"/>
        <v>0</v>
      </c>
      <c r="BB20" s="236">
        <v>0</v>
      </c>
      <c r="BC20" s="549">
        <f t="shared" si="12"/>
        <v>0</v>
      </c>
      <c r="BD20" s="247">
        <f t="shared" si="45"/>
        <v>0</v>
      </c>
      <c r="BE20" s="54" t="str">
        <f t="shared" si="46"/>
        <v/>
      </c>
      <c r="BF20" s="54" t="str">
        <f t="shared" si="47"/>
        <v/>
      </c>
      <c r="BG20" s="88" t="str">
        <f t="shared" si="48"/>
        <v/>
      </c>
      <c r="BH20" s="95">
        <v>0</v>
      </c>
      <c r="BI20" s="96">
        <v>0</v>
      </c>
      <c r="BJ20" s="376">
        <v>0</v>
      </c>
      <c r="BK20" s="552">
        <f t="shared" si="13"/>
        <v>0</v>
      </c>
      <c r="BL20" s="238">
        <v>0</v>
      </c>
      <c r="BM20" s="552">
        <f t="shared" si="14"/>
        <v>0</v>
      </c>
      <c r="BN20" s="239">
        <v>0</v>
      </c>
      <c r="BO20" s="552">
        <f t="shared" si="15"/>
        <v>0</v>
      </c>
      <c r="BP20" s="248">
        <f t="shared" si="49"/>
        <v>0</v>
      </c>
      <c r="BQ20" s="26" t="str">
        <f t="shared" si="50"/>
        <v/>
      </c>
      <c r="BR20" s="26" t="str">
        <f t="shared" si="51"/>
        <v/>
      </c>
      <c r="BS20" s="39" t="str">
        <f t="shared" si="52"/>
        <v/>
      </c>
      <c r="BT20" s="392">
        <v>0</v>
      </c>
      <c r="BU20" s="393">
        <v>0</v>
      </c>
      <c r="BV20" s="394">
        <v>0</v>
      </c>
      <c r="BW20" s="555">
        <f t="shared" si="16"/>
        <v>0</v>
      </c>
      <c r="BX20" s="397">
        <v>0</v>
      </c>
      <c r="BY20" s="555">
        <f t="shared" si="17"/>
        <v>0</v>
      </c>
      <c r="BZ20" s="398">
        <v>0</v>
      </c>
      <c r="CA20" s="555">
        <f t="shared" si="18"/>
        <v>0</v>
      </c>
      <c r="CB20" s="395">
        <f t="shared" si="53"/>
        <v>0</v>
      </c>
      <c r="CC20" s="390" t="str">
        <f t="shared" si="54"/>
        <v/>
      </c>
      <c r="CD20" s="390" t="str">
        <f t="shared" si="55"/>
        <v/>
      </c>
      <c r="CE20" s="396" t="str">
        <f t="shared" si="56"/>
        <v/>
      </c>
      <c r="CF20" s="92">
        <v>0</v>
      </c>
      <c r="CG20" s="49">
        <v>0</v>
      </c>
      <c r="CH20" s="311"/>
      <c r="CI20" s="50">
        <f t="shared" si="57"/>
        <v>0</v>
      </c>
      <c r="CJ20" s="186">
        <v>0</v>
      </c>
      <c r="CK20" s="240">
        <v>0</v>
      </c>
      <c r="CL20" s="187">
        <f t="shared" si="119"/>
        <v>0</v>
      </c>
      <c r="CM20" s="241">
        <v>0</v>
      </c>
      <c r="CN20" s="242">
        <f t="shared" si="123"/>
        <v>0</v>
      </c>
      <c r="CO20" s="42">
        <f t="shared" si="58"/>
        <v>0</v>
      </c>
      <c r="CP20" s="188">
        <f t="shared" si="59"/>
        <v>0</v>
      </c>
      <c r="CQ20" s="249">
        <f t="shared" si="60"/>
        <v>0</v>
      </c>
      <c r="CR20" s="93" t="str">
        <f t="shared" si="61"/>
        <v/>
      </c>
      <c r="CS20" s="152">
        <v>0</v>
      </c>
      <c r="CT20" s="320">
        <v>0</v>
      </c>
      <c r="CU20" s="557">
        <f t="shared" si="62"/>
        <v>0</v>
      </c>
      <c r="CV20" s="53">
        <v>0</v>
      </c>
      <c r="CW20" s="314"/>
      <c r="CX20" s="557">
        <f t="shared" si="63"/>
        <v>0</v>
      </c>
      <c r="CY20" s="314"/>
      <c r="CZ20" s="314"/>
      <c r="DA20" s="557" t="str">
        <f t="shared" si="64"/>
        <v/>
      </c>
      <c r="DB20" s="558">
        <f t="shared" si="65"/>
        <v>0</v>
      </c>
      <c r="DC20" s="559">
        <f t="shared" si="66"/>
        <v>0</v>
      </c>
      <c r="DD20" s="153">
        <f t="shared" si="67"/>
        <v>0</v>
      </c>
      <c r="DE20" s="154">
        <v>0</v>
      </c>
      <c r="DF20" s="235">
        <v>0</v>
      </c>
      <c r="DG20" s="557">
        <f t="shared" si="68"/>
        <v>0</v>
      </c>
      <c r="DH20" s="236">
        <v>0</v>
      </c>
      <c r="DI20" s="237">
        <f t="shared" si="124"/>
        <v>0</v>
      </c>
      <c r="DJ20" s="557">
        <f t="shared" si="69"/>
        <v>0</v>
      </c>
      <c r="DK20" s="325">
        <f t="shared" si="70"/>
        <v>0</v>
      </c>
      <c r="DL20" s="324">
        <f t="shared" si="71"/>
        <v>0</v>
      </c>
      <c r="DM20" s="156">
        <f t="shared" si="72"/>
        <v>0</v>
      </c>
      <c r="DN20" s="247">
        <f t="shared" si="73"/>
        <v>0</v>
      </c>
      <c r="DO20" s="94" t="str">
        <f t="shared" si="74"/>
        <v/>
      </c>
      <c r="DP20" s="501">
        <v>0</v>
      </c>
      <c r="DQ20" s="4">
        <v>0</v>
      </c>
      <c r="DR20" s="4">
        <v>0</v>
      </c>
      <c r="DS20" s="498">
        <f t="shared" si="126"/>
        <v>0</v>
      </c>
      <c r="DT20" s="499">
        <f t="shared" si="76"/>
        <v>0</v>
      </c>
      <c r="DU20" s="500" t="str">
        <f t="shared" si="77"/>
        <v/>
      </c>
      <c r="DV20" s="404">
        <v>0</v>
      </c>
      <c r="DW20" s="2">
        <v>0</v>
      </c>
      <c r="DX20" s="2">
        <v>0</v>
      </c>
      <c r="DY20" s="24">
        <f t="shared" si="127"/>
        <v>0</v>
      </c>
      <c r="DZ20" s="249">
        <f t="shared" si="79"/>
        <v>0</v>
      </c>
      <c r="EA20" s="93" t="str">
        <f t="shared" si="80"/>
        <v/>
      </c>
      <c r="EB20" s="152">
        <v>0</v>
      </c>
      <c r="EC20" s="53">
        <v>0</v>
      </c>
      <c r="ED20" s="591">
        <v>0</v>
      </c>
      <c r="EE20" s="560">
        <f t="shared" si="122"/>
        <v>0</v>
      </c>
      <c r="EF20" s="235">
        <v>0</v>
      </c>
      <c r="EG20" s="155">
        <f t="shared" si="81"/>
        <v>0</v>
      </c>
      <c r="EH20" s="236">
        <v>0</v>
      </c>
      <c r="EI20" s="562">
        <f t="shared" si="82"/>
        <v>0</v>
      </c>
      <c r="EJ20" s="247">
        <f t="shared" si="83"/>
        <v>0</v>
      </c>
      <c r="EK20" s="94" t="str">
        <f t="shared" si="84"/>
        <v/>
      </c>
      <c r="EL20" s="6"/>
      <c r="EM20" s="4"/>
      <c r="EN20" s="40" t="str">
        <f t="shared" si="125"/>
        <v/>
      </c>
      <c r="EO20" s="37" t="str">
        <f t="shared" si="86"/>
        <v/>
      </c>
      <c r="EP20" s="27" t="str">
        <f t="shared" si="87"/>
        <v/>
      </c>
      <c r="EQ20" s="119" t="str">
        <f t="shared" si="88"/>
        <v/>
      </c>
      <c r="ER20" s="528" t="str">
        <f t="shared" si="89"/>
        <v/>
      </c>
      <c r="ES20" s="62" t="str">
        <f t="shared" si="90"/>
        <v/>
      </c>
      <c r="ET20" s="51" t="str">
        <f t="shared" si="91"/>
        <v/>
      </c>
      <c r="EU20" s="38" t="str">
        <f t="shared" si="92"/>
        <v/>
      </c>
      <c r="EV20" s="330" t="str">
        <f t="shared" si="93"/>
        <v/>
      </c>
      <c r="EW20" s="75" t="str">
        <f t="shared" si="94"/>
        <v/>
      </c>
      <c r="EX20" s="56" t="str">
        <f t="shared" si="95"/>
        <v/>
      </c>
      <c r="EY20" s="55" t="str">
        <f t="shared" si="96"/>
        <v/>
      </c>
      <c r="EZ20" s="55" t="str">
        <f t="shared" si="97"/>
        <v/>
      </c>
      <c r="FA20" s="55" t="str">
        <f t="shared" si="98"/>
        <v/>
      </c>
      <c r="FB20" s="55" t="str">
        <f t="shared" si="99"/>
        <v/>
      </c>
      <c r="FC20" s="57" t="str">
        <f t="shared" si="100"/>
        <v/>
      </c>
      <c r="FD20" s="56">
        <f t="shared" si="101"/>
        <v>0</v>
      </c>
      <c r="FE20" s="55">
        <f t="shared" si="102"/>
        <v>0</v>
      </c>
      <c r="FF20" s="55">
        <f t="shared" si="103"/>
        <v>0</v>
      </c>
      <c r="FG20" s="55">
        <f t="shared" si="104"/>
        <v>0</v>
      </c>
      <c r="FH20" s="57"/>
      <c r="FI20" s="777"/>
      <c r="FJ20" s="777"/>
      <c r="FK20" s="107">
        <f t="shared" si="105"/>
        <v>0</v>
      </c>
      <c r="FL20" s="107" t="s">
        <v>175</v>
      </c>
      <c r="FM20" s="107">
        <f t="shared" si="106"/>
        <v>200</v>
      </c>
      <c r="FN20" s="107" t="str">
        <f t="shared" si="107"/>
        <v>0/200</v>
      </c>
      <c r="FO20" s="107">
        <f t="shared" si="108"/>
        <v>0</v>
      </c>
      <c r="FP20" s="107" t="s">
        <v>175</v>
      </c>
      <c r="FQ20" s="107">
        <f t="shared" si="109"/>
        <v>200</v>
      </c>
      <c r="FR20" s="107" t="str">
        <f t="shared" si="110"/>
        <v>0/200</v>
      </c>
      <c r="FS20" s="107">
        <f t="shared" si="111"/>
        <v>0</v>
      </c>
      <c r="FT20" s="107" t="s">
        <v>175</v>
      </c>
      <c r="FU20" s="107">
        <f t="shared" si="112"/>
        <v>100</v>
      </c>
      <c r="FV20" s="107" t="str">
        <f t="shared" si="113"/>
        <v>0/100</v>
      </c>
      <c r="FW20" s="107">
        <f t="shared" si="114"/>
        <v>0</v>
      </c>
      <c r="FX20" s="107" t="s">
        <v>175</v>
      </c>
      <c r="FY20" s="107">
        <f t="shared" si="115"/>
        <v>100</v>
      </c>
      <c r="FZ20" s="107" t="str">
        <f t="shared" si="116"/>
        <v>0/100</v>
      </c>
      <c r="GA20" s="107">
        <f t="shared" si="117"/>
        <v>0</v>
      </c>
      <c r="GB20" s="107" t="s">
        <v>175</v>
      </c>
      <c r="GC20" s="107">
        <f t="shared" si="118"/>
        <v>200</v>
      </c>
      <c r="GD20" s="107" t="str">
        <f t="shared" si="29"/>
        <v>0/200</v>
      </c>
    </row>
    <row r="21" spans="1:186" ht="38.25" customHeight="1">
      <c r="A21" s="100">
        <f t="shared" si="30"/>
        <v>0</v>
      </c>
      <c r="B21" s="230">
        <v>13</v>
      </c>
      <c r="C21" s="23">
        <v>13</v>
      </c>
      <c r="D21" s="24">
        <f t="shared" si="31"/>
        <v>0</v>
      </c>
      <c r="E21" s="2"/>
      <c r="F21" s="290"/>
      <c r="G21" s="1"/>
      <c r="H21" s="2"/>
      <c r="I21" s="2"/>
      <c r="J21" s="2"/>
      <c r="K21" s="590"/>
      <c r="L21" s="7">
        <v>0</v>
      </c>
      <c r="M21" s="43">
        <v>0</v>
      </c>
      <c r="N21" s="309">
        <v>0</v>
      </c>
      <c r="O21" s="541">
        <f t="shared" si="32"/>
        <v>0</v>
      </c>
      <c r="P21" s="233">
        <v>0</v>
      </c>
      <c r="Q21" s="541">
        <f t="shared" si="2"/>
        <v>0</v>
      </c>
      <c r="R21" s="234">
        <v>0</v>
      </c>
      <c r="S21" s="541">
        <f t="shared" si="3"/>
        <v>0</v>
      </c>
      <c r="T21" s="246">
        <f t="shared" si="33"/>
        <v>0</v>
      </c>
      <c r="U21" s="25" t="str">
        <f t="shared" si="34"/>
        <v/>
      </c>
      <c r="V21" s="25" t="str">
        <f t="shared" si="35"/>
        <v/>
      </c>
      <c r="W21" s="85" t="str">
        <f t="shared" si="36"/>
        <v/>
      </c>
      <c r="X21" s="346">
        <v>0</v>
      </c>
      <c r="Y21" s="347">
        <v>0</v>
      </c>
      <c r="Z21" s="348">
        <v>0</v>
      </c>
      <c r="AA21" s="544">
        <f t="shared" si="4"/>
        <v>0</v>
      </c>
      <c r="AB21" s="351">
        <v>0</v>
      </c>
      <c r="AC21" s="544">
        <f t="shared" si="5"/>
        <v>0</v>
      </c>
      <c r="AD21" s="352">
        <v>0</v>
      </c>
      <c r="AE21" s="544">
        <f t="shared" si="6"/>
        <v>0</v>
      </c>
      <c r="AF21" s="349">
        <f t="shared" si="37"/>
        <v>0</v>
      </c>
      <c r="AG21" s="344" t="str">
        <f t="shared" si="38"/>
        <v/>
      </c>
      <c r="AH21" s="344" t="str">
        <f t="shared" si="39"/>
        <v/>
      </c>
      <c r="AI21" s="350" t="str">
        <f t="shared" si="40"/>
        <v/>
      </c>
      <c r="AJ21" s="368">
        <v>0</v>
      </c>
      <c r="AK21" s="369">
        <v>0</v>
      </c>
      <c r="AL21" s="370">
        <v>0</v>
      </c>
      <c r="AM21" s="547">
        <f t="shared" si="7"/>
        <v>0</v>
      </c>
      <c r="AN21" s="373">
        <v>0</v>
      </c>
      <c r="AO21" s="547">
        <f t="shared" si="8"/>
        <v>0</v>
      </c>
      <c r="AP21" s="374">
        <v>0</v>
      </c>
      <c r="AQ21" s="547">
        <f t="shared" si="9"/>
        <v>0</v>
      </c>
      <c r="AR21" s="371">
        <f t="shared" si="41"/>
        <v>0</v>
      </c>
      <c r="AS21" s="366" t="str">
        <f t="shared" si="42"/>
        <v/>
      </c>
      <c r="AT21" s="366" t="str">
        <f t="shared" si="43"/>
        <v/>
      </c>
      <c r="AU21" s="372" t="str">
        <f t="shared" si="44"/>
        <v/>
      </c>
      <c r="AV21" s="152">
        <v>0</v>
      </c>
      <c r="AW21" s="53">
        <v>0</v>
      </c>
      <c r="AX21" s="375">
        <v>0</v>
      </c>
      <c r="AY21" s="549">
        <f t="shared" si="10"/>
        <v>0</v>
      </c>
      <c r="AZ21" s="235">
        <v>0</v>
      </c>
      <c r="BA21" s="549">
        <f t="shared" si="11"/>
        <v>0</v>
      </c>
      <c r="BB21" s="236">
        <v>0</v>
      </c>
      <c r="BC21" s="549">
        <f t="shared" si="12"/>
        <v>0</v>
      </c>
      <c r="BD21" s="247">
        <f t="shared" si="45"/>
        <v>0</v>
      </c>
      <c r="BE21" s="54" t="str">
        <f t="shared" si="46"/>
        <v/>
      </c>
      <c r="BF21" s="54" t="str">
        <f t="shared" si="47"/>
        <v/>
      </c>
      <c r="BG21" s="88" t="str">
        <f t="shared" si="48"/>
        <v/>
      </c>
      <c r="BH21" s="95">
        <v>0</v>
      </c>
      <c r="BI21" s="96">
        <v>0</v>
      </c>
      <c r="BJ21" s="376">
        <v>0</v>
      </c>
      <c r="BK21" s="552">
        <f t="shared" si="13"/>
        <v>0</v>
      </c>
      <c r="BL21" s="238">
        <v>0</v>
      </c>
      <c r="BM21" s="552">
        <f t="shared" si="14"/>
        <v>0</v>
      </c>
      <c r="BN21" s="239">
        <v>0</v>
      </c>
      <c r="BO21" s="552">
        <f t="shared" si="15"/>
        <v>0</v>
      </c>
      <c r="BP21" s="248">
        <f t="shared" si="49"/>
        <v>0</v>
      </c>
      <c r="BQ21" s="26" t="str">
        <f t="shared" si="50"/>
        <v/>
      </c>
      <c r="BR21" s="26" t="str">
        <f t="shared" si="51"/>
        <v/>
      </c>
      <c r="BS21" s="39" t="str">
        <f t="shared" si="52"/>
        <v/>
      </c>
      <c r="BT21" s="392">
        <v>0</v>
      </c>
      <c r="BU21" s="393">
        <v>0</v>
      </c>
      <c r="BV21" s="394">
        <v>0</v>
      </c>
      <c r="BW21" s="555">
        <f t="shared" si="16"/>
        <v>0</v>
      </c>
      <c r="BX21" s="397">
        <v>0</v>
      </c>
      <c r="BY21" s="555">
        <f t="shared" si="17"/>
        <v>0</v>
      </c>
      <c r="BZ21" s="398">
        <v>0</v>
      </c>
      <c r="CA21" s="555">
        <f t="shared" si="18"/>
        <v>0</v>
      </c>
      <c r="CB21" s="395">
        <f t="shared" si="53"/>
        <v>0</v>
      </c>
      <c r="CC21" s="390" t="str">
        <f t="shared" si="54"/>
        <v/>
      </c>
      <c r="CD21" s="390" t="str">
        <f t="shared" si="55"/>
        <v/>
      </c>
      <c r="CE21" s="396" t="str">
        <f t="shared" si="56"/>
        <v/>
      </c>
      <c r="CF21" s="92">
        <v>0</v>
      </c>
      <c r="CG21" s="49">
        <v>0</v>
      </c>
      <c r="CH21" s="311"/>
      <c r="CI21" s="50">
        <f t="shared" si="57"/>
        <v>0</v>
      </c>
      <c r="CJ21" s="186">
        <v>0</v>
      </c>
      <c r="CK21" s="240">
        <v>0</v>
      </c>
      <c r="CL21" s="187">
        <f t="shared" si="119"/>
        <v>0</v>
      </c>
      <c r="CM21" s="241">
        <v>0</v>
      </c>
      <c r="CN21" s="242">
        <f t="shared" si="123"/>
        <v>0</v>
      </c>
      <c r="CO21" s="42">
        <f t="shared" si="58"/>
        <v>0</v>
      </c>
      <c r="CP21" s="188">
        <f t="shared" si="59"/>
        <v>0</v>
      </c>
      <c r="CQ21" s="249">
        <f t="shared" si="60"/>
        <v>0</v>
      </c>
      <c r="CR21" s="93" t="str">
        <f t="shared" si="61"/>
        <v/>
      </c>
      <c r="CS21" s="152">
        <v>0</v>
      </c>
      <c r="CT21" s="320">
        <v>0</v>
      </c>
      <c r="CU21" s="557">
        <f t="shared" si="62"/>
        <v>0</v>
      </c>
      <c r="CV21" s="53">
        <v>0</v>
      </c>
      <c r="CW21" s="314"/>
      <c r="CX21" s="557">
        <f t="shared" si="63"/>
        <v>0</v>
      </c>
      <c r="CY21" s="314"/>
      <c r="CZ21" s="314"/>
      <c r="DA21" s="557" t="str">
        <f t="shared" si="64"/>
        <v/>
      </c>
      <c r="DB21" s="558">
        <f t="shared" si="65"/>
        <v>0</v>
      </c>
      <c r="DC21" s="559">
        <f t="shared" si="66"/>
        <v>0</v>
      </c>
      <c r="DD21" s="153">
        <f t="shared" si="67"/>
        <v>0</v>
      </c>
      <c r="DE21" s="154">
        <v>0</v>
      </c>
      <c r="DF21" s="235">
        <v>0</v>
      </c>
      <c r="DG21" s="557">
        <f t="shared" si="68"/>
        <v>0</v>
      </c>
      <c r="DH21" s="236">
        <v>0</v>
      </c>
      <c r="DI21" s="237">
        <f t="shared" si="124"/>
        <v>0</v>
      </c>
      <c r="DJ21" s="557">
        <f t="shared" si="69"/>
        <v>0</v>
      </c>
      <c r="DK21" s="325">
        <f t="shared" si="70"/>
        <v>0</v>
      </c>
      <c r="DL21" s="324">
        <f t="shared" si="71"/>
        <v>0</v>
      </c>
      <c r="DM21" s="156">
        <f t="shared" si="72"/>
        <v>0</v>
      </c>
      <c r="DN21" s="247">
        <f t="shared" si="73"/>
        <v>0</v>
      </c>
      <c r="DO21" s="94" t="str">
        <f t="shared" si="74"/>
        <v/>
      </c>
      <c r="DP21" s="501">
        <v>0</v>
      </c>
      <c r="DQ21" s="4">
        <v>0</v>
      </c>
      <c r="DR21" s="4">
        <v>0</v>
      </c>
      <c r="DS21" s="498">
        <f t="shared" si="126"/>
        <v>0</v>
      </c>
      <c r="DT21" s="499">
        <f t="shared" si="76"/>
        <v>0</v>
      </c>
      <c r="DU21" s="500" t="str">
        <f t="shared" si="77"/>
        <v/>
      </c>
      <c r="DV21" s="404">
        <v>0</v>
      </c>
      <c r="DW21" s="2">
        <v>0</v>
      </c>
      <c r="DX21" s="2">
        <v>0</v>
      </c>
      <c r="DY21" s="24">
        <f t="shared" si="127"/>
        <v>0</v>
      </c>
      <c r="DZ21" s="249">
        <f t="shared" si="79"/>
        <v>0</v>
      </c>
      <c r="EA21" s="93" t="str">
        <f t="shared" si="80"/>
        <v/>
      </c>
      <c r="EB21" s="152">
        <v>0</v>
      </c>
      <c r="EC21" s="53">
        <v>0</v>
      </c>
      <c r="ED21" s="591">
        <v>0</v>
      </c>
      <c r="EE21" s="560">
        <f t="shared" si="122"/>
        <v>0</v>
      </c>
      <c r="EF21" s="235">
        <v>0</v>
      </c>
      <c r="EG21" s="155">
        <f t="shared" si="81"/>
        <v>0</v>
      </c>
      <c r="EH21" s="236">
        <v>0</v>
      </c>
      <c r="EI21" s="562">
        <f t="shared" si="82"/>
        <v>0</v>
      </c>
      <c r="EJ21" s="247">
        <f t="shared" si="83"/>
        <v>0</v>
      </c>
      <c r="EK21" s="94" t="str">
        <f t="shared" si="84"/>
        <v/>
      </c>
      <c r="EL21" s="6"/>
      <c r="EM21" s="4"/>
      <c r="EN21" s="40" t="str">
        <f t="shared" si="125"/>
        <v/>
      </c>
      <c r="EO21" s="37" t="str">
        <f t="shared" si="86"/>
        <v/>
      </c>
      <c r="EP21" s="27" t="str">
        <f t="shared" si="87"/>
        <v/>
      </c>
      <c r="EQ21" s="119" t="str">
        <f t="shared" si="88"/>
        <v/>
      </c>
      <c r="ER21" s="528" t="str">
        <f t="shared" si="89"/>
        <v/>
      </c>
      <c r="ES21" s="62" t="str">
        <f t="shared" si="90"/>
        <v/>
      </c>
      <c r="ET21" s="51" t="str">
        <f t="shared" si="91"/>
        <v/>
      </c>
      <c r="EU21" s="38" t="str">
        <f t="shared" si="92"/>
        <v/>
      </c>
      <c r="EV21" s="330" t="str">
        <f t="shared" si="93"/>
        <v/>
      </c>
      <c r="EW21" s="75" t="str">
        <f t="shared" si="94"/>
        <v/>
      </c>
      <c r="EX21" s="56" t="str">
        <f t="shared" si="95"/>
        <v/>
      </c>
      <c r="EY21" s="55" t="str">
        <f t="shared" si="96"/>
        <v/>
      </c>
      <c r="EZ21" s="55" t="str">
        <f t="shared" si="97"/>
        <v/>
      </c>
      <c r="FA21" s="55" t="str">
        <f t="shared" si="98"/>
        <v/>
      </c>
      <c r="FB21" s="55" t="str">
        <f t="shared" si="99"/>
        <v/>
      </c>
      <c r="FC21" s="57" t="str">
        <f t="shared" si="100"/>
        <v/>
      </c>
      <c r="FD21" s="56">
        <f t="shared" si="101"/>
        <v>0</v>
      </c>
      <c r="FE21" s="55">
        <f t="shared" si="102"/>
        <v>0</v>
      </c>
      <c r="FF21" s="55">
        <f t="shared" si="103"/>
        <v>0</v>
      </c>
      <c r="FG21" s="55">
        <f t="shared" si="104"/>
        <v>0</v>
      </c>
      <c r="FH21" s="57"/>
      <c r="FI21" s="777"/>
      <c r="FJ21" s="777"/>
      <c r="FK21" s="107">
        <f t="shared" si="105"/>
        <v>0</v>
      </c>
      <c r="FL21" s="107" t="s">
        <v>175</v>
      </c>
      <c r="FM21" s="107">
        <f t="shared" si="106"/>
        <v>200</v>
      </c>
      <c r="FN21" s="107" t="str">
        <f t="shared" si="107"/>
        <v>0/200</v>
      </c>
      <c r="FO21" s="107">
        <f t="shared" si="108"/>
        <v>0</v>
      </c>
      <c r="FP21" s="107" t="s">
        <v>175</v>
      </c>
      <c r="FQ21" s="107">
        <f t="shared" si="109"/>
        <v>200</v>
      </c>
      <c r="FR21" s="107" t="str">
        <f t="shared" si="110"/>
        <v>0/200</v>
      </c>
      <c r="FS21" s="107">
        <f t="shared" si="111"/>
        <v>0</v>
      </c>
      <c r="FT21" s="107" t="s">
        <v>175</v>
      </c>
      <c r="FU21" s="107">
        <f t="shared" si="112"/>
        <v>100</v>
      </c>
      <c r="FV21" s="107" t="str">
        <f t="shared" si="113"/>
        <v>0/100</v>
      </c>
      <c r="FW21" s="107">
        <f t="shared" si="114"/>
        <v>0</v>
      </c>
      <c r="FX21" s="107" t="s">
        <v>175</v>
      </c>
      <c r="FY21" s="107">
        <f t="shared" si="115"/>
        <v>100</v>
      </c>
      <c r="FZ21" s="107" t="str">
        <f t="shared" si="116"/>
        <v>0/100</v>
      </c>
      <c r="GA21" s="107">
        <f t="shared" si="117"/>
        <v>0</v>
      </c>
      <c r="GB21" s="107" t="s">
        <v>175</v>
      </c>
      <c r="GC21" s="107">
        <f t="shared" si="118"/>
        <v>200</v>
      </c>
      <c r="GD21" s="107" t="str">
        <f t="shared" si="29"/>
        <v>0/200</v>
      </c>
    </row>
    <row r="22" spans="1:186" ht="38.25" customHeight="1">
      <c r="A22" s="100">
        <f t="shared" si="30"/>
        <v>0</v>
      </c>
      <c r="B22" s="230">
        <v>14</v>
      </c>
      <c r="C22" s="28">
        <v>14</v>
      </c>
      <c r="D22" s="24">
        <f t="shared" si="31"/>
        <v>0</v>
      </c>
      <c r="E22" s="2"/>
      <c r="F22" s="290"/>
      <c r="G22" s="2"/>
      <c r="H22" s="2"/>
      <c r="I22" s="2"/>
      <c r="J22" s="2"/>
      <c r="K22" s="590"/>
      <c r="L22" s="7">
        <v>0</v>
      </c>
      <c r="M22" s="43">
        <v>0</v>
      </c>
      <c r="N22" s="309">
        <v>0</v>
      </c>
      <c r="O22" s="541">
        <f t="shared" si="32"/>
        <v>0</v>
      </c>
      <c r="P22" s="233">
        <v>0</v>
      </c>
      <c r="Q22" s="541">
        <f t="shared" si="2"/>
        <v>0</v>
      </c>
      <c r="R22" s="234">
        <v>0</v>
      </c>
      <c r="S22" s="541">
        <f t="shared" si="3"/>
        <v>0</v>
      </c>
      <c r="T22" s="246">
        <f t="shared" si="33"/>
        <v>0</v>
      </c>
      <c r="U22" s="25" t="str">
        <f t="shared" si="34"/>
        <v/>
      </c>
      <c r="V22" s="25" t="str">
        <f t="shared" si="35"/>
        <v/>
      </c>
      <c r="W22" s="85" t="str">
        <f t="shared" si="36"/>
        <v/>
      </c>
      <c r="X22" s="346">
        <v>0</v>
      </c>
      <c r="Y22" s="347">
        <v>0</v>
      </c>
      <c r="Z22" s="348">
        <v>0</v>
      </c>
      <c r="AA22" s="544">
        <f t="shared" si="4"/>
        <v>0</v>
      </c>
      <c r="AB22" s="351">
        <v>0</v>
      </c>
      <c r="AC22" s="544">
        <f t="shared" si="5"/>
        <v>0</v>
      </c>
      <c r="AD22" s="352">
        <v>0</v>
      </c>
      <c r="AE22" s="544">
        <f t="shared" si="6"/>
        <v>0</v>
      </c>
      <c r="AF22" s="349">
        <f t="shared" si="37"/>
        <v>0</v>
      </c>
      <c r="AG22" s="344" t="str">
        <f t="shared" si="38"/>
        <v/>
      </c>
      <c r="AH22" s="344" t="str">
        <f t="shared" si="39"/>
        <v/>
      </c>
      <c r="AI22" s="350" t="str">
        <f t="shared" si="40"/>
        <v/>
      </c>
      <c r="AJ22" s="368">
        <v>0</v>
      </c>
      <c r="AK22" s="369">
        <v>0</v>
      </c>
      <c r="AL22" s="370">
        <v>0</v>
      </c>
      <c r="AM22" s="547">
        <f t="shared" si="7"/>
        <v>0</v>
      </c>
      <c r="AN22" s="373">
        <v>0</v>
      </c>
      <c r="AO22" s="547">
        <f t="shared" si="8"/>
        <v>0</v>
      </c>
      <c r="AP22" s="374">
        <v>0</v>
      </c>
      <c r="AQ22" s="547">
        <f t="shared" si="9"/>
        <v>0</v>
      </c>
      <c r="AR22" s="371">
        <f t="shared" si="41"/>
        <v>0</v>
      </c>
      <c r="AS22" s="366" t="str">
        <f t="shared" si="42"/>
        <v/>
      </c>
      <c r="AT22" s="366" t="str">
        <f t="shared" si="43"/>
        <v/>
      </c>
      <c r="AU22" s="372" t="str">
        <f t="shared" si="44"/>
        <v/>
      </c>
      <c r="AV22" s="152">
        <v>0</v>
      </c>
      <c r="AW22" s="53">
        <v>0</v>
      </c>
      <c r="AX22" s="375">
        <v>0</v>
      </c>
      <c r="AY22" s="549">
        <f t="shared" si="10"/>
        <v>0</v>
      </c>
      <c r="AZ22" s="235">
        <v>0</v>
      </c>
      <c r="BA22" s="549">
        <f t="shared" si="11"/>
        <v>0</v>
      </c>
      <c r="BB22" s="236">
        <v>0</v>
      </c>
      <c r="BC22" s="549">
        <f t="shared" si="12"/>
        <v>0</v>
      </c>
      <c r="BD22" s="247">
        <f t="shared" si="45"/>
        <v>0</v>
      </c>
      <c r="BE22" s="54" t="str">
        <f t="shared" si="46"/>
        <v/>
      </c>
      <c r="BF22" s="54" t="str">
        <f t="shared" si="47"/>
        <v/>
      </c>
      <c r="BG22" s="88" t="str">
        <f t="shared" si="48"/>
        <v/>
      </c>
      <c r="BH22" s="95">
        <v>0</v>
      </c>
      <c r="BI22" s="96">
        <v>0</v>
      </c>
      <c r="BJ22" s="376">
        <v>0</v>
      </c>
      <c r="BK22" s="552">
        <f t="shared" si="13"/>
        <v>0</v>
      </c>
      <c r="BL22" s="238">
        <v>0</v>
      </c>
      <c r="BM22" s="552">
        <f t="shared" si="14"/>
        <v>0</v>
      </c>
      <c r="BN22" s="239">
        <v>0</v>
      </c>
      <c r="BO22" s="552">
        <f t="shared" si="15"/>
        <v>0</v>
      </c>
      <c r="BP22" s="248">
        <f t="shared" si="49"/>
        <v>0</v>
      </c>
      <c r="BQ22" s="26" t="str">
        <f t="shared" si="50"/>
        <v/>
      </c>
      <c r="BR22" s="26" t="str">
        <f t="shared" si="51"/>
        <v/>
      </c>
      <c r="BS22" s="39" t="str">
        <f t="shared" si="52"/>
        <v/>
      </c>
      <c r="BT22" s="392">
        <v>0</v>
      </c>
      <c r="BU22" s="393">
        <v>0</v>
      </c>
      <c r="BV22" s="394">
        <v>0</v>
      </c>
      <c r="BW22" s="555">
        <f t="shared" si="16"/>
        <v>0</v>
      </c>
      <c r="BX22" s="397">
        <v>0</v>
      </c>
      <c r="BY22" s="555">
        <f t="shared" si="17"/>
        <v>0</v>
      </c>
      <c r="BZ22" s="398">
        <v>0</v>
      </c>
      <c r="CA22" s="555">
        <f t="shared" si="18"/>
        <v>0</v>
      </c>
      <c r="CB22" s="395">
        <f t="shared" si="53"/>
        <v>0</v>
      </c>
      <c r="CC22" s="390" t="str">
        <f t="shared" si="54"/>
        <v/>
      </c>
      <c r="CD22" s="390" t="str">
        <f t="shared" si="55"/>
        <v/>
      </c>
      <c r="CE22" s="396" t="str">
        <f t="shared" si="56"/>
        <v/>
      </c>
      <c r="CF22" s="92">
        <v>0</v>
      </c>
      <c r="CG22" s="49">
        <v>0</v>
      </c>
      <c r="CH22" s="311"/>
      <c r="CI22" s="50">
        <f t="shared" si="57"/>
        <v>0</v>
      </c>
      <c r="CJ22" s="186">
        <v>0</v>
      </c>
      <c r="CK22" s="240">
        <v>0</v>
      </c>
      <c r="CL22" s="187">
        <f t="shared" si="119"/>
        <v>0</v>
      </c>
      <c r="CM22" s="241">
        <v>0</v>
      </c>
      <c r="CN22" s="242">
        <f t="shared" si="123"/>
        <v>0</v>
      </c>
      <c r="CO22" s="42">
        <f t="shared" si="58"/>
        <v>0</v>
      </c>
      <c r="CP22" s="188">
        <f t="shared" si="59"/>
        <v>0</v>
      </c>
      <c r="CQ22" s="249">
        <f t="shared" si="60"/>
        <v>0</v>
      </c>
      <c r="CR22" s="93" t="str">
        <f t="shared" si="61"/>
        <v/>
      </c>
      <c r="CS22" s="152">
        <v>0</v>
      </c>
      <c r="CT22" s="320">
        <v>0</v>
      </c>
      <c r="CU22" s="557">
        <f t="shared" si="62"/>
        <v>0</v>
      </c>
      <c r="CV22" s="53">
        <v>0</v>
      </c>
      <c r="CW22" s="314"/>
      <c r="CX22" s="557">
        <f t="shared" si="63"/>
        <v>0</v>
      </c>
      <c r="CY22" s="314"/>
      <c r="CZ22" s="314"/>
      <c r="DA22" s="557" t="str">
        <f t="shared" si="64"/>
        <v/>
      </c>
      <c r="DB22" s="558">
        <f t="shared" si="65"/>
        <v>0</v>
      </c>
      <c r="DC22" s="559">
        <f t="shared" si="66"/>
        <v>0</v>
      </c>
      <c r="DD22" s="153">
        <f t="shared" si="67"/>
        <v>0</v>
      </c>
      <c r="DE22" s="154">
        <v>0</v>
      </c>
      <c r="DF22" s="235">
        <v>0</v>
      </c>
      <c r="DG22" s="557">
        <f t="shared" si="68"/>
        <v>0</v>
      </c>
      <c r="DH22" s="236">
        <v>0</v>
      </c>
      <c r="DI22" s="237">
        <f t="shared" si="124"/>
        <v>0</v>
      </c>
      <c r="DJ22" s="557">
        <f t="shared" si="69"/>
        <v>0</v>
      </c>
      <c r="DK22" s="325">
        <f t="shared" si="70"/>
        <v>0</v>
      </c>
      <c r="DL22" s="324">
        <f t="shared" si="71"/>
        <v>0</v>
      </c>
      <c r="DM22" s="156">
        <f t="shared" si="72"/>
        <v>0</v>
      </c>
      <c r="DN22" s="247">
        <f t="shared" si="73"/>
        <v>0</v>
      </c>
      <c r="DO22" s="94" t="str">
        <f t="shared" si="74"/>
        <v/>
      </c>
      <c r="DP22" s="501">
        <v>0</v>
      </c>
      <c r="DQ22" s="4">
        <v>0</v>
      </c>
      <c r="DR22" s="4">
        <v>0</v>
      </c>
      <c r="DS22" s="498">
        <f t="shared" si="126"/>
        <v>0</v>
      </c>
      <c r="DT22" s="499">
        <f t="shared" si="76"/>
        <v>0</v>
      </c>
      <c r="DU22" s="500" t="str">
        <f t="shared" si="77"/>
        <v/>
      </c>
      <c r="DV22" s="404">
        <v>0</v>
      </c>
      <c r="DW22" s="2">
        <v>0</v>
      </c>
      <c r="DX22" s="2">
        <v>0</v>
      </c>
      <c r="DY22" s="24">
        <f t="shared" si="127"/>
        <v>0</v>
      </c>
      <c r="DZ22" s="249">
        <f t="shared" si="79"/>
        <v>0</v>
      </c>
      <c r="EA22" s="93" t="str">
        <f t="shared" si="80"/>
        <v/>
      </c>
      <c r="EB22" s="152">
        <v>0</v>
      </c>
      <c r="EC22" s="53">
        <v>0</v>
      </c>
      <c r="ED22" s="591">
        <v>0</v>
      </c>
      <c r="EE22" s="560">
        <f t="shared" si="122"/>
        <v>0</v>
      </c>
      <c r="EF22" s="235">
        <v>0</v>
      </c>
      <c r="EG22" s="155">
        <f t="shared" si="81"/>
        <v>0</v>
      </c>
      <c r="EH22" s="236">
        <v>0</v>
      </c>
      <c r="EI22" s="562">
        <f t="shared" si="82"/>
        <v>0</v>
      </c>
      <c r="EJ22" s="247">
        <f t="shared" si="83"/>
        <v>0</v>
      </c>
      <c r="EK22" s="94" t="str">
        <f t="shared" si="84"/>
        <v/>
      </c>
      <c r="EL22" s="6"/>
      <c r="EM22" s="4"/>
      <c r="EN22" s="40" t="str">
        <f t="shared" si="125"/>
        <v/>
      </c>
      <c r="EO22" s="37" t="str">
        <f t="shared" si="86"/>
        <v/>
      </c>
      <c r="EP22" s="27" t="str">
        <f t="shared" si="87"/>
        <v/>
      </c>
      <c r="EQ22" s="119" t="str">
        <f t="shared" si="88"/>
        <v/>
      </c>
      <c r="ER22" s="528" t="str">
        <f t="shared" si="89"/>
        <v/>
      </c>
      <c r="ES22" s="62" t="str">
        <f t="shared" si="90"/>
        <v/>
      </c>
      <c r="ET22" s="51" t="str">
        <f t="shared" si="91"/>
        <v/>
      </c>
      <c r="EU22" s="38" t="str">
        <f t="shared" si="92"/>
        <v/>
      </c>
      <c r="EV22" s="330" t="str">
        <f t="shared" si="93"/>
        <v/>
      </c>
      <c r="EW22" s="75" t="str">
        <f t="shared" si="94"/>
        <v/>
      </c>
      <c r="EX22" s="56" t="str">
        <f t="shared" si="95"/>
        <v/>
      </c>
      <c r="EY22" s="55" t="str">
        <f t="shared" si="96"/>
        <v/>
      </c>
      <c r="EZ22" s="55" t="str">
        <f t="shared" si="97"/>
        <v/>
      </c>
      <c r="FA22" s="55" t="str">
        <f t="shared" si="98"/>
        <v/>
      </c>
      <c r="FB22" s="55" t="str">
        <f t="shared" si="99"/>
        <v/>
      </c>
      <c r="FC22" s="57" t="str">
        <f t="shared" si="100"/>
        <v/>
      </c>
      <c r="FD22" s="56">
        <f t="shared" si="101"/>
        <v>0</v>
      </c>
      <c r="FE22" s="55">
        <f t="shared" si="102"/>
        <v>0</v>
      </c>
      <c r="FF22" s="55">
        <f t="shared" si="103"/>
        <v>0</v>
      </c>
      <c r="FG22" s="55">
        <f t="shared" si="104"/>
        <v>0</v>
      </c>
      <c r="FH22" s="57"/>
      <c r="FI22" s="777"/>
      <c r="FJ22" s="777"/>
      <c r="FK22" s="107">
        <f t="shared" si="105"/>
        <v>0</v>
      </c>
      <c r="FL22" s="107" t="s">
        <v>175</v>
      </c>
      <c r="FM22" s="107">
        <f t="shared" si="106"/>
        <v>200</v>
      </c>
      <c r="FN22" s="107" t="str">
        <f t="shared" si="107"/>
        <v>0/200</v>
      </c>
      <c r="FO22" s="107">
        <f t="shared" si="108"/>
        <v>0</v>
      </c>
      <c r="FP22" s="107" t="s">
        <v>175</v>
      </c>
      <c r="FQ22" s="107">
        <f t="shared" si="109"/>
        <v>200</v>
      </c>
      <c r="FR22" s="107" t="str">
        <f t="shared" si="110"/>
        <v>0/200</v>
      </c>
      <c r="FS22" s="107">
        <f t="shared" si="111"/>
        <v>0</v>
      </c>
      <c r="FT22" s="107" t="s">
        <v>175</v>
      </c>
      <c r="FU22" s="107">
        <f t="shared" si="112"/>
        <v>100</v>
      </c>
      <c r="FV22" s="107" t="str">
        <f t="shared" si="113"/>
        <v>0/100</v>
      </c>
      <c r="FW22" s="107">
        <f t="shared" si="114"/>
        <v>0</v>
      </c>
      <c r="FX22" s="107" t="s">
        <v>175</v>
      </c>
      <c r="FY22" s="107">
        <f t="shared" si="115"/>
        <v>100</v>
      </c>
      <c r="FZ22" s="107" t="str">
        <f t="shared" si="116"/>
        <v>0/100</v>
      </c>
      <c r="GA22" s="107">
        <f t="shared" si="117"/>
        <v>0</v>
      </c>
      <c r="GB22" s="107" t="s">
        <v>175</v>
      </c>
      <c r="GC22" s="107">
        <f t="shared" si="118"/>
        <v>200</v>
      </c>
      <c r="GD22" s="107" t="str">
        <f t="shared" si="29"/>
        <v>0/200</v>
      </c>
    </row>
    <row r="23" spans="1:186" ht="38.25" customHeight="1">
      <c r="A23" s="100">
        <f t="shared" si="30"/>
        <v>0</v>
      </c>
      <c r="B23" s="230">
        <v>15</v>
      </c>
      <c r="C23" s="23">
        <v>15</v>
      </c>
      <c r="D23" s="24">
        <f t="shared" si="31"/>
        <v>0</v>
      </c>
      <c r="E23" s="2"/>
      <c r="F23" s="290"/>
      <c r="G23" s="1"/>
      <c r="H23" s="2"/>
      <c r="I23" s="2"/>
      <c r="J23" s="2"/>
      <c r="K23" s="590"/>
      <c r="L23" s="7">
        <v>0</v>
      </c>
      <c r="M23" s="43">
        <v>0</v>
      </c>
      <c r="N23" s="309">
        <v>0</v>
      </c>
      <c r="O23" s="541">
        <f t="shared" si="32"/>
        <v>0</v>
      </c>
      <c r="P23" s="233">
        <v>0</v>
      </c>
      <c r="Q23" s="541">
        <f t="shared" si="2"/>
        <v>0</v>
      </c>
      <c r="R23" s="234">
        <v>0</v>
      </c>
      <c r="S23" s="541">
        <f t="shared" si="3"/>
        <v>0</v>
      </c>
      <c r="T23" s="246">
        <f t="shared" si="33"/>
        <v>0</v>
      </c>
      <c r="U23" s="25" t="str">
        <f t="shared" si="34"/>
        <v/>
      </c>
      <c r="V23" s="25" t="str">
        <f t="shared" si="35"/>
        <v/>
      </c>
      <c r="W23" s="85" t="str">
        <f t="shared" si="36"/>
        <v/>
      </c>
      <c r="X23" s="346">
        <v>0</v>
      </c>
      <c r="Y23" s="347">
        <v>0</v>
      </c>
      <c r="Z23" s="348">
        <v>0</v>
      </c>
      <c r="AA23" s="544">
        <f t="shared" si="4"/>
        <v>0</v>
      </c>
      <c r="AB23" s="351">
        <v>0</v>
      </c>
      <c r="AC23" s="544">
        <f t="shared" si="5"/>
        <v>0</v>
      </c>
      <c r="AD23" s="352">
        <v>0</v>
      </c>
      <c r="AE23" s="544">
        <f t="shared" si="6"/>
        <v>0</v>
      </c>
      <c r="AF23" s="349">
        <f t="shared" si="37"/>
        <v>0</v>
      </c>
      <c r="AG23" s="344" t="str">
        <f t="shared" si="38"/>
        <v/>
      </c>
      <c r="AH23" s="344" t="str">
        <f t="shared" si="39"/>
        <v/>
      </c>
      <c r="AI23" s="350" t="str">
        <f t="shared" si="40"/>
        <v/>
      </c>
      <c r="AJ23" s="368">
        <v>0</v>
      </c>
      <c r="AK23" s="369">
        <v>0</v>
      </c>
      <c r="AL23" s="370">
        <v>0</v>
      </c>
      <c r="AM23" s="547">
        <f t="shared" si="7"/>
        <v>0</v>
      </c>
      <c r="AN23" s="373">
        <v>0</v>
      </c>
      <c r="AO23" s="547">
        <f t="shared" si="8"/>
        <v>0</v>
      </c>
      <c r="AP23" s="374">
        <v>0</v>
      </c>
      <c r="AQ23" s="547">
        <f t="shared" si="9"/>
        <v>0</v>
      </c>
      <c r="AR23" s="371">
        <f t="shared" si="41"/>
        <v>0</v>
      </c>
      <c r="AS23" s="366" t="str">
        <f t="shared" si="42"/>
        <v/>
      </c>
      <c r="AT23" s="366" t="str">
        <f t="shared" si="43"/>
        <v/>
      </c>
      <c r="AU23" s="372" t="str">
        <f t="shared" si="44"/>
        <v/>
      </c>
      <c r="AV23" s="152">
        <v>0</v>
      </c>
      <c r="AW23" s="53">
        <v>0</v>
      </c>
      <c r="AX23" s="375">
        <v>0</v>
      </c>
      <c r="AY23" s="549">
        <f t="shared" si="10"/>
        <v>0</v>
      </c>
      <c r="AZ23" s="235">
        <v>0</v>
      </c>
      <c r="BA23" s="549">
        <f t="shared" si="11"/>
        <v>0</v>
      </c>
      <c r="BB23" s="236">
        <v>0</v>
      </c>
      <c r="BC23" s="549">
        <f t="shared" si="12"/>
        <v>0</v>
      </c>
      <c r="BD23" s="247">
        <f t="shared" si="45"/>
        <v>0</v>
      </c>
      <c r="BE23" s="54" t="str">
        <f t="shared" si="46"/>
        <v/>
      </c>
      <c r="BF23" s="54" t="str">
        <f t="shared" si="47"/>
        <v/>
      </c>
      <c r="BG23" s="88" t="str">
        <f t="shared" si="48"/>
        <v/>
      </c>
      <c r="BH23" s="95">
        <v>0</v>
      </c>
      <c r="BI23" s="96">
        <v>0</v>
      </c>
      <c r="BJ23" s="376">
        <v>0</v>
      </c>
      <c r="BK23" s="552">
        <f t="shared" si="13"/>
        <v>0</v>
      </c>
      <c r="BL23" s="238">
        <v>0</v>
      </c>
      <c r="BM23" s="552">
        <f t="shared" si="14"/>
        <v>0</v>
      </c>
      <c r="BN23" s="239">
        <v>0</v>
      </c>
      <c r="BO23" s="552">
        <f t="shared" si="15"/>
        <v>0</v>
      </c>
      <c r="BP23" s="248">
        <f t="shared" si="49"/>
        <v>0</v>
      </c>
      <c r="BQ23" s="26" t="str">
        <f t="shared" si="50"/>
        <v/>
      </c>
      <c r="BR23" s="26" t="str">
        <f t="shared" si="51"/>
        <v/>
      </c>
      <c r="BS23" s="39" t="str">
        <f t="shared" si="52"/>
        <v/>
      </c>
      <c r="BT23" s="392">
        <v>0</v>
      </c>
      <c r="BU23" s="393">
        <v>0</v>
      </c>
      <c r="BV23" s="394">
        <v>0</v>
      </c>
      <c r="BW23" s="555">
        <f t="shared" si="16"/>
        <v>0</v>
      </c>
      <c r="BX23" s="397">
        <v>0</v>
      </c>
      <c r="BY23" s="555">
        <f t="shared" si="17"/>
        <v>0</v>
      </c>
      <c r="BZ23" s="398">
        <v>0</v>
      </c>
      <c r="CA23" s="555">
        <f t="shared" si="18"/>
        <v>0</v>
      </c>
      <c r="CB23" s="395">
        <f t="shared" si="53"/>
        <v>0</v>
      </c>
      <c r="CC23" s="390" t="str">
        <f t="shared" si="54"/>
        <v/>
      </c>
      <c r="CD23" s="390" t="str">
        <f t="shared" si="55"/>
        <v/>
      </c>
      <c r="CE23" s="396" t="str">
        <f t="shared" si="56"/>
        <v/>
      </c>
      <c r="CF23" s="92">
        <v>0</v>
      </c>
      <c r="CG23" s="49">
        <v>0</v>
      </c>
      <c r="CH23" s="311"/>
      <c r="CI23" s="50">
        <f t="shared" si="57"/>
        <v>0</v>
      </c>
      <c r="CJ23" s="186">
        <v>0</v>
      </c>
      <c r="CK23" s="240">
        <v>0</v>
      </c>
      <c r="CL23" s="187">
        <f t="shared" si="119"/>
        <v>0</v>
      </c>
      <c r="CM23" s="241">
        <v>0</v>
      </c>
      <c r="CN23" s="242">
        <f t="shared" si="123"/>
        <v>0</v>
      </c>
      <c r="CO23" s="42">
        <f t="shared" si="58"/>
        <v>0</v>
      </c>
      <c r="CP23" s="188">
        <f t="shared" si="59"/>
        <v>0</v>
      </c>
      <c r="CQ23" s="249">
        <f t="shared" si="60"/>
        <v>0</v>
      </c>
      <c r="CR23" s="93" t="str">
        <f t="shared" si="61"/>
        <v/>
      </c>
      <c r="CS23" s="152">
        <v>0</v>
      </c>
      <c r="CT23" s="320">
        <v>0</v>
      </c>
      <c r="CU23" s="557">
        <f t="shared" si="62"/>
        <v>0</v>
      </c>
      <c r="CV23" s="53">
        <v>0</v>
      </c>
      <c r="CW23" s="314"/>
      <c r="CX23" s="557">
        <f t="shared" si="63"/>
        <v>0</v>
      </c>
      <c r="CY23" s="314"/>
      <c r="CZ23" s="314"/>
      <c r="DA23" s="557" t="str">
        <f t="shared" si="64"/>
        <v/>
      </c>
      <c r="DB23" s="558">
        <f t="shared" si="65"/>
        <v>0</v>
      </c>
      <c r="DC23" s="559">
        <f t="shared" si="66"/>
        <v>0</v>
      </c>
      <c r="DD23" s="153">
        <f t="shared" si="67"/>
        <v>0</v>
      </c>
      <c r="DE23" s="154">
        <v>0</v>
      </c>
      <c r="DF23" s="235">
        <v>0</v>
      </c>
      <c r="DG23" s="557">
        <f t="shared" si="68"/>
        <v>0</v>
      </c>
      <c r="DH23" s="236">
        <v>0</v>
      </c>
      <c r="DI23" s="237">
        <f t="shared" si="124"/>
        <v>0</v>
      </c>
      <c r="DJ23" s="557">
        <f t="shared" si="69"/>
        <v>0</v>
      </c>
      <c r="DK23" s="325">
        <f t="shared" si="70"/>
        <v>0</v>
      </c>
      <c r="DL23" s="324">
        <f t="shared" si="71"/>
        <v>0</v>
      </c>
      <c r="DM23" s="156">
        <f t="shared" si="72"/>
        <v>0</v>
      </c>
      <c r="DN23" s="247">
        <f t="shared" si="73"/>
        <v>0</v>
      </c>
      <c r="DO23" s="94" t="str">
        <f t="shared" si="74"/>
        <v/>
      </c>
      <c r="DP23" s="501">
        <v>0</v>
      </c>
      <c r="DQ23" s="4">
        <v>0</v>
      </c>
      <c r="DR23" s="4">
        <v>0</v>
      </c>
      <c r="DS23" s="498">
        <f t="shared" si="126"/>
        <v>0</v>
      </c>
      <c r="DT23" s="499">
        <f t="shared" si="76"/>
        <v>0</v>
      </c>
      <c r="DU23" s="500" t="str">
        <f t="shared" si="77"/>
        <v/>
      </c>
      <c r="DV23" s="404">
        <v>0</v>
      </c>
      <c r="DW23" s="2">
        <v>0</v>
      </c>
      <c r="DX23" s="2">
        <v>0</v>
      </c>
      <c r="DY23" s="24">
        <f t="shared" si="127"/>
        <v>0</v>
      </c>
      <c r="DZ23" s="249">
        <f t="shared" si="79"/>
        <v>0</v>
      </c>
      <c r="EA23" s="93" t="str">
        <f t="shared" si="80"/>
        <v/>
      </c>
      <c r="EB23" s="152">
        <v>0</v>
      </c>
      <c r="EC23" s="53">
        <v>0</v>
      </c>
      <c r="ED23" s="591">
        <v>0</v>
      </c>
      <c r="EE23" s="560">
        <f t="shared" si="122"/>
        <v>0</v>
      </c>
      <c r="EF23" s="235">
        <v>0</v>
      </c>
      <c r="EG23" s="155">
        <f t="shared" si="81"/>
        <v>0</v>
      </c>
      <c r="EH23" s="236">
        <v>0</v>
      </c>
      <c r="EI23" s="562">
        <f t="shared" si="82"/>
        <v>0</v>
      </c>
      <c r="EJ23" s="247">
        <f t="shared" si="83"/>
        <v>0</v>
      </c>
      <c r="EK23" s="94" t="str">
        <f t="shared" si="84"/>
        <v/>
      </c>
      <c r="EL23" s="6"/>
      <c r="EM23" s="4"/>
      <c r="EN23" s="40" t="str">
        <f t="shared" si="125"/>
        <v/>
      </c>
      <c r="EO23" s="37" t="str">
        <f t="shared" si="86"/>
        <v/>
      </c>
      <c r="EP23" s="27" t="str">
        <f t="shared" si="87"/>
        <v/>
      </c>
      <c r="EQ23" s="119" t="str">
        <f t="shared" si="88"/>
        <v/>
      </c>
      <c r="ER23" s="528" t="str">
        <f t="shared" si="89"/>
        <v/>
      </c>
      <c r="ES23" s="62" t="str">
        <f t="shared" si="90"/>
        <v/>
      </c>
      <c r="ET23" s="51" t="str">
        <f t="shared" si="91"/>
        <v/>
      </c>
      <c r="EU23" s="38" t="str">
        <f t="shared" si="92"/>
        <v/>
      </c>
      <c r="EV23" s="330" t="str">
        <f t="shared" si="93"/>
        <v/>
      </c>
      <c r="EW23" s="75" t="str">
        <f t="shared" si="94"/>
        <v/>
      </c>
      <c r="EX23" s="56" t="str">
        <f t="shared" si="95"/>
        <v/>
      </c>
      <c r="EY23" s="55" t="str">
        <f t="shared" si="96"/>
        <v/>
      </c>
      <c r="EZ23" s="55" t="str">
        <f t="shared" si="97"/>
        <v/>
      </c>
      <c r="FA23" s="55" t="str">
        <f t="shared" si="98"/>
        <v/>
      </c>
      <c r="FB23" s="55" t="str">
        <f t="shared" si="99"/>
        <v/>
      </c>
      <c r="FC23" s="57" t="str">
        <f t="shared" si="100"/>
        <v/>
      </c>
      <c r="FD23" s="56">
        <f t="shared" si="101"/>
        <v>0</v>
      </c>
      <c r="FE23" s="55">
        <f t="shared" si="102"/>
        <v>0</v>
      </c>
      <c r="FF23" s="55">
        <f t="shared" si="103"/>
        <v>0</v>
      </c>
      <c r="FG23" s="55">
        <f t="shared" si="104"/>
        <v>0</v>
      </c>
      <c r="FH23" s="57"/>
      <c r="FI23" s="777"/>
      <c r="FJ23" s="777"/>
      <c r="FK23" s="107">
        <f t="shared" si="105"/>
        <v>0</v>
      </c>
      <c r="FL23" s="107" t="s">
        <v>175</v>
      </c>
      <c r="FM23" s="107">
        <f t="shared" si="106"/>
        <v>200</v>
      </c>
      <c r="FN23" s="107" t="str">
        <f t="shared" si="107"/>
        <v>0/200</v>
      </c>
      <c r="FO23" s="107">
        <f t="shared" si="108"/>
        <v>0</v>
      </c>
      <c r="FP23" s="107" t="s">
        <v>175</v>
      </c>
      <c r="FQ23" s="107">
        <f t="shared" si="109"/>
        <v>200</v>
      </c>
      <c r="FR23" s="107" t="str">
        <f t="shared" si="110"/>
        <v>0/200</v>
      </c>
      <c r="FS23" s="107">
        <f t="shared" si="111"/>
        <v>0</v>
      </c>
      <c r="FT23" s="107" t="s">
        <v>175</v>
      </c>
      <c r="FU23" s="107">
        <f t="shared" si="112"/>
        <v>100</v>
      </c>
      <c r="FV23" s="107" t="str">
        <f t="shared" si="113"/>
        <v>0/100</v>
      </c>
      <c r="FW23" s="107">
        <f t="shared" si="114"/>
        <v>0</v>
      </c>
      <c r="FX23" s="107" t="s">
        <v>175</v>
      </c>
      <c r="FY23" s="107">
        <f t="shared" si="115"/>
        <v>100</v>
      </c>
      <c r="FZ23" s="107" t="str">
        <f t="shared" si="116"/>
        <v>0/100</v>
      </c>
      <c r="GA23" s="107">
        <f t="shared" si="117"/>
        <v>0</v>
      </c>
      <c r="GB23" s="107" t="s">
        <v>175</v>
      </c>
      <c r="GC23" s="107">
        <f t="shared" si="118"/>
        <v>200</v>
      </c>
      <c r="GD23" s="107" t="str">
        <f t="shared" si="29"/>
        <v>0/200</v>
      </c>
    </row>
    <row r="24" spans="1:186" ht="38.25" customHeight="1">
      <c r="A24" s="100">
        <f t="shared" si="30"/>
        <v>0</v>
      </c>
      <c r="B24" s="230">
        <v>16</v>
      </c>
      <c r="C24" s="28">
        <v>16</v>
      </c>
      <c r="D24" s="24">
        <f t="shared" si="31"/>
        <v>0</v>
      </c>
      <c r="E24" s="2"/>
      <c r="F24" s="290"/>
      <c r="G24" s="2"/>
      <c r="H24" s="2"/>
      <c r="I24" s="2"/>
      <c r="J24" s="2"/>
      <c r="K24" s="590"/>
      <c r="L24" s="7">
        <v>0</v>
      </c>
      <c r="M24" s="43">
        <v>0</v>
      </c>
      <c r="N24" s="309">
        <v>0</v>
      </c>
      <c r="O24" s="541">
        <f t="shared" si="32"/>
        <v>0</v>
      </c>
      <c r="P24" s="233">
        <v>0</v>
      </c>
      <c r="Q24" s="541">
        <f t="shared" si="2"/>
        <v>0</v>
      </c>
      <c r="R24" s="234">
        <v>0</v>
      </c>
      <c r="S24" s="541">
        <f t="shared" si="3"/>
        <v>0</v>
      </c>
      <c r="T24" s="246">
        <f t="shared" si="33"/>
        <v>0</v>
      </c>
      <c r="U24" s="25" t="str">
        <f t="shared" si="34"/>
        <v/>
      </c>
      <c r="V24" s="25" t="str">
        <f t="shared" si="35"/>
        <v/>
      </c>
      <c r="W24" s="85" t="str">
        <f t="shared" si="36"/>
        <v/>
      </c>
      <c r="X24" s="346">
        <v>0</v>
      </c>
      <c r="Y24" s="347">
        <v>0</v>
      </c>
      <c r="Z24" s="348">
        <v>0</v>
      </c>
      <c r="AA24" s="544">
        <f t="shared" si="4"/>
        <v>0</v>
      </c>
      <c r="AB24" s="351">
        <v>0</v>
      </c>
      <c r="AC24" s="544">
        <f t="shared" si="5"/>
        <v>0</v>
      </c>
      <c r="AD24" s="352">
        <v>0</v>
      </c>
      <c r="AE24" s="544">
        <f t="shared" si="6"/>
        <v>0</v>
      </c>
      <c r="AF24" s="349">
        <f t="shared" si="37"/>
        <v>0</v>
      </c>
      <c r="AG24" s="344" t="str">
        <f t="shared" si="38"/>
        <v/>
      </c>
      <c r="AH24" s="344" t="str">
        <f t="shared" si="39"/>
        <v/>
      </c>
      <c r="AI24" s="350" t="str">
        <f t="shared" si="40"/>
        <v/>
      </c>
      <c r="AJ24" s="368">
        <v>0</v>
      </c>
      <c r="AK24" s="369">
        <v>0</v>
      </c>
      <c r="AL24" s="370">
        <v>0</v>
      </c>
      <c r="AM24" s="547">
        <f t="shared" si="7"/>
        <v>0</v>
      </c>
      <c r="AN24" s="373">
        <v>0</v>
      </c>
      <c r="AO24" s="547">
        <f t="shared" si="8"/>
        <v>0</v>
      </c>
      <c r="AP24" s="374">
        <v>0</v>
      </c>
      <c r="AQ24" s="547">
        <f t="shared" si="9"/>
        <v>0</v>
      </c>
      <c r="AR24" s="371">
        <f t="shared" si="41"/>
        <v>0</v>
      </c>
      <c r="AS24" s="366" t="str">
        <f t="shared" si="42"/>
        <v/>
      </c>
      <c r="AT24" s="366" t="str">
        <f t="shared" si="43"/>
        <v/>
      </c>
      <c r="AU24" s="372" t="str">
        <f t="shared" si="44"/>
        <v/>
      </c>
      <c r="AV24" s="152">
        <v>0</v>
      </c>
      <c r="AW24" s="53">
        <v>0</v>
      </c>
      <c r="AX24" s="375">
        <v>0</v>
      </c>
      <c r="AY24" s="549">
        <f t="shared" si="10"/>
        <v>0</v>
      </c>
      <c r="AZ24" s="235">
        <v>0</v>
      </c>
      <c r="BA24" s="549">
        <f t="shared" si="11"/>
        <v>0</v>
      </c>
      <c r="BB24" s="236">
        <v>0</v>
      </c>
      <c r="BC24" s="549">
        <f t="shared" si="12"/>
        <v>0</v>
      </c>
      <c r="BD24" s="247">
        <f t="shared" si="45"/>
        <v>0</v>
      </c>
      <c r="BE24" s="54" t="str">
        <f t="shared" si="46"/>
        <v/>
      </c>
      <c r="BF24" s="54" t="str">
        <f t="shared" si="47"/>
        <v/>
      </c>
      <c r="BG24" s="88" t="str">
        <f t="shared" si="48"/>
        <v/>
      </c>
      <c r="BH24" s="95">
        <v>0</v>
      </c>
      <c r="BI24" s="96">
        <v>0</v>
      </c>
      <c r="BJ24" s="376">
        <v>0</v>
      </c>
      <c r="BK24" s="552">
        <f t="shared" si="13"/>
        <v>0</v>
      </c>
      <c r="BL24" s="238">
        <v>0</v>
      </c>
      <c r="BM24" s="552">
        <f t="shared" si="14"/>
        <v>0</v>
      </c>
      <c r="BN24" s="239">
        <v>0</v>
      </c>
      <c r="BO24" s="552">
        <f t="shared" si="15"/>
        <v>0</v>
      </c>
      <c r="BP24" s="248">
        <f t="shared" si="49"/>
        <v>0</v>
      </c>
      <c r="BQ24" s="26" t="str">
        <f t="shared" si="50"/>
        <v/>
      </c>
      <c r="BR24" s="26" t="str">
        <f t="shared" si="51"/>
        <v/>
      </c>
      <c r="BS24" s="39" t="str">
        <f t="shared" si="52"/>
        <v/>
      </c>
      <c r="BT24" s="392">
        <v>0</v>
      </c>
      <c r="BU24" s="393">
        <v>0</v>
      </c>
      <c r="BV24" s="394">
        <v>0</v>
      </c>
      <c r="BW24" s="555">
        <f t="shared" si="16"/>
        <v>0</v>
      </c>
      <c r="BX24" s="397">
        <v>0</v>
      </c>
      <c r="BY24" s="555">
        <f t="shared" si="17"/>
        <v>0</v>
      </c>
      <c r="BZ24" s="398">
        <v>0</v>
      </c>
      <c r="CA24" s="555">
        <f t="shared" si="18"/>
        <v>0</v>
      </c>
      <c r="CB24" s="395">
        <f t="shared" si="53"/>
        <v>0</v>
      </c>
      <c r="CC24" s="390" t="str">
        <f t="shared" si="54"/>
        <v/>
      </c>
      <c r="CD24" s="390" t="str">
        <f t="shared" si="55"/>
        <v/>
      </c>
      <c r="CE24" s="396" t="str">
        <f t="shared" si="56"/>
        <v/>
      </c>
      <c r="CF24" s="92">
        <v>0</v>
      </c>
      <c r="CG24" s="49">
        <v>0</v>
      </c>
      <c r="CH24" s="311"/>
      <c r="CI24" s="50">
        <f t="shared" si="57"/>
        <v>0</v>
      </c>
      <c r="CJ24" s="186">
        <v>0</v>
      </c>
      <c r="CK24" s="240">
        <v>0</v>
      </c>
      <c r="CL24" s="187">
        <f t="shared" si="119"/>
        <v>0</v>
      </c>
      <c r="CM24" s="241">
        <v>0</v>
      </c>
      <c r="CN24" s="242">
        <f t="shared" si="123"/>
        <v>0</v>
      </c>
      <c r="CO24" s="42">
        <f t="shared" si="58"/>
        <v>0</v>
      </c>
      <c r="CP24" s="188">
        <f t="shared" si="59"/>
        <v>0</v>
      </c>
      <c r="CQ24" s="249">
        <f t="shared" si="60"/>
        <v>0</v>
      </c>
      <c r="CR24" s="93" t="str">
        <f t="shared" si="61"/>
        <v/>
      </c>
      <c r="CS24" s="152">
        <v>0</v>
      </c>
      <c r="CT24" s="320">
        <v>0</v>
      </c>
      <c r="CU24" s="557">
        <f t="shared" si="62"/>
        <v>0</v>
      </c>
      <c r="CV24" s="53">
        <v>0</v>
      </c>
      <c r="CW24" s="314"/>
      <c r="CX24" s="557">
        <f t="shared" si="63"/>
        <v>0</v>
      </c>
      <c r="CY24" s="314"/>
      <c r="CZ24" s="314"/>
      <c r="DA24" s="557" t="str">
        <f t="shared" si="64"/>
        <v/>
      </c>
      <c r="DB24" s="558">
        <f t="shared" si="65"/>
        <v>0</v>
      </c>
      <c r="DC24" s="559">
        <f t="shared" si="66"/>
        <v>0</v>
      </c>
      <c r="DD24" s="153">
        <f t="shared" si="67"/>
        <v>0</v>
      </c>
      <c r="DE24" s="154">
        <v>0</v>
      </c>
      <c r="DF24" s="235">
        <v>0</v>
      </c>
      <c r="DG24" s="557">
        <f t="shared" si="68"/>
        <v>0</v>
      </c>
      <c r="DH24" s="236">
        <v>0</v>
      </c>
      <c r="DI24" s="237">
        <f t="shared" si="124"/>
        <v>0</v>
      </c>
      <c r="DJ24" s="557">
        <f t="shared" si="69"/>
        <v>0</v>
      </c>
      <c r="DK24" s="325">
        <f t="shared" si="70"/>
        <v>0</v>
      </c>
      <c r="DL24" s="324">
        <f t="shared" si="71"/>
        <v>0</v>
      </c>
      <c r="DM24" s="156">
        <f t="shared" si="72"/>
        <v>0</v>
      </c>
      <c r="DN24" s="247">
        <f t="shared" si="73"/>
        <v>0</v>
      </c>
      <c r="DO24" s="94" t="str">
        <f t="shared" si="74"/>
        <v/>
      </c>
      <c r="DP24" s="501">
        <v>0</v>
      </c>
      <c r="DQ24" s="4">
        <v>0</v>
      </c>
      <c r="DR24" s="4">
        <v>0</v>
      </c>
      <c r="DS24" s="498">
        <f t="shared" si="126"/>
        <v>0</v>
      </c>
      <c r="DT24" s="499">
        <f t="shared" si="76"/>
        <v>0</v>
      </c>
      <c r="DU24" s="500" t="str">
        <f t="shared" si="77"/>
        <v/>
      </c>
      <c r="DV24" s="404">
        <v>0</v>
      </c>
      <c r="DW24" s="2">
        <v>0</v>
      </c>
      <c r="DX24" s="2">
        <v>0</v>
      </c>
      <c r="DY24" s="24">
        <f t="shared" si="127"/>
        <v>0</v>
      </c>
      <c r="DZ24" s="249">
        <f t="shared" si="79"/>
        <v>0</v>
      </c>
      <c r="EA24" s="93" t="str">
        <f t="shared" si="80"/>
        <v/>
      </c>
      <c r="EB24" s="152">
        <v>0</v>
      </c>
      <c r="EC24" s="53">
        <v>0</v>
      </c>
      <c r="ED24" s="591">
        <v>0</v>
      </c>
      <c r="EE24" s="560">
        <f t="shared" si="122"/>
        <v>0</v>
      </c>
      <c r="EF24" s="235">
        <v>0</v>
      </c>
      <c r="EG24" s="155">
        <f t="shared" si="81"/>
        <v>0</v>
      </c>
      <c r="EH24" s="236">
        <v>0</v>
      </c>
      <c r="EI24" s="562">
        <f t="shared" si="82"/>
        <v>0</v>
      </c>
      <c r="EJ24" s="247">
        <f t="shared" si="83"/>
        <v>0</v>
      </c>
      <c r="EK24" s="94" t="str">
        <f t="shared" si="84"/>
        <v/>
      </c>
      <c r="EL24" s="6"/>
      <c r="EM24" s="4"/>
      <c r="EN24" s="40" t="str">
        <f t="shared" si="125"/>
        <v/>
      </c>
      <c r="EO24" s="37" t="str">
        <f t="shared" si="86"/>
        <v/>
      </c>
      <c r="EP24" s="27" t="str">
        <f t="shared" si="87"/>
        <v/>
      </c>
      <c r="EQ24" s="119" t="str">
        <f t="shared" si="88"/>
        <v/>
      </c>
      <c r="ER24" s="528" t="str">
        <f t="shared" si="89"/>
        <v/>
      </c>
      <c r="ES24" s="62" t="str">
        <f t="shared" si="90"/>
        <v/>
      </c>
      <c r="ET24" s="51" t="str">
        <f t="shared" si="91"/>
        <v/>
      </c>
      <c r="EU24" s="38" t="str">
        <f t="shared" si="92"/>
        <v/>
      </c>
      <c r="EV24" s="330" t="str">
        <f t="shared" si="93"/>
        <v/>
      </c>
      <c r="EW24" s="75" t="str">
        <f t="shared" si="94"/>
        <v/>
      </c>
      <c r="EX24" s="56" t="str">
        <f t="shared" si="95"/>
        <v/>
      </c>
      <c r="EY24" s="55" t="str">
        <f t="shared" si="96"/>
        <v/>
      </c>
      <c r="EZ24" s="55" t="str">
        <f t="shared" si="97"/>
        <v/>
      </c>
      <c r="FA24" s="55" t="str">
        <f t="shared" si="98"/>
        <v/>
      </c>
      <c r="FB24" s="55" t="str">
        <f t="shared" si="99"/>
        <v/>
      </c>
      <c r="FC24" s="57" t="str">
        <f t="shared" si="100"/>
        <v/>
      </c>
      <c r="FD24" s="56">
        <f t="shared" si="101"/>
        <v>0</v>
      </c>
      <c r="FE24" s="55">
        <f t="shared" si="102"/>
        <v>0</v>
      </c>
      <c r="FF24" s="55">
        <f t="shared" si="103"/>
        <v>0</v>
      </c>
      <c r="FG24" s="55">
        <f t="shared" si="104"/>
        <v>0</v>
      </c>
      <c r="FH24" s="57"/>
      <c r="FI24" s="777"/>
      <c r="FJ24" s="777"/>
      <c r="FK24" s="107">
        <f t="shared" si="105"/>
        <v>0</v>
      </c>
      <c r="FL24" s="107" t="s">
        <v>175</v>
      </c>
      <c r="FM24" s="107">
        <f t="shared" si="106"/>
        <v>200</v>
      </c>
      <c r="FN24" s="107" t="str">
        <f t="shared" si="107"/>
        <v>0/200</v>
      </c>
      <c r="FO24" s="107">
        <f t="shared" si="108"/>
        <v>0</v>
      </c>
      <c r="FP24" s="107" t="s">
        <v>175</v>
      </c>
      <c r="FQ24" s="107">
        <f t="shared" si="109"/>
        <v>200</v>
      </c>
      <c r="FR24" s="107" t="str">
        <f t="shared" si="110"/>
        <v>0/200</v>
      </c>
      <c r="FS24" s="107">
        <f t="shared" si="111"/>
        <v>0</v>
      </c>
      <c r="FT24" s="107" t="s">
        <v>175</v>
      </c>
      <c r="FU24" s="107">
        <f t="shared" si="112"/>
        <v>100</v>
      </c>
      <c r="FV24" s="107" t="str">
        <f t="shared" si="113"/>
        <v>0/100</v>
      </c>
      <c r="FW24" s="107">
        <f t="shared" si="114"/>
        <v>0</v>
      </c>
      <c r="FX24" s="107" t="s">
        <v>175</v>
      </c>
      <c r="FY24" s="107">
        <f t="shared" si="115"/>
        <v>100</v>
      </c>
      <c r="FZ24" s="107" t="str">
        <f t="shared" si="116"/>
        <v>0/100</v>
      </c>
      <c r="GA24" s="107">
        <f t="shared" si="117"/>
        <v>0</v>
      </c>
      <c r="GB24" s="107" t="s">
        <v>175</v>
      </c>
      <c r="GC24" s="107">
        <f t="shared" si="118"/>
        <v>200</v>
      </c>
      <c r="GD24" s="107" t="str">
        <f t="shared" si="29"/>
        <v>0/200</v>
      </c>
    </row>
    <row r="25" spans="1:186" ht="38.25" customHeight="1">
      <c r="A25" s="100">
        <f t="shared" si="30"/>
        <v>0</v>
      </c>
      <c r="B25" s="230">
        <v>17</v>
      </c>
      <c r="C25" s="23">
        <v>17</v>
      </c>
      <c r="D25" s="24">
        <f t="shared" si="31"/>
        <v>0</v>
      </c>
      <c r="E25" s="2"/>
      <c r="F25" s="290"/>
      <c r="G25" s="1"/>
      <c r="H25" s="2"/>
      <c r="I25" s="2"/>
      <c r="J25" s="2"/>
      <c r="K25" s="590"/>
      <c r="L25" s="7">
        <v>0</v>
      </c>
      <c r="M25" s="43">
        <v>0</v>
      </c>
      <c r="N25" s="309">
        <v>0</v>
      </c>
      <c r="O25" s="541">
        <f t="shared" si="32"/>
        <v>0</v>
      </c>
      <c r="P25" s="233">
        <v>0</v>
      </c>
      <c r="Q25" s="541">
        <f t="shared" si="2"/>
        <v>0</v>
      </c>
      <c r="R25" s="234">
        <v>0</v>
      </c>
      <c r="S25" s="541">
        <f t="shared" si="3"/>
        <v>0</v>
      </c>
      <c r="T25" s="246">
        <f t="shared" si="33"/>
        <v>0</v>
      </c>
      <c r="U25" s="25" t="str">
        <f t="shared" si="34"/>
        <v/>
      </c>
      <c r="V25" s="25" t="str">
        <f t="shared" si="35"/>
        <v/>
      </c>
      <c r="W25" s="85" t="str">
        <f t="shared" si="36"/>
        <v/>
      </c>
      <c r="X25" s="346">
        <v>0</v>
      </c>
      <c r="Y25" s="347">
        <v>0</v>
      </c>
      <c r="Z25" s="348">
        <v>0</v>
      </c>
      <c r="AA25" s="544">
        <f t="shared" si="4"/>
        <v>0</v>
      </c>
      <c r="AB25" s="351">
        <v>0</v>
      </c>
      <c r="AC25" s="544">
        <f t="shared" si="5"/>
        <v>0</v>
      </c>
      <c r="AD25" s="352">
        <v>0</v>
      </c>
      <c r="AE25" s="544">
        <f t="shared" si="6"/>
        <v>0</v>
      </c>
      <c r="AF25" s="349">
        <f t="shared" si="37"/>
        <v>0</v>
      </c>
      <c r="AG25" s="344" t="str">
        <f t="shared" si="38"/>
        <v/>
      </c>
      <c r="AH25" s="344" t="str">
        <f t="shared" si="39"/>
        <v/>
      </c>
      <c r="AI25" s="350" t="str">
        <f t="shared" si="40"/>
        <v/>
      </c>
      <c r="AJ25" s="368">
        <v>0</v>
      </c>
      <c r="AK25" s="369">
        <v>0</v>
      </c>
      <c r="AL25" s="370">
        <v>0</v>
      </c>
      <c r="AM25" s="547">
        <f t="shared" si="7"/>
        <v>0</v>
      </c>
      <c r="AN25" s="373">
        <v>0</v>
      </c>
      <c r="AO25" s="547">
        <f t="shared" si="8"/>
        <v>0</v>
      </c>
      <c r="AP25" s="374">
        <v>0</v>
      </c>
      <c r="AQ25" s="547">
        <f t="shared" si="9"/>
        <v>0</v>
      </c>
      <c r="AR25" s="371">
        <f t="shared" si="41"/>
        <v>0</v>
      </c>
      <c r="AS25" s="366" t="str">
        <f t="shared" si="42"/>
        <v/>
      </c>
      <c r="AT25" s="366" t="str">
        <f t="shared" si="43"/>
        <v/>
      </c>
      <c r="AU25" s="372" t="str">
        <f t="shared" si="44"/>
        <v/>
      </c>
      <c r="AV25" s="152">
        <v>0</v>
      </c>
      <c r="AW25" s="53">
        <v>0</v>
      </c>
      <c r="AX25" s="375">
        <v>0</v>
      </c>
      <c r="AY25" s="549">
        <f t="shared" si="10"/>
        <v>0</v>
      </c>
      <c r="AZ25" s="235">
        <v>0</v>
      </c>
      <c r="BA25" s="549">
        <f t="shared" si="11"/>
        <v>0</v>
      </c>
      <c r="BB25" s="236">
        <v>0</v>
      </c>
      <c r="BC25" s="549">
        <f t="shared" si="12"/>
        <v>0</v>
      </c>
      <c r="BD25" s="247">
        <f t="shared" si="45"/>
        <v>0</v>
      </c>
      <c r="BE25" s="54" t="str">
        <f t="shared" si="46"/>
        <v/>
      </c>
      <c r="BF25" s="54" t="str">
        <f t="shared" si="47"/>
        <v/>
      </c>
      <c r="BG25" s="88" t="str">
        <f t="shared" si="48"/>
        <v/>
      </c>
      <c r="BH25" s="95">
        <v>0</v>
      </c>
      <c r="BI25" s="96">
        <v>0</v>
      </c>
      <c r="BJ25" s="376">
        <v>0</v>
      </c>
      <c r="BK25" s="552">
        <f t="shared" si="13"/>
        <v>0</v>
      </c>
      <c r="BL25" s="238">
        <v>0</v>
      </c>
      <c r="BM25" s="552">
        <f t="shared" si="14"/>
        <v>0</v>
      </c>
      <c r="BN25" s="239">
        <v>0</v>
      </c>
      <c r="BO25" s="552">
        <f t="shared" si="15"/>
        <v>0</v>
      </c>
      <c r="BP25" s="248">
        <f t="shared" si="49"/>
        <v>0</v>
      </c>
      <c r="BQ25" s="26" t="str">
        <f t="shared" si="50"/>
        <v/>
      </c>
      <c r="BR25" s="26" t="str">
        <f t="shared" si="51"/>
        <v/>
      </c>
      <c r="BS25" s="39" t="str">
        <f t="shared" si="52"/>
        <v/>
      </c>
      <c r="BT25" s="392">
        <v>0</v>
      </c>
      <c r="BU25" s="393">
        <v>0</v>
      </c>
      <c r="BV25" s="394">
        <v>0</v>
      </c>
      <c r="BW25" s="555">
        <f t="shared" si="16"/>
        <v>0</v>
      </c>
      <c r="BX25" s="397">
        <v>0</v>
      </c>
      <c r="BY25" s="555">
        <f t="shared" si="17"/>
        <v>0</v>
      </c>
      <c r="BZ25" s="398">
        <v>0</v>
      </c>
      <c r="CA25" s="555">
        <f t="shared" si="18"/>
        <v>0</v>
      </c>
      <c r="CB25" s="395">
        <f t="shared" si="53"/>
        <v>0</v>
      </c>
      <c r="CC25" s="390" t="str">
        <f t="shared" si="54"/>
        <v/>
      </c>
      <c r="CD25" s="390" t="str">
        <f t="shared" si="55"/>
        <v/>
      </c>
      <c r="CE25" s="396" t="str">
        <f t="shared" si="56"/>
        <v/>
      </c>
      <c r="CF25" s="92">
        <v>0</v>
      </c>
      <c r="CG25" s="49">
        <v>0</v>
      </c>
      <c r="CH25" s="311"/>
      <c r="CI25" s="50">
        <f t="shared" si="57"/>
        <v>0</v>
      </c>
      <c r="CJ25" s="186">
        <v>0</v>
      </c>
      <c r="CK25" s="240">
        <v>0</v>
      </c>
      <c r="CL25" s="187">
        <f t="shared" si="119"/>
        <v>0</v>
      </c>
      <c r="CM25" s="241">
        <v>0</v>
      </c>
      <c r="CN25" s="242">
        <f t="shared" si="123"/>
        <v>0</v>
      </c>
      <c r="CO25" s="42">
        <f t="shared" si="58"/>
        <v>0</v>
      </c>
      <c r="CP25" s="188">
        <f t="shared" si="59"/>
        <v>0</v>
      </c>
      <c r="CQ25" s="249">
        <f t="shared" si="60"/>
        <v>0</v>
      </c>
      <c r="CR25" s="93" t="str">
        <f t="shared" si="61"/>
        <v/>
      </c>
      <c r="CS25" s="152">
        <v>0</v>
      </c>
      <c r="CT25" s="320">
        <v>0</v>
      </c>
      <c r="CU25" s="557">
        <f t="shared" si="62"/>
        <v>0</v>
      </c>
      <c r="CV25" s="53">
        <v>0</v>
      </c>
      <c r="CW25" s="314"/>
      <c r="CX25" s="557">
        <f t="shared" si="63"/>
        <v>0</v>
      </c>
      <c r="CY25" s="314"/>
      <c r="CZ25" s="314"/>
      <c r="DA25" s="557" t="str">
        <f t="shared" si="64"/>
        <v/>
      </c>
      <c r="DB25" s="558">
        <f t="shared" si="65"/>
        <v>0</v>
      </c>
      <c r="DC25" s="559">
        <f t="shared" si="66"/>
        <v>0</v>
      </c>
      <c r="DD25" s="153">
        <f t="shared" si="67"/>
        <v>0</v>
      </c>
      <c r="DE25" s="154">
        <v>0</v>
      </c>
      <c r="DF25" s="235">
        <v>0</v>
      </c>
      <c r="DG25" s="557">
        <f t="shared" si="68"/>
        <v>0</v>
      </c>
      <c r="DH25" s="236">
        <v>0</v>
      </c>
      <c r="DI25" s="237">
        <f t="shared" si="124"/>
        <v>0</v>
      </c>
      <c r="DJ25" s="557">
        <f t="shared" si="69"/>
        <v>0</v>
      </c>
      <c r="DK25" s="325">
        <f t="shared" si="70"/>
        <v>0</v>
      </c>
      <c r="DL25" s="324">
        <f t="shared" si="71"/>
        <v>0</v>
      </c>
      <c r="DM25" s="156">
        <f t="shared" si="72"/>
        <v>0</v>
      </c>
      <c r="DN25" s="247">
        <f t="shared" si="73"/>
        <v>0</v>
      </c>
      <c r="DO25" s="94" t="str">
        <f t="shared" si="74"/>
        <v/>
      </c>
      <c r="DP25" s="501">
        <v>0</v>
      </c>
      <c r="DQ25" s="4">
        <v>0</v>
      </c>
      <c r="DR25" s="4">
        <v>0</v>
      </c>
      <c r="DS25" s="498">
        <f t="shared" si="126"/>
        <v>0</v>
      </c>
      <c r="DT25" s="499">
        <f t="shared" si="76"/>
        <v>0</v>
      </c>
      <c r="DU25" s="500" t="str">
        <f t="shared" si="77"/>
        <v/>
      </c>
      <c r="DV25" s="404">
        <v>0</v>
      </c>
      <c r="DW25" s="2">
        <v>0</v>
      </c>
      <c r="DX25" s="2">
        <v>0</v>
      </c>
      <c r="DY25" s="24">
        <f t="shared" si="127"/>
        <v>0</v>
      </c>
      <c r="DZ25" s="249">
        <f t="shared" si="79"/>
        <v>0</v>
      </c>
      <c r="EA25" s="93" t="str">
        <f t="shared" si="80"/>
        <v/>
      </c>
      <c r="EB25" s="152">
        <v>0</v>
      </c>
      <c r="EC25" s="53">
        <v>0</v>
      </c>
      <c r="ED25" s="591">
        <v>0</v>
      </c>
      <c r="EE25" s="560">
        <f t="shared" si="122"/>
        <v>0</v>
      </c>
      <c r="EF25" s="235">
        <v>0</v>
      </c>
      <c r="EG25" s="155">
        <f t="shared" si="81"/>
        <v>0</v>
      </c>
      <c r="EH25" s="236">
        <v>0</v>
      </c>
      <c r="EI25" s="562">
        <f t="shared" si="82"/>
        <v>0</v>
      </c>
      <c r="EJ25" s="247">
        <f t="shared" si="83"/>
        <v>0</v>
      </c>
      <c r="EK25" s="94" t="str">
        <f t="shared" si="84"/>
        <v/>
      </c>
      <c r="EL25" s="6"/>
      <c r="EM25" s="4"/>
      <c r="EN25" s="40" t="str">
        <f t="shared" si="125"/>
        <v/>
      </c>
      <c r="EO25" s="37" t="str">
        <f t="shared" si="86"/>
        <v/>
      </c>
      <c r="EP25" s="27" t="str">
        <f t="shared" si="87"/>
        <v/>
      </c>
      <c r="EQ25" s="119" t="str">
        <f t="shared" si="88"/>
        <v/>
      </c>
      <c r="ER25" s="528" t="str">
        <f t="shared" si="89"/>
        <v/>
      </c>
      <c r="ES25" s="62" t="str">
        <f t="shared" si="90"/>
        <v/>
      </c>
      <c r="ET25" s="51" t="str">
        <f t="shared" si="91"/>
        <v/>
      </c>
      <c r="EU25" s="38" t="str">
        <f t="shared" si="92"/>
        <v/>
      </c>
      <c r="EV25" s="330" t="str">
        <f t="shared" si="93"/>
        <v/>
      </c>
      <c r="EW25" s="75" t="str">
        <f t="shared" si="94"/>
        <v/>
      </c>
      <c r="EX25" s="56" t="str">
        <f t="shared" si="95"/>
        <v/>
      </c>
      <c r="EY25" s="55" t="str">
        <f t="shared" si="96"/>
        <v/>
      </c>
      <c r="EZ25" s="55" t="str">
        <f t="shared" si="97"/>
        <v/>
      </c>
      <c r="FA25" s="55" t="str">
        <f t="shared" si="98"/>
        <v/>
      </c>
      <c r="FB25" s="55" t="str">
        <f t="shared" si="99"/>
        <v/>
      </c>
      <c r="FC25" s="57" t="str">
        <f t="shared" si="100"/>
        <v/>
      </c>
      <c r="FD25" s="56">
        <f t="shared" si="101"/>
        <v>0</v>
      </c>
      <c r="FE25" s="55">
        <f t="shared" si="102"/>
        <v>0</v>
      </c>
      <c r="FF25" s="55">
        <f t="shared" si="103"/>
        <v>0</v>
      </c>
      <c r="FG25" s="55">
        <f t="shared" si="104"/>
        <v>0</v>
      </c>
      <c r="FH25" s="57"/>
      <c r="FI25" s="777"/>
      <c r="FJ25" s="777"/>
      <c r="FK25" s="107">
        <f t="shared" si="105"/>
        <v>0</v>
      </c>
      <c r="FL25" s="107" t="s">
        <v>175</v>
      </c>
      <c r="FM25" s="107">
        <f t="shared" si="106"/>
        <v>200</v>
      </c>
      <c r="FN25" s="107" t="str">
        <f t="shared" si="107"/>
        <v>0/200</v>
      </c>
      <c r="FO25" s="107">
        <f t="shared" si="108"/>
        <v>0</v>
      </c>
      <c r="FP25" s="107" t="s">
        <v>175</v>
      </c>
      <c r="FQ25" s="107">
        <f t="shared" si="109"/>
        <v>200</v>
      </c>
      <c r="FR25" s="107" t="str">
        <f t="shared" si="110"/>
        <v>0/200</v>
      </c>
      <c r="FS25" s="107">
        <f t="shared" si="111"/>
        <v>0</v>
      </c>
      <c r="FT25" s="107" t="s">
        <v>175</v>
      </c>
      <c r="FU25" s="107">
        <f t="shared" si="112"/>
        <v>100</v>
      </c>
      <c r="FV25" s="107" t="str">
        <f t="shared" si="113"/>
        <v>0/100</v>
      </c>
      <c r="FW25" s="107">
        <f t="shared" si="114"/>
        <v>0</v>
      </c>
      <c r="FX25" s="107" t="s">
        <v>175</v>
      </c>
      <c r="FY25" s="107">
        <f t="shared" si="115"/>
        <v>100</v>
      </c>
      <c r="FZ25" s="107" t="str">
        <f t="shared" si="116"/>
        <v>0/100</v>
      </c>
      <c r="GA25" s="107">
        <f t="shared" si="117"/>
        <v>0</v>
      </c>
      <c r="GB25" s="107" t="s">
        <v>175</v>
      </c>
      <c r="GC25" s="107">
        <f t="shared" si="118"/>
        <v>200</v>
      </c>
      <c r="GD25" s="107" t="str">
        <f t="shared" si="29"/>
        <v>0/200</v>
      </c>
    </row>
    <row r="26" spans="1:186" ht="38.25" customHeight="1">
      <c r="A26" s="100">
        <f t="shared" si="30"/>
        <v>0</v>
      </c>
      <c r="B26" s="230">
        <v>18</v>
      </c>
      <c r="C26" s="28">
        <v>18</v>
      </c>
      <c r="D26" s="24">
        <f t="shared" si="31"/>
        <v>0</v>
      </c>
      <c r="E26" s="2"/>
      <c r="F26" s="290"/>
      <c r="G26" s="2"/>
      <c r="H26" s="2"/>
      <c r="I26" s="2"/>
      <c r="J26" s="2"/>
      <c r="K26" s="590"/>
      <c r="L26" s="7">
        <v>0</v>
      </c>
      <c r="M26" s="43">
        <v>0</v>
      </c>
      <c r="N26" s="309">
        <v>0</v>
      </c>
      <c r="O26" s="541">
        <f t="shared" si="32"/>
        <v>0</v>
      </c>
      <c r="P26" s="233">
        <v>0</v>
      </c>
      <c r="Q26" s="541">
        <f t="shared" si="2"/>
        <v>0</v>
      </c>
      <c r="R26" s="234">
        <v>0</v>
      </c>
      <c r="S26" s="541">
        <f t="shared" si="3"/>
        <v>0</v>
      </c>
      <c r="T26" s="246">
        <f t="shared" si="33"/>
        <v>0</v>
      </c>
      <c r="U26" s="25" t="str">
        <f t="shared" si="34"/>
        <v/>
      </c>
      <c r="V26" s="25" t="str">
        <f t="shared" si="35"/>
        <v/>
      </c>
      <c r="W26" s="85" t="str">
        <f t="shared" si="36"/>
        <v/>
      </c>
      <c r="X26" s="346">
        <v>0</v>
      </c>
      <c r="Y26" s="347">
        <v>0</v>
      </c>
      <c r="Z26" s="348">
        <v>0</v>
      </c>
      <c r="AA26" s="544">
        <f t="shared" si="4"/>
        <v>0</v>
      </c>
      <c r="AB26" s="351">
        <v>0</v>
      </c>
      <c r="AC26" s="544">
        <f t="shared" si="5"/>
        <v>0</v>
      </c>
      <c r="AD26" s="352">
        <v>0</v>
      </c>
      <c r="AE26" s="544">
        <f t="shared" si="6"/>
        <v>0</v>
      </c>
      <c r="AF26" s="349">
        <f t="shared" si="37"/>
        <v>0</v>
      </c>
      <c r="AG26" s="344" t="str">
        <f t="shared" si="38"/>
        <v/>
      </c>
      <c r="AH26" s="344" t="str">
        <f t="shared" si="39"/>
        <v/>
      </c>
      <c r="AI26" s="350" t="str">
        <f t="shared" si="40"/>
        <v/>
      </c>
      <c r="AJ26" s="368">
        <v>0</v>
      </c>
      <c r="AK26" s="369">
        <v>0</v>
      </c>
      <c r="AL26" s="370">
        <v>0</v>
      </c>
      <c r="AM26" s="547">
        <f t="shared" si="7"/>
        <v>0</v>
      </c>
      <c r="AN26" s="373">
        <v>0</v>
      </c>
      <c r="AO26" s="547">
        <f t="shared" si="8"/>
        <v>0</v>
      </c>
      <c r="AP26" s="374">
        <v>0</v>
      </c>
      <c r="AQ26" s="547">
        <f t="shared" si="9"/>
        <v>0</v>
      </c>
      <c r="AR26" s="371">
        <f t="shared" si="41"/>
        <v>0</v>
      </c>
      <c r="AS26" s="366" t="str">
        <f t="shared" si="42"/>
        <v/>
      </c>
      <c r="AT26" s="366" t="str">
        <f t="shared" si="43"/>
        <v/>
      </c>
      <c r="AU26" s="372" t="str">
        <f t="shared" si="44"/>
        <v/>
      </c>
      <c r="AV26" s="152">
        <v>0</v>
      </c>
      <c r="AW26" s="53">
        <v>0</v>
      </c>
      <c r="AX26" s="375">
        <v>0</v>
      </c>
      <c r="AY26" s="549">
        <f t="shared" si="10"/>
        <v>0</v>
      </c>
      <c r="AZ26" s="235">
        <v>0</v>
      </c>
      <c r="BA26" s="549">
        <f t="shared" si="11"/>
        <v>0</v>
      </c>
      <c r="BB26" s="236">
        <v>0</v>
      </c>
      <c r="BC26" s="549">
        <f t="shared" si="12"/>
        <v>0</v>
      </c>
      <c r="BD26" s="247">
        <f t="shared" si="45"/>
        <v>0</v>
      </c>
      <c r="BE26" s="54" t="str">
        <f t="shared" si="46"/>
        <v/>
      </c>
      <c r="BF26" s="54" t="str">
        <f t="shared" si="47"/>
        <v/>
      </c>
      <c r="BG26" s="88" t="str">
        <f t="shared" si="48"/>
        <v/>
      </c>
      <c r="BH26" s="95">
        <v>0</v>
      </c>
      <c r="BI26" s="96">
        <v>0</v>
      </c>
      <c r="BJ26" s="376">
        <v>0</v>
      </c>
      <c r="BK26" s="552">
        <f t="shared" si="13"/>
        <v>0</v>
      </c>
      <c r="BL26" s="238">
        <v>0</v>
      </c>
      <c r="BM26" s="552">
        <f t="shared" si="14"/>
        <v>0</v>
      </c>
      <c r="BN26" s="239">
        <v>0</v>
      </c>
      <c r="BO26" s="552">
        <f t="shared" si="15"/>
        <v>0</v>
      </c>
      <c r="BP26" s="248">
        <f t="shared" si="49"/>
        <v>0</v>
      </c>
      <c r="BQ26" s="26" t="str">
        <f t="shared" si="50"/>
        <v/>
      </c>
      <c r="BR26" s="26" t="str">
        <f t="shared" si="51"/>
        <v/>
      </c>
      <c r="BS26" s="39" t="str">
        <f t="shared" si="52"/>
        <v/>
      </c>
      <c r="BT26" s="392">
        <v>0</v>
      </c>
      <c r="BU26" s="393">
        <v>0</v>
      </c>
      <c r="BV26" s="394">
        <v>0</v>
      </c>
      <c r="BW26" s="555">
        <f t="shared" si="16"/>
        <v>0</v>
      </c>
      <c r="BX26" s="397">
        <v>0</v>
      </c>
      <c r="BY26" s="555">
        <f t="shared" si="17"/>
        <v>0</v>
      </c>
      <c r="BZ26" s="398">
        <v>0</v>
      </c>
      <c r="CA26" s="555">
        <f t="shared" si="18"/>
        <v>0</v>
      </c>
      <c r="CB26" s="395">
        <f t="shared" si="53"/>
        <v>0</v>
      </c>
      <c r="CC26" s="390" t="str">
        <f t="shared" si="54"/>
        <v/>
      </c>
      <c r="CD26" s="390" t="str">
        <f t="shared" si="55"/>
        <v/>
      </c>
      <c r="CE26" s="396" t="str">
        <f t="shared" si="56"/>
        <v/>
      </c>
      <c r="CF26" s="92">
        <v>0</v>
      </c>
      <c r="CG26" s="49">
        <v>0</v>
      </c>
      <c r="CH26" s="311"/>
      <c r="CI26" s="50">
        <f t="shared" si="57"/>
        <v>0</v>
      </c>
      <c r="CJ26" s="186">
        <v>0</v>
      </c>
      <c r="CK26" s="240">
        <v>0</v>
      </c>
      <c r="CL26" s="187">
        <f t="shared" si="119"/>
        <v>0</v>
      </c>
      <c r="CM26" s="241">
        <v>0</v>
      </c>
      <c r="CN26" s="242">
        <f t="shared" si="123"/>
        <v>0</v>
      </c>
      <c r="CO26" s="42">
        <f t="shared" si="58"/>
        <v>0</v>
      </c>
      <c r="CP26" s="188">
        <f t="shared" si="59"/>
        <v>0</v>
      </c>
      <c r="CQ26" s="249">
        <f t="shared" si="60"/>
        <v>0</v>
      </c>
      <c r="CR26" s="93" t="str">
        <f t="shared" si="61"/>
        <v/>
      </c>
      <c r="CS26" s="152">
        <v>0</v>
      </c>
      <c r="CT26" s="320">
        <v>0</v>
      </c>
      <c r="CU26" s="557">
        <f t="shared" si="62"/>
        <v>0</v>
      </c>
      <c r="CV26" s="53">
        <v>0</v>
      </c>
      <c r="CW26" s="314"/>
      <c r="CX26" s="557">
        <f t="shared" si="63"/>
        <v>0</v>
      </c>
      <c r="CY26" s="314"/>
      <c r="CZ26" s="314"/>
      <c r="DA26" s="557" t="str">
        <f t="shared" si="64"/>
        <v/>
      </c>
      <c r="DB26" s="558">
        <f t="shared" si="65"/>
        <v>0</v>
      </c>
      <c r="DC26" s="559">
        <f t="shared" si="66"/>
        <v>0</v>
      </c>
      <c r="DD26" s="153">
        <f t="shared" si="67"/>
        <v>0</v>
      </c>
      <c r="DE26" s="154">
        <v>0</v>
      </c>
      <c r="DF26" s="235">
        <v>0</v>
      </c>
      <c r="DG26" s="557">
        <f t="shared" si="68"/>
        <v>0</v>
      </c>
      <c r="DH26" s="236">
        <v>0</v>
      </c>
      <c r="DI26" s="237">
        <f t="shared" si="124"/>
        <v>0</v>
      </c>
      <c r="DJ26" s="557">
        <f t="shared" si="69"/>
        <v>0</v>
      </c>
      <c r="DK26" s="325">
        <f t="shared" si="70"/>
        <v>0</v>
      </c>
      <c r="DL26" s="324">
        <f t="shared" si="71"/>
        <v>0</v>
      </c>
      <c r="DM26" s="156">
        <f t="shared" si="72"/>
        <v>0</v>
      </c>
      <c r="DN26" s="247">
        <f t="shared" si="73"/>
        <v>0</v>
      </c>
      <c r="DO26" s="94" t="str">
        <f t="shared" si="74"/>
        <v/>
      </c>
      <c r="DP26" s="501">
        <v>0</v>
      </c>
      <c r="DQ26" s="4">
        <v>0</v>
      </c>
      <c r="DR26" s="4">
        <v>0</v>
      </c>
      <c r="DS26" s="498">
        <f t="shared" si="126"/>
        <v>0</v>
      </c>
      <c r="DT26" s="499">
        <f t="shared" si="76"/>
        <v>0</v>
      </c>
      <c r="DU26" s="500" t="str">
        <f t="shared" si="77"/>
        <v/>
      </c>
      <c r="DV26" s="404">
        <v>0</v>
      </c>
      <c r="DW26" s="2">
        <v>0</v>
      </c>
      <c r="DX26" s="2">
        <v>0</v>
      </c>
      <c r="DY26" s="24">
        <f t="shared" si="127"/>
        <v>0</v>
      </c>
      <c r="DZ26" s="249">
        <f t="shared" si="79"/>
        <v>0</v>
      </c>
      <c r="EA26" s="93" t="str">
        <f t="shared" si="80"/>
        <v/>
      </c>
      <c r="EB26" s="152">
        <v>0</v>
      </c>
      <c r="EC26" s="53">
        <v>0</v>
      </c>
      <c r="ED26" s="591">
        <v>0</v>
      </c>
      <c r="EE26" s="560">
        <f t="shared" si="122"/>
        <v>0</v>
      </c>
      <c r="EF26" s="235">
        <v>0</v>
      </c>
      <c r="EG26" s="155">
        <f t="shared" si="81"/>
        <v>0</v>
      </c>
      <c r="EH26" s="236">
        <v>0</v>
      </c>
      <c r="EI26" s="562">
        <f t="shared" si="82"/>
        <v>0</v>
      </c>
      <c r="EJ26" s="247">
        <f t="shared" si="83"/>
        <v>0</v>
      </c>
      <c r="EK26" s="94" t="str">
        <f t="shared" si="84"/>
        <v/>
      </c>
      <c r="EL26" s="6"/>
      <c r="EM26" s="4"/>
      <c r="EN26" s="40" t="str">
        <f t="shared" si="125"/>
        <v/>
      </c>
      <c r="EO26" s="37" t="str">
        <f t="shared" si="86"/>
        <v/>
      </c>
      <c r="EP26" s="27" t="str">
        <f t="shared" si="87"/>
        <v/>
      </c>
      <c r="EQ26" s="119" t="str">
        <f t="shared" si="88"/>
        <v/>
      </c>
      <c r="ER26" s="528" t="str">
        <f t="shared" si="89"/>
        <v/>
      </c>
      <c r="ES26" s="62" t="str">
        <f t="shared" si="90"/>
        <v/>
      </c>
      <c r="ET26" s="51" t="str">
        <f t="shared" si="91"/>
        <v/>
      </c>
      <c r="EU26" s="38" t="str">
        <f t="shared" si="92"/>
        <v/>
      </c>
      <c r="EV26" s="330" t="str">
        <f t="shared" si="93"/>
        <v/>
      </c>
      <c r="EW26" s="75" t="str">
        <f t="shared" si="94"/>
        <v/>
      </c>
      <c r="EX26" s="56" t="str">
        <f t="shared" si="95"/>
        <v/>
      </c>
      <c r="EY26" s="55" t="str">
        <f t="shared" si="96"/>
        <v/>
      </c>
      <c r="EZ26" s="55" t="str">
        <f t="shared" si="97"/>
        <v/>
      </c>
      <c r="FA26" s="55" t="str">
        <f t="shared" si="98"/>
        <v/>
      </c>
      <c r="FB26" s="55" t="str">
        <f t="shared" si="99"/>
        <v/>
      </c>
      <c r="FC26" s="57" t="str">
        <f t="shared" si="100"/>
        <v/>
      </c>
      <c r="FD26" s="56">
        <f t="shared" si="101"/>
        <v>0</v>
      </c>
      <c r="FE26" s="55">
        <f t="shared" si="102"/>
        <v>0</v>
      </c>
      <c r="FF26" s="55">
        <f t="shared" si="103"/>
        <v>0</v>
      </c>
      <c r="FG26" s="55">
        <f t="shared" si="104"/>
        <v>0</v>
      </c>
      <c r="FH26" s="57"/>
      <c r="FI26" s="777"/>
      <c r="FJ26" s="777"/>
      <c r="FK26" s="107">
        <f t="shared" si="105"/>
        <v>0</v>
      </c>
      <c r="FL26" s="107" t="s">
        <v>175</v>
      </c>
      <c r="FM26" s="107">
        <f t="shared" si="106"/>
        <v>200</v>
      </c>
      <c r="FN26" s="107" t="str">
        <f t="shared" si="107"/>
        <v>0/200</v>
      </c>
      <c r="FO26" s="107">
        <f t="shared" si="108"/>
        <v>0</v>
      </c>
      <c r="FP26" s="107" t="s">
        <v>175</v>
      </c>
      <c r="FQ26" s="107">
        <f t="shared" si="109"/>
        <v>200</v>
      </c>
      <c r="FR26" s="107" t="str">
        <f t="shared" si="110"/>
        <v>0/200</v>
      </c>
      <c r="FS26" s="107">
        <f t="shared" si="111"/>
        <v>0</v>
      </c>
      <c r="FT26" s="107" t="s">
        <v>175</v>
      </c>
      <c r="FU26" s="107">
        <f t="shared" si="112"/>
        <v>100</v>
      </c>
      <c r="FV26" s="107" t="str">
        <f t="shared" si="113"/>
        <v>0/100</v>
      </c>
      <c r="FW26" s="107">
        <f t="shared" si="114"/>
        <v>0</v>
      </c>
      <c r="FX26" s="107" t="s">
        <v>175</v>
      </c>
      <c r="FY26" s="107">
        <f t="shared" si="115"/>
        <v>100</v>
      </c>
      <c r="FZ26" s="107" t="str">
        <f t="shared" si="116"/>
        <v>0/100</v>
      </c>
      <c r="GA26" s="107">
        <f t="shared" si="117"/>
        <v>0</v>
      </c>
      <c r="GB26" s="107" t="s">
        <v>175</v>
      </c>
      <c r="GC26" s="107">
        <f t="shared" si="118"/>
        <v>200</v>
      </c>
      <c r="GD26" s="107" t="str">
        <f t="shared" si="29"/>
        <v>0/200</v>
      </c>
    </row>
    <row r="27" spans="1:186" ht="38.25" customHeight="1">
      <c r="A27" s="100">
        <f t="shared" si="30"/>
        <v>0</v>
      </c>
      <c r="B27" s="230">
        <v>19</v>
      </c>
      <c r="C27" s="23">
        <v>19</v>
      </c>
      <c r="D27" s="24">
        <f t="shared" si="31"/>
        <v>0</v>
      </c>
      <c r="E27" s="2"/>
      <c r="F27" s="290"/>
      <c r="G27" s="1"/>
      <c r="H27" s="2"/>
      <c r="I27" s="2"/>
      <c r="J27" s="2"/>
      <c r="K27" s="590"/>
      <c r="L27" s="7">
        <v>0</v>
      </c>
      <c r="M27" s="43">
        <v>0</v>
      </c>
      <c r="N27" s="309">
        <v>0</v>
      </c>
      <c r="O27" s="541">
        <f t="shared" si="32"/>
        <v>0</v>
      </c>
      <c r="P27" s="233">
        <v>0</v>
      </c>
      <c r="Q27" s="541">
        <f t="shared" si="2"/>
        <v>0</v>
      </c>
      <c r="R27" s="234">
        <v>0</v>
      </c>
      <c r="S27" s="541">
        <f t="shared" si="3"/>
        <v>0</v>
      </c>
      <c r="T27" s="246">
        <f t="shared" si="33"/>
        <v>0</v>
      </c>
      <c r="U27" s="25" t="str">
        <f t="shared" si="34"/>
        <v/>
      </c>
      <c r="V27" s="25" t="str">
        <f t="shared" si="35"/>
        <v/>
      </c>
      <c r="W27" s="85" t="str">
        <f t="shared" si="36"/>
        <v/>
      </c>
      <c r="X27" s="346">
        <v>0</v>
      </c>
      <c r="Y27" s="347">
        <v>0</v>
      </c>
      <c r="Z27" s="348">
        <v>0</v>
      </c>
      <c r="AA27" s="544">
        <f t="shared" si="4"/>
        <v>0</v>
      </c>
      <c r="AB27" s="351">
        <v>0</v>
      </c>
      <c r="AC27" s="544">
        <f t="shared" si="5"/>
        <v>0</v>
      </c>
      <c r="AD27" s="352">
        <v>0</v>
      </c>
      <c r="AE27" s="544">
        <f t="shared" si="6"/>
        <v>0</v>
      </c>
      <c r="AF27" s="349">
        <f t="shared" si="37"/>
        <v>0</v>
      </c>
      <c r="AG27" s="344" t="str">
        <f t="shared" si="38"/>
        <v/>
      </c>
      <c r="AH27" s="344" t="str">
        <f t="shared" si="39"/>
        <v/>
      </c>
      <c r="AI27" s="350" t="str">
        <f t="shared" si="40"/>
        <v/>
      </c>
      <c r="AJ27" s="368">
        <v>0</v>
      </c>
      <c r="AK27" s="369">
        <v>0</v>
      </c>
      <c r="AL27" s="370">
        <v>0</v>
      </c>
      <c r="AM27" s="547">
        <f t="shared" si="7"/>
        <v>0</v>
      </c>
      <c r="AN27" s="373">
        <v>0</v>
      </c>
      <c r="AO27" s="547">
        <f t="shared" si="8"/>
        <v>0</v>
      </c>
      <c r="AP27" s="374">
        <v>0</v>
      </c>
      <c r="AQ27" s="547">
        <f t="shared" si="9"/>
        <v>0</v>
      </c>
      <c r="AR27" s="371">
        <f t="shared" si="41"/>
        <v>0</v>
      </c>
      <c r="AS27" s="366" t="str">
        <f t="shared" si="42"/>
        <v/>
      </c>
      <c r="AT27" s="366" t="str">
        <f t="shared" si="43"/>
        <v/>
      </c>
      <c r="AU27" s="372" t="str">
        <f t="shared" si="44"/>
        <v/>
      </c>
      <c r="AV27" s="152">
        <v>0</v>
      </c>
      <c r="AW27" s="53">
        <v>0</v>
      </c>
      <c r="AX27" s="375">
        <v>0</v>
      </c>
      <c r="AY27" s="549">
        <f t="shared" si="10"/>
        <v>0</v>
      </c>
      <c r="AZ27" s="235">
        <v>0</v>
      </c>
      <c r="BA27" s="549">
        <f t="shared" si="11"/>
        <v>0</v>
      </c>
      <c r="BB27" s="236">
        <v>0</v>
      </c>
      <c r="BC27" s="549">
        <f t="shared" si="12"/>
        <v>0</v>
      </c>
      <c r="BD27" s="247">
        <f t="shared" si="45"/>
        <v>0</v>
      </c>
      <c r="BE27" s="54" t="str">
        <f t="shared" si="46"/>
        <v/>
      </c>
      <c r="BF27" s="54" t="str">
        <f t="shared" si="47"/>
        <v/>
      </c>
      <c r="BG27" s="88" t="str">
        <f t="shared" si="48"/>
        <v/>
      </c>
      <c r="BH27" s="95">
        <v>0</v>
      </c>
      <c r="BI27" s="96">
        <v>0</v>
      </c>
      <c r="BJ27" s="376">
        <v>0</v>
      </c>
      <c r="BK27" s="552">
        <f t="shared" si="13"/>
        <v>0</v>
      </c>
      <c r="BL27" s="238">
        <v>0</v>
      </c>
      <c r="BM27" s="552">
        <f t="shared" si="14"/>
        <v>0</v>
      </c>
      <c r="BN27" s="239">
        <v>0</v>
      </c>
      <c r="BO27" s="552">
        <f t="shared" si="15"/>
        <v>0</v>
      </c>
      <c r="BP27" s="248">
        <f t="shared" si="49"/>
        <v>0</v>
      </c>
      <c r="BQ27" s="26" t="str">
        <f t="shared" si="50"/>
        <v/>
      </c>
      <c r="BR27" s="26" t="str">
        <f t="shared" si="51"/>
        <v/>
      </c>
      <c r="BS27" s="39" t="str">
        <f t="shared" si="52"/>
        <v/>
      </c>
      <c r="BT27" s="392">
        <v>0</v>
      </c>
      <c r="BU27" s="393">
        <v>0</v>
      </c>
      <c r="BV27" s="394">
        <v>0</v>
      </c>
      <c r="BW27" s="555">
        <f t="shared" si="16"/>
        <v>0</v>
      </c>
      <c r="BX27" s="397">
        <v>0</v>
      </c>
      <c r="BY27" s="555">
        <f t="shared" si="17"/>
        <v>0</v>
      </c>
      <c r="BZ27" s="398">
        <v>0</v>
      </c>
      <c r="CA27" s="555">
        <f t="shared" si="18"/>
        <v>0</v>
      </c>
      <c r="CB27" s="395">
        <f t="shared" si="53"/>
        <v>0</v>
      </c>
      <c r="CC27" s="390" t="str">
        <f t="shared" si="54"/>
        <v/>
      </c>
      <c r="CD27" s="390" t="str">
        <f t="shared" si="55"/>
        <v/>
      </c>
      <c r="CE27" s="396" t="str">
        <f t="shared" si="56"/>
        <v/>
      </c>
      <c r="CF27" s="92">
        <v>0</v>
      </c>
      <c r="CG27" s="49">
        <v>0</v>
      </c>
      <c r="CH27" s="311"/>
      <c r="CI27" s="50">
        <f t="shared" si="57"/>
        <v>0</v>
      </c>
      <c r="CJ27" s="186">
        <v>0</v>
      </c>
      <c r="CK27" s="240">
        <v>0</v>
      </c>
      <c r="CL27" s="187">
        <f t="shared" si="119"/>
        <v>0</v>
      </c>
      <c r="CM27" s="241">
        <v>0</v>
      </c>
      <c r="CN27" s="242">
        <f t="shared" si="123"/>
        <v>0</v>
      </c>
      <c r="CO27" s="42">
        <f t="shared" si="58"/>
        <v>0</v>
      </c>
      <c r="CP27" s="188">
        <f t="shared" si="59"/>
        <v>0</v>
      </c>
      <c r="CQ27" s="249">
        <f t="shared" si="60"/>
        <v>0</v>
      </c>
      <c r="CR27" s="93" t="str">
        <f t="shared" si="61"/>
        <v/>
      </c>
      <c r="CS27" s="152">
        <v>0</v>
      </c>
      <c r="CT27" s="320">
        <v>0</v>
      </c>
      <c r="CU27" s="557">
        <f t="shared" si="62"/>
        <v>0</v>
      </c>
      <c r="CV27" s="53">
        <v>0</v>
      </c>
      <c r="CW27" s="314"/>
      <c r="CX27" s="557">
        <f t="shared" si="63"/>
        <v>0</v>
      </c>
      <c r="CY27" s="314"/>
      <c r="CZ27" s="314"/>
      <c r="DA27" s="557" t="str">
        <f t="shared" si="64"/>
        <v/>
      </c>
      <c r="DB27" s="558">
        <f t="shared" si="65"/>
        <v>0</v>
      </c>
      <c r="DC27" s="559">
        <f t="shared" si="66"/>
        <v>0</v>
      </c>
      <c r="DD27" s="153">
        <f t="shared" si="67"/>
        <v>0</v>
      </c>
      <c r="DE27" s="154">
        <v>0</v>
      </c>
      <c r="DF27" s="235">
        <v>0</v>
      </c>
      <c r="DG27" s="557">
        <f t="shared" si="68"/>
        <v>0</v>
      </c>
      <c r="DH27" s="236">
        <v>0</v>
      </c>
      <c r="DI27" s="237">
        <f t="shared" si="124"/>
        <v>0</v>
      </c>
      <c r="DJ27" s="557">
        <f t="shared" si="69"/>
        <v>0</v>
      </c>
      <c r="DK27" s="325">
        <f t="shared" si="70"/>
        <v>0</v>
      </c>
      <c r="DL27" s="324">
        <f t="shared" si="71"/>
        <v>0</v>
      </c>
      <c r="DM27" s="156">
        <f t="shared" si="72"/>
        <v>0</v>
      </c>
      <c r="DN27" s="247">
        <f t="shared" si="73"/>
        <v>0</v>
      </c>
      <c r="DO27" s="94" t="str">
        <f t="shared" si="74"/>
        <v/>
      </c>
      <c r="DP27" s="501">
        <v>0</v>
      </c>
      <c r="DQ27" s="4">
        <v>0</v>
      </c>
      <c r="DR27" s="4">
        <v>0</v>
      </c>
      <c r="DS27" s="498">
        <f t="shared" si="126"/>
        <v>0</v>
      </c>
      <c r="DT27" s="499">
        <f t="shared" si="76"/>
        <v>0</v>
      </c>
      <c r="DU27" s="500" t="str">
        <f t="shared" si="77"/>
        <v/>
      </c>
      <c r="DV27" s="404">
        <v>0</v>
      </c>
      <c r="DW27" s="2">
        <v>0</v>
      </c>
      <c r="DX27" s="2">
        <v>0</v>
      </c>
      <c r="DY27" s="24">
        <f t="shared" si="127"/>
        <v>0</v>
      </c>
      <c r="DZ27" s="249">
        <f t="shared" si="79"/>
        <v>0</v>
      </c>
      <c r="EA27" s="93" t="str">
        <f t="shared" si="80"/>
        <v/>
      </c>
      <c r="EB27" s="152">
        <v>0</v>
      </c>
      <c r="EC27" s="53">
        <v>0</v>
      </c>
      <c r="ED27" s="591">
        <v>0</v>
      </c>
      <c r="EE27" s="560">
        <f t="shared" si="122"/>
        <v>0</v>
      </c>
      <c r="EF27" s="235">
        <v>0</v>
      </c>
      <c r="EG27" s="155">
        <f t="shared" si="81"/>
        <v>0</v>
      </c>
      <c r="EH27" s="236">
        <v>0</v>
      </c>
      <c r="EI27" s="562">
        <f t="shared" si="82"/>
        <v>0</v>
      </c>
      <c r="EJ27" s="247">
        <f t="shared" si="83"/>
        <v>0</v>
      </c>
      <c r="EK27" s="94" t="str">
        <f t="shared" si="84"/>
        <v/>
      </c>
      <c r="EL27" s="6"/>
      <c r="EM27" s="4"/>
      <c r="EN27" s="40" t="str">
        <f t="shared" si="125"/>
        <v/>
      </c>
      <c r="EO27" s="37" t="str">
        <f t="shared" si="86"/>
        <v/>
      </c>
      <c r="EP27" s="27" t="str">
        <f t="shared" si="87"/>
        <v/>
      </c>
      <c r="EQ27" s="119" t="str">
        <f t="shared" si="88"/>
        <v/>
      </c>
      <c r="ER27" s="528" t="str">
        <f t="shared" si="89"/>
        <v/>
      </c>
      <c r="ES27" s="62" t="str">
        <f t="shared" si="90"/>
        <v/>
      </c>
      <c r="ET27" s="51" t="str">
        <f t="shared" si="91"/>
        <v/>
      </c>
      <c r="EU27" s="38" t="str">
        <f t="shared" si="92"/>
        <v/>
      </c>
      <c r="EV27" s="330" t="str">
        <f t="shared" si="93"/>
        <v/>
      </c>
      <c r="EW27" s="75" t="str">
        <f t="shared" si="94"/>
        <v/>
      </c>
      <c r="EX27" s="56" t="str">
        <f t="shared" si="95"/>
        <v/>
      </c>
      <c r="EY27" s="55" t="str">
        <f t="shared" si="96"/>
        <v/>
      </c>
      <c r="EZ27" s="55" t="str">
        <f t="shared" si="97"/>
        <v/>
      </c>
      <c r="FA27" s="55" t="str">
        <f t="shared" si="98"/>
        <v/>
      </c>
      <c r="FB27" s="55" t="str">
        <f t="shared" si="99"/>
        <v/>
      </c>
      <c r="FC27" s="57" t="str">
        <f t="shared" si="100"/>
        <v/>
      </c>
      <c r="FD27" s="56">
        <f t="shared" si="101"/>
        <v>0</v>
      </c>
      <c r="FE27" s="55">
        <f t="shared" si="102"/>
        <v>0</v>
      </c>
      <c r="FF27" s="55">
        <f t="shared" si="103"/>
        <v>0</v>
      </c>
      <c r="FG27" s="55">
        <f t="shared" si="104"/>
        <v>0</v>
      </c>
      <c r="FH27" s="57"/>
      <c r="FI27" s="777"/>
      <c r="FJ27" s="777"/>
      <c r="FK27" s="107">
        <f t="shared" si="105"/>
        <v>0</v>
      </c>
      <c r="FL27" s="107" t="s">
        <v>175</v>
      </c>
      <c r="FM27" s="107">
        <f t="shared" si="106"/>
        <v>200</v>
      </c>
      <c r="FN27" s="107" t="str">
        <f t="shared" si="107"/>
        <v>0/200</v>
      </c>
      <c r="FO27" s="107">
        <f t="shared" si="108"/>
        <v>0</v>
      </c>
      <c r="FP27" s="107" t="s">
        <v>175</v>
      </c>
      <c r="FQ27" s="107">
        <f t="shared" si="109"/>
        <v>200</v>
      </c>
      <c r="FR27" s="107" t="str">
        <f t="shared" si="110"/>
        <v>0/200</v>
      </c>
      <c r="FS27" s="107">
        <f t="shared" si="111"/>
        <v>0</v>
      </c>
      <c r="FT27" s="107" t="s">
        <v>175</v>
      </c>
      <c r="FU27" s="107">
        <f t="shared" si="112"/>
        <v>100</v>
      </c>
      <c r="FV27" s="107" t="str">
        <f t="shared" si="113"/>
        <v>0/100</v>
      </c>
      <c r="FW27" s="107">
        <f t="shared" si="114"/>
        <v>0</v>
      </c>
      <c r="FX27" s="107" t="s">
        <v>175</v>
      </c>
      <c r="FY27" s="107">
        <f t="shared" si="115"/>
        <v>100</v>
      </c>
      <c r="FZ27" s="107" t="str">
        <f t="shared" si="116"/>
        <v>0/100</v>
      </c>
      <c r="GA27" s="107">
        <f t="shared" si="117"/>
        <v>0</v>
      </c>
      <c r="GB27" s="107" t="s">
        <v>175</v>
      </c>
      <c r="GC27" s="107">
        <f t="shared" si="118"/>
        <v>200</v>
      </c>
      <c r="GD27" s="107" t="str">
        <f t="shared" si="29"/>
        <v>0/200</v>
      </c>
    </row>
    <row r="28" spans="1:186" ht="38.25" customHeight="1">
      <c r="A28" s="100">
        <f t="shared" si="30"/>
        <v>0</v>
      </c>
      <c r="B28" s="230">
        <v>20</v>
      </c>
      <c r="C28" s="28">
        <v>20</v>
      </c>
      <c r="D28" s="24">
        <f t="shared" si="31"/>
        <v>0</v>
      </c>
      <c r="E28" s="2"/>
      <c r="F28" s="290"/>
      <c r="G28" s="2"/>
      <c r="H28" s="2"/>
      <c r="I28" s="2"/>
      <c r="J28" s="2"/>
      <c r="K28" s="590"/>
      <c r="L28" s="7">
        <v>0</v>
      </c>
      <c r="M28" s="43">
        <v>0</v>
      </c>
      <c r="N28" s="309">
        <v>0</v>
      </c>
      <c r="O28" s="541">
        <f t="shared" si="32"/>
        <v>0</v>
      </c>
      <c r="P28" s="233">
        <v>0</v>
      </c>
      <c r="Q28" s="541">
        <f t="shared" si="2"/>
        <v>0</v>
      </c>
      <c r="R28" s="234">
        <v>0</v>
      </c>
      <c r="S28" s="541">
        <f t="shared" si="3"/>
        <v>0</v>
      </c>
      <c r="T28" s="246">
        <f t="shared" si="33"/>
        <v>0</v>
      </c>
      <c r="U28" s="25" t="str">
        <f t="shared" si="34"/>
        <v/>
      </c>
      <c r="V28" s="25" t="str">
        <f t="shared" si="35"/>
        <v/>
      </c>
      <c r="W28" s="85" t="str">
        <f t="shared" si="36"/>
        <v/>
      </c>
      <c r="X28" s="346">
        <v>0</v>
      </c>
      <c r="Y28" s="347">
        <v>0</v>
      </c>
      <c r="Z28" s="348">
        <v>0</v>
      </c>
      <c r="AA28" s="544">
        <f t="shared" si="4"/>
        <v>0</v>
      </c>
      <c r="AB28" s="351">
        <v>0</v>
      </c>
      <c r="AC28" s="544">
        <f t="shared" si="5"/>
        <v>0</v>
      </c>
      <c r="AD28" s="352">
        <v>0</v>
      </c>
      <c r="AE28" s="544">
        <f t="shared" si="6"/>
        <v>0</v>
      </c>
      <c r="AF28" s="349">
        <f t="shared" si="37"/>
        <v>0</v>
      </c>
      <c r="AG28" s="344" t="str">
        <f t="shared" si="38"/>
        <v/>
      </c>
      <c r="AH28" s="344" t="str">
        <f t="shared" si="39"/>
        <v/>
      </c>
      <c r="AI28" s="350" t="str">
        <f t="shared" si="40"/>
        <v/>
      </c>
      <c r="AJ28" s="368">
        <v>0</v>
      </c>
      <c r="AK28" s="369">
        <v>0</v>
      </c>
      <c r="AL28" s="370">
        <v>0</v>
      </c>
      <c r="AM28" s="547">
        <f t="shared" si="7"/>
        <v>0</v>
      </c>
      <c r="AN28" s="373">
        <v>0</v>
      </c>
      <c r="AO28" s="547">
        <f t="shared" si="8"/>
        <v>0</v>
      </c>
      <c r="AP28" s="374">
        <v>0</v>
      </c>
      <c r="AQ28" s="547">
        <f t="shared" si="9"/>
        <v>0</v>
      </c>
      <c r="AR28" s="371">
        <f t="shared" si="41"/>
        <v>0</v>
      </c>
      <c r="AS28" s="366" t="str">
        <f t="shared" si="42"/>
        <v/>
      </c>
      <c r="AT28" s="366" t="str">
        <f t="shared" si="43"/>
        <v/>
      </c>
      <c r="AU28" s="372" t="str">
        <f t="shared" si="44"/>
        <v/>
      </c>
      <c r="AV28" s="152">
        <v>0</v>
      </c>
      <c r="AW28" s="53">
        <v>0</v>
      </c>
      <c r="AX28" s="375">
        <v>0</v>
      </c>
      <c r="AY28" s="549">
        <f t="shared" si="10"/>
        <v>0</v>
      </c>
      <c r="AZ28" s="235">
        <v>0</v>
      </c>
      <c r="BA28" s="549">
        <f t="shared" si="11"/>
        <v>0</v>
      </c>
      <c r="BB28" s="236">
        <v>0</v>
      </c>
      <c r="BC28" s="549">
        <f t="shared" si="12"/>
        <v>0</v>
      </c>
      <c r="BD28" s="247">
        <f t="shared" si="45"/>
        <v>0</v>
      </c>
      <c r="BE28" s="54" t="str">
        <f t="shared" si="46"/>
        <v/>
      </c>
      <c r="BF28" s="54" t="str">
        <f t="shared" si="47"/>
        <v/>
      </c>
      <c r="BG28" s="88" t="str">
        <f t="shared" si="48"/>
        <v/>
      </c>
      <c r="BH28" s="95">
        <v>0</v>
      </c>
      <c r="BI28" s="96">
        <v>0</v>
      </c>
      <c r="BJ28" s="376">
        <v>0</v>
      </c>
      <c r="BK28" s="552">
        <f t="shared" si="13"/>
        <v>0</v>
      </c>
      <c r="BL28" s="238">
        <v>0</v>
      </c>
      <c r="BM28" s="552">
        <f t="shared" si="14"/>
        <v>0</v>
      </c>
      <c r="BN28" s="239">
        <v>0</v>
      </c>
      <c r="BO28" s="552">
        <f t="shared" si="15"/>
        <v>0</v>
      </c>
      <c r="BP28" s="248">
        <f t="shared" si="49"/>
        <v>0</v>
      </c>
      <c r="BQ28" s="26" t="str">
        <f t="shared" si="50"/>
        <v/>
      </c>
      <c r="BR28" s="26" t="str">
        <f t="shared" si="51"/>
        <v/>
      </c>
      <c r="BS28" s="39" t="str">
        <f t="shared" si="52"/>
        <v/>
      </c>
      <c r="BT28" s="392">
        <v>0</v>
      </c>
      <c r="BU28" s="393">
        <v>0</v>
      </c>
      <c r="BV28" s="394">
        <v>0</v>
      </c>
      <c r="BW28" s="555">
        <f t="shared" si="16"/>
        <v>0</v>
      </c>
      <c r="BX28" s="397">
        <v>0</v>
      </c>
      <c r="BY28" s="555">
        <f t="shared" si="17"/>
        <v>0</v>
      </c>
      <c r="BZ28" s="398">
        <v>0</v>
      </c>
      <c r="CA28" s="555">
        <f t="shared" si="18"/>
        <v>0</v>
      </c>
      <c r="CB28" s="395">
        <f t="shared" si="53"/>
        <v>0</v>
      </c>
      <c r="CC28" s="390" t="str">
        <f t="shared" si="54"/>
        <v/>
      </c>
      <c r="CD28" s="390" t="str">
        <f t="shared" si="55"/>
        <v/>
      </c>
      <c r="CE28" s="396" t="str">
        <f t="shared" si="56"/>
        <v/>
      </c>
      <c r="CF28" s="92">
        <v>0</v>
      </c>
      <c r="CG28" s="49">
        <v>0</v>
      </c>
      <c r="CH28" s="311"/>
      <c r="CI28" s="50">
        <f t="shared" si="57"/>
        <v>0</v>
      </c>
      <c r="CJ28" s="186">
        <v>0</v>
      </c>
      <c r="CK28" s="240">
        <v>0</v>
      </c>
      <c r="CL28" s="187">
        <f t="shared" si="119"/>
        <v>0</v>
      </c>
      <c r="CM28" s="241">
        <v>0</v>
      </c>
      <c r="CN28" s="242">
        <f t="shared" si="123"/>
        <v>0</v>
      </c>
      <c r="CO28" s="42">
        <f t="shared" si="58"/>
        <v>0</v>
      </c>
      <c r="CP28" s="188">
        <f t="shared" si="59"/>
        <v>0</v>
      </c>
      <c r="CQ28" s="249">
        <f t="shared" si="60"/>
        <v>0</v>
      </c>
      <c r="CR28" s="93" t="str">
        <f t="shared" si="61"/>
        <v/>
      </c>
      <c r="CS28" s="152">
        <v>0</v>
      </c>
      <c r="CT28" s="320">
        <v>0</v>
      </c>
      <c r="CU28" s="557">
        <f t="shared" si="62"/>
        <v>0</v>
      </c>
      <c r="CV28" s="53">
        <v>0</v>
      </c>
      <c r="CW28" s="314"/>
      <c r="CX28" s="557">
        <f t="shared" si="63"/>
        <v>0</v>
      </c>
      <c r="CY28" s="314"/>
      <c r="CZ28" s="314"/>
      <c r="DA28" s="557" t="str">
        <f t="shared" si="64"/>
        <v/>
      </c>
      <c r="DB28" s="558">
        <f t="shared" si="65"/>
        <v>0</v>
      </c>
      <c r="DC28" s="559">
        <f t="shared" si="66"/>
        <v>0</v>
      </c>
      <c r="DD28" s="153">
        <f t="shared" si="67"/>
        <v>0</v>
      </c>
      <c r="DE28" s="154">
        <v>0</v>
      </c>
      <c r="DF28" s="235">
        <v>0</v>
      </c>
      <c r="DG28" s="557">
        <f t="shared" si="68"/>
        <v>0</v>
      </c>
      <c r="DH28" s="236">
        <v>0</v>
      </c>
      <c r="DI28" s="237">
        <f t="shared" si="124"/>
        <v>0</v>
      </c>
      <c r="DJ28" s="557">
        <f t="shared" si="69"/>
        <v>0</v>
      </c>
      <c r="DK28" s="325">
        <f t="shared" si="70"/>
        <v>0</v>
      </c>
      <c r="DL28" s="324">
        <f t="shared" si="71"/>
        <v>0</v>
      </c>
      <c r="DM28" s="156">
        <f t="shared" si="72"/>
        <v>0</v>
      </c>
      <c r="DN28" s="247">
        <f t="shared" si="73"/>
        <v>0</v>
      </c>
      <c r="DO28" s="94" t="str">
        <f t="shared" si="74"/>
        <v/>
      </c>
      <c r="DP28" s="501">
        <v>0</v>
      </c>
      <c r="DQ28" s="4">
        <v>0</v>
      </c>
      <c r="DR28" s="4">
        <v>0</v>
      </c>
      <c r="DS28" s="498">
        <f t="shared" si="126"/>
        <v>0</v>
      </c>
      <c r="DT28" s="499">
        <f t="shared" si="76"/>
        <v>0</v>
      </c>
      <c r="DU28" s="500" t="str">
        <f t="shared" si="77"/>
        <v/>
      </c>
      <c r="DV28" s="404">
        <v>0</v>
      </c>
      <c r="DW28" s="2">
        <v>0</v>
      </c>
      <c r="DX28" s="2">
        <v>0</v>
      </c>
      <c r="DY28" s="24">
        <f t="shared" si="127"/>
        <v>0</v>
      </c>
      <c r="DZ28" s="249">
        <f t="shared" si="79"/>
        <v>0</v>
      </c>
      <c r="EA28" s="93" t="str">
        <f t="shared" si="80"/>
        <v/>
      </c>
      <c r="EB28" s="152">
        <v>0</v>
      </c>
      <c r="EC28" s="53">
        <v>0</v>
      </c>
      <c r="ED28" s="591">
        <v>0</v>
      </c>
      <c r="EE28" s="560">
        <f t="shared" si="122"/>
        <v>0</v>
      </c>
      <c r="EF28" s="235">
        <v>0</v>
      </c>
      <c r="EG28" s="155">
        <f t="shared" si="81"/>
        <v>0</v>
      </c>
      <c r="EH28" s="236">
        <v>0</v>
      </c>
      <c r="EI28" s="562">
        <f t="shared" si="82"/>
        <v>0</v>
      </c>
      <c r="EJ28" s="247">
        <f t="shared" si="83"/>
        <v>0</v>
      </c>
      <c r="EK28" s="94" t="str">
        <f t="shared" si="84"/>
        <v/>
      </c>
      <c r="EL28" s="6"/>
      <c r="EM28" s="4"/>
      <c r="EN28" s="40" t="str">
        <f t="shared" si="125"/>
        <v/>
      </c>
      <c r="EO28" s="37" t="str">
        <f t="shared" si="86"/>
        <v/>
      </c>
      <c r="EP28" s="27" t="str">
        <f t="shared" si="87"/>
        <v/>
      </c>
      <c r="EQ28" s="119" t="str">
        <f t="shared" si="88"/>
        <v/>
      </c>
      <c r="ER28" s="528" t="str">
        <f t="shared" si="89"/>
        <v/>
      </c>
      <c r="ES28" s="62" t="str">
        <f t="shared" si="90"/>
        <v/>
      </c>
      <c r="ET28" s="51" t="str">
        <f t="shared" si="91"/>
        <v/>
      </c>
      <c r="EU28" s="38" t="str">
        <f t="shared" si="92"/>
        <v/>
      </c>
      <c r="EV28" s="330" t="str">
        <f t="shared" si="93"/>
        <v/>
      </c>
      <c r="EW28" s="75" t="str">
        <f t="shared" si="94"/>
        <v/>
      </c>
      <c r="EX28" s="56" t="str">
        <f t="shared" si="95"/>
        <v/>
      </c>
      <c r="EY28" s="55" t="str">
        <f t="shared" si="96"/>
        <v/>
      </c>
      <c r="EZ28" s="55" t="str">
        <f t="shared" si="97"/>
        <v/>
      </c>
      <c r="FA28" s="55" t="str">
        <f t="shared" si="98"/>
        <v/>
      </c>
      <c r="FB28" s="55" t="str">
        <f t="shared" si="99"/>
        <v/>
      </c>
      <c r="FC28" s="57" t="str">
        <f t="shared" si="100"/>
        <v/>
      </c>
      <c r="FD28" s="56">
        <f t="shared" si="101"/>
        <v>0</v>
      </c>
      <c r="FE28" s="55">
        <f t="shared" si="102"/>
        <v>0</v>
      </c>
      <c r="FF28" s="55">
        <f t="shared" si="103"/>
        <v>0</v>
      </c>
      <c r="FG28" s="55">
        <f t="shared" si="104"/>
        <v>0</v>
      </c>
      <c r="FH28" s="57"/>
      <c r="FI28" s="777"/>
      <c r="FJ28" s="777"/>
      <c r="FK28" s="107">
        <f t="shared" si="105"/>
        <v>0</v>
      </c>
      <c r="FL28" s="107" t="s">
        <v>175</v>
      </c>
      <c r="FM28" s="107">
        <f t="shared" si="106"/>
        <v>200</v>
      </c>
      <c r="FN28" s="107" t="str">
        <f t="shared" si="107"/>
        <v>0/200</v>
      </c>
      <c r="FO28" s="107">
        <f t="shared" si="108"/>
        <v>0</v>
      </c>
      <c r="FP28" s="107" t="s">
        <v>175</v>
      </c>
      <c r="FQ28" s="107">
        <f t="shared" si="109"/>
        <v>200</v>
      </c>
      <c r="FR28" s="107" t="str">
        <f t="shared" si="110"/>
        <v>0/200</v>
      </c>
      <c r="FS28" s="107">
        <f t="shared" si="111"/>
        <v>0</v>
      </c>
      <c r="FT28" s="107" t="s">
        <v>175</v>
      </c>
      <c r="FU28" s="107">
        <f t="shared" si="112"/>
        <v>100</v>
      </c>
      <c r="FV28" s="107" t="str">
        <f t="shared" si="113"/>
        <v>0/100</v>
      </c>
      <c r="FW28" s="107">
        <f t="shared" si="114"/>
        <v>0</v>
      </c>
      <c r="FX28" s="107" t="s">
        <v>175</v>
      </c>
      <c r="FY28" s="107">
        <f t="shared" si="115"/>
        <v>100</v>
      </c>
      <c r="FZ28" s="107" t="str">
        <f t="shared" si="116"/>
        <v>0/100</v>
      </c>
      <c r="GA28" s="107">
        <f t="shared" si="117"/>
        <v>0</v>
      </c>
      <c r="GB28" s="107" t="s">
        <v>175</v>
      </c>
      <c r="GC28" s="107">
        <f t="shared" si="118"/>
        <v>200</v>
      </c>
      <c r="GD28" s="107" t="str">
        <f t="shared" si="29"/>
        <v>0/200</v>
      </c>
    </row>
    <row r="29" spans="1:186" ht="38.25" customHeight="1">
      <c r="A29" s="100">
        <f t="shared" si="30"/>
        <v>0</v>
      </c>
      <c r="B29" s="230">
        <v>21</v>
      </c>
      <c r="C29" s="23">
        <v>21</v>
      </c>
      <c r="D29" s="24">
        <f t="shared" si="31"/>
        <v>0</v>
      </c>
      <c r="E29" s="2"/>
      <c r="F29" s="290"/>
      <c r="G29" s="1"/>
      <c r="H29" s="2"/>
      <c r="I29" s="2"/>
      <c r="J29" s="2"/>
      <c r="K29" s="590"/>
      <c r="L29" s="7">
        <v>0</v>
      </c>
      <c r="M29" s="43">
        <v>0</v>
      </c>
      <c r="N29" s="309">
        <v>0</v>
      </c>
      <c r="O29" s="541">
        <f t="shared" si="32"/>
        <v>0</v>
      </c>
      <c r="P29" s="233">
        <v>0</v>
      </c>
      <c r="Q29" s="541">
        <f t="shared" si="2"/>
        <v>0</v>
      </c>
      <c r="R29" s="234">
        <v>0</v>
      </c>
      <c r="S29" s="541">
        <f t="shared" si="3"/>
        <v>0</v>
      </c>
      <c r="T29" s="246">
        <f t="shared" si="33"/>
        <v>0</v>
      </c>
      <c r="U29" s="25" t="str">
        <f t="shared" si="34"/>
        <v/>
      </c>
      <c r="V29" s="25" t="str">
        <f t="shared" si="35"/>
        <v/>
      </c>
      <c r="W29" s="85" t="str">
        <f t="shared" si="36"/>
        <v/>
      </c>
      <c r="X29" s="346">
        <v>0</v>
      </c>
      <c r="Y29" s="347">
        <v>0</v>
      </c>
      <c r="Z29" s="348">
        <v>0</v>
      </c>
      <c r="AA29" s="544">
        <f t="shared" si="4"/>
        <v>0</v>
      </c>
      <c r="AB29" s="351">
        <v>0</v>
      </c>
      <c r="AC29" s="544">
        <f t="shared" si="5"/>
        <v>0</v>
      </c>
      <c r="AD29" s="352">
        <v>0</v>
      </c>
      <c r="AE29" s="544">
        <f t="shared" si="6"/>
        <v>0</v>
      </c>
      <c r="AF29" s="349">
        <f t="shared" si="37"/>
        <v>0</v>
      </c>
      <c r="AG29" s="344" t="str">
        <f t="shared" si="38"/>
        <v/>
      </c>
      <c r="AH29" s="344" t="str">
        <f t="shared" si="39"/>
        <v/>
      </c>
      <c r="AI29" s="350" t="str">
        <f t="shared" si="40"/>
        <v/>
      </c>
      <c r="AJ29" s="368">
        <v>0</v>
      </c>
      <c r="AK29" s="369">
        <v>0</v>
      </c>
      <c r="AL29" s="370">
        <v>0</v>
      </c>
      <c r="AM29" s="547">
        <f t="shared" si="7"/>
        <v>0</v>
      </c>
      <c r="AN29" s="373">
        <v>0</v>
      </c>
      <c r="AO29" s="547">
        <f t="shared" si="8"/>
        <v>0</v>
      </c>
      <c r="AP29" s="374">
        <v>0</v>
      </c>
      <c r="AQ29" s="547">
        <f t="shared" si="9"/>
        <v>0</v>
      </c>
      <c r="AR29" s="371">
        <f t="shared" si="41"/>
        <v>0</v>
      </c>
      <c r="AS29" s="366" t="str">
        <f t="shared" si="42"/>
        <v/>
      </c>
      <c r="AT29" s="366" t="str">
        <f t="shared" si="43"/>
        <v/>
      </c>
      <c r="AU29" s="372" t="str">
        <f t="shared" si="44"/>
        <v/>
      </c>
      <c r="AV29" s="152">
        <v>0</v>
      </c>
      <c r="AW29" s="53">
        <v>0</v>
      </c>
      <c r="AX29" s="375">
        <v>0</v>
      </c>
      <c r="AY29" s="549">
        <f t="shared" si="10"/>
        <v>0</v>
      </c>
      <c r="AZ29" s="235">
        <v>0</v>
      </c>
      <c r="BA29" s="549">
        <f t="shared" si="11"/>
        <v>0</v>
      </c>
      <c r="BB29" s="236">
        <v>0</v>
      </c>
      <c r="BC29" s="549">
        <f t="shared" si="12"/>
        <v>0</v>
      </c>
      <c r="BD29" s="247">
        <f t="shared" si="45"/>
        <v>0</v>
      </c>
      <c r="BE29" s="54" t="str">
        <f t="shared" si="46"/>
        <v/>
      </c>
      <c r="BF29" s="54" t="str">
        <f t="shared" si="47"/>
        <v/>
      </c>
      <c r="BG29" s="88" t="str">
        <f t="shared" si="48"/>
        <v/>
      </c>
      <c r="BH29" s="95">
        <v>0</v>
      </c>
      <c r="BI29" s="96">
        <v>0</v>
      </c>
      <c r="BJ29" s="376">
        <v>0</v>
      </c>
      <c r="BK29" s="552">
        <f t="shared" si="13"/>
        <v>0</v>
      </c>
      <c r="BL29" s="238">
        <v>0</v>
      </c>
      <c r="BM29" s="552">
        <f t="shared" si="14"/>
        <v>0</v>
      </c>
      <c r="BN29" s="239">
        <v>0</v>
      </c>
      <c r="BO29" s="552">
        <f t="shared" si="15"/>
        <v>0</v>
      </c>
      <c r="BP29" s="248">
        <f t="shared" si="49"/>
        <v>0</v>
      </c>
      <c r="BQ29" s="26" t="str">
        <f t="shared" si="50"/>
        <v/>
      </c>
      <c r="BR29" s="26" t="str">
        <f t="shared" si="51"/>
        <v/>
      </c>
      <c r="BS29" s="39" t="str">
        <f t="shared" si="52"/>
        <v/>
      </c>
      <c r="BT29" s="392">
        <v>0</v>
      </c>
      <c r="BU29" s="393">
        <v>0</v>
      </c>
      <c r="BV29" s="394">
        <v>0</v>
      </c>
      <c r="BW29" s="555">
        <f t="shared" si="16"/>
        <v>0</v>
      </c>
      <c r="BX29" s="397">
        <v>0</v>
      </c>
      <c r="BY29" s="555">
        <f t="shared" si="17"/>
        <v>0</v>
      </c>
      <c r="BZ29" s="398">
        <v>0</v>
      </c>
      <c r="CA29" s="555">
        <f t="shared" si="18"/>
        <v>0</v>
      </c>
      <c r="CB29" s="395">
        <f t="shared" si="53"/>
        <v>0</v>
      </c>
      <c r="CC29" s="390" t="str">
        <f t="shared" si="54"/>
        <v/>
      </c>
      <c r="CD29" s="390" t="str">
        <f t="shared" si="55"/>
        <v/>
      </c>
      <c r="CE29" s="396" t="str">
        <f t="shared" si="56"/>
        <v/>
      </c>
      <c r="CF29" s="92">
        <v>0</v>
      </c>
      <c r="CG29" s="49">
        <v>0</v>
      </c>
      <c r="CH29" s="311"/>
      <c r="CI29" s="50">
        <f t="shared" si="57"/>
        <v>0</v>
      </c>
      <c r="CJ29" s="186">
        <v>0</v>
      </c>
      <c r="CK29" s="240">
        <v>0</v>
      </c>
      <c r="CL29" s="187">
        <f t="shared" si="119"/>
        <v>0</v>
      </c>
      <c r="CM29" s="241">
        <v>0</v>
      </c>
      <c r="CN29" s="242">
        <f t="shared" si="123"/>
        <v>0</v>
      </c>
      <c r="CO29" s="42">
        <f t="shared" si="58"/>
        <v>0</v>
      </c>
      <c r="CP29" s="188">
        <f t="shared" si="59"/>
        <v>0</v>
      </c>
      <c r="CQ29" s="249">
        <f t="shared" si="60"/>
        <v>0</v>
      </c>
      <c r="CR29" s="93" t="str">
        <f t="shared" si="61"/>
        <v/>
      </c>
      <c r="CS29" s="152">
        <v>0</v>
      </c>
      <c r="CT29" s="320">
        <v>0</v>
      </c>
      <c r="CU29" s="557">
        <f t="shared" si="62"/>
        <v>0</v>
      </c>
      <c r="CV29" s="53">
        <v>0</v>
      </c>
      <c r="CW29" s="314"/>
      <c r="CX29" s="557">
        <f t="shared" si="63"/>
        <v>0</v>
      </c>
      <c r="CY29" s="314"/>
      <c r="CZ29" s="314"/>
      <c r="DA29" s="557" t="str">
        <f t="shared" si="64"/>
        <v/>
      </c>
      <c r="DB29" s="558">
        <f t="shared" si="65"/>
        <v>0</v>
      </c>
      <c r="DC29" s="559">
        <f t="shared" si="66"/>
        <v>0</v>
      </c>
      <c r="DD29" s="153">
        <f t="shared" si="67"/>
        <v>0</v>
      </c>
      <c r="DE29" s="154">
        <v>0</v>
      </c>
      <c r="DF29" s="235">
        <v>0</v>
      </c>
      <c r="DG29" s="557">
        <f t="shared" si="68"/>
        <v>0</v>
      </c>
      <c r="DH29" s="236">
        <v>0</v>
      </c>
      <c r="DI29" s="237">
        <f t="shared" si="124"/>
        <v>0</v>
      </c>
      <c r="DJ29" s="557">
        <f t="shared" si="69"/>
        <v>0</v>
      </c>
      <c r="DK29" s="325">
        <f t="shared" si="70"/>
        <v>0</v>
      </c>
      <c r="DL29" s="324">
        <f t="shared" si="71"/>
        <v>0</v>
      </c>
      <c r="DM29" s="156">
        <f t="shared" si="72"/>
        <v>0</v>
      </c>
      <c r="DN29" s="247">
        <f t="shared" si="73"/>
        <v>0</v>
      </c>
      <c r="DO29" s="94" t="str">
        <f t="shared" si="74"/>
        <v/>
      </c>
      <c r="DP29" s="501">
        <v>0</v>
      </c>
      <c r="DQ29" s="4">
        <v>0</v>
      </c>
      <c r="DR29" s="4">
        <v>0</v>
      </c>
      <c r="DS29" s="498">
        <f t="shared" si="126"/>
        <v>0</v>
      </c>
      <c r="DT29" s="499">
        <f t="shared" si="76"/>
        <v>0</v>
      </c>
      <c r="DU29" s="500" t="str">
        <f t="shared" si="77"/>
        <v/>
      </c>
      <c r="DV29" s="404">
        <v>0</v>
      </c>
      <c r="DW29" s="2">
        <v>0</v>
      </c>
      <c r="DX29" s="2">
        <v>0</v>
      </c>
      <c r="DY29" s="24">
        <f t="shared" si="127"/>
        <v>0</v>
      </c>
      <c r="DZ29" s="249">
        <f t="shared" si="79"/>
        <v>0</v>
      </c>
      <c r="EA29" s="93" t="str">
        <f t="shared" si="80"/>
        <v/>
      </c>
      <c r="EB29" s="152">
        <v>0</v>
      </c>
      <c r="EC29" s="53">
        <v>0</v>
      </c>
      <c r="ED29" s="591">
        <v>0</v>
      </c>
      <c r="EE29" s="560">
        <f t="shared" si="122"/>
        <v>0</v>
      </c>
      <c r="EF29" s="235">
        <v>0</v>
      </c>
      <c r="EG29" s="155">
        <f t="shared" si="81"/>
        <v>0</v>
      </c>
      <c r="EH29" s="236">
        <v>0</v>
      </c>
      <c r="EI29" s="562">
        <f t="shared" si="82"/>
        <v>0</v>
      </c>
      <c r="EJ29" s="247">
        <f t="shared" si="83"/>
        <v>0</v>
      </c>
      <c r="EK29" s="94" t="str">
        <f t="shared" si="84"/>
        <v/>
      </c>
      <c r="EL29" s="6"/>
      <c r="EM29" s="4"/>
      <c r="EN29" s="40" t="str">
        <f t="shared" si="125"/>
        <v/>
      </c>
      <c r="EO29" s="37" t="str">
        <f t="shared" si="86"/>
        <v/>
      </c>
      <c r="EP29" s="27" t="str">
        <f t="shared" si="87"/>
        <v/>
      </c>
      <c r="EQ29" s="119" t="str">
        <f t="shared" si="88"/>
        <v/>
      </c>
      <c r="ER29" s="528" t="str">
        <f t="shared" si="89"/>
        <v/>
      </c>
      <c r="ES29" s="62" t="str">
        <f t="shared" si="90"/>
        <v/>
      </c>
      <c r="ET29" s="51" t="str">
        <f t="shared" si="91"/>
        <v/>
      </c>
      <c r="EU29" s="38" t="str">
        <f t="shared" si="92"/>
        <v/>
      </c>
      <c r="EV29" s="330" t="str">
        <f t="shared" si="93"/>
        <v/>
      </c>
      <c r="EW29" s="75" t="str">
        <f t="shared" si="94"/>
        <v/>
      </c>
      <c r="EX29" s="56" t="str">
        <f t="shared" si="95"/>
        <v/>
      </c>
      <c r="EY29" s="55" t="str">
        <f t="shared" si="96"/>
        <v/>
      </c>
      <c r="EZ29" s="55" t="str">
        <f t="shared" si="97"/>
        <v/>
      </c>
      <c r="FA29" s="55" t="str">
        <f t="shared" si="98"/>
        <v/>
      </c>
      <c r="FB29" s="55" t="str">
        <f t="shared" si="99"/>
        <v/>
      </c>
      <c r="FC29" s="57" t="str">
        <f t="shared" si="100"/>
        <v/>
      </c>
      <c r="FD29" s="56">
        <f t="shared" si="101"/>
        <v>0</v>
      </c>
      <c r="FE29" s="55">
        <f t="shared" si="102"/>
        <v>0</v>
      </c>
      <c r="FF29" s="55">
        <f t="shared" si="103"/>
        <v>0</v>
      </c>
      <c r="FG29" s="55">
        <f t="shared" si="104"/>
        <v>0</v>
      </c>
      <c r="FH29" s="57"/>
      <c r="FI29" s="777"/>
      <c r="FJ29" s="777"/>
      <c r="FK29" s="107">
        <f t="shared" si="105"/>
        <v>0</v>
      </c>
      <c r="FL29" s="107" t="s">
        <v>175</v>
      </c>
      <c r="FM29" s="107">
        <f t="shared" si="106"/>
        <v>200</v>
      </c>
      <c r="FN29" s="107" t="str">
        <f t="shared" si="107"/>
        <v>0/200</v>
      </c>
      <c r="FO29" s="107">
        <f t="shared" si="108"/>
        <v>0</v>
      </c>
      <c r="FP29" s="107" t="s">
        <v>175</v>
      </c>
      <c r="FQ29" s="107">
        <f t="shared" si="109"/>
        <v>200</v>
      </c>
      <c r="FR29" s="107" t="str">
        <f t="shared" si="110"/>
        <v>0/200</v>
      </c>
      <c r="FS29" s="107">
        <f t="shared" si="111"/>
        <v>0</v>
      </c>
      <c r="FT29" s="107" t="s">
        <v>175</v>
      </c>
      <c r="FU29" s="107">
        <f t="shared" si="112"/>
        <v>100</v>
      </c>
      <c r="FV29" s="107" t="str">
        <f t="shared" si="113"/>
        <v>0/100</v>
      </c>
      <c r="FW29" s="107">
        <f t="shared" si="114"/>
        <v>0</v>
      </c>
      <c r="FX29" s="107" t="s">
        <v>175</v>
      </c>
      <c r="FY29" s="107">
        <f t="shared" si="115"/>
        <v>100</v>
      </c>
      <c r="FZ29" s="107" t="str">
        <f t="shared" si="116"/>
        <v>0/100</v>
      </c>
      <c r="GA29" s="107">
        <f t="shared" si="117"/>
        <v>0</v>
      </c>
      <c r="GB29" s="107" t="s">
        <v>175</v>
      </c>
      <c r="GC29" s="107">
        <f t="shared" si="118"/>
        <v>200</v>
      </c>
      <c r="GD29" s="107" t="str">
        <f t="shared" si="29"/>
        <v>0/200</v>
      </c>
    </row>
    <row r="30" spans="1:186" ht="38.25" customHeight="1">
      <c r="A30" s="100">
        <f t="shared" si="30"/>
        <v>0</v>
      </c>
      <c r="B30" s="230">
        <v>22</v>
      </c>
      <c r="C30" s="28">
        <v>22</v>
      </c>
      <c r="D30" s="24">
        <f t="shared" si="31"/>
        <v>0</v>
      </c>
      <c r="E30" s="2"/>
      <c r="F30" s="290"/>
      <c r="G30" s="2"/>
      <c r="H30" s="2"/>
      <c r="I30" s="2"/>
      <c r="J30" s="2"/>
      <c r="K30" s="590"/>
      <c r="L30" s="7">
        <v>0</v>
      </c>
      <c r="M30" s="43">
        <v>0</v>
      </c>
      <c r="N30" s="309">
        <v>0</v>
      </c>
      <c r="O30" s="541">
        <f t="shared" si="32"/>
        <v>0</v>
      </c>
      <c r="P30" s="233">
        <v>0</v>
      </c>
      <c r="Q30" s="541">
        <f t="shared" si="2"/>
        <v>0</v>
      </c>
      <c r="R30" s="234">
        <v>0</v>
      </c>
      <c r="S30" s="541">
        <f t="shared" si="3"/>
        <v>0</v>
      </c>
      <c r="T30" s="246">
        <f t="shared" si="33"/>
        <v>0</v>
      </c>
      <c r="U30" s="25" t="str">
        <f t="shared" si="34"/>
        <v/>
      </c>
      <c r="V30" s="25" t="str">
        <f t="shared" si="35"/>
        <v/>
      </c>
      <c r="W30" s="85" t="str">
        <f t="shared" si="36"/>
        <v/>
      </c>
      <c r="X30" s="346">
        <v>0</v>
      </c>
      <c r="Y30" s="347">
        <v>0</v>
      </c>
      <c r="Z30" s="348">
        <v>0</v>
      </c>
      <c r="AA30" s="544">
        <f t="shared" si="4"/>
        <v>0</v>
      </c>
      <c r="AB30" s="351">
        <v>0</v>
      </c>
      <c r="AC30" s="544">
        <f t="shared" si="5"/>
        <v>0</v>
      </c>
      <c r="AD30" s="352">
        <v>0</v>
      </c>
      <c r="AE30" s="544">
        <f t="shared" si="6"/>
        <v>0</v>
      </c>
      <c r="AF30" s="349">
        <f t="shared" si="37"/>
        <v>0</v>
      </c>
      <c r="AG30" s="344" t="str">
        <f t="shared" si="38"/>
        <v/>
      </c>
      <c r="AH30" s="344" t="str">
        <f t="shared" si="39"/>
        <v/>
      </c>
      <c r="AI30" s="350" t="str">
        <f t="shared" si="40"/>
        <v/>
      </c>
      <c r="AJ30" s="368">
        <v>0</v>
      </c>
      <c r="AK30" s="369">
        <v>0</v>
      </c>
      <c r="AL30" s="370">
        <v>0</v>
      </c>
      <c r="AM30" s="547">
        <f t="shared" si="7"/>
        <v>0</v>
      </c>
      <c r="AN30" s="373">
        <v>0</v>
      </c>
      <c r="AO30" s="547">
        <f t="shared" si="8"/>
        <v>0</v>
      </c>
      <c r="AP30" s="374">
        <v>0</v>
      </c>
      <c r="AQ30" s="547">
        <f t="shared" si="9"/>
        <v>0</v>
      </c>
      <c r="AR30" s="371">
        <f t="shared" si="41"/>
        <v>0</v>
      </c>
      <c r="AS30" s="366" t="str">
        <f t="shared" si="42"/>
        <v/>
      </c>
      <c r="AT30" s="366" t="str">
        <f t="shared" si="43"/>
        <v/>
      </c>
      <c r="AU30" s="372" t="str">
        <f t="shared" si="44"/>
        <v/>
      </c>
      <c r="AV30" s="152">
        <v>0</v>
      </c>
      <c r="AW30" s="53">
        <v>0</v>
      </c>
      <c r="AX30" s="375">
        <v>0</v>
      </c>
      <c r="AY30" s="549">
        <f t="shared" si="10"/>
        <v>0</v>
      </c>
      <c r="AZ30" s="235">
        <v>0</v>
      </c>
      <c r="BA30" s="549">
        <f t="shared" si="11"/>
        <v>0</v>
      </c>
      <c r="BB30" s="236">
        <v>0</v>
      </c>
      <c r="BC30" s="549">
        <f t="shared" si="12"/>
        <v>0</v>
      </c>
      <c r="BD30" s="247">
        <f t="shared" si="45"/>
        <v>0</v>
      </c>
      <c r="BE30" s="54" t="str">
        <f t="shared" si="46"/>
        <v/>
      </c>
      <c r="BF30" s="54" t="str">
        <f t="shared" si="47"/>
        <v/>
      </c>
      <c r="BG30" s="88" t="str">
        <f t="shared" si="48"/>
        <v/>
      </c>
      <c r="BH30" s="95">
        <v>0</v>
      </c>
      <c r="BI30" s="96">
        <v>0</v>
      </c>
      <c r="BJ30" s="376">
        <v>0</v>
      </c>
      <c r="BK30" s="552">
        <f t="shared" si="13"/>
        <v>0</v>
      </c>
      <c r="BL30" s="238">
        <v>0</v>
      </c>
      <c r="BM30" s="552">
        <f t="shared" si="14"/>
        <v>0</v>
      </c>
      <c r="BN30" s="239">
        <v>0</v>
      </c>
      <c r="BO30" s="552">
        <f t="shared" si="15"/>
        <v>0</v>
      </c>
      <c r="BP30" s="248">
        <f t="shared" si="49"/>
        <v>0</v>
      </c>
      <c r="BQ30" s="26" t="str">
        <f t="shared" si="50"/>
        <v/>
      </c>
      <c r="BR30" s="26" t="str">
        <f t="shared" si="51"/>
        <v/>
      </c>
      <c r="BS30" s="39" t="str">
        <f t="shared" si="52"/>
        <v/>
      </c>
      <c r="BT30" s="392">
        <v>0</v>
      </c>
      <c r="BU30" s="393">
        <v>0</v>
      </c>
      <c r="BV30" s="394">
        <v>0</v>
      </c>
      <c r="BW30" s="555">
        <f t="shared" si="16"/>
        <v>0</v>
      </c>
      <c r="BX30" s="397">
        <v>0</v>
      </c>
      <c r="BY30" s="555">
        <f t="shared" si="17"/>
        <v>0</v>
      </c>
      <c r="BZ30" s="398">
        <v>0</v>
      </c>
      <c r="CA30" s="555">
        <f t="shared" si="18"/>
        <v>0</v>
      </c>
      <c r="CB30" s="395">
        <f t="shared" si="53"/>
        <v>0</v>
      </c>
      <c r="CC30" s="390" t="str">
        <f t="shared" si="54"/>
        <v/>
      </c>
      <c r="CD30" s="390" t="str">
        <f t="shared" si="55"/>
        <v/>
      </c>
      <c r="CE30" s="396" t="str">
        <f t="shared" si="56"/>
        <v/>
      </c>
      <c r="CF30" s="92">
        <v>0</v>
      </c>
      <c r="CG30" s="49">
        <v>0</v>
      </c>
      <c r="CH30" s="311"/>
      <c r="CI30" s="50">
        <f t="shared" si="57"/>
        <v>0</v>
      </c>
      <c r="CJ30" s="186">
        <v>0</v>
      </c>
      <c r="CK30" s="240">
        <v>0</v>
      </c>
      <c r="CL30" s="187">
        <f t="shared" si="119"/>
        <v>0</v>
      </c>
      <c r="CM30" s="241">
        <v>0</v>
      </c>
      <c r="CN30" s="242">
        <f t="shared" si="123"/>
        <v>0</v>
      </c>
      <c r="CO30" s="42">
        <f t="shared" si="58"/>
        <v>0</v>
      </c>
      <c r="CP30" s="188">
        <f t="shared" si="59"/>
        <v>0</v>
      </c>
      <c r="CQ30" s="249">
        <f t="shared" si="60"/>
        <v>0</v>
      </c>
      <c r="CR30" s="93" t="str">
        <f t="shared" si="61"/>
        <v/>
      </c>
      <c r="CS30" s="152">
        <v>0</v>
      </c>
      <c r="CT30" s="320">
        <v>0</v>
      </c>
      <c r="CU30" s="557">
        <f t="shared" si="62"/>
        <v>0</v>
      </c>
      <c r="CV30" s="53">
        <v>0</v>
      </c>
      <c r="CW30" s="314"/>
      <c r="CX30" s="557">
        <f t="shared" si="63"/>
        <v>0</v>
      </c>
      <c r="CY30" s="314"/>
      <c r="CZ30" s="314"/>
      <c r="DA30" s="557" t="str">
        <f t="shared" si="64"/>
        <v/>
      </c>
      <c r="DB30" s="558">
        <f t="shared" si="65"/>
        <v>0</v>
      </c>
      <c r="DC30" s="559">
        <f t="shared" si="66"/>
        <v>0</v>
      </c>
      <c r="DD30" s="153">
        <f t="shared" si="67"/>
        <v>0</v>
      </c>
      <c r="DE30" s="154">
        <v>0</v>
      </c>
      <c r="DF30" s="235">
        <v>0</v>
      </c>
      <c r="DG30" s="557">
        <f t="shared" si="68"/>
        <v>0</v>
      </c>
      <c r="DH30" s="236">
        <v>0</v>
      </c>
      <c r="DI30" s="237">
        <f t="shared" si="124"/>
        <v>0</v>
      </c>
      <c r="DJ30" s="557">
        <f t="shared" si="69"/>
        <v>0</v>
      </c>
      <c r="DK30" s="325">
        <f t="shared" si="70"/>
        <v>0</v>
      </c>
      <c r="DL30" s="324">
        <f t="shared" si="71"/>
        <v>0</v>
      </c>
      <c r="DM30" s="156">
        <f t="shared" si="72"/>
        <v>0</v>
      </c>
      <c r="DN30" s="247">
        <f t="shared" si="73"/>
        <v>0</v>
      </c>
      <c r="DO30" s="94" t="str">
        <f t="shared" si="74"/>
        <v/>
      </c>
      <c r="DP30" s="501">
        <v>0</v>
      </c>
      <c r="DQ30" s="4">
        <v>0</v>
      </c>
      <c r="DR30" s="4">
        <v>0</v>
      </c>
      <c r="DS30" s="498">
        <f t="shared" si="126"/>
        <v>0</v>
      </c>
      <c r="DT30" s="499">
        <f t="shared" si="76"/>
        <v>0</v>
      </c>
      <c r="DU30" s="500" t="str">
        <f t="shared" si="77"/>
        <v/>
      </c>
      <c r="DV30" s="404">
        <v>0</v>
      </c>
      <c r="DW30" s="2">
        <v>0</v>
      </c>
      <c r="DX30" s="2">
        <v>0</v>
      </c>
      <c r="DY30" s="24">
        <f t="shared" si="127"/>
        <v>0</v>
      </c>
      <c r="DZ30" s="249">
        <f t="shared" si="79"/>
        <v>0</v>
      </c>
      <c r="EA30" s="93" t="str">
        <f t="shared" si="80"/>
        <v/>
      </c>
      <c r="EB30" s="152">
        <v>0</v>
      </c>
      <c r="EC30" s="53">
        <v>0</v>
      </c>
      <c r="ED30" s="591">
        <v>0</v>
      </c>
      <c r="EE30" s="560">
        <f t="shared" si="122"/>
        <v>0</v>
      </c>
      <c r="EF30" s="235">
        <v>0</v>
      </c>
      <c r="EG30" s="155">
        <f t="shared" si="81"/>
        <v>0</v>
      </c>
      <c r="EH30" s="236">
        <v>0</v>
      </c>
      <c r="EI30" s="562">
        <f t="shared" si="82"/>
        <v>0</v>
      </c>
      <c r="EJ30" s="247">
        <f t="shared" si="83"/>
        <v>0</v>
      </c>
      <c r="EK30" s="94" t="str">
        <f t="shared" si="84"/>
        <v/>
      </c>
      <c r="EL30" s="6"/>
      <c r="EM30" s="4"/>
      <c r="EN30" s="40" t="str">
        <f t="shared" si="125"/>
        <v/>
      </c>
      <c r="EO30" s="37" t="str">
        <f t="shared" si="86"/>
        <v/>
      </c>
      <c r="EP30" s="27" t="str">
        <f t="shared" si="87"/>
        <v/>
      </c>
      <c r="EQ30" s="119" t="str">
        <f t="shared" si="88"/>
        <v/>
      </c>
      <c r="ER30" s="528" t="str">
        <f t="shared" si="89"/>
        <v/>
      </c>
      <c r="ES30" s="62" t="str">
        <f t="shared" si="90"/>
        <v/>
      </c>
      <c r="ET30" s="51" t="str">
        <f t="shared" si="91"/>
        <v/>
      </c>
      <c r="EU30" s="38" t="str">
        <f t="shared" si="92"/>
        <v/>
      </c>
      <c r="EV30" s="330" t="str">
        <f t="shared" si="93"/>
        <v/>
      </c>
      <c r="EW30" s="75" t="str">
        <f t="shared" si="94"/>
        <v/>
      </c>
      <c r="EX30" s="56" t="str">
        <f t="shared" si="95"/>
        <v/>
      </c>
      <c r="EY30" s="55" t="str">
        <f t="shared" si="96"/>
        <v/>
      </c>
      <c r="EZ30" s="55" t="str">
        <f t="shared" si="97"/>
        <v/>
      </c>
      <c r="FA30" s="55" t="str">
        <f t="shared" si="98"/>
        <v/>
      </c>
      <c r="FB30" s="55" t="str">
        <f t="shared" si="99"/>
        <v/>
      </c>
      <c r="FC30" s="57" t="str">
        <f t="shared" si="100"/>
        <v/>
      </c>
      <c r="FD30" s="56">
        <f t="shared" si="101"/>
        <v>0</v>
      </c>
      <c r="FE30" s="55">
        <f t="shared" si="102"/>
        <v>0</v>
      </c>
      <c r="FF30" s="55">
        <f t="shared" si="103"/>
        <v>0</v>
      </c>
      <c r="FG30" s="55">
        <f t="shared" si="104"/>
        <v>0</v>
      </c>
      <c r="FH30" s="57"/>
      <c r="FI30" s="777"/>
      <c r="FJ30" s="777"/>
      <c r="FK30" s="107">
        <f t="shared" si="105"/>
        <v>0</v>
      </c>
      <c r="FL30" s="107" t="s">
        <v>175</v>
      </c>
      <c r="FM30" s="107">
        <f t="shared" si="106"/>
        <v>200</v>
      </c>
      <c r="FN30" s="107" t="str">
        <f t="shared" si="107"/>
        <v>0/200</v>
      </c>
      <c r="FO30" s="107">
        <f t="shared" si="108"/>
        <v>0</v>
      </c>
      <c r="FP30" s="107" t="s">
        <v>175</v>
      </c>
      <c r="FQ30" s="107">
        <f t="shared" si="109"/>
        <v>200</v>
      </c>
      <c r="FR30" s="107" t="str">
        <f t="shared" si="110"/>
        <v>0/200</v>
      </c>
      <c r="FS30" s="107">
        <f t="shared" si="111"/>
        <v>0</v>
      </c>
      <c r="FT30" s="107" t="s">
        <v>175</v>
      </c>
      <c r="FU30" s="107">
        <f t="shared" si="112"/>
        <v>100</v>
      </c>
      <c r="FV30" s="107" t="str">
        <f t="shared" si="113"/>
        <v>0/100</v>
      </c>
      <c r="FW30" s="107">
        <f t="shared" si="114"/>
        <v>0</v>
      </c>
      <c r="FX30" s="107" t="s">
        <v>175</v>
      </c>
      <c r="FY30" s="107">
        <f t="shared" si="115"/>
        <v>100</v>
      </c>
      <c r="FZ30" s="107" t="str">
        <f t="shared" si="116"/>
        <v>0/100</v>
      </c>
      <c r="GA30" s="107">
        <f t="shared" si="117"/>
        <v>0</v>
      </c>
      <c r="GB30" s="107" t="s">
        <v>175</v>
      </c>
      <c r="GC30" s="107">
        <f t="shared" si="118"/>
        <v>200</v>
      </c>
      <c r="GD30" s="107" t="str">
        <f t="shared" si="29"/>
        <v>0/200</v>
      </c>
    </row>
    <row r="31" spans="1:186" ht="38.25" customHeight="1">
      <c r="A31" s="100">
        <f t="shared" si="30"/>
        <v>0</v>
      </c>
      <c r="B31" s="230">
        <v>23</v>
      </c>
      <c r="C31" s="23">
        <v>23</v>
      </c>
      <c r="D31" s="24">
        <f t="shared" si="31"/>
        <v>0</v>
      </c>
      <c r="E31" s="2"/>
      <c r="F31" s="290"/>
      <c r="G31" s="1"/>
      <c r="H31" s="2"/>
      <c r="I31" s="2"/>
      <c r="J31" s="2"/>
      <c r="K31" s="590"/>
      <c r="L31" s="7">
        <v>0</v>
      </c>
      <c r="M31" s="43">
        <v>0</v>
      </c>
      <c r="N31" s="309">
        <v>0</v>
      </c>
      <c r="O31" s="541">
        <f t="shared" si="32"/>
        <v>0</v>
      </c>
      <c r="P31" s="233">
        <v>0</v>
      </c>
      <c r="Q31" s="541">
        <f t="shared" si="2"/>
        <v>0</v>
      </c>
      <c r="R31" s="234">
        <v>0</v>
      </c>
      <c r="S31" s="541">
        <f t="shared" si="3"/>
        <v>0</v>
      </c>
      <c r="T31" s="246">
        <f t="shared" si="33"/>
        <v>0</v>
      </c>
      <c r="U31" s="25" t="str">
        <f t="shared" si="34"/>
        <v/>
      </c>
      <c r="V31" s="25" t="str">
        <f t="shared" si="35"/>
        <v/>
      </c>
      <c r="W31" s="85" t="str">
        <f t="shared" si="36"/>
        <v/>
      </c>
      <c r="X31" s="346">
        <v>0</v>
      </c>
      <c r="Y31" s="347">
        <v>0</v>
      </c>
      <c r="Z31" s="348">
        <v>0</v>
      </c>
      <c r="AA31" s="544">
        <f t="shared" si="4"/>
        <v>0</v>
      </c>
      <c r="AB31" s="351">
        <v>0</v>
      </c>
      <c r="AC31" s="544">
        <f t="shared" si="5"/>
        <v>0</v>
      </c>
      <c r="AD31" s="352">
        <v>0</v>
      </c>
      <c r="AE31" s="544">
        <f t="shared" si="6"/>
        <v>0</v>
      </c>
      <c r="AF31" s="349">
        <f t="shared" si="37"/>
        <v>0</v>
      </c>
      <c r="AG31" s="344" t="str">
        <f t="shared" si="38"/>
        <v/>
      </c>
      <c r="AH31" s="344" t="str">
        <f t="shared" si="39"/>
        <v/>
      </c>
      <c r="AI31" s="350" t="str">
        <f t="shared" si="40"/>
        <v/>
      </c>
      <c r="AJ31" s="368">
        <v>0</v>
      </c>
      <c r="AK31" s="369">
        <v>0</v>
      </c>
      <c r="AL31" s="370">
        <v>0</v>
      </c>
      <c r="AM31" s="547">
        <f t="shared" si="7"/>
        <v>0</v>
      </c>
      <c r="AN31" s="373">
        <v>0</v>
      </c>
      <c r="AO31" s="547">
        <f t="shared" si="8"/>
        <v>0</v>
      </c>
      <c r="AP31" s="374">
        <v>0</v>
      </c>
      <c r="AQ31" s="547">
        <f t="shared" si="9"/>
        <v>0</v>
      </c>
      <c r="AR31" s="371">
        <f t="shared" si="41"/>
        <v>0</v>
      </c>
      <c r="AS31" s="366" t="str">
        <f t="shared" si="42"/>
        <v/>
      </c>
      <c r="AT31" s="366" t="str">
        <f t="shared" si="43"/>
        <v/>
      </c>
      <c r="AU31" s="372" t="str">
        <f t="shared" si="44"/>
        <v/>
      </c>
      <c r="AV31" s="152">
        <v>0</v>
      </c>
      <c r="AW31" s="53">
        <v>0</v>
      </c>
      <c r="AX31" s="375">
        <v>0</v>
      </c>
      <c r="AY31" s="549">
        <f t="shared" si="10"/>
        <v>0</v>
      </c>
      <c r="AZ31" s="235">
        <v>0</v>
      </c>
      <c r="BA31" s="549">
        <f t="shared" si="11"/>
        <v>0</v>
      </c>
      <c r="BB31" s="236">
        <v>0</v>
      </c>
      <c r="BC31" s="549">
        <f t="shared" si="12"/>
        <v>0</v>
      </c>
      <c r="BD31" s="247">
        <f t="shared" si="45"/>
        <v>0</v>
      </c>
      <c r="BE31" s="54" t="str">
        <f t="shared" si="46"/>
        <v/>
      </c>
      <c r="BF31" s="54" t="str">
        <f t="shared" si="47"/>
        <v/>
      </c>
      <c r="BG31" s="88" t="str">
        <f t="shared" si="48"/>
        <v/>
      </c>
      <c r="BH31" s="95">
        <v>0</v>
      </c>
      <c r="BI31" s="96">
        <v>0</v>
      </c>
      <c r="BJ31" s="376">
        <v>0</v>
      </c>
      <c r="BK31" s="552">
        <f t="shared" si="13"/>
        <v>0</v>
      </c>
      <c r="BL31" s="238">
        <v>0</v>
      </c>
      <c r="BM31" s="552">
        <f t="shared" si="14"/>
        <v>0</v>
      </c>
      <c r="BN31" s="239">
        <v>0</v>
      </c>
      <c r="BO31" s="552">
        <f t="shared" si="15"/>
        <v>0</v>
      </c>
      <c r="BP31" s="248">
        <f t="shared" si="49"/>
        <v>0</v>
      </c>
      <c r="BQ31" s="26" t="str">
        <f t="shared" si="50"/>
        <v/>
      </c>
      <c r="BR31" s="26" t="str">
        <f t="shared" si="51"/>
        <v/>
      </c>
      <c r="BS31" s="39" t="str">
        <f t="shared" si="52"/>
        <v/>
      </c>
      <c r="BT31" s="392">
        <v>0</v>
      </c>
      <c r="BU31" s="393">
        <v>0</v>
      </c>
      <c r="BV31" s="394">
        <v>0</v>
      </c>
      <c r="BW31" s="555">
        <f t="shared" si="16"/>
        <v>0</v>
      </c>
      <c r="BX31" s="397">
        <v>0</v>
      </c>
      <c r="BY31" s="555">
        <f t="shared" si="17"/>
        <v>0</v>
      </c>
      <c r="BZ31" s="398">
        <v>0</v>
      </c>
      <c r="CA31" s="555">
        <f t="shared" si="18"/>
        <v>0</v>
      </c>
      <c r="CB31" s="395">
        <f t="shared" si="53"/>
        <v>0</v>
      </c>
      <c r="CC31" s="390" t="str">
        <f t="shared" si="54"/>
        <v/>
      </c>
      <c r="CD31" s="390" t="str">
        <f t="shared" si="55"/>
        <v/>
      </c>
      <c r="CE31" s="396" t="str">
        <f t="shared" si="56"/>
        <v/>
      </c>
      <c r="CF31" s="92">
        <v>0</v>
      </c>
      <c r="CG31" s="49">
        <v>0</v>
      </c>
      <c r="CH31" s="311"/>
      <c r="CI31" s="50">
        <f t="shared" si="57"/>
        <v>0</v>
      </c>
      <c r="CJ31" s="186">
        <v>0</v>
      </c>
      <c r="CK31" s="240">
        <v>0</v>
      </c>
      <c r="CL31" s="187">
        <f t="shared" si="119"/>
        <v>0</v>
      </c>
      <c r="CM31" s="241">
        <v>0</v>
      </c>
      <c r="CN31" s="242">
        <f t="shared" si="123"/>
        <v>0</v>
      </c>
      <c r="CO31" s="42">
        <f t="shared" si="58"/>
        <v>0</v>
      </c>
      <c r="CP31" s="188">
        <f t="shared" si="59"/>
        <v>0</v>
      </c>
      <c r="CQ31" s="249">
        <f t="shared" si="60"/>
        <v>0</v>
      </c>
      <c r="CR31" s="93" t="str">
        <f t="shared" si="61"/>
        <v/>
      </c>
      <c r="CS31" s="152">
        <v>0</v>
      </c>
      <c r="CT31" s="320">
        <v>0</v>
      </c>
      <c r="CU31" s="557">
        <f t="shared" si="62"/>
        <v>0</v>
      </c>
      <c r="CV31" s="53">
        <v>0</v>
      </c>
      <c r="CW31" s="314"/>
      <c r="CX31" s="557">
        <f t="shared" si="63"/>
        <v>0</v>
      </c>
      <c r="CY31" s="314"/>
      <c r="CZ31" s="314"/>
      <c r="DA31" s="557" t="str">
        <f t="shared" si="64"/>
        <v/>
      </c>
      <c r="DB31" s="558">
        <f t="shared" si="65"/>
        <v>0</v>
      </c>
      <c r="DC31" s="559">
        <f t="shared" si="66"/>
        <v>0</v>
      </c>
      <c r="DD31" s="153">
        <f t="shared" si="67"/>
        <v>0</v>
      </c>
      <c r="DE31" s="154">
        <v>0</v>
      </c>
      <c r="DF31" s="235">
        <v>0</v>
      </c>
      <c r="DG31" s="557">
        <f t="shared" si="68"/>
        <v>0</v>
      </c>
      <c r="DH31" s="236">
        <v>0</v>
      </c>
      <c r="DI31" s="237">
        <f t="shared" si="124"/>
        <v>0</v>
      </c>
      <c r="DJ31" s="557">
        <f t="shared" si="69"/>
        <v>0</v>
      </c>
      <c r="DK31" s="325">
        <f t="shared" si="70"/>
        <v>0</v>
      </c>
      <c r="DL31" s="324">
        <f t="shared" si="71"/>
        <v>0</v>
      </c>
      <c r="DM31" s="156">
        <f t="shared" si="72"/>
        <v>0</v>
      </c>
      <c r="DN31" s="247">
        <f t="shared" si="73"/>
        <v>0</v>
      </c>
      <c r="DO31" s="94" t="str">
        <f t="shared" si="74"/>
        <v/>
      </c>
      <c r="DP31" s="501">
        <v>0</v>
      </c>
      <c r="DQ31" s="4">
        <v>0</v>
      </c>
      <c r="DR31" s="4">
        <v>0</v>
      </c>
      <c r="DS31" s="498">
        <f t="shared" si="126"/>
        <v>0</v>
      </c>
      <c r="DT31" s="499">
        <f t="shared" si="76"/>
        <v>0</v>
      </c>
      <c r="DU31" s="500" t="str">
        <f t="shared" si="77"/>
        <v/>
      </c>
      <c r="DV31" s="404">
        <v>0</v>
      </c>
      <c r="DW31" s="2">
        <v>0</v>
      </c>
      <c r="DX31" s="2">
        <v>0</v>
      </c>
      <c r="DY31" s="24">
        <f t="shared" si="127"/>
        <v>0</v>
      </c>
      <c r="DZ31" s="249">
        <f t="shared" si="79"/>
        <v>0</v>
      </c>
      <c r="EA31" s="93" t="str">
        <f t="shared" si="80"/>
        <v/>
      </c>
      <c r="EB31" s="152">
        <v>0</v>
      </c>
      <c r="EC31" s="53">
        <v>0</v>
      </c>
      <c r="ED31" s="591">
        <v>0</v>
      </c>
      <c r="EE31" s="560">
        <f t="shared" si="122"/>
        <v>0</v>
      </c>
      <c r="EF31" s="235">
        <v>0</v>
      </c>
      <c r="EG31" s="155">
        <f t="shared" si="81"/>
        <v>0</v>
      </c>
      <c r="EH31" s="236">
        <v>0</v>
      </c>
      <c r="EI31" s="562">
        <f t="shared" si="82"/>
        <v>0</v>
      </c>
      <c r="EJ31" s="247">
        <f t="shared" si="83"/>
        <v>0</v>
      </c>
      <c r="EK31" s="94" t="str">
        <f t="shared" si="84"/>
        <v/>
      </c>
      <c r="EL31" s="6"/>
      <c r="EM31" s="4"/>
      <c r="EN31" s="40" t="str">
        <f t="shared" si="125"/>
        <v/>
      </c>
      <c r="EO31" s="37" t="str">
        <f t="shared" si="86"/>
        <v/>
      </c>
      <c r="EP31" s="27" t="str">
        <f t="shared" si="87"/>
        <v/>
      </c>
      <c r="EQ31" s="119" t="str">
        <f t="shared" si="88"/>
        <v/>
      </c>
      <c r="ER31" s="528" t="str">
        <f t="shared" si="89"/>
        <v/>
      </c>
      <c r="ES31" s="62" t="str">
        <f t="shared" si="90"/>
        <v/>
      </c>
      <c r="ET31" s="51" t="str">
        <f t="shared" si="91"/>
        <v/>
      </c>
      <c r="EU31" s="38" t="str">
        <f t="shared" si="92"/>
        <v/>
      </c>
      <c r="EV31" s="330" t="str">
        <f t="shared" si="93"/>
        <v/>
      </c>
      <c r="EW31" s="75" t="str">
        <f t="shared" si="94"/>
        <v/>
      </c>
      <c r="EX31" s="56" t="str">
        <f t="shared" si="95"/>
        <v/>
      </c>
      <c r="EY31" s="55" t="str">
        <f t="shared" si="96"/>
        <v/>
      </c>
      <c r="EZ31" s="55" t="str">
        <f t="shared" si="97"/>
        <v/>
      </c>
      <c r="FA31" s="55" t="str">
        <f t="shared" si="98"/>
        <v/>
      </c>
      <c r="FB31" s="55" t="str">
        <f t="shared" si="99"/>
        <v/>
      </c>
      <c r="FC31" s="57" t="str">
        <f t="shared" si="100"/>
        <v/>
      </c>
      <c r="FD31" s="56">
        <f t="shared" si="101"/>
        <v>0</v>
      </c>
      <c r="FE31" s="55">
        <f t="shared" si="102"/>
        <v>0</v>
      </c>
      <c r="FF31" s="55">
        <f t="shared" si="103"/>
        <v>0</v>
      </c>
      <c r="FG31" s="55">
        <f t="shared" si="104"/>
        <v>0</v>
      </c>
      <c r="FH31" s="57"/>
      <c r="FI31" s="777"/>
      <c r="FJ31" s="777"/>
      <c r="FK31" s="107">
        <f t="shared" si="105"/>
        <v>0</v>
      </c>
      <c r="FL31" s="107" t="s">
        <v>175</v>
      </c>
      <c r="FM31" s="107">
        <f t="shared" si="106"/>
        <v>200</v>
      </c>
      <c r="FN31" s="107" t="str">
        <f t="shared" si="107"/>
        <v>0/200</v>
      </c>
      <c r="FO31" s="107">
        <f t="shared" si="108"/>
        <v>0</v>
      </c>
      <c r="FP31" s="107" t="s">
        <v>175</v>
      </c>
      <c r="FQ31" s="107">
        <f t="shared" si="109"/>
        <v>200</v>
      </c>
      <c r="FR31" s="107" t="str">
        <f t="shared" si="110"/>
        <v>0/200</v>
      </c>
      <c r="FS31" s="107">
        <f t="shared" si="111"/>
        <v>0</v>
      </c>
      <c r="FT31" s="107" t="s">
        <v>175</v>
      </c>
      <c r="FU31" s="107">
        <f t="shared" si="112"/>
        <v>100</v>
      </c>
      <c r="FV31" s="107" t="str">
        <f t="shared" si="113"/>
        <v>0/100</v>
      </c>
      <c r="FW31" s="107">
        <f t="shared" si="114"/>
        <v>0</v>
      </c>
      <c r="FX31" s="107" t="s">
        <v>175</v>
      </c>
      <c r="FY31" s="107">
        <f t="shared" si="115"/>
        <v>100</v>
      </c>
      <c r="FZ31" s="107" t="str">
        <f t="shared" si="116"/>
        <v>0/100</v>
      </c>
      <c r="GA31" s="107">
        <f t="shared" si="117"/>
        <v>0</v>
      </c>
      <c r="GB31" s="107" t="s">
        <v>175</v>
      </c>
      <c r="GC31" s="107">
        <f t="shared" si="118"/>
        <v>200</v>
      </c>
      <c r="GD31" s="107" t="str">
        <f t="shared" si="29"/>
        <v>0/200</v>
      </c>
    </row>
    <row r="32" spans="1:186" ht="38.25" customHeight="1">
      <c r="A32" s="100">
        <f t="shared" si="30"/>
        <v>0</v>
      </c>
      <c r="B32" s="230">
        <v>24</v>
      </c>
      <c r="C32" s="28">
        <v>24</v>
      </c>
      <c r="D32" s="24">
        <f t="shared" si="31"/>
        <v>0</v>
      </c>
      <c r="E32" s="2"/>
      <c r="F32" s="290"/>
      <c r="G32" s="2"/>
      <c r="H32" s="2"/>
      <c r="I32" s="2"/>
      <c r="J32" s="2"/>
      <c r="K32" s="590"/>
      <c r="L32" s="7">
        <v>0</v>
      </c>
      <c r="M32" s="43">
        <v>0</v>
      </c>
      <c r="N32" s="309">
        <v>0</v>
      </c>
      <c r="O32" s="541">
        <f t="shared" si="32"/>
        <v>0</v>
      </c>
      <c r="P32" s="233">
        <v>0</v>
      </c>
      <c r="Q32" s="541">
        <f t="shared" si="2"/>
        <v>0</v>
      </c>
      <c r="R32" s="234">
        <v>0</v>
      </c>
      <c r="S32" s="541">
        <f t="shared" si="3"/>
        <v>0</v>
      </c>
      <c r="T32" s="246">
        <f t="shared" si="33"/>
        <v>0</v>
      </c>
      <c r="U32" s="25" t="str">
        <f t="shared" si="34"/>
        <v/>
      </c>
      <c r="V32" s="25" t="str">
        <f t="shared" si="35"/>
        <v/>
      </c>
      <c r="W32" s="85" t="str">
        <f t="shared" si="36"/>
        <v/>
      </c>
      <c r="X32" s="346">
        <v>0</v>
      </c>
      <c r="Y32" s="347">
        <v>0</v>
      </c>
      <c r="Z32" s="348">
        <v>0</v>
      </c>
      <c r="AA32" s="544">
        <f t="shared" si="4"/>
        <v>0</v>
      </c>
      <c r="AB32" s="351">
        <v>0</v>
      </c>
      <c r="AC32" s="544">
        <f t="shared" si="5"/>
        <v>0</v>
      </c>
      <c r="AD32" s="352">
        <v>0</v>
      </c>
      <c r="AE32" s="544">
        <f t="shared" si="6"/>
        <v>0</v>
      </c>
      <c r="AF32" s="349">
        <f t="shared" si="37"/>
        <v>0</v>
      </c>
      <c r="AG32" s="344" t="str">
        <f t="shared" si="38"/>
        <v/>
      </c>
      <c r="AH32" s="344" t="str">
        <f t="shared" si="39"/>
        <v/>
      </c>
      <c r="AI32" s="350" t="str">
        <f t="shared" si="40"/>
        <v/>
      </c>
      <c r="AJ32" s="368">
        <v>0</v>
      </c>
      <c r="AK32" s="369">
        <v>0</v>
      </c>
      <c r="AL32" s="370">
        <v>0</v>
      </c>
      <c r="AM32" s="547">
        <f t="shared" si="7"/>
        <v>0</v>
      </c>
      <c r="AN32" s="373">
        <v>0</v>
      </c>
      <c r="AO32" s="547">
        <f t="shared" si="8"/>
        <v>0</v>
      </c>
      <c r="AP32" s="374">
        <v>0</v>
      </c>
      <c r="AQ32" s="547">
        <f t="shared" si="9"/>
        <v>0</v>
      </c>
      <c r="AR32" s="371">
        <f t="shared" si="41"/>
        <v>0</v>
      </c>
      <c r="AS32" s="366" t="str">
        <f t="shared" si="42"/>
        <v/>
      </c>
      <c r="AT32" s="366" t="str">
        <f t="shared" si="43"/>
        <v/>
      </c>
      <c r="AU32" s="372" t="str">
        <f t="shared" si="44"/>
        <v/>
      </c>
      <c r="AV32" s="152">
        <v>0</v>
      </c>
      <c r="AW32" s="53">
        <v>0</v>
      </c>
      <c r="AX32" s="375">
        <v>0</v>
      </c>
      <c r="AY32" s="549">
        <f t="shared" si="10"/>
        <v>0</v>
      </c>
      <c r="AZ32" s="235">
        <v>0</v>
      </c>
      <c r="BA32" s="549">
        <f t="shared" si="11"/>
        <v>0</v>
      </c>
      <c r="BB32" s="236">
        <v>0</v>
      </c>
      <c r="BC32" s="549">
        <f t="shared" si="12"/>
        <v>0</v>
      </c>
      <c r="BD32" s="247">
        <f t="shared" si="45"/>
        <v>0</v>
      </c>
      <c r="BE32" s="54" t="str">
        <f t="shared" si="46"/>
        <v/>
      </c>
      <c r="BF32" s="54" t="str">
        <f t="shared" si="47"/>
        <v/>
      </c>
      <c r="BG32" s="88" t="str">
        <f t="shared" si="48"/>
        <v/>
      </c>
      <c r="BH32" s="95">
        <v>0</v>
      </c>
      <c r="BI32" s="96">
        <v>0</v>
      </c>
      <c r="BJ32" s="376">
        <v>0</v>
      </c>
      <c r="BK32" s="552">
        <f t="shared" si="13"/>
        <v>0</v>
      </c>
      <c r="BL32" s="238">
        <v>0</v>
      </c>
      <c r="BM32" s="552">
        <f t="shared" si="14"/>
        <v>0</v>
      </c>
      <c r="BN32" s="239">
        <v>0</v>
      </c>
      <c r="BO32" s="552">
        <f t="shared" si="15"/>
        <v>0</v>
      </c>
      <c r="BP32" s="248">
        <f t="shared" si="49"/>
        <v>0</v>
      </c>
      <c r="BQ32" s="26" t="str">
        <f t="shared" si="50"/>
        <v/>
      </c>
      <c r="BR32" s="26" t="str">
        <f t="shared" si="51"/>
        <v/>
      </c>
      <c r="BS32" s="39" t="str">
        <f t="shared" si="52"/>
        <v/>
      </c>
      <c r="BT32" s="392">
        <v>0</v>
      </c>
      <c r="BU32" s="393">
        <v>0</v>
      </c>
      <c r="BV32" s="394">
        <v>0</v>
      </c>
      <c r="BW32" s="555">
        <f t="shared" si="16"/>
        <v>0</v>
      </c>
      <c r="BX32" s="397">
        <v>0</v>
      </c>
      <c r="BY32" s="555">
        <f t="shared" si="17"/>
        <v>0</v>
      </c>
      <c r="BZ32" s="398">
        <v>0</v>
      </c>
      <c r="CA32" s="555">
        <f t="shared" si="18"/>
        <v>0</v>
      </c>
      <c r="CB32" s="395">
        <f t="shared" si="53"/>
        <v>0</v>
      </c>
      <c r="CC32" s="390" t="str">
        <f t="shared" si="54"/>
        <v/>
      </c>
      <c r="CD32" s="390" t="str">
        <f t="shared" si="55"/>
        <v/>
      </c>
      <c r="CE32" s="396" t="str">
        <f t="shared" si="56"/>
        <v/>
      </c>
      <c r="CF32" s="92">
        <v>0</v>
      </c>
      <c r="CG32" s="49">
        <v>0</v>
      </c>
      <c r="CH32" s="311"/>
      <c r="CI32" s="50">
        <f t="shared" si="57"/>
        <v>0</v>
      </c>
      <c r="CJ32" s="186">
        <v>0</v>
      </c>
      <c r="CK32" s="240">
        <v>0</v>
      </c>
      <c r="CL32" s="187">
        <f t="shared" si="119"/>
        <v>0</v>
      </c>
      <c r="CM32" s="241">
        <v>0</v>
      </c>
      <c r="CN32" s="242">
        <f t="shared" si="123"/>
        <v>0</v>
      </c>
      <c r="CO32" s="42">
        <f t="shared" si="58"/>
        <v>0</v>
      </c>
      <c r="CP32" s="188">
        <f t="shared" si="59"/>
        <v>0</v>
      </c>
      <c r="CQ32" s="249">
        <f t="shared" si="60"/>
        <v>0</v>
      </c>
      <c r="CR32" s="93" t="str">
        <f t="shared" si="61"/>
        <v/>
      </c>
      <c r="CS32" s="152">
        <v>0</v>
      </c>
      <c r="CT32" s="320">
        <v>0</v>
      </c>
      <c r="CU32" s="557">
        <f t="shared" si="62"/>
        <v>0</v>
      </c>
      <c r="CV32" s="53">
        <v>0</v>
      </c>
      <c r="CW32" s="314"/>
      <c r="CX32" s="557">
        <f t="shared" si="63"/>
        <v>0</v>
      </c>
      <c r="CY32" s="314"/>
      <c r="CZ32" s="314"/>
      <c r="DA32" s="557" t="str">
        <f t="shared" si="64"/>
        <v/>
      </c>
      <c r="DB32" s="558">
        <f t="shared" si="65"/>
        <v>0</v>
      </c>
      <c r="DC32" s="559">
        <f t="shared" si="66"/>
        <v>0</v>
      </c>
      <c r="DD32" s="153">
        <f t="shared" si="67"/>
        <v>0</v>
      </c>
      <c r="DE32" s="154">
        <v>0</v>
      </c>
      <c r="DF32" s="235">
        <v>0</v>
      </c>
      <c r="DG32" s="557">
        <f t="shared" si="68"/>
        <v>0</v>
      </c>
      <c r="DH32" s="236">
        <v>0</v>
      </c>
      <c r="DI32" s="237">
        <f t="shared" si="124"/>
        <v>0</v>
      </c>
      <c r="DJ32" s="557">
        <f t="shared" si="69"/>
        <v>0</v>
      </c>
      <c r="DK32" s="325">
        <f t="shared" si="70"/>
        <v>0</v>
      </c>
      <c r="DL32" s="324">
        <f t="shared" si="71"/>
        <v>0</v>
      </c>
      <c r="DM32" s="156">
        <f t="shared" si="72"/>
        <v>0</v>
      </c>
      <c r="DN32" s="247">
        <f t="shared" si="73"/>
        <v>0</v>
      </c>
      <c r="DO32" s="94" t="str">
        <f t="shared" si="74"/>
        <v/>
      </c>
      <c r="DP32" s="501">
        <v>0</v>
      </c>
      <c r="DQ32" s="4">
        <v>0</v>
      </c>
      <c r="DR32" s="4">
        <v>0</v>
      </c>
      <c r="DS32" s="498">
        <f t="shared" si="126"/>
        <v>0</v>
      </c>
      <c r="DT32" s="499">
        <f t="shared" si="76"/>
        <v>0</v>
      </c>
      <c r="DU32" s="500" t="str">
        <f t="shared" si="77"/>
        <v/>
      </c>
      <c r="DV32" s="404">
        <v>0</v>
      </c>
      <c r="DW32" s="2">
        <v>0</v>
      </c>
      <c r="DX32" s="2">
        <v>0</v>
      </c>
      <c r="DY32" s="24">
        <f t="shared" si="127"/>
        <v>0</v>
      </c>
      <c r="DZ32" s="249">
        <f t="shared" si="79"/>
        <v>0</v>
      </c>
      <c r="EA32" s="93" t="str">
        <f t="shared" si="80"/>
        <v/>
      </c>
      <c r="EB32" s="152">
        <v>0</v>
      </c>
      <c r="EC32" s="53">
        <v>0</v>
      </c>
      <c r="ED32" s="591">
        <v>0</v>
      </c>
      <c r="EE32" s="560">
        <f t="shared" si="122"/>
        <v>0</v>
      </c>
      <c r="EF32" s="235">
        <v>0</v>
      </c>
      <c r="EG32" s="155">
        <f t="shared" si="81"/>
        <v>0</v>
      </c>
      <c r="EH32" s="236">
        <v>0</v>
      </c>
      <c r="EI32" s="562">
        <f t="shared" si="82"/>
        <v>0</v>
      </c>
      <c r="EJ32" s="247">
        <f t="shared" si="83"/>
        <v>0</v>
      </c>
      <c r="EK32" s="94" t="str">
        <f t="shared" si="84"/>
        <v/>
      </c>
      <c r="EL32" s="6"/>
      <c r="EM32" s="4"/>
      <c r="EN32" s="40" t="str">
        <f t="shared" si="125"/>
        <v/>
      </c>
      <c r="EO32" s="37" t="str">
        <f t="shared" si="86"/>
        <v/>
      </c>
      <c r="EP32" s="27" t="str">
        <f t="shared" si="87"/>
        <v/>
      </c>
      <c r="EQ32" s="119" t="str">
        <f t="shared" si="88"/>
        <v/>
      </c>
      <c r="ER32" s="528" t="str">
        <f t="shared" si="89"/>
        <v/>
      </c>
      <c r="ES32" s="62" t="str">
        <f t="shared" si="90"/>
        <v/>
      </c>
      <c r="ET32" s="51" t="str">
        <f t="shared" si="91"/>
        <v/>
      </c>
      <c r="EU32" s="38" t="str">
        <f t="shared" si="92"/>
        <v/>
      </c>
      <c r="EV32" s="330" t="str">
        <f t="shared" si="93"/>
        <v/>
      </c>
      <c r="EW32" s="75" t="str">
        <f t="shared" si="94"/>
        <v/>
      </c>
      <c r="EX32" s="56" t="str">
        <f t="shared" si="95"/>
        <v/>
      </c>
      <c r="EY32" s="55" t="str">
        <f t="shared" si="96"/>
        <v/>
      </c>
      <c r="EZ32" s="55" t="str">
        <f t="shared" si="97"/>
        <v/>
      </c>
      <c r="FA32" s="55" t="str">
        <f t="shared" si="98"/>
        <v/>
      </c>
      <c r="FB32" s="55" t="str">
        <f t="shared" si="99"/>
        <v/>
      </c>
      <c r="FC32" s="57" t="str">
        <f t="shared" si="100"/>
        <v/>
      </c>
      <c r="FD32" s="56">
        <f t="shared" si="101"/>
        <v>0</v>
      </c>
      <c r="FE32" s="55">
        <f t="shared" si="102"/>
        <v>0</v>
      </c>
      <c r="FF32" s="55">
        <f t="shared" si="103"/>
        <v>0</v>
      </c>
      <c r="FG32" s="55">
        <f t="shared" si="104"/>
        <v>0</v>
      </c>
      <c r="FH32" s="57"/>
      <c r="FI32" s="777"/>
      <c r="FJ32" s="777"/>
      <c r="FK32" s="107">
        <f t="shared" si="105"/>
        <v>0</v>
      </c>
      <c r="FL32" s="107" t="s">
        <v>175</v>
      </c>
      <c r="FM32" s="107">
        <f t="shared" si="106"/>
        <v>200</v>
      </c>
      <c r="FN32" s="107" t="str">
        <f t="shared" si="107"/>
        <v>0/200</v>
      </c>
      <c r="FO32" s="107">
        <f t="shared" si="108"/>
        <v>0</v>
      </c>
      <c r="FP32" s="107" t="s">
        <v>175</v>
      </c>
      <c r="FQ32" s="107">
        <f t="shared" si="109"/>
        <v>200</v>
      </c>
      <c r="FR32" s="107" t="str">
        <f t="shared" si="110"/>
        <v>0/200</v>
      </c>
      <c r="FS32" s="107">
        <f t="shared" si="111"/>
        <v>0</v>
      </c>
      <c r="FT32" s="107" t="s">
        <v>175</v>
      </c>
      <c r="FU32" s="107">
        <f t="shared" si="112"/>
        <v>100</v>
      </c>
      <c r="FV32" s="107" t="str">
        <f t="shared" si="113"/>
        <v>0/100</v>
      </c>
      <c r="FW32" s="107">
        <f t="shared" si="114"/>
        <v>0</v>
      </c>
      <c r="FX32" s="107" t="s">
        <v>175</v>
      </c>
      <c r="FY32" s="107">
        <f t="shared" si="115"/>
        <v>100</v>
      </c>
      <c r="FZ32" s="107" t="str">
        <f t="shared" si="116"/>
        <v>0/100</v>
      </c>
      <c r="GA32" s="107">
        <f t="shared" si="117"/>
        <v>0</v>
      </c>
      <c r="GB32" s="107" t="s">
        <v>175</v>
      </c>
      <c r="GC32" s="107">
        <f t="shared" si="118"/>
        <v>200</v>
      </c>
      <c r="GD32" s="107" t="str">
        <f t="shared" si="29"/>
        <v>0/200</v>
      </c>
    </row>
    <row r="33" spans="1:186" ht="38.25" customHeight="1">
      <c r="A33" s="100">
        <f t="shared" si="30"/>
        <v>0</v>
      </c>
      <c r="B33" s="230">
        <v>25</v>
      </c>
      <c r="C33" s="23">
        <v>25</v>
      </c>
      <c r="D33" s="24">
        <f t="shared" si="31"/>
        <v>0</v>
      </c>
      <c r="E33" s="2"/>
      <c r="F33" s="290"/>
      <c r="G33" s="1"/>
      <c r="H33" s="2"/>
      <c r="I33" s="2"/>
      <c r="J33" s="2"/>
      <c r="K33" s="590"/>
      <c r="L33" s="7">
        <v>0</v>
      </c>
      <c r="M33" s="43">
        <v>0</v>
      </c>
      <c r="N33" s="309">
        <v>0</v>
      </c>
      <c r="O33" s="541">
        <f t="shared" si="32"/>
        <v>0</v>
      </c>
      <c r="P33" s="233">
        <v>0</v>
      </c>
      <c r="Q33" s="541">
        <f t="shared" si="2"/>
        <v>0</v>
      </c>
      <c r="R33" s="234">
        <v>0</v>
      </c>
      <c r="S33" s="541">
        <f t="shared" si="3"/>
        <v>0</v>
      </c>
      <c r="T33" s="246">
        <f t="shared" si="33"/>
        <v>0</v>
      </c>
      <c r="U33" s="25" t="str">
        <f t="shared" si="34"/>
        <v/>
      </c>
      <c r="V33" s="25" t="str">
        <f t="shared" si="35"/>
        <v/>
      </c>
      <c r="W33" s="85" t="str">
        <f t="shared" si="36"/>
        <v/>
      </c>
      <c r="X33" s="346">
        <v>0</v>
      </c>
      <c r="Y33" s="347">
        <v>0</v>
      </c>
      <c r="Z33" s="348">
        <v>0</v>
      </c>
      <c r="AA33" s="544">
        <f t="shared" si="4"/>
        <v>0</v>
      </c>
      <c r="AB33" s="351">
        <v>0</v>
      </c>
      <c r="AC33" s="544">
        <f t="shared" si="5"/>
        <v>0</v>
      </c>
      <c r="AD33" s="352">
        <v>0</v>
      </c>
      <c r="AE33" s="544">
        <f t="shared" si="6"/>
        <v>0</v>
      </c>
      <c r="AF33" s="349">
        <f t="shared" si="37"/>
        <v>0</v>
      </c>
      <c r="AG33" s="344" t="str">
        <f t="shared" si="38"/>
        <v/>
      </c>
      <c r="AH33" s="344" t="str">
        <f t="shared" si="39"/>
        <v/>
      </c>
      <c r="AI33" s="350" t="str">
        <f t="shared" si="40"/>
        <v/>
      </c>
      <c r="AJ33" s="368">
        <v>0</v>
      </c>
      <c r="AK33" s="369">
        <v>0</v>
      </c>
      <c r="AL33" s="370">
        <v>0</v>
      </c>
      <c r="AM33" s="547">
        <f t="shared" si="7"/>
        <v>0</v>
      </c>
      <c r="AN33" s="373">
        <v>0</v>
      </c>
      <c r="AO33" s="547">
        <f t="shared" si="8"/>
        <v>0</v>
      </c>
      <c r="AP33" s="374">
        <v>0</v>
      </c>
      <c r="AQ33" s="547">
        <f t="shared" si="9"/>
        <v>0</v>
      </c>
      <c r="AR33" s="371">
        <f t="shared" si="41"/>
        <v>0</v>
      </c>
      <c r="AS33" s="366" t="str">
        <f t="shared" si="42"/>
        <v/>
      </c>
      <c r="AT33" s="366" t="str">
        <f t="shared" si="43"/>
        <v/>
      </c>
      <c r="AU33" s="372" t="str">
        <f t="shared" si="44"/>
        <v/>
      </c>
      <c r="AV33" s="152">
        <v>0</v>
      </c>
      <c r="AW33" s="53">
        <v>0</v>
      </c>
      <c r="AX33" s="375">
        <v>0</v>
      </c>
      <c r="AY33" s="549">
        <f t="shared" si="10"/>
        <v>0</v>
      </c>
      <c r="AZ33" s="235">
        <v>0</v>
      </c>
      <c r="BA33" s="549">
        <f t="shared" si="11"/>
        <v>0</v>
      </c>
      <c r="BB33" s="236">
        <v>0</v>
      </c>
      <c r="BC33" s="549">
        <f t="shared" si="12"/>
        <v>0</v>
      </c>
      <c r="BD33" s="247">
        <f t="shared" si="45"/>
        <v>0</v>
      </c>
      <c r="BE33" s="54" t="str">
        <f t="shared" si="46"/>
        <v/>
      </c>
      <c r="BF33" s="54" t="str">
        <f t="shared" si="47"/>
        <v/>
      </c>
      <c r="BG33" s="88" t="str">
        <f t="shared" si="48"/>
        <v/>
      </c>
      <c r="BH33" s="95">
        <v>0</v>
      </c>
      <c r="BI33" s="96">
        <v>0</v>
      </c>
      <c r="BJ33" s="376">
        <v>0</v>
      </c>
      <c r="BK33" s="552">
        <f t="shared" si="13"/>
        <v>0</v>
      </c>
      <c r="BL33" s="238">
        <v>0</v>
      </c>
      <c r="BM33" s="552">
        <f t="shared" si="14"/>
        <v>0</v>
      </c>
      <c r="BN33" s="239">
        <v>0</v>
      </c>
      <c r="BO33" s="552">
        <f t="shared" si="15"/>
        <v>0</v>
      </c>
      <c r="BP33" s="248">
        <f t="shared" si="49"/>
        <v>0</v>
      </c>
      <c r="BQ33" s="26" t="str">
        <f t="shared" si="50"/>
        <v/>
      </c>
      <c r="BR33" s="26" t="str">
        <f t="shared" si="51"/>
        <v/>
      </c>
      <c r="BS33" s="39" t="str">
        <f t="shared" si="52"/>
        <v/>
      </c>
      <c r="BT33" s="392">
        <v>0</v>
      </c>
      <c r="BU33" s="393">
        <v>0</v>
      </c>
      <c r="BV33" s="394">
        <v>0</v>
      </c>
      <c r="BW33" s="555">
        <f t="shared" si="16"/>
        <v>0</v>
      </c>
      <c r="BX33" s="397">
        <v>0</v>
      </c>
      <c r="BY33" s="555">
        <f t="shared" si="17"/>
        <v>0</v>
      </c>
      <c r="BZ33" s="398">
        <v>0</v>
      </c>
      <c r="CA33" s="555">
        <f t="shared" si="18"/>
        <v>0</v>
      </c>
      <c r="CB33" s="395">
        <f t="shared" si="53"/>
        <v>0</v>
      </c>
      <c r="CC33" s="390" t="str">
        <f t="shared" si="54"/>
        <v/>
      </c>
      <c r="CD33" s="390" t="str">
        <f t="shared" si="55"/>
        <v/>
      </c>
      <c r="CE33" s="396" t="str">
        <f t="shared" si="56"/>
        <v/>
      </c>
      <c r="CF33" s="92">
        <v>0</v>
      </c>
      <c r="CG33" s="49">
        <v>0</v>
      </c>
      <c r="CH33" s="311"/>
      <c r="CI33" s="50">
        <f t="shared" si="57"/>
        <v>0</v>
      </c>
      <c r="CJ33" s="186">
        <v>0</v>
      </c>
      <c r="CK33" s="240">
        <v>0</v>
      </c>
      <c r="CL33" s="187">
        <f t="shared" si="119"/>
        <v>0</v>
      </c>
      <c r="CM33" s="241">
        <v>0</v>
      </c>
      <c r="CN33" s="242">
        <f t="shared" si="123"/>
        <v>0</v>
      </c>
      <c r="CO33" s="42">
        <f t="shared" si="58"/>
        <v>0</v>
      </c>
      <c r="CP33" s="188">
        <f t="shared" si="59"/>
        <v>0</v>
      </c>
      <c r="CQ33" s="249">
        <f t="shared" si="60"/>
        <v>0</v>
      </c>
      <c r="CR33" s="93" t="str">
        <f t="shared" si="61"/>
        <v/>
      </c>
      <c r="CS33" s="152">
        <v>0</v>
      </c>
      <c r="CT33" s="320">
        <v>0</v>
      </c>
      <c r="CU33" s="557">
        <f t="shared" si="62"/>
        <v>0</v>
      </c>
      <c r="CV33" s="53">
        <v>0</v>
      </c>
      <c r="CW33" s="314"/>
      <c r="CX33" s="557">
        <f t="shared" si="63"/>
        <v>0</v>
      </c>
      <c r="CY33" s="314"/>
      <c r="CZ33" s="314"/>
      <c r="DA33" s="557" t="str">
        <f t="shared" si="64"/>
        <v/>
      </c>
      <c r="DB33" s="558">
        <f t="shared" si="65"/>
        <v>0</v>
      </c>
      <c r="DC33" s="559">
        <f t="shared" si="66"/>
        <v>0</v>
      </c>
      <c r="DD33" s="153">
        <f t="shared" si="67"/>
        <v>0</v>
      </c>
      <c r="DE33" s="154">
        <v>0</v>
      </c>
      <c r="DF33" s="235">
        <v>0</v>
      </c>
      <c r="DG33" s="557">
        <f t="shared" si="68"/>
        <v>0</v>
      </c>
      <c r="DH33" s="236">
        <v>0</v>
      </c>
      <c r="DI33" s="237">
        <f t="shared" si="124"/>
        <v>0</v>
      </c>
      <c r="DJ33" s="557">
        <f t="shared" si="69"/>
        <v>0</v>
      </c>
      <c r="DK33" s="325">
        <f t="shared" si="70"/>
        <v>0</v>
      </c>
      <c r="DL33" s="324">
        <f t="shared" si="71"/>
        <v>0</v>
      </c>
      <c r="DM33" s="156">
        <f t="shared" si="72"/>
        <v>0</v>
      </c>
      <c r="DN33" s="247">
        <f t="shared" si="73"/>
        <v>0</v>
      </c>
      <c r="DO33" s="94" t="str">
        <f t="shared" si="74"/>
        <v/>
      </c>
      <c r="DP33" s="501">
        <v>0</v>
      </c>
      <c r="DQ33" s="4">
        <v>0</v>
      </c>
      <c r="DR33" s="4">
        <v>0</v>
      </c>
      <c r="DS33" s="498">
        <f t="shared" si="126"/>
        <v>0</v>
      </c>
      <c r="DT33" s="499">
        <f t="shared" si="76"/>
        <v>0</v>
      </c>
      <c r="DU33" s="500" t="str">
        <f t="shared" si="77"/>
        <v/>
      </c>
      <c r="DV33" s="404">
        <v>0</v>
      </c>
      <c r="DW33" s="2">
        <v>0</v>
      </c>
      <c r="DX33" s="2">
        <v>0</v>
      </c>
      <c r="DY33" s="24">
        <f t="shared" si="127"/>
        <v>0</v>
      </c>
      <c r="DZ33" s="249">
        <f t="shared" si="79"/>
        <v>0</v>
      </c>
      <c r="EA33" s="93" t="str">
        <f t="shared" si="80"/>
        <v/>
      </c>
      <c r="EB33" s="152">
        <v>0</v>
      </c>
      <c r="EC33" s="53">
        <v>0</v>
      </c>
      <c r="ED33" s="591">
        <v>0</v>
      </c>
      <c r="EE33" s="560">
        <f t="shared" si="122"/>
        <v>0</v>
      </c>
      <c r="EF33" s="235">
        <v>0</v>
      </c>
      <c r="EG33" s="155">
        <f t="shared" si="81"/>
        <v>0</v>
      </c>
      <c r="EH33" s="236">
        <v>0</v>
      </c>
      <c r="EI33" s="562">
        <f t="shared" si="82"/>
        <v>0</v>
      </c>
      <c r="EJ33" s="247">
        <f t="shared" si="83"/>
        <v>0</v>
      </c>
      <c r="EK33" s="94" t="str">
        <f t="shared" si="84"/>
        <v/>
      </c>
      <c r="EL33" s="6"/>
      <c r="EM33" s="4"/>
      <c r="EN33" s="40" t="str">
        <f t="shared" si="125"/>
        <v/>
      </c>
      <c r="EO33" s="37" t="str">
        <f t="shared" si="86"/>
        <v/>
      </c>
      <c r="EP33" s="27" t="str">
        <f t="shared" si="87"/>
        <v/>
      </c>
      <c r="EQ33" s="119" t="str">
        <f t="shared" si="88"/>
        <v/>
      </c>
      <c r="ER33" s="528" t="str">
        <f t="shared" si="89"/>
        <v/>
      </c>
      <c r="ES33" s="62" t="str">
        <f t="shared" si="90"/>
        <v/>
      </c>
      <c r="ET33" s="51" t="str">
        <f t="shared" si="91"/>
        <v/>
      </c>
      <c r="EU33" s="38" t="str">
        <f t="shared" si="92"/>
        <v/>
      </c>
      <c r="EV33" s="330" t="str">
        <f t="shared" si="93"/>
        <v/>
      </c>
      <c r="EW33" s="75" t="str">
        <f t="shared" si="94"/>
        <v/>
      </c>
      <c r="EX33" s="56" t="str">
        <f t="shared" si="95"/>
        <v/>
      </c>
      <c r="EY33" s="55" t="str">
        <f t="shared" si="96"/>
        <v/>
      </c>
      <c r="EZ33" s="55" t="str">
        <f t="shared" si="97"/>
        <v/>
      </c>
      <c r="FA33" s="55" t="str">
        <f t="shared" si="98"/>
        <v/>
      </c>
      <c r="FB33" s="55" t="str">
        <f t="shared" si="99"/>
        <v/>
      </c>
      <c r="FC33" s="57" t="str">
        <f t="shared" si="100"/>
        <v/>
      </c>
      <c r="FD33" s="56">
        <f t="shared" si="101"/>
        <v>0</v>
      </c>
      <c r="FE33" s="55">
        <f t="shared" si="102"/>
        <v>0</v>
      </c>
      <c r="FF33" s="55">
        <f t="shared" si="103"/>
        <v>0</v>
      </c>
      <c r="FG33" s="55">
        <f t="shared" si="104"/>
        <v>0</v>
      </c>
      <c r="FH33" s="57"/>
      <c r="FI33" s="777"/>
      <c r="FJ33" s="777"/>
      <c r="FK33" s="107">
        <f t="shared" si="105"/>
        <v>0</v>
      </c>
      <c r="FL33" s="107" t="s">
        <v>175</v>
      </c>
      <c r="FM33" s="107">
        <f t="shared" si="106"/>
        <v>200</v>
      </c>
      <c r="FN33" s="107" t="str">
        <f t="shared" si="107"/>
        <v>0/200</v>
      </c>
      <c r="FO33" s="107">
        <f t="shared" si="108"/>
        <v>0</v>
      </c>
      <c r="FP33" s="107" t="s">
        <v>175</v>
      </c>
      <c r="FQ33" s="107">
        <f t="shared" si="109"/>
        <v>200</v>
      </c>
      <c r="FR33" s="107" t="str">
        <f t="shared" si="110"/>
        <v>0/200</v>
      </c>
      <c r="FS33" s="107">
        <f t="shared" si="111"/>
        <v>0</v>
      </c>
      <c r="FT33" s="107" t="s">
        <v>175</v>
      </c>
      <c r="FU33" s="107">
        <f t="shared" si="112"/>
        <v>100</v>
      </c>
      <c r="FV33" s="107" t="str">
        <f t="shared" si="113"/>
        <v>0/100</v>
      </c>
      <c r="FW33" s="107">
        <f t="shared" si="114"/>
        <v>0</v>
      </c>
      <c r="FX33" s="107" t="s">
        <v>175</v>
      </c>
      <c r="FY33" s="107">
        <f t="shared" si="115"/>
        <v>100</v>
      </c>
      <c r="FZ33" s="107" t="str">
        <f t="shared" si="116"/>
        <v>0/100</v>
      </c>
      <c r="GA33" s="107">
        <f t="shared" si="117"/>
        <v>0</v>
      </c>
      <c r="GB33" s="107" t="s">
        <v>175</v>
      </c>
      <c r="GC33" s="107">
        <f t="shared" si="118"/>
        <v>200</v>
      </c>
      <c r="GD33" s="107" t="str">
        <f t="shared" si="29"/>
        <v>0/200</v>
      </c>
    </row>
    <row r="34" spans="1:186" ht="38.25" customHeight="1">
      <c r="A34" s="100">
        <f t="shared" si="30"/>
        <v>0</v>
      </c>
      <c r="B34" s="230">
        <v>26</v>
      </c>
      <c r="C34" s="28">
        <v>26</v>
      </c>
      <c r="D34" s="24">
        <f t="shared" si="31"/>
        <v>0</v>
      </c>
      <c r="E34" s="2"/>
      <c r="F34" s="290"/>
      <c r="G34" s="2"/>
      <c r="H34" s="2"/>
      <c r="I34" s="2"/>
      <c r="J34" s="2"/>
      <c r="K34" s="590"/>
      <c r="L34" s="7">
        <v>0</v>
      </c>
      <c r="M34" s="43">
        <v>0</v>
      </c>
      <c r="N34" s="309">
        <v>0</v>
      </c>
      <c r="O34" s="541">
        <f t="shared" si="32"/>
        <v>0</v>
      </c>
      <c r="P34" s="233">
        <v>0</v>
      </c>
      <c r="Q34" s="541">
        <f t="shared" si="2"/>
        <v>0</v>
      </c>
      <c r="R34" s="234">
        <v>0</v>
      </c>
      <c r="S34" s="541">
        <f t="shared" si="3"/>
        <v>0</v>
      </c>
      <c r="T34" s="246">
        <f t="shared" si="33"/>
        <v>0</v>
      </c>
      <c r="U34" s="25" t="str">
        <f t="shared" si="34"/>
        <v/>
      </c>
      <c r="V34" s="25" t="str">
        <f t="shared" si="35"/>
        <v/>
      </c>
      <c r="W34" s="85" t="str">
        <f t="shared" si="36"/>
        <v/>
      </c>
      <c r="X34" s="346">
        <v>0</v>
      </c>
      <c r="Y34" s="347">
        <v>0</v>
      </c>
      <c r="Z34" s="348">
        <v>0</v>
      </c>
      <c r="AA34" s="544">
        <f t="shared" si="4"/>
        <v>0</v>
      </c>
      <c r="AB34" s="351">
        <v>0</v>
      </c>
      <c r="AC34" s="544">
        <f t="shared" si="5"/>
        <v>0</v>
      </c>
      <c r="AD34" s="352">
        <v>0</v>
      </c>
      <c r="AE34" s="544">
        <f t="shared" si="6"/>
        <v>0</v>
      </c>
      <c r="AF34" s="349">
        <f t="shared" si="37"/>
        <v>0</v>
      </c>
      <c r="AG34" s="344" t="str">
        <f t="shared" si="38"/>
        <v/>
      </c>
      <c r="AH34" s="344" t="str">
        <f t="shared" si="39"/>
        <v/>
      </c>
      <c r="AI34" s="350" t="str">
        <f t="shared" si="40"/>
        <v/>
      </c>
      <c r="AJ34" s="368">
        <v>0</v>
      </c>
      <c r="AK34" s="369">
        <v>0</v>
      </c>
      <c r="AL34" s="370">
        <v>0</v>
      </c>
      <c r="AM34" s="547">
        <f t="shared" si="7"/>
        <v>0</v>
      </c>
      <c r="AN34" s="373">
        <v>0</v>
      </c>
      <c r="AO34" s="547">
        <f t="shared" si="8"/>
        <v>0</v>
      </c>
      <c r="AP34" s="374">
        <v>0</v>
      </c>
      <c r="AQ34" s="547">
        <f t="shared" si="9"/>
        <v>0</v>
      </c>
      <c r="AR34" s="371">
        <f t="shared" si="41"/>
        <v>0</v>
      </c>
      <c r="AS34" s="366" t="str">
        <f t="shared" si="42"/>
        <v/>
      </c>
      <c r="AT34" s="366" t="str">
        <f t="shared" si="43"/>
        <v/>
      </c>
      <c r="AU34" s="372" t="str">
        <f t="shared" si="44"/>
        <v/>
      </c>
      <c r="AV34" s="152">
        <v>0</v>
      </c>
      <c r="AW34" s="53">
        <v>0</v>
      </c>
      <c r="AX34" s="375">
        <v>0</v>
      </c>
      <c r="AY34" s="549">
        <f t="shared" si="10"/>
        <v>0</v>
      </c>
      <c r="AZ34" s="235">
        <v>0</v>
      </c>
      <c r="BA34" s="549">
        <f t="shared" si="11"/>
        <v>0</v>
      </c>
      <c r="BB34" s="236">
        <v>0</v>
      </c>
      <c r="BC34" s="549">
        <f t="shared" si="12"/>
        <v>0</v>
      </c>
      <c r="BD34" s="247">
        <f t="shared" si="45"/>
        <v>0</v>
      </c>
      <c r="BE34" s="54" t="str">
        <f t="shared" si="46"/>
        <v/>
      </c>
      <c r="BF34" s="54" t="str">
        <f t="shared" si="47"/>
        <v/>
      </c>
      <c r="BG34" s="88" t="str">
        <f t="shared" si="48"/>
        <v/>
      </c>
      <c r="BH34" s="95">
        <v>0</v>
      </c>
      <c r="BI34" s="96">
        <v>0</v>
      </c>
      <c r="BJ34" s="376">
        <v>0</v>
      </c>
      <c r="BK34" s="552">
        <f t="shared" si="13"/>
        <v>0</v>
      </c>
      <c r="BL34" s="238">
        <v>0</v>
      </c>
      <c r="BM34" s="552">
        <f t="shared" si="14"/>
        <v>0</v>
      </c>
      <c r="BN34" s="239">
        <v>0</v>
      </c>
      <c r="BO34" s="552">
        <f t="shared" si="15"/>
        <v>0</v>
      </c>
      <c r="BP34" s="248">
        <f t="shared" si="49"/>
        <v>0</v>
      </c>
      <c r="BQ34" s="26" t="str">
        <f t="shared" si="50"/>
        <v/>
      </c>
      <c r="BR34" s="26" t="str">
        <f t="shared" si="51"/>
        <v/>
      </c>
      <c r="BS34" s="39" t="str">
        <f t="shared" si="52"/>
        <v/>
      </c>
      <c r="BT34" s="392">
        <v>0</v>
      </c>
      <c r="BU34" s="393">
        <v>0</v>
      </c>
      <c r="BV34" s="394">
        <v>0</v>
      </c>
      <c r="BW34" s="555">
        <f t="shared" si="16"/>
        <v>0</v>
      </c>
      <c r="BX34" s="397">
        <v>0</v>
      </c>
      <c r="BY34" s="555">
        <f t="shared" si="17"/>
        <v>0</v>
      </c>
      <c r="BZ34" s="398">
        <v>0</v>
      </c>
      <c r="CA34" s="555">
        <f t="shared" si="18"/>
        <v>0</v>
      </c>
      <c r="CB34" s="395">
        <f t="shared" si="53"/>
        <v>0</v>
      </c>
      <c r="CC34" s="390" t="str">
        <f t="shared" si="54"/>
        <v/>
      </c>
      <c r="CD34" s="390" t="str">
        <f t="shared" si="55"/>
        <v/>
      </c>
      <c r="CE34" s="396" t="str">
        <f t="shared" si="56"/>
        <v/>
      </c>
      <c r="CF34" s="92">
        <v>0</v>
      </c>
      <c r="CG34" s="49">
        <v>0</v>
      </c>
      <c r="CH34" s="311"/>
      <c r="CI34" s="50">
        <f t="shared" si="57"/>
        <v>0</v>
      </c>
      <c r="CJ34" s="186">
        <v>0</v>
      </c>
      <c r="CK34" s="240">
        <v>0</v>
      </c>
      <c r="CL34" s="187">
        <f t="shared" si="119"/>
        <v>0</v>
      </c>
      <c r="CM34" s="241">
        <v>0</v>
      </c>
      <c r="CN34" s="242">
        <f t="shared" si="123"/>
        <v>0</v>
      </c>
      <c r="CO34" s="42">
        <f t="shared" si="58"/>
        <v>0</v>
      </c>
      <c r="CP34" s="188">
        <f t="shared" si="59"/>
        <v>0</v>
      </c>
      <c r="CQ34" s="249">
        <f t="shared" si="60"/>
        <v>0</v>
      </c>
      <c r="CR34" s="93" t="str">
        <f t="shared" si="61"/>
        <v/>
      </c>
      <c r="CS34" s="152">
        <v>0</v>
      </c>
      <c r="CT34" s="320">
        <v>0</v>
      </c>
      <c r="CU34" s="557">
        <f t="shared" si="62"/>
        <v>0</v>
      </c>
      <c r="CV34" s="53">
        <v>0</v>
      </c>
      <c r="CW34" s="314"/>
      <c r="CX34" s="557">
        <f t="shared" si="63"/>
        <v>0</v>
      </c>
      <c r="CY34" s="314"/>
      <c r="CZ34" s="314"/>
      <c r="DA34" s="557" t="str">
        <f t="shared" si="64"/>
        <v/>
      </c>
      <c r="DB34" s="558">
        <f t="shared" si="65"/>
        <v>0</v>
      </c>
      <c r="DC34" s="559">
        <f t="shared" si="66"/>
        <v>0</v>
      </c>
      <c r="DD34" s="153">
        <f t="shared" si="67"/>
        <v>0</v>
      </c>
      <c r="DE34" s="154">
        <v>0</v>
      </c>
      <c r="DF34" s="235">
        <v>0</v>
      </c>
      <c r="DG34" s="557">
        <f t="shared" si="68"/>
        <v>0</v>
      </c>
      <c r="DH34" s="236">
        <v>0</v>
      </c>
      <c r="DI34" s="237">
        <f t="shared" si="124"/>
        <v>0</v>
      </c>
      <c r="DJ34" s="557">
        <f t="shared" si="69"/>
        <v>0</v>
      </c>
      <c r="DK34" s="325">
        <f t="shared" si="70"/>
        <v>0</v>
      </c>
      <c r="DL34" s="324">
        <f t="shared" si="71"/>
        <v>0</v>
      </c>
      <c r="DM34" s="156">
        <f t="shared" si="72"/>
        <v>0</v>
      </c>
      <c r="DN34" s="247">
        <f t="shared" si="73"/>
        <v>0</v>
      </c>
      <c r="DO34" s="94" t="str">
        <f t="shared" si="74"/>
        <v/>
      </c>
      <c r="DP34" s="501">
        <v>0</v>
      </c>
      <c r="DQ34" s="4">
        <v>0</v>
      </c>
      <c r="DR34" s="4">
        <v>0</v>
      </c>
      <c r="DS34" s="498">
        <f t="shared" si="126"/>
        <v>0</v>
      </c>
      <c r="DT34" s="499">
        <f t="shared" si="76"/>
        <v>0</v>
      </c>
      <c r="DU34" s="500" t="str">
        <f t="shared" si="77"/>
        <v/>
      </c>
      <c r="DV34" s="404">
        <v>0</v>
      </c>
      <c r="DW34" s="2">
        <v>0</v>
      </c>
      <c r="DX34" s="2">
        <v>0</v>
      </c>
      <c r="DY34" s="24">
        <f t="shared" si="127"/>
        <v>0</v>
      </c>
      <c r="DZ34" s="249">
        <f t="shared" si="79"/>
        <v>0</v>
      </c>
      <c r="EA34" s="93" t="str">
        <f t="shared" si="80"/>
        <v/>
      </c>
      <c r="EB34" s="152">
        <v>0</v>
      </c>
      <c r="EC34" s="53">
        <v>0</v>
      </c>
      <c r="ED34" s="591">
        <v>0</v>
      </c>
      <c r="EE34" s="560">
        <f t="shared" si="122"/>
        <v>0</v>
      </c>
      <c r="EF34" s="235">
        <v>0</v>
      </c>
      <c r="EG34" s="155">
        <f t="shared" si="81"/>
        <v>0</v>
      </c>
      <c r="EH34" s="236">
        <v>0</v>
      </c>
      <c r="EI34" s="562">
        <f t="shared" si="82"/>
        <v>0</v>
      </c>
      <c r="EJ34" s="247">
        <f t="shared" si="83"/>
        <v>0</v>
      </c>
      <c r="EK34" s="94" t="str">
        <f t="shared" si="84"/>
        <v/>
      </c>
      <c r="EL34" s="6"/>
      <c r="EM34" s="4"/>
      <c r="EN34" s="40" t="str">
        <f t="shared" si="125"/>
        <v/>
      </c>
      <c r="EO34" s="37" t="str">
        <f t="shared" si="86"/>
        <v/>
      </c>
      <c r="EP34" s="27" t="str">
        <f t="shared" si="87"/>
        <v/>
      </c>
      <c r="EQ34" s="119" t="str">
        <f t="shared" si="88"/>
        <v/>
      </c>
      <c r="ER34" s="528" t="str">
        <f t="shared" si="89"/>
        <v/>
      </c>
      <c r="ES34" s="62" t="str">
        <f t="shared" si="90"/>
        <v/>
      </c>
      <c r="ET34" s="51" t="str">
        <f t="shared" si="91"/>
        <v/>
      </c>
      <c r="EU34" s="38" t="str">
        <f t="shared" si="92"/>
        <v/>
      </c>
      <c r="EV34" s="330" t="str">
        <f t="shared" si="93"/>
        <v/>
      </c>
      <c r="EW34" s="75" t="str">
        <f t="shared" si="94"/>
        <v/>
      </c>
      <c r="EX34" s="56" t="str">
        <f t="shared" si="95"/>
        <v/>
      </c>
      <c r="EY34" s="55" t="str">
        <f t="shared" si="96"/>
        <v/>
      </c>
      <c r="EZ34" s="55" t="str">
        <f t="shared" si="97"/>
        <v/>
      </c>
      <c r="FA34" s="55" t="str">
        <f t="shared" si="98"/>
        <v/>
      </c>
      <c r="FB34" s="55" t="str">
        <f t="shared" si="99"/>
        <v/>
      </c>
      <c r="FC34" s="57" t="str">
        <f t="shared" si="100"/>
        <v/>
      </c>
      <c r="FD34" s="56">
        <f t="shared" si="101"/>
        <v>0</v>
      </c>
      <c r="FE34" s="55">
        <f t="shared" si="102"/>
        <v>0</v>
      </c>
      <c r="FF34" s="55">
        <f t="shared" si="103"/>
        <v>0</v>
      </c>
      <c r="FG34" s="55">
        <f t="shared" si="104"/>
        <v>0</v>
      </c>
      <c r="FH34" s="57"/>
      <c r="FI34" s="777"/>
      <c r="FJ34" s="777"/>
      <c r="FK34" s="107">
        <f t="shared" si="105"/>
        <v>0</v>
      </c>
      <c r="FL34" s="107" t="s">
        <v>175</v>
      </c>
      <c r="FM34" s="107">
        <f t="shared" si="106"/>
        <v>200</v>
      </c>
      <c r="FN34" s="107" t="str">
        <f t="shared" si="107"/>
        <v>0/200</v>
      </c>
      <c r="FO34" s="107">
        <f t="shared" si="108"/>
        <v>0</v>
      </c>
      <c r="FP34" s="107" t="s">
        <v>175</v>
      </c>
      <c r="FQ34" s="107">
        <f t="shared" si="109"/>
        <v>200</v>
      </c>
      <c r="FR34" s="107" t="str">
        <f t="shared" si="110"/>
        <v>0/200</v>
      </c>
      <c r="FS34" s="107">
        <f t="shared" si="111"/>
        <v>0</v>
      </c>
      <c r="FT34" s="107" t="s">
        <v>175</v>
      </c>
      <c r="FU34" s="107">
        <f t="shared" si="112"/>
        <v>100</v>
      </c>
      <c r="FV34" s="107" t="str">
        <f t="shared" si="113"/>
        <v>0/100</v>
      </c>
      <c r="FW34" s="107">
        <f t="shared" si="114"/>
        <v>0</v>
      </c>
      <c r="FX34" s="107" t="s">
        <v>175</v>
      </c>
      <c r="FY34" s="107">
        <f t="shared" si="115"/>
        <v>100</v>
      </c>
      <c r="FZ34" s="107" t="str">
        <f t="shared" si="116"/>
        <v>0/100</v>
      </c>
      <c r="GA34" s="107">
        <f t="shared" si="117"/>
        <v>0</v>
      </c>
      <c r="GB34" s="107" t="s">
        <v>175</v>
      </c>
      <c r="GC34" s="107">
        <f t="shared" si="118"/>
        <v>200</v>
      </c>
      <c r="GD34" s="107" t="str">
        <f t="shared" si="29"/>
        <v>0/200</v>
      </c>
    </row>
    <row r="35" spans="1:186" ht="38.25" customHeight="1">
      <c r="A35" s="100">
        <f t="shared" si="30"/>
        <v>0</v>
      </c>
      <c r="B35" s="230">
        <v>27</v>
      </c>
      <c r="C35" s="23">
        <v>27</v>
      </c>
      <c r="D35" s="24">
        <f t="shared" si="31"/>
        <v>0</v>
      </c>
      <c r="E35" s="2"/>
      <c r="F35" s="290"/>
      <c r="G35" s="1"/>
      <c r="H35" s="2"/>
      <c r="I35" s="2"/>
      <c r="J35" s="2"/>
      <c r="K35" s="590"/>
      <c r="L35" s="7">
        <v>0</v>
      </c>
      <c r="M35" s="43">
        <v>0</v>
      </c>
      <c r="N35" s="309">
        <v>0</v>
      </c>
      <c r="O35" s="541">
        <f t="shared" si="32"/>
        <v>0</v>
      </c>
      <c r="P35" s="233">
        <v>0</v>
      </c>
      <c r="Q35" s="541">
        <f t="shared" si="2"/>
        <v>0</v>
      </c>
      <c r="R35" s="234">
        <v>0</v>
      </c>
      <c r="S35" s="541">
        <f t="shared" si="3"/>
        <v>0</v>
      </c>
      <c r="T35" s="246">
        <f t="shared" si="33"/>
        <v>0</v>
      </c>
      <c r="U35" s="25" t="str">
        <f t="shared" si="34"/>
        <v/>
      </c>
      <c r="V35" s="25" t="str">
        <f t="shared" si="35"/>
        <v/>
      </c>
      <c r="W35" s="85" t="str">
        <f t="shared" si="36"/>
        <v/>
      </c>
      <c r="X35" s="346">
        <v>0</v>
      </c>
      <c r="Y35" s="347">
        <v>0</v>
      </c>
      <c r="Z35" s="348">
        <v>0</v>
      </c>
      <c r="AA35" s="544">
        <f t="shared" si="4"/>
        <v>0</v>
      </c>
      <c r="AB35" s="351">
        <v>0</v>
      </c>
      <c r="AC35" s="544">
        <f t="shared" si="5"/>
        <v>0</v>
      </c>
      <c r="AD35" s="352">
        <v>0</v>
      </c>
      <c r="AE35" s="544">
        <f t="shared" si="6"/>
        <v>0</v>
      </c>
      <c r="AF35" s="349">
        <f t="shared" si="37"/>
        <v>0</v>
      </c>
      <c r="AG35" s="344" t="str">
        <f t="shared" si="38"/>
        <v/>
      </c>
      <c r="AH35" s="344" t="str">
        <f t="shared" si="39"/>
        <v/>
      </c>
      <c r="AI35" s="350" t="str">
        <f t="shared" si="40"/>
        <v/>
      </c>
      <c r="AJ35" s="368">
        <v>0</v>
      </c>
      <c r="AK35" s="369">
        <v>0</v>
      </c>
      <c r="AL35" s="370">
        <v>0</v>
      </c>
      <c r="AM35" s="547">
        <f t="shared" si="7"/>
        <v>0</v>
      </c>
      <c r="AN35" s="373">
        <v>0</v>
      </c>
      <c r="AO35" s="547">
        <f t="shared" si="8"/>
        <v>0</v>
      </c>
      <c r="AP35" s="374">
        <v>0</v>
      </c>
      <c r="AQ35" s="547">
        <f t="shared" si="9"/>
        <v>0</v>
      </c>
      <c r="AR35" s="371">
        <f t="shared" si="41"/>
        <v>0</v>
      </c>
      <c r="AS35" s="366" t="str">
        <f t="shared" si="42"/>
        <v/>
      </c>
      <c r="AT35" s="366" t="str">
        <f t="shared" si="43"/>
        <v/>
      </c>
      <c r="AU35" s="372" t="str">
        <f t="shared" si="44"/>
        <v/>
      </c>
      <c r="AV35" s="152">
        <v>0</v>
      </c>
      <c r="AW35" s="53">
        <v>0</v>
      </c>
      <c r="AX35" s="375">
        <v>0</v>
      </c>
      <c r="AY35" s="549">
        <f t="shared" si="10"/>
        <v>0</v>
      </c>
      <c r="AZ35" s="235">
        <v>0</v>
      </c>
      <c r="BA35" s="549">
        <f t="shared" si="11"/>
        <v>0</v>
      </c>
      <c r="BB35" s="236">
        <v>0</v>
      </c>
      <c r="BC35" s="549">
        <f t="shared" si="12"/>
        <v>0</v>
      </c>
      <c r="BD35" s="247">
        <f t="shared" si="45"/>
        <v>0</v>
      </c>
      <c r="BE35" s="54" t="str">
        <f t="shared" si="46"/>
        <v/>
      </c>
      <c r="BF35" s="54" t="str">
        <f t="shared" si="47"/>
        <v/>
      </c>
      <c r="BG35" s="88" t="str">
        <f t="shared" si="48"/>
        <v/>
      </c>
      <c r="BH35" s="95">
        <v>0</v>
      </c>
      <c r="BI35" s="96">
        <v>0</v>
      </c>
      <c r="BJ35" s="376">
        <v>0</v>
      </c>
      <c r="BK35" s="552">
        <f t="shared" si="13"/>
        <v>0</v>
      </c>
      <c r="BL35" s="238">
        <v>0</v>
      </c>
      <c r="BM35" s="552">
        <f t="shared" si="14"/>
        <v>0</v>
      </c>
      <c r="BN35" s="239">
        <v>0</v>
      </c>
      <c r="BO35" s="552">
        <f t="shared" si="15"/>
        <v>0</v>
      </c>
      <c r="BP35" s="248">
        <f t="shared" si="49"/>
        <v>0</v>
      </c>
      <c r="BQ35" s="26" t="str">
        <f t="shared" si="50"/>
        <v/>
      </c>
      <c r="BR35" s="26" t="str">
        <f t="shared" si="51"/>
        <v/>
      </c>
      <c r="BS35" s="39" t="str">
        <f t="shared" si="52"/>
        <v/>
      </c>
      <c r="BT35" s="392">
        <v>0</v>
      </c>
      <c r="BU35" s="393">
        <v>0</v>
      </c>
      <c r="BV35" s="394">
        <v>0</v>
      </c>
      <c r="BW35" s="555">
        <f t="shared" si="16"/>
        <v>0</v>
      </c>
      <c r="BX35" s="397">
        <v>0</v>
      </c>
      <c r="BY35" s="555">
        <f t="shared" si="17"/>
        <v>0</v>
      </c>
      <c r="BZ35" s="398">
        <v>0</v>
      </c>
      <c r="CA35" s="555">
        <f t="shared" si="18"/>
        <v>0</v>
      </c>
      <c r="CB35" s="395">
        <f t="shared" si="53"/>
        <v>0</v>
      </c>
      <c r="CC35" s="390" t="str">
        <f t="shared" si="54"/>
        <v/>
      </c>
      <c r="CD35" s="390" t="str">
        <f t="shared" si="55"/>
        <v/>
      </c>
      <c r="CE35" s="396" t="str">
        <f t="shared" si="56"/>
        <v/>
      </c>
      <c r="CF35" s="92">
        <v>0</v>
      </c>
      <c r="CG35" s="49">
        <v>0</v>
      </c>
      <c r="CH35" s="311"/>
      <c r="CI35" s="50">
        <f t="shared" si="57"/>
        <v>0</v>
      </c>
      <c r="CJ35" s="186">
        <v>0</v>
      </c>
      <c r="CK35" s="240">
        <v>0</v>
      </c>
      <c r="CL35" s="187">
        <f t="shared" si="119"/>
        <v>0</v>
      </c>
      <c r="CM35" s="241">
        <v>0</v>
      </c>
      <c r="CN35" s="242">
        <f t="shared" si="123"/>
        <v>0</v>
      </c>
      <c r="CO35" s="42">
        <f t="shared" si="58"/>
        <v>0</v>
      </c>
      <c r="CP35" s="188">
        <f t="shared" si="59"/>
        <v>0</v>
      </c>
      <c r="CQ35" s="249">
        <f t="shared" si="60"/>
        <v>0</v>
      </c>
      <c r="CR35" s="93" t="str">
        <f t="shared" si="61"/>
        <v/>
      </c>
      <c r="CS35" s="152">
        <v>0</v>
      </c>
      <c r="CT35" s="320">
        <v>0</v>
      </c>
      <c r="CU35" s="557">
        <f t="shared" si="62"/>
        <v>0</v>
      </c>
      <c r="CV35" s="53">
        <v>0</v>
      </c>
      <c r="CW35" s="314"/>
      <c r="CX35" s="557">
        <f t="shared" si="63"/>
        <v>0</v>
      </c>
      <c r="CY35" s="314"/>
      <c r="CZ35" s="314"/>
      <c r="DA35" s="557" t="str">
        <f t="shared" si="64"/>
        <v/>
      </c>
      <c r="DB35" s="558">
        <f t="shared" si="65"/>
        <v>0</v>
      </c>
      <c r="DC35" s="559">
        <f t="shared" si="66"/>
        <v>0</v>
      </c>
      <c r="DD35" s="153">
        <f t="shared" si="67"/>
        <v>0</v>
      </c>
      <c r="DE35" s="154">
        <v>0</v>
      </c>
      <c r="DF35" s="235">
        <v>0</v>
      </c>
      <c r="DG35" s="557">
        <f t="shared" si="68"/>
        <v>0</v>
      </c>
      <c r="DH35" s="236">
        <v>0</v>
      </c>
      <c r="DI35" s="237">
        <f t="shared" si="124"/>
        <v>0</v>
      </c>
      <c r="DJ35" s="557">
        <f t="shared" si="69"/>
        <v>0</v>
      </c>
      <c r="DK35" s="325">
        <f t="shared" si="70"/>
        <v>0</v>
      </c>
      <c r="DL35" s="324">
        <f t="shared" si="71"/>
        <v>0</v>
      </c>
      <c r="DM35" s="156">
        <f t="shared" si="72"/>
        <v>0</v>
      </c>
      <c r="DN35" s="247">
        <f t="shared" si="73"/>
        <v>0</v>
      </c>
      <c r="DO35" s="94" t="str">
        <f t="shared" si="74"/>
        <v/>
      </c>
      <c r="DP35" s="501">
        <v>0</v>
      </c>
      <c r="DQ35" s="4">
        <v>0</v>
      </c>
      <c r="DR35" s="4">
        <v>0</v>
      </c>
      <c r="DS35" s="498">
        <f t="shared" si="126"/>
        <v>0</v>
      </c>
      <c r="DT35" s="499">
        <f t="shared" si="76"/>
        <v>0</v>
      </c>
      <c r="DU35" s="500" t="str">
        <f t="shared" si="77"/>
        <v/>
      </c>
      <c r="DV35" s="404">
        <v>0</v>
      </c>
      <c r="DW35" s="2">
        <v>0</v>
      </c>
      <c r="DX35" s="2">
        <v>0</v>
      </c>
      <c r="DY35" s="24">
        <f t="shared" si="127"/>
        <v>0</v>
      </c>
      <c r="DZ35" s="249">
        <f t="shared" si="79"/>
        <v>0</v>
      </c>
      <c r="EA35" s="93" t="str">
        <f t="shared" si="80"/>
        <v/>
      </c>
      <c r="EB35" s="152">
        <v>0</v>
      </c>
      <c r="EC35" s="53">
        <v>0</v>
      </c>
      <c r="ED35" s="591">
        <v>0</v>
      </c>
      <c r="EE35" s="560">
        <f t="shared" si="122"/>
        <v>0</v>
      </c>
      <c r="EF35" s="235">
        <v>0</v>
      </c>
      <c r="EG35" s="155">
        <f t="shared" si="81"/>
        <v>0</v>
      </c>
      <c r="EH35" s="236">
        <v>0</v>
      </c>
      <c r="EI35" s="562">
        <f t="shared" si="82"/>
        <v>0</v>
      </c>
      <c r="EJ35" s="247">
        <f t="shared" si="83"/>
        <v>0</v>
      </c>
      <c r="EK35" s="94" t="str">
        <f t="shared" si="84"/>
        <v/>
      </c>
      <c r="EL35" s="6"/>
      <c r="EM35" s="4"/>
      <c r="EN35" s="40" t="str">
        <f t="shared" si="125"/>
        <v/>
      </c>
      <c r="EO35" s="37" t="str">
        <f t="shared" si="86"/>
        <v/>
      </c>
      <c r="EP35" s="27" t="str">
        <f t="shared" si="87"/>
        <v/>
      </c>
      <c r="EQ35" s="119" t="str">
        <f t="shared" si="88"/>
        <v/>
      </c>
      <c r="ER35" s="528" t="str">
        <f t="shared" si="89"/>
        <v/>
      </c>
      <c r="ES35" s="62" t="str">
        <f t="shared" si="90"/>
        <v/>
      </c>
      <c r="ET35" s="51" t="str">
        <f t="shared" si="91"/>
        <v/>
      </c>
      <c r="EU35" s="38" t="str">
        <f t="shared" si="92"/>
        <v/>
      </c>
      <c r="EV35" s="330" t="str">
        <f t="shared" si="93"/>
        <v/>
      </c>
      <c r="EW35" s="75" t="str">
        <f t="shared" si="94"/>
        <v/>
      </c>
      <c r="EX35" s="56" t="str">
        <f t="shared" si="95"/>
        <v/>
      </c>
      <c r="EY35" s="55" t="str">
        <f t="shared" si="96"/>
        <v/>
      </c>
      <c r="EZ35" s="55" t="str">
        <f t="shared" si="97"/>
        <v/>
      </c>
      <c r="FA35" s="55" t="str">
        <f t="shared" si="98"/>
        <v/>
      </c>
      <c r="FB35" s="55" t="str">
        <f t="shared" si="99"/>
        <v/>
      </c>
      <c r="FC35" s="57" t="str">
        <f t="shared" si="100"/>
        <v/>
      </c>
      <c r="FD35" s="56">
        <f t="shared" si="101"/>
        <v>0</v>
      </c>
      <c r="FE35" s="55">
        <f t="shared" si="102"/>
        <v>0</v>
      </c>
      <c r="FF35" s="55">
        <f t="shared" si="103"/>
        <v>0</v>
      </c>
      <c r="FG35" s="55">
        <f t="shared" si="104"/>
        <v>0</v>
      </c>
      <c r="FH35" s="57"/>
      <c r="FI35" s="777"/>
      <c r="FJ35" s="777"/>
      <c r="FK35" s="107">
        <f t="shared" si="105"/>
        <v>0</v>
      </c>
      <c r="FL35" s="107" t="s">
        <v>175</v>
      </c>
      <c r="FM35" s="107">
        <f t="shared" si="106"/>
        <v>200</v>
      </c>
      <c r="FN35" s="107" t="str">
        <f t="shared" si="107"/>
        <v>0/200</v>
      </c>
      <c r="FO35" s="107">
        <f t="shared" si="108"/>
        <v>0</v>
      </c>
      <c r="FP35" s="107" t="s">
        <v>175</v>
      </c>
      <c r="FQ35" s="107">
        <f t="shared" si="109"/>
        <v>200</v>
      </c>
      <c r="FR35" s="107" t="str">
        <f t="shared" si="110"/>
        <v>0/200</v>
      </c>
      <c r="FS35" s="107">
        <f t="shared" si="111"/>
        <v>0</v>
      </c>
      <c r="FT35" s="107" t="s">
        <v>175</v>
      </c>
      <c r="FU35" s="107">
        <f t="shared" si="112"/>
        <v>100</v>
      </c>
      <c r="FV35" s="107" t="str">
        <f t="shared" si="113"/>
        <v>0/100</v>
      </c>
      <c r="FW35" s="107">
        <f t="shared" si="114"/>
        <v>0</v>
      </c>
      <c r="FX35" s="107" t="s">
        <v>175</v>
      </c>
      <c r="FY35" s="107">
        <f t="shared" si="115"/>
        <v>100</v>
      </c>
      <c r="FZ35" s="107" t="str">
        <f t="shared" si="116"/>
        <v>0/100</v>
      </c>
      <c r="GA35" s="107">
        <f t="shared" si="117"/>
        <v>0</v>
      </c>
      <c r="GB35" s="107" t="s">
        <v>175</v>
      </c>
      <c r="GC35" s="107">
        <f t="shared" si="118"/>
        <v>200</v>
      </c>
      <c r="GD35" s="107" t="str">
        <f t="shared" si="29"/>
        <v>0/200</v>
      </c>
    </row>
    <row r="36" spans="1:186" ht="38.25" customHeight="1">
      <c r="A36" s="100">
        <f t="shared" si="30"/>
        <v>0</v>
      </c>
      <c r="B36" s="230">
        <v>28</v>
      </c>
      <c r="C36" s="28">
        <v>28</v>
      </c>
      <c r="D36" s="24">
        <f t="shared" si="31"/>
        <v>0</v>
      </c>
      <c r="E36" s="2"/>
      <c r="F36" s="290"/>
      <c r="G36" s="2"/>
      <c r="H36" s="2"/>
      <c r="I36" s="2"/>
      <c r="J36" s="2"/>
      <c r="K36" s="590"/>
      <c r="L36" s="7">
        <v>0</v>
      </c>
      <c r="M36" s="43">
        <v>0</v>
      </c>
      <c r="N36" s="309">
        <v>0</v>
      </c>
      <c r="O36" s="541">
        <f t="shared" si="32"/>
        <v>0</v>
      </c>
      <c r="P36" s="233">
        <v>0</v>
      </c>
      <c r="Q36" s="541">
        <f t="shared" si="2"/>
        <v>0</v>
      </c>
      <c r="R36" s="234">
        <v>0</v>
      </c>
      <c r="S36" s="541">
        <f t="shared" si="3"/>
        <v>0</v>
      </c>
      <c r="T36" s="246">
        <f t="shared" si="33"/>
        <v>0</v>
      </c>
      <c r="U36" s="25" t="str">
        <f t="shared" si="34"/>
        <v/>
      </c>
      <c r="V36" s="25" t="str">
        <f t="shared" si="35"/>
        <v/>
      </c>
      <c r="W36" s="85" t="str">
        <f t="shared" si="36"/>
        <v/>
      </c>
      <c r="X36" s="346">
        <v>0</v>
      </c>
      <c r="Y36" s="347">
        <v>0</v>
      </c>
      <c r="Z36" s="348">
        <v>0</v>
      </c>
      <c r="AA36" s="544">
        <f t="shared" si="4"/>
        <v>0</v>
      </c>
      <c r="AB36" s="351">
        <v>0</v>
      </c>
      <c r="AC36" s="544">
        <f t="shared" si="5"/>
        <v>0</v>
      </c>
      <c r="AD36" s="352">
        <v>0</v>
      </c>
      <c r="AE36" s="544">
        <f t="shared" si="6"/>
        <v>0</v>
      </c>
      <c r="AF36" s="349">
        <f t="shared" si="37"/>
        <v>0</v>
      </c>
      <c r="AG36" s="344" t="str">
        <f t="shared" si="38"/>
        <v/>
      </c>
      <c r="AH36" s="344" t="str">
        <f t="shared" si="39"/>
        <v/>
      </c>
      <c r="AI36" s="350" t="str">
        <f t="shared" si="40"/>
        <v/>
      </c>
      <c r="AJ36" s="368">
        <v>0</v>
      </c>
      <c r="AK36" s="369">
        <v>0</v>
      </c>
      <c r="AL36" s="370">
        <v>0</v>
      </c>
      <c r="AM36" s="547">
        <f t="shared" si="7"/>
        <v>0</v>
      </c>
      <c r="AN36" s="373">
        <v>0</v>
      </c>
      <c r="AO36" s="547">
        <f t="shared" si="8"/>
        <v>0</v>
      </c>
      <c r="AP36" s="374">
        <v>0</v>
      </c>
      <c r="AQ36" s="547">
        <f t="shared" si="9"/>
        <v>0</v>
      </c>
      <c r="AR36" s="371">
        <f t="shared" si="41"/>
        <v>0</v>
      </c>
      <c r="AS36" s="366" t="str">
        <f t="shared" si="42"/>
        <v/>
      </c>
      <c r="AT36" s="366" t="str">
        <f t="shared" si="43"/>
        <v/>
      </c>
      <c r="AU36" s="372" t="str">
        <f t="shared" si="44"/>
        <v/>
      </c>
      <c r="AV36" s="152">
        <v>0</v>
      </c>
      <c r="AW36" s="53">
        <v>0</v>
      </c>
      <c r="AX36" s="375">
        <v>0</v>
      </c>
      <c r="AY36" s="549">
        <f t="shared" si="10"/>
        <v>0</v>
      </c>
      <c r="AZ36" s="235">
        <v>0</v>
      </c>
      <c r="BA36" s="549">
        <f t="shared" si="11"/>
        <v>0</v>
      </c>
      <c r="BB36" s="236">
        <v>0</v>
      </c>
      <c r="BC36" s="549">
        <f t="shared" si="12"/>
        <v>0</v>
      </c>
      <c r="BD36" s="247">
        <f t="shared" si="45"/>
        <v>0</v>
      </c>
      <c r="BE36" s="54" t="str">
        <f t="shared" si="46"/>
        <v/>
      </c>
      <c r="BF36" s="54" t="str">
        <f t="shared" si="47"/>
        <v/>
      </c>
      <c r="BG36" s="88" t="str">
        <f t="shared" si="48"/>
        <v/>
      </c>
      <c r="BH36" s="95">
        <v>0</v>
      </c>
      <c r="BI36" s="96">
        <v>0</v>
      </c>
      <c r="BJ36" s="376">
        <v>0</v>
      </c>
      <c r="BK36" s="552">
        <f t="shared" si="13"/>
        <v>0</v>
      </c>
      <c r="BL36" s="238">
        <v>0</v>
      </c>
      <c r="BM36" s="552">
        <f t="shared" si="14"/>
        <v>0</v>
      </c>
      <c r="BN36" s="239">
        <v>0</v>
      </c>
      <c r="BO36" s="552">
        <f t="shared" si="15"/>
        <v>0</v>
      </c>
      <c r="BP36" s="248">
        <f t="shared" si="49"/>
        <v>0</v>
      </c>
      <c r="BQ36" s="26" t="str">
        <f t="shared" si="50"/>
        <v/>
      </c>
      <c r="BR36" s="26" t="str">
        <f t="shared" si="51"/>
        <v/>
      </c>
      <c r="BS36" s="39" t="str">
        <f t="shared" si="52"/>
        <v/>
      </c>
      <c r="BT36" s="392">
        <v>0</v>
      </c>
      <c r="BU36" s="393">
        <v>0</v>
      </c>
      <c r="BV36" s="394">
        <v>0</v>
      </c>
      <c r="BW36" s="555">
        <f t="shared" si="16"/>
        <v>0</v>
      </c>
      <c r="BX36" s="397">
        <v>0</v>
      </c>
      <c r="BY36" s="555">
        <f t="shared" si="17"/>
        <v>0</v>
      </c>
      <c r="BZ36" s="398">
        <v>0</v>
      </c>
      <c r="CA36" s="555">
        <f t="shared" si="18"/>
        <v>0</v>
      </c>
      <c r="CB36" s="395">
        <f t="shared" si="53"/>
        <v>0</v>
      </c>
      <c r="CC36" s="390" t="str">
        <f t="shared" si="54"/>
        <v/>
      </c>
      <c r="CD36" s="390" t="str">
        <f t="shared" si="55"/>
        <v/>
      </c>
      <c r="CE36" s="396" t="str">
        <f t="shared" si="56"/>
        <v/>
      </c>
      <c r="CF36" s="92">
        <v>0</v>
      </c>
      <c r="CG36" s="49">
        <v>0</v>
      </c>
      <c r="CH36" s="311"/>
      <c r="CI36" s="50">
        <f t="shared" si="57"/>
        <v>0</v>
      </c>
      <c r="CJ36" s="186">
        <v>0</v>
      </c>
      <c r="CK36" s="240">
        <v>0</v>
      </c>
      <c r="CL36" s="187">
        <f t="shared" si="119"/>
        <v>0</v>
      </c>
      <c r="CM36" s="241">
        <v>0</v>
      </c>
      <c r="CN36" s="242">
        <f t="shared" si="123"/>
        <v>0</v>
      </c>
      <c r="CO36" s="42">
        <f t="shared" si="58"/>
        <v>0</v>
      </c>
      <c r="CP36" s="188">
        <f t="shared" si="59"/>
        <v>0</v>
      </c>
      <c r="CQ36" s="249">
        <f t="shared" si="60"/>
        <v>0</v>
      </c>
      <c r="CR36" s="93" t="str">
        <f t="shared" si="61"/>
        <v/>
      </c>
      <c r="CS36" s="152">
        <v>0</v>
      </c>
      <c r="CT36" s="320">
        <v>0</v>
      </c>
      <c r="CU36" s="557">
        <f t="shared" si="62"/>
        <v>0</v>
      </c>
      <c r="CV36" s="53">
        <v>0</v>
      </c>
      <c r="CW36" s="314"/>
      <c r="CX36" s="557">
        <f t="shared" si="63"/>
        <v>0</v>
      </c>
      <c r="CY36" s="314"/>
      <c r="CZ36" s="314"/>
      <c r="DA36" s="557" t="str">
        <f t="shared" si="64"/>
        <v/>
      </c>
      <c r="DB36" s="558">
        <f t="shared" si="65"/>
        <v>0</v>
      </c>
      <c r="DC36" s="559">
        <f t="shared" si="66"/>
        <v>0</v>
      </c>
      <c r="DD36" s="153">
        <f t="shared" si="67"/>
        <v>0</v>
      </c>
      <c r="DE36" s="154">
        <v>0</v>
      </c>
      <c r="DF36" s="235">
        <v>0</v>
      </c>
      <c r="DG36" s="557">
        <f t="shared" si="68"/>
        <v>0</v>
      </c>
      <c r="DH36" s="236">
        <v>0</v>
      </c>
      <c r="DI36" s="237">
        <f t="shared" si="124"/>
        <v>0</v>
      </c>
      <c r="DJ36" s="557">
        <f t="shared" si="69"/>
        <v>0</v>
      </c>
      <c r="DK36" s="325">
        <f t="shared" si="70"/>
        <v>0</v>
      </c>
      <c r="DL36" s="324">
        <f t="shared" si="71"/>
        <v>0</v>
      </c>
      <c r="DM36" s="156">
        <f t="shared" si="72"/>
        <v>0</v>
      </c>
      <c r="DN36" s="247">
        <f t="shared" si="73"/>
        <v>0</v>
      </c>
      <c r="DO36" s="94" t="str">
        <f t="shared" si="74"/>
        <v/>
      </c>
      <c r="DP36" s="501">
        <v>0</v>
      </c>
      <c r="DQ36" s="4">
        <v>0</v>
      </c>
      <c r="DR36" s="4">
        <v>0</v>
      </c>
      <c r="DS36" s="498">
        <f t="shared" si="126"/>
        <v>0</v>
      </c>
      <c r="DT36" s="499">
        <f t="shared" si="76"/>
        <v>0</v>
      </c>
      <c r="DU36" s="500" t="str">
        <f t="shared" si="77"/>
        <v/>
      </c>
      <c r="DV36" s="404">
        <v>0</v>
      </c>
      <c r="DW36" s="2">
        <v>0</v>
      </c>
      <c r="DX36" s="2">
        <v>0</v>
      </c>
      <c r="DY36" s="24">
        <f t="shared" si="127"/>
        <v>0</v>
      </c>
      <c r="DZ36" s="249">
        <f t="shared" si="79"/>
        <v>0</v>
      </c>
      <c r="EA36" s="93" t="str">
        <f t="shared" si="80"/>
        <v/>
      </c>
      <c r="EB36" s="152">
        <v>0</v>
      </c>
      <c r="EC36" s="53">
        <v>0</v>
      </c>
      <c r="ED36" s="591">
        <v>0</v>
      </c>
      <c r="EE36" s="560">
        <f t="shared" si="122"/>
        <v>0</v>
      </c>
      <c r="EF36" s="235">
        <v>0</v>
      </c>
      <c r="EG36" s="155">
        <f t="shared" si="81"/>
        <v>0</v>
      </c>
      <c r="EH36" s="236">
        <v>0</v>
      </c>
      <c r="EI36" s="562">
        <f t="shared" si="82"/>
        <v>0</v>
      </c>
      <c r="EJ36" s="247">
        <f t="shared" si="83"/>
        <v>0</v>
      </c>
      <c r="EK36" s="94" t="str">
        <f t="shared" si="84"/>
        <v/>
      </c>
      <c r="EL36" s="6"/>
      <c r="EM36" s="4"/>
      <c r="EN36" s="40" t="str">
        <f t="shared" si="125"/>
        <v/>
      </c>
      <c r="EO36" s="37" t="str">
        <f t="shared" si="86"/>
        <v/>
      </c>
      <c r="EP36" s="27" t="str">
        <f t="shared" si="87"/>
        <v/>
      </c>
      <c r="EQ36" s="119" t="str">
        <f t="shared" si="88"/>
        <v/>
      </c>
      <c r="ER36" s="528" t="str">
        <f t="shared" si="89"/>
        <v/>
      </c>
      <c r="ES36" s="62" t="str">
        <f t="shared" si="90"/>
        <v/>
      </c>
      <c r="ET36" s="51" t="str">
        <f t="shared" si="91"/>
        <v/>
      </c>
      <c r="EU36" s="38" t="str">
        <f t="shared" si="92"/>
        <v/>
      </c>
      <c r="EV36" s="330" t="str">
        <f t="shared" si="93"/>
        <v/>
      </c>
      <c r="EW36" s="75" t="str">
        <f t="shared" si="94"/>
        <v/>
      </c>
      <c r="EX36" s="56" t="str">
        <f t="shared" si="95"/>
        <v/>
      </c>
      <c r="EY36" s="55" t="str">
        <f t="shared" si="96"/>
        <v/>
      </c>
      <c r="EZ36" s="55" t="str">
        <f t="shared" si="97"/>
        <v/>
      </c>
      <c r="FA36" s="55" t="str">
        <f t="shared" si="98"/>
        <v/>
      </c>
      <c r="FB36" s="55" t="str">
        <f t="shared" si="99"/>
        <v/>
      </c>
      <c r="FC36" s="57" t="str">
        <f t="shared" si="100"/>
        <v/>
      </c>
      <c r="FD36" s="56">
        <f t="shared" si="101"/>
        <v>0</v>
      </c>
      <c r="FE36" s="55">
        <f t="shared" si="102"/>
        <v>0</v>
      </c>
      <c r="FF36" s="55">
        <f t="shared" si="103"/>
        <v>0</v>
      </c>
      <c r="FG36" s="55">
        <f t="shared" si="104"/>
        <v>0</v>
      </c>
      <c r="FH36" s="57"/>
      <c r="FI36" s="777"/>
      <c r="FJ36" s="777"/>
      <c r="FK36" s="107">
        <f t="shared" si="105"/>
        <v>0</v>
      </c>
      <c r="FL36" s="107" t="s">
        <v>175</v>
      </c>
      <c r="FM36" s="107">
        <f t="shared" si="106"/>
        <v>200</v>
      </c>
      <c r="FN36" s="107" t="str">
        <f t="shared" si="107"/>
        <v>0/200</v>
      </c>
      <c r="FO36" s="107">
        <f t="shared" si="108"/>
        <v>0</v>
      </c>
      <c r="FP36" s="107" t="s">
        <v>175</v>
      </c>
      <c r="FQ36" s="107">
        <f t="shared" si="109"/>
        <v>200</v>
      </c>
      <c r="FR36" s="107" t="str">
        <f t="shared" si="110"/>
        <v>0/200</v>
      </c>
      <c r="FS36" s="107">
        <f t="shared" si="111"/>
        <v>0</v>
      </c>
      <c r="FT36" s="107" t="s">
        <v>175</v>
      </c>
      <c r="FU36" s="107">
        <f t="shared" si="112"/>
        <v>100</v>
      </c>
      <c r="FV36" s="107" t="str">
        <f t="shared" si="113"/>
        <v>0/100</v>
      </c>
      <c r="FW36" s="107">
        <f t="shared" si="114"/>
        <v>0</v>
      </c>
      <c r="FX36" s="107" t="s">
        <v>175</v>
      </c>
      <c r="FY36" s="107">
        <f t="shared" si="115"/>
        <v>100</v>
      </c>
      <c r="FZ36" s="107" t="str">
        <f t="shared" si="116"/>
        <v>0/100</v>
      </c>
      <c r="GA36" s="107">
        <f t="shared" si="117"/>
        <v>0</v>
      </c>
      <c r="GB36" s="107" t="s">
        <v>175</v>
      </c>
      <c r="GC36" s="107">
        <f t="shared" si="118"/>
        <v>200</v>
      </c>
      <c r="GD36" s="107" t="str">
        <f t="shared" si="29"/>
        <v>0/200</v>
      </c>
    </row>
    <row r="37" spans="1:186" ht="21.75" customHeight="1">
      <c r="A37" s="100">
        <f t="shared" si="30"/>
        <v>0</v>
      </c>
      <c r="B37" s="230">
        <v>29</v>
      </c>
      <c r="C37" s="23">
        <v>29</v>
      </c>
      <c r="D37" s="24">
        <f t="shared" si="31"/>
        <v>0</v>
      </c>
      <c r="E37" s="2"/>
      <c r="F37" s="290"/>
      <c r="G37" s="1"/>
      <c r="H37" s="2"/>
      <c r="I37" s="2"/>
      <c r="J37" s="2"/>
      <c r="K37" s="590"/>
      <c r="L37" s="7">
        <v>0</v>
      </c>
      <c r="M37" s="43">
        <v>0</v>
      </c>
      <c r="N37" s="309">
        <v>0</v>
      </c>
      <c r="O37" s="541">
        <f t="shared" si="32"/>
        <v>0</v>
      </c>
      <c r="P37" s="233">
        <v>0</v>
      </c>
      <c r="Q37" s="541">
        <f t="shared" si="2"/>
        <v>0</v>
      </c>
      <c r="R37" s="234">
        <v>0</v>
      </c>
      <c r="S37" s="541">
        <f t="shared" si="3"/>
        <v>0</v>
      </c>
      <c r="T37" s="246">
        <f t="shared" si="33"/>
        <v>0</v>
      </c>
      <c r="U37" s="25" t="str">
        <f t="shared" si="34"/>
        <v/>
      </c>
      <c r="V37" s="25" t="str">
        <f t="shared" si="35"/>
        <v/>
      </c>
      <c r="W37" s="85" t="str">
        <f t="shared" si="36"/>
        <v/>
      </c>
      <c r="X37" s="346">
        <v>0</v>
      </c>
      <c r="Y37" s="347">
        <v>0</v>
      </c>
      <c r="Z37" s="348">
        <v>0</v>
      </c>
      <c r="AA37" s="544">
        <f t="shared" si="4"/>
        <v>0</v>
      </c>
      <c r="AB37" s="351">
        <v>0</v>
      </c>
      <c r="AC37" s="544">
        <f t="shared" si="5"/>
        <v>0</v>
      </c>
      <c r="AD37" s="352">
        <v>0</v>
      </c>
      <c r="AE37" s="544">
        <f t="shared" si="6"/>
        <v>0</v>
      </c>
      <c r="AF37" s="349">
        <f t="shared" si="37"/>
        <v>0</v>
      </c>
      <c r="AG37" s="344" t="str">
        <f t="shared" si="38"/>
        <v/>
      </c>
      <c r="AH37" s="344" t="str">
        <f t="shared" si="39"/>
        <v/>
      </c>
      <c r="AI37" s="350" t="str">
        <f t="shared" si="40"/>
        <v/>
      </c>
      <c r="AJ37" s="368">
        <v>0</v>
      </c>
      <c r="AK37" s="369">
        <v>0</v>
      </c>
      <c r="AL37" s="370">
        <v>0</v>
      </c>
      <c r="AM37" s="547">
        <f t="shared" si="7"/>
        <v>0</v>
      </c>
      <c r="AN37" s="373">
        <v>0</v>
      </c>
      <c r="AO37" s="547">
        <f t="shared" si="8"/>
        <v>0</v>
      </c>
      <c r="AP37" s="374">
        <v>0</v>
      </c>
      <c r="AQ37" s="547">
        <f t="shared" si="9"/>
        <v>0</v>
      </c>
      <c r="AR37" s="371">
        <f t="shared" si="41"/>
        <v>0</v>
      </c>
      <c r="AS37" s="366" t="str">
        <f t="shared" si="42"/>
        <v/>
      </c>
      <c r="AT37" s="366" t="str">
        <f t="shared" si="43"/>
        <v/>
      </c>
      <c r="AU37" s="372" t="str">
        <f t="shared" si="44"/>
        <v/>
      </c>
      <c r="AV37" s="152">
        <v>0</v>
      </c>
      <c r="AW37" s="53">
        <v>0</v>
      </c>
      <c r="AX37" s="375">
        <v>0</v>
      </c>
      <c r="AY37" s="549">
        <f t="shared" si="10"/>
        <v>0</v>
      </c>
      <c r="AZ37" s="235">
        <v>0</v>
      </c>
      <c r="BA37" s="549">
        <f t="shared" si="11"/>
        <v>0</v>
      </c>
      <c r="BB37" s="236">
        <v>0</v>
      </c>
      <c r="BC37" s="549">
        <f t="shared" si="12"/>
        <v>0</v>
      </c>
      <c r="BD37" s="247">
        <f t="shared" si="45"/>
        <v>0</v>
      </c>
      <c r="BE37" s="54" t="str">
        <f t="shared" si="46"/>
        <v/>
      </c>
      <c r="BF37" s="54" t="str">
        <f t="shared" si="47"/>
        <v/>
      </c>
      <c r="BG37" s="88" t="str">
        <f t="shared" si="48"/>
        <v/>
      </c>
      <c r="BH37" s="95">
        <v>0</v>
      </c>
      <c r="BI37" s="96">
        <v>0</v>
      </c>
      <c r="BJ37" s="376">
        <v>0</v>
      </c>
      <c r="BK37" s="552">
        <f t="shared" si="13"/>
        <v>0</v>
      </c>
      <c r="BL37" s="238">
        <v>0</v>
      </c>
      <c r="BM37" s="552">
        <f t="shared" si="14"/>
        <v>0</v>
      </c>
      <c r="BN37" s="239">
        <v>0</v>
      </c>
      <c r="BO37" s="552">
        <f t="shared" si="15"/>
        <v>0</v>
      </c>
      <c r="BP37" s="248">
        <f t="shared" si="49"/>
        <v>0</v>
      </c>
      <c r="BQ37" s="26" t="str">
        <f t="shared" si="50"/>
        <v/>
      </c>
      <c r="BR37" s="26" t="str">
        <f t="shared" si="51"/>
        <v/>
      </c>
      <c r="BS37" s="39" t="str">
        <f t="shared" si="52"/>
        <v/>
      </c>
      <c r="BT37" s="392">
        <v>0</v>
      </c>
      <c r="BU37" s="393">
        <v>0</v>
      </c>
      <c r="BV37" s="394">
        <v>0</v>
      </c>
      <c r="BW37" s="555">
        <f t="shared" si="16"/>
        <v>0</v>
      </c>
      <c r="BX37" s="397">
        <v>0</v>
      </c>
      <c r="BY37" s="555">
        <f t="shared" si="17"/>
        <v>0</v>
      </c>
      <c r="BZ37" s="398">
        <v>0</v>
      </c>
      <c r="CA37" s="555">
        <f t="shared" si="18"/>
        <v>0</v>
      </c>
      <c r="CB37" s="395">
        <f t="shared" si="53"/>
        <v>0</v>
      </c>
      <c r="CC37" s="390" t="str">
        <f t="shared" si="54"/>
        <v/>
      </c>
      <c r="CD37" s="390" t="str">
        <f t="shared" si="55"/>
        <v/>
      </c>
      <c r="CE37" s="396" t="str">
        <f t="shared" si="56"/>
        <v/>
      </c>
      <c r="CF37" s="92">
        <v>0</v>
      </c>
      <c r="CG37" s="49">
        <v>0</v>
      </c>
      <c r="CH37" s="311"/>
      <c r="CI37" s="50">
        <f t="shared" si="57"/>
        <v>0</v>
      </c>
      <c r="CJ37" s="186">
        <v>0</v>
      </c>
      <c r="CK37" s="240">
        <v>0</v>
      </c>
      <c r="CL37" s="187">
        <f t="shared" si="119"/>
        <v>0</v>
      </c>
      <c r="CM37" s="241">
        <v>0</v>
      </c>
      <c r="CN37" s="242">
        <f t="shared" si="123"/>
        <v>0</v>
      </c>
      <c r="CO37" s="42">
        <f t="shared" si="58"/>
        <v>0</v>
      </c>
      <c r="CP37" s="188">
        <f t="shared" si="59"/>
        <v>0</v>
      </c>
      <c r="CQ37" s="249">
        <f t="shared" si="60"/>
        <v>0</v>
      </c>
      <c r="CR37" s="93" t="str">
        <f t="shared" si="61"/>
        <v/>
      </c>
      <c r="CS37" s="152">
        <v>0</v>
      </c>
      <c r="CT37" s="320">
        <v>0</v>
      </c>
      <c r="CU37" s="557">
        <f t="shared" si="62"/>
        <v>0</v>
      </c>
      <c r="CV37" s="53">
        <v>0</v>
      </c>
      <c r="CW37" s="314"/>
      <c r="CX37" s="557">
        <f t="shared" si="63"/>
        <v>0</v>
      </c>
      <c r="CY37" s="314"/>
      <c r="CZ37" s="314"/>
      <c r="DA37" s="557" t="str">
        <f t="shared" si="64"/>
        <v/>
      </c>
      <c r="DB37" s="558">
        <f t="shared" si="65"/>
        <v>0</v>
      </c>
      <c r="DC37" s="559">
        <f t="shared" si="66"/>
        <v>0</v>
      </c>
      <c r="DD37" s="153">
        <f t="shared" si="67"/>
        <v>0</v>
      </c>
      <c r="DE37" s="154">
        <v>0</v>
      </c>
      <c r="DF37" s="235">
        <v>0</v>
      </c>
      <c r="DG37" s="557">
        <f t="shared" si="68"/>
        <v>0</v>
      </c>
      <c r="DH37" s="236">
        <v>0</v>
      </c>
      <c r="DI37" s="237">
        <f t="shared" si="124"/>
        <v>0</v>
      </c>
      <c r="DJ37" s="557">
        <f t="shared" si="69"/>
        <v>0</v>
      </c>
      <c r="DK37" s="325">
        <f t="shared" si="70"/>
        <v>0</v>
      </c>
      <c r="DL37" s="324">
        <f t="shared" si="71"/>
        <v>0</v>
      </c>
      <c r="DM37" s="156">
        <f t="shared" si="72"/>
        <v>0</v>
      </c>
      <c r="DN37" s="247">
        <f t="shared" si="73"/>
        <v>0</v>
      </c>
      <c r="DO37" s="94" t="str">
        <f t="shared" si="74"/>
        <v/>
      </c>
      <c r="DP37" s="501">
        <v>0</v>
      </c>
      <c r="DQ37" s="4">
        <v>0</v>
      </c>
      <c r="DR37" s="4">
        <v>0</v>
      </c>
      <c r="DS37" s="498">
        <f t="shared" si="126"/>
        <v>0</v>
      </c>
      <c r="DT37" s="499">
        <f t="shared" si="76"/>
        <v>0</v>
      </c>
      <c r="DU37" s="500" t="str">
        <f t="shared" si="77"/>
        <v/>
      </c>
      <c r="DV37" s="404">
        <v>0</v>
      </c>
      <c r="DW37" s="2">
        <v>0</v>
      </c>
      <c r="DX37" s="2">
        <v>0</v>
      </c>
      <c r="DY37" s="24">
        <f t="shared" si="127"/>
        <v>0</v>
      </c>
      <c r="DZ37" s="249">
        <f t="shared" si="79"/>
        <v>0</v>
      </c>
      <c r="EA37" s="93" t="str">
        <f t="shared" si="80"/>
        <v/>
      </c>
      <c r="EB37" s="152">
        <v>0</v>
      </c>
      <c r="EC37" s="53">
        <v>0</v>
      </c>
      <c r="ED37" s="591">
        <v>0</v>
      </c>
      <c r="EE37" s="560">
        <f t="shared" si="122"/>
        <v>0</v>
      </c>
      <c r="EF37" s="235">
        <v>0</v>
      </c>
      <c r="EG37" s="155">
        <f t="shared" si="81"/>
        <v>0</v>
      </c>
      <c r="EH37" s="236">
        <v>0</v>
      </c>
      <c r="EI37" s="562">
        <f t="shared" si="82"/>
        <v>0</v>
      </c>
      <c r="EJ37" s="247">
        <f t="shared" si="83"/>
        <v>0</v>
      </c>
      <c r="EK37" s="94" t="str">
        <f t="shared" si="84"/>
        <v/>
      </c>
      <c r="EL37" s="6"/>
      <c r="EM37" s="4"/>
      <c r="EN37" s="40" t="str">
        <f t="shared" si="125"/>
        <v/>
      </c>
      <c r="EO37" s="37" t="str">
        <f t="shared" si="86"/>
        <v/>
      </c>
      <c r="EP37" s="27" t="str">
        <f t="shared" si="87"/>
        <v/>
      </c>
      <c r="EQ37" s="119" t="str">
        <f t="shared" si="88"/>
        <v/>
      </c>
      <c r="ER37" s="528" t="str">
        <f t="shared" si="89"/>
        <v/>
      </c>
      <c r="ES37" s="62" t="str">
        <f t="shared" si="90"/>
        <v/>
      </c>
      <c r="ET37" s="51" t="str">
        <f t="shared" si="91"/>
        <v/>
      </c>
      <c r="EU37" s="38" t="str">
        <f t="shared" si="92"/>
        <v/>
      </c>
      <c r="EV37" s="330" t="str">
        <f t="shared" si="93"/>
        <v/>
      </c>
      <c r="EW37" s="75" t="str">
        <f t="shared" si="94"/>
        <v/>
      </c>
      <c r="EX37" s="56" t="str">
        <f t="shared" si="95"/>
        <v/>
      </c>
      <c r="EY37" s="55" t="str">
        <f t="shared" si="96"/>
        <v/>
      </c>
      <c r="EZ37" s="55" t="str">
        <f t="shared" si="97"/>
        <v/>
      </c>
      <c r="FA37" s="55" t="str">
        <f t="shared" si="98"/>
        <v/>
      </c>
      <c r="FB37" s="55" t="str">
        <f t="shared" si="99"/>
        <v/>
      </c>
      <c r="FC37" s="57" t="str">
        <f t="shared" si="100"/>
        <v/>
      </c>
      <c r="FD37" s="56">
        <f t="shared" si="101"/>
        <v>0</v>
      </c>
      <c r="FE37" s="55">
        <f t="shared" si="102"/>
        <v>0</v>
      </c>
      <c r="FF37" s="55">
        <f t="shared" si="103"/>
        <v>0</v>
      </c>
      <c r="FG37" s="55">
        <f t="shared" si="104"/>
        <v>0</v>
      </c>
      <c r="FH37" s="57"/>
      <c r="FI37" s="777"/>
      <c r="FJ37" s="777"/>
      <c r="FK37" s="107">
        <f t="shared" si="105"/>
        <v>0</v>
      </c>
      <c r="FL37" s="107" t="s">
        <v>175</v>
      </c>
      <c r="FM37" s="107">
        <f t="shared" si="106"/>
        <v>200</v>
      </c>
      <c r="FN37" s="107" t="str">
        <f t="shared" si="107"/>
        <v>0/200</v>
      </c>
      <c r="FO37" s="107">
        <f t="shared" si="108"/>
        <v>0</v>
      </c>
      <c r="FP37" s="107" t="s">
        <v>175</v>
      </c>
      <c r="FQ37" s="107">
        <f t="shared" si="109"/>
        <v>200</v>
      </c>
      <c r="FR37" s="107" t="str">
        <f t="shared" si="110"/>
        <v>0/200</v>
      </c>
      <c r="FS37" s="107">
        <f t="shared" si="111"/>
        <v>0</v>
      </c>
      <c r="FT37" s="107" t="s">
        <v>175</v>
      </c>
      <c r="FU37" s="107">
        <f t="shared" si="112"/>
        <v>100</v>
      </c>
      <c r="FV37" s="107" t="str">
        <f t="shared" si="113"/>
        <v>0/100</v>
      </c>
      <c r="FW37" s="107">
        <f t="shared" si="114"/>
        <v>0</v>
      </c>
      <c r="FX37" s="107" t="s">
        <v>175</v>
      </c>
      <c r="FY37" s="107">
        <f t="shared" si="115"/>
        <v>100</v>
      </c>
      <c r="FZ37" s="107" t="str">
        <f t="shared" si="116"/>
        <v>0/100</v>
      </c>
      <c r="GA37" s="107">
        <f t="shared" si="117"/>
        <v>0</v>
      </c>
      <c r="GB37" s="107" t="s">
        <v>175</v>
      </c>
      <c r="GC37" s="107">
        <f t="shared" si="118"/>
        <v>200</v>
      </c>
      <c r="GD37" s="107" t="str">
        <f t="shared" si="29"/>
        <v>0/200</v>
      </c>
    </row>
    <row r="38" spans="1:186" ht="21.75" customHeight="1">
      <c r="A38" s="100">
        <f t="shared" si="30"/>
        <v>0</v>
      </c>
      <c r="B38" s="230">
        <v>30</v>
      </c>
      <c r="C38" s="28">
        <v>30</v>
      </c>
      <c r="D38" s="24">
        <f t="shared" si="31"/>
        <v>0</v>
      </c>
      <c r="E38" s="2"/>
      <c r="F38" s="290"/>
      <c r="G38" s="2"/>
      <c r="H38" s="2"/>
      <c r="I38" s="2"/>
      <c r="J38" s="2"/>
      <c r="K38" s="590"/>
      <c r="L38" s="7">
        <v>0</v>
      </c>
      <c r="M38" s="43">
        <v>0</v>
      </c>
      <c r="N38" s="309">
        <v>0</v>
      </c>
      <c r="O38" s="541">
        <f t="shared" si="32"/>
        <v>0</v>
      </c>
      <c r="P38" s="233">
        <v>0</v>
      </c>
      <c r="Q38" s="541">
        <f t="shared" si="2"/>
        <v>0</v>
      </c>
      <c r="R38" s="234">
        <v>0</v>
      </c>
      <c r="S38" s="541">
        <f t="shared" si="3"/>
        <v>0</v>
      </c>
      <c r="T38" s="246">
        <f t="shared" si="33"/>
        <v>0</v>
      </c>
      <c r="U38" s="25" t="str">
        <f t="shared" si="34"/>
        <v/>
      </c>
      <c r="V38" s="25" t="str">
        <f t="shared" si="35"/>
        <v/>
      </c>
      <c r="W38" s="85" t="str">
        <f t="shared" si="36"/>
        <v/>
      </c>
      <c r="X38" s="346">
        <v>0</v>
      </c>
      <c r="Y38" s="347">
        <v>0</v>
      </c>
      <c r="Z38" s="348">
        <v>0</v>
      </c>
      <c r="AA38" s="544">
        <f t="shared" si="4"/>
        <v>0</v>
      </c>
      <c r="AB38" s="351">
        <v>0</v>
      </c>
      <c r="AC38" s="544">
        <f t="shared" si="5"/>
        <v>0</v>
      </c>
      <c r="AD38" s="352">
        <v>0</v>
      </c>
      <c r="AE38" s="544">
        <f t="shared" si="6"/>
        <v>0</v>
      </c>
      <c r="AF38" s="349">
        <f t="shared" si="37"/>
        <v>0</v>
      </c>
      <c r="AG38" s="344" t="str">
        <f t="shared" si="38"/>
        <v/>
      </c>
      <c r="AH38" s="344" t="str">
        <f t="shared" si="39"/>
        <v/>
      </c>
      <c r="AI38" s="350" t="str">
        <f t="shared" si="40"/>
        <v/>
      </c>
      <c r="AJ38" s="368">
        <v>0</v>
      </c>
      <c r="AK38" s="369">
        <v>0</v>
      </c>
      <c r="AL38" s="370">
        <v>0</v>
      </c>
      <c r="AM38" s="547">
        <f t="shared" si="7"/>
        <v>0</v>
      </c>
      <c r="AN38" s="373">
        <v>0</v>
      </c>
      <c r="AO38" s="547">
        <f t="shared" si="8"/>
        <v>0</v>
      </c>
      <c r="AP38" s="374">
        <v>0</v>
      </c>
      <c r="AQ38" s="547">
        <f t="shared" si="9"/>
        <v>0</v>
      </c>
      <c r="AR38" s="371">
        <f t="shared" si="41"/>
        <v>0</v>
      </c>
      <c r="AS38" s="366" t="str">
        <f t="shared" si="42"/>
        <v/>
      </c>
      <c r="AT38" s="366" t="str">
        <f t="shared" si="43"/>
        <v/>
      </c>
      <c r="AU38" s="372" t="str">
        <f t="shared" si="44"/>
        <v/>
      </c>
      <c r="AV38" s="152">
        <v>0</v>
      </c>
      <c r="AW38" s="53">
        <v>0</v>
      </c>
      <c r="AX38" s="375">
        <v>0</v>
      </c>
      <c r="AY38" s="549">
        <f t="shared" si="10"/>
        <v>0</v>
      </c>
      <c r="AZ38" s="235">
        <v>0</v>
      </c>
      <c r="BA38" s="549">
        <f t="shared" si="11"/>
        <v>0</v>
      </c>
      <c r="BB38" s="236">
        <v>0</v>
      </c>
      <c r="BC38" s="549">
        <f t="shared" si="12"/>
        <v>0</v>
      </c>
      <c r="BD38" s="247">
        <f t="shared" si="45"/>
        <v>0</v>
      </c>
      <c r="BE38" s="54" t="str">
        <f t="shared" si="46"/>
        <v/>
      </c>
      <c r="BF38" s="54" t="str">
        <f t="shared" si="47"/>
        <v/>
      </c>
      <c r="BG38" s="88" t="str">
        <f t="shared" si="48"/>
        <v/>
      </c>
      <c r="BH38" s="95">
        <v>0</v>
      </c>
      <c r="BI38" s="96">
        <v>0</v>
      </c>
      <c r="BJ38" s="376">
        <v>0</v>
      </c>
      <c r="BK38" s="552">
        <f t="shared" si="13"/>
        <v>0</v>
      </c>
      <c r="BL38" s="238">
        <v>0</v>
      </c>
      <c r="BM38" s="552">
        <f t="shared" si="14"/>
        <v>0</v>
      </c>
      <c r="BN38" s="239">
        <v>0</v>
      </c>
      <c r="BO38" s="552">
        <f t="shared" si="15"/>
        <v>0</v>
      </c>
      <c r="BP38" s="248">
        <f t="shared" si="49"/>
        <v>0</v>
      </c>
      <c r="BQ38" s="26" t="str">
        <f t="shared" si="50"/>
        <v/>
      </c>
      <c r="BR38" s="26" t="str">
        <f t="shared" si="51"/>
        <v/>
      </c>
      <c r="BS38" s="39" t="str">
        <f t="shared" si="52"/>
        <v/>
      </c>
      <c r="BT38" s="392">
        <v>0</v>
      </c>
      <c r="BU38" s="393">
        <v>0</v>
      </c>
      <c r="BV38" s="394">
        <v>0</v>
      </c>
      <c r="BW38" s="555">
        <f t="shared" si="16"/>
        <v>0</v>
      </c>
      <c r="BX38" s="397">
        <v>0</v>
      </c>
      <c r="BY38" s="555">
        <f t="shared" si="17"/>
        <v>0</v>
      </c>
      <c r="BZ38" s="398">
        <v>0</v>
      </c>
      <c r="CA38" s="555">
        <f t="shared" si="18"/>
        <v>0</v>
      </c>
      <c r="CB38" s="395">
        <f t="shared" si="53"/>
        <v>0</v>
      </c>
      <c r="CC38" s="390" t="str">
        <f t="shared" si="54"/>
        <v/>
      </c>
      <c r="CD38" s="390" t="str">
        <f t="shared" si="55"/>
        <v/>
      </c>
      <c r="CE38" s="396" t="str">
        <f t="shared" si="56"/>
        <v/>
      </c>
      <c r="CF38" s="92">
        <v>0</v>
      </c>
      <c r="CG38" s="49">
        <v>0</v>
      </c>
      <c r="CH38" s="311"/>
      <c r="CI38" s="50">
        <f t="shared" si="57"/>
        <v>0</v>
      </c>
      <c r="CJ38" s="186">
        <v>0</v>
      </c>
      <c r="CK38" s="240">
        <v>0</v>
      </c>
      <c r="CL38" s="187">
        <f t="shared" si="119"/>
        <v>0</v>
      </c>
      <c r="CM38" s="241">
        <v>0</v>
      </c>
      <c r="CN38" s="242">
        <f t="shared" si="123"/>
        <v>0</v>
      </c>
      <c r="CO38" s="42">
        <f t="shared" si="58"/>
        <v>0</v>
      </c>
      <c r="CP38" s="188">
        <f t="shared" si="59"/>
        <v>0</v>
      </c>
      <c r="CQ38" s="249">
        <f t="shared" si="60"/>
        <v>0</v>
      </c>
      <c r="CR38" s="93" t="str">
        <f t="shared" si="61"/>
        <v/>
      </c>
      <c r="CS38" s="152">
        <v>0</v>
      </c>
      <c r="CT38" s="320">
        <v>0</v>
      </c>
      <c r="CU38" s="557">
        <f t="shared" si="62"/>
        <v>0</v>
      </c>
      <c r="CV38" s="53">
        <v>0</v>
      </c>
      <c r="CW38" s="314"/>
      <c r="CX38" s="557">
        <f t="shared" si="63"/>
        <v>0</v>
      </c>
      <c r="CY38" s="314"/>
      <c r="CZ38" s="314"/>
      <c r="DA38" s="557" t="str">
        <f t="shared" si="64"/>
        <v/>
      </c>
      <c r="DB38" s="558">
        <f t="shared" si="65"/>
        <v>0</v>
      </c>
      <c r="DC38" s="559">
        <f t="shared" si="66"/>
        <v>0</v>
      </c>
      <c r="DD38" s="153">
        <f t="shared" si="67"/>
        <v>0</v>
      </c>
      <c r="DE38" s="154">
        <v>0</v>
      </c>
      <c r="DF38" s="235">
        <v>0</v>
      </c>
      <c r="DG38" s="557">
        <f t="shared" si="68"/>
        <v>0</v>
      </c>
      <c r="DH38" s="236">
        <v>0</v>
      </c>
      <c r="DI38" s="237">
        <f t="shared" si="124"/>
        <v>0</v>
      </c>
      <c r="DJ38" s="557">
        <f t="shared" si="69"/>
        <v>0</v>
      </c>
      <c r="DK38" s="325">
        <f t="shared" si="70"/>
        <v>0</v>
      </c>
      <c r="DL38" s="324">
        <f t="shared" si="71"/>
        <v>0</v>
      </c>
      <c r="DM38" s="156">
        <f t="shared" si="72"/>
        <v>0</v>
      </c>
      <c r="DN38" s="247">
        <f t="shared" si="73"/>
        <v>0</v>
      </c>
      <c r="DO38" s="94" t="str">
        <f t="shared" si="74"/>
        <v/>
      </c>
      <c r="DP38" s="501">
        <v>0</v>
      </c>
      <c r="DQ38" s="4">
        <v>0</v>
      </c>
      <c r="DR38" s="4">
        <v>0</v>
      </c>
      <c r="DS38" s="498">
        <f t="shared" si="126"/>
        <v>0</v>
      </c>
      <c r="DT38" s="499">
        <f t="shared" si="76"/>
        <v>0</v>
      </c>
      <c r="DU38" s="500" t="str">
        <f t="shared" si="77"/>
        <v/>
      </c>
      <c r="DV38" s="404">
        <v>0</v>
      </c>
      <c r="DW38" s="2">
        <v>0</v>
      </c>
      <c r="DX38" s="2">
        <v>0</v>
      </c>
      <c r="DY38" s="24">
        <f t="shared" si="127"/>
        <v>0</v>
      </c>
      <c r="DZ38" s="249">
        <f t="shared" si="79"/>
        <v>0</v>
      </c>
      <c r="EA38" s="93" t="str">
        <f t="shared" si="80"/>
        <v/>
      </c>
      <c r="EB38" s="152">
        <v>0</v>
      </c>
      <c r="EC38" s="53">
        <v>0</v>
      </c>
      <c r="ED38" s="591">
        <v>0</v>
      </c>
      <c r="EE38" s="560">
        <f t="shared" si="122"/>
        <v>0</v>
      </c>
      <c r="EF38" s="235">
        <v>0</v>
      </c>
      <c r="EG38" s="155">
        <f t="shared" si="81"/>
        <v>0</v>
      </c>
      <c r="EH38" s="236">
        <v>0</v>
      </c>
      <c r="EI38" s="562">
        <f t="shared" si="82"/>
        <v>0</v>
      </c>
      <c r="EJ38" s="247">
        <f t="shared" si="83"/>
        <v>0</v>
      </c>
      <c r="EK38" s="94" t="str">
        <f t="shared" si="84"/>
        <v/>
      </c>
      <c r="EL38" s="6"/>
      <c r="EM38" s="4"/>
      <c r="EN38" s="40" t="str">
        <f t="shared" si="125"/>
        <v/>
      </c>
      <c r="EO38" s="37" t="str">
        <f t="shared" si="86"/>
        <v/>
      </c>
      <c r="EP38" s="27" t="str">
        <f t="shared" si="87"/>
        <v/>
      </c>
      <c r="EQ38" s="119" t="str">
        <f t="shared" si="88"/>
        <v/>
      </c>
      <c r="ER38" s="528" t="str">
        <f t="shared" si="89"/>
        <v/>
      </c>
      <c r="ES38" s="62" t="str">
        <f t="shared" si="90"/>
        <v/>
      </c>
      <c r="ET38" s="51" t="str">
        <f t="shared" si="91"/>
        <v/>
      </c>
      <c r="EU38" s="38" t="str">
        <f t="shared" si="92"/>
        <v/>
      </c>
      <c r="EV38" s="330" t="str">
        <f t="shared" si="93"/>
        <v/>
      </c>
      <c r="EW38" s="75" t="str">
        <f t="shared" si="94"/>
        <v/>
      </c>
      <c r="EX38" s="56" t="str">
        <f t="shared" si="95"/>
        <v/>
      </c>
      <c r="EY38" s="55" t="str">
        <f t="shared" si="96"/>
        <v/>
      </c>
      <c r="EZ38" s="55" t="str">
        <f t="shared" si="97"/>
        <v/>
      </c>
      <c r="FA38" s="55" t="str">
        <f t="shared" si="98"/>
        <v/>
      </c>
      <c r="FB38" s="55" t="str">
        <f t="shared" si="99"/>
        <v/>
      </c>
      <c r="FC38" s="57" t="str">
        <f t="shared" si="100"/>
        <v/>
      </c>
      <c r="FD38" s="56">
        <f t="shared" si="101"/>
        <v>0</v>
      </c>
      <c r="FE38" s="55">
        <f t="shared" si="102"/>
        <v>0</v>
      </c>
      <c r="FF38" s="55">
        <f t="shared" si="103"/>
        <v>0</v>
      </c>
      <c r="FG38" s="55">
        <f t="shared" si="104"/>
        <v>0</v>
      </c>
      <c r="FH38" s="57"/>
      <c r="FI38" s="777"/>
      <c r="FJ38" s="777"/>
      <c r="FK38" s="107">
        <f t="shared" si="105"/>
        <v>0</v>
      </c>
      <c r="FL38" s="107" t="s">
        <v>175</v>
      </c>
      <c r="FM38" s="107">
        <f t="shared" si="106"/>
        <v>200</v>
      </c>
      <c r="FN38" s="107" t="str">
        <f t="shared" si="107"/>
        <v>0/200</v>
      </c>
      <c r="FO38" s="107">
        <f t="shared" si="108"/>
        <v>0</v>
      </c>
      <c r="FP38" s="107" t="s">
        <v>175</v>
      </c>
      <c r="FQ38" s="107">
        <f t="shared" si="109"/>
        <v>200</v>
      </c>
      <c r="FR38" s="107" t="str">
        <f t="shared" si="110"/>
        <v>0/200</v>
      </c>
      <c r="FS38" s="107">
        <f t="shared" si="111"/>
        <v>0</v>
      </c>
      <c r="FT38" s="107" t="s">
        <v>175</v>
      </c>
      <c r="FU38" s="107">
        <f t="shared" si="112"/>
        <v>100</v>
      </c>
      <c r="FV38" s="107" t="str">
        <f t="shared" si="113"/>
        <v>0/100</v>
      </c>
      <c r="FW38" s="107">
        <f t="shared" si="114"/>
        <v>0</v>
      </c>
      <c r="FX38" s="107" t="s">
        <v>175</v>
      </c>
      <c r="FY38" s="107">
        <f t="shared" si="115"/>
        <v>100</v>
      </c>
      <c r="FZ38" s="107" t="str">
        <f t="shared" si="116"/>
        <v>0/100</v>
      </c>
      <c r="GA38" s="107">
        <f t="shared" si="117"/>
        <v>0</v>
      </c>
      <c r="GB38" s="107" t="s">
        <v>175</v>
      </c>
      <c r="GC38" s="107">
        <f t="shared" si="118"/>
        <v>200</v>
      </c>
      <c r="GD38" s="107" t="str">
        <f t="shared" si="29"/>
        <v>0/200</v>
      </c>
    </row>
    <row r="39" spans="1:186" ht="21.75" customHeight="1">
      <c r="A39" s="100">
        <f t="shared" si="30"/>
        <v>0</v>
      </c>
      <c r="B39" s="230">
        <v>31</v>
      </c>
      <c r="C39" s="23">
        <v>31</v>
      </c>
      <c r="D39" s="24">
        <f t="shared" si="31"/>
        <v>0</v>
      </c>
      <c r="E39" s="2"/>
      <c r="F39" s="290"/>
      <c r="G39" s="1"/>
      <c r="H39" s="2"/>
      <c r="I39" s="2"/>
      <c r="J39" s="2"/>
      <c r="K39" s="590"/>
      <c r="L39" s="7">
        <v>0</v>
      </c>
      <c r="M39" s="43">
        <v>0</v>
      </c>
      <c r="N39" s="309">
        <v>0</v>
      </c>
      <c r="O39" s="541">
        <f t="shared" si="32"/>
        <v>0</v>
      </c>
      <c r="P39" s="233">
        <v>0</v>
      </c>
      <c r="Q39" s="541">
        <f t="shared" si="2"/>
        <v>0</v>
      </c>
      <c r="R39" s="234">
        <v>0</v>
      </c>
      <c r="S39" s="541">
        <f t="shared" si="3"/>
        <v>0</v>
      </c>
      <c r="T39" s="246">
        <f t="shared" si="33"/>
        <v>0</v>
      </c>
      <c r="U39" s="25" t="str">
        <f t="shared" si="34"/>
        <v/>
      </c>
      <c r="V39" s="25" t="str">
        <f t="shared" si="35"/>
        <v/>
      </c>
      <c r="W39" s="85" t="str">
        <f t="shared" si="36"/>
        <v/>
      </c>
      <c r="X39" s="346">
        <v>0</v>
      </c>
      <c r="Y39" s="347">
        <v>0</v>
      </c>
      <c r="Z39" s="348">
        <v>0</v>
      </c>
      <c r="AA39" s="544">
        <f t="shared" si="4"/>
        <v>0</v>
      </c>
      <c r="AB39" s="351">
        <v>0</v>
      </c>
      <c r="AC39" s="544">
        <f t="shared" si="5"/>
        <v>0</v>
      </c>
      <c r="AD39" s="352">
        <v>0</v>
      </c>
      <c r="AE39" s="544">
        <f t="shared" si="6"/>
        <v>0</v>
      </c>
      <c r="AF39" s="349">
        <f t="shared" si="37"/>
        <v>0</v>
      </c>
      <c r="AG39" s="344" t="str">
        <f t="shared" si="38"/>
        <v/>
      </c>
      <c r="AH39" s="344" t="str">
        <f t="shared" si="39"/>
        <v/>
      </c>
      <c r="AI39" s="350" t="str">
        <f t="shared" si="40"/>
        <v/>
      </c>
      <c r="AJ39" s="368">
        <v>0</v>
      </c>
      <c r="AK39" s="369">
        <v>0</v>
      </c>
      <c r="AL39" s="370">
        <v>0</v>
      </c>
      <c r="AM39" s="547">
        <f t="shared" si="7"/>
        <v>0</v>
      </c>
      <c r="AN39" s="373">
        <v>0</v>
      </c>
      <c r="AO39" s="547">
        <f t="shared" si="8"/>
        <v>0</v>
      </c>
      <c r="AP39" s="374">
        <v>0</v>
      </c>
      <c r="AQ39" s="547">
        <f t="shared" si="9"/>
        <v>0</v>
      </c>
      <c r="AR39" s="371">
        <f t="shared" si="41"/>
        <v>0</v>
      </c>
      <c r="AS39" s="366" t="str">
        <f t="shared" si="42"/>
        <v/>
      </c>
      <c r="AT39" s="366" t="str">
        <f t="shared" si="43"/>
        <v/>
      </c>
      <c r="AU39" s="372" t="str">
        <f t="shared" si="44"/>
        <v/>
      </c>
      <c r="AV39" s="152">
        <v>0</v>
      </c>
      <c r="AW39" s="53">
        <v>0</v>
      </c>
      <c r="AX39" s="375">
        <v>0</v>
      </c>
      <c r="AY39" s="549">
        <f t="shared" si="10"/>
        <v>0</v>
      </c>
      <c r="AZ39" s="235">
        <v>0</v>
      </c>
      <c r="BA39" s="549">
        <f t="shared" si="11"/>
        <v>0</v>
      </c>
      <c r="BB39" s="236">
        <v>0</v>
      </c>
      <c r="BC39" s="549">
        <f t="shared" si="12"/>
        <v>0</v>
      </c>
      <c r="BD39" s="247">
        <f t="shared" si="45"/>
        <v>0</v>
      </c>
      <c r="BE39" s="54" t="str">
        <f t="shared" si="46"/>
        <v/>
      </c>
      <c r="BF39" s="54" t="str">
        <f t="shared" si="47"/>
        <v/>
      </c>
      <c r="BG39" s="88" t="str">
        <f t="shared" si="48"/>
        <v/>
      </c>
      <c r="BH39" s="95">
        <v>0</v>
      </c>
      <c r="BI39" s="96">
        <v>0</v>
      </c>
      <c r="BJ39" s="376">
        <v>0</v>
      </c>
      <c r="BK39" s="552">
        <f t="shared" si="13"/>
        <v>0</v>
      </c>
      <c r="BL39" s="238">
        <v>0</v>
      </c>
      <c r="BM39" s="552">
        <f t="shared" si="14"/>
        <v>0</v>
      </c>
      <c r="BN39" s="239">
        <v>0</v>
      </c>
      <c r="BO39" s="552">
        <f t="shared" si="15"/>
        <v>0</v>
      </c>
      <c r="BP39" s="248">
        <f t="shared" si="49"/>
        <v>0</v>
      </c>
      <c r="BQ39" s="26" t="str">
        <f t="shared" si="50"/>
        <v/>
      </c>
      <c r="BR39" s="26" t="str">
        <f t="shared" si="51"/>
        <v/>
      </c>
      <c r="BS39" s="39" t="str">
        <f t="shared" si="52"/>
        <v/>
      </c>
      <c r="BT39" s="392">
        <v>0</v>
      </c>
      <c r="BU39" s="393">
        <v>0</v>
      </c>
      <c r="BV39" s="394">
        <v>0</v>
      </c>
      <c r="BW39" s="555">
        <f t="shared" si="16"/>
        <v>0</v>
      </c>
      <c r="BX39" s="397">
        <v>0</v>
      </c>
      <c r="BY39" s="555">
        <f t="shared" si="17"/>
        <v>0</v>
      </c>
      <c r="BZ39" s="398">
        <v>0</v>
      </c>
      <c r="CA39" s="555">
        <f t="shared" si="18"/>
        <v>0</v>
      </c>
      <c r="CB39" s="395">
        <f t="shared" si="53"/>
        <v>0</v>
      </c>
      <c r="CC39" s="390" t="str">
        <f t="shared" si="54"/>
        <v/>
      </c>
      <c r="CD39" s="390" t="str">
        <f t="shared" si="55"/>
        <v/>
      </c>
      <c r="CE39" s="396" t="str">
        <f t="shared" si="56"/>
        <v/>
      </c>
      <c r="CF39" s="92">
        <v>0</v>
      </c>
      <c r="CG39" s="49">
        <v>0</v>
      </c>
      <c r="CH39" s="311"/>
      <c r="CI39" s="50">
        <f t="shared" si="57"/>
        <v>0</v>
      </c>
      <c r="CJ39" s="186">
        <v>0</v>
      </c>
      <c r="CK39" s="240">
        <v>0</v>
      </c>
      <c r="CL39" s="187">
        <f t="shared" si="119"/>
        <v>0</v>
      </c>
      <c r="CM39" s="241">
        <v>0</v>
      </c>
      <c r="CN39" s="242">
        <f t="shared" si="123"/>
        <v>0</v>
      </c>
      <c r="CO39" s="42">
        <f t="shared" si="58"/>
        <v>0</v>
      </c>
      <c r="CP39" s="188">
        <f t="shared" si="59"/>
        <v>0</v>
      </c>
      <c r="CQ39" s="249">
        <f t="shared" si="60"/>
        <v>0</v>
      </c>
      <c r="CR39" s="93" t="str">
        <f t="shared" si="61"/>
        <v/>
      </c>
      <c r="CS39" s="152">
        <v>0</v>
      </c>
      <c r="CT39" s="320">
        <v>0</v>
      </c>
      <c r="CU39" s="557">
        <f t="shared" si="62"/>
        <v>0</v>
      </c>
      <c r="CV39" s="53">
        <v>0</v>
      </c>
      <c r="CW39" s="314"/>
      <c r="CX39" s="557">
        <f t="shared" si="63"/>
        <v>0</v>
      </c>
      <c r="CY39" s="314"/>
      <c r="CZ39" s="314"/>
      <c r="DA39" s="557" t="str">
        <f t="shared" si="64"/>
        <v/>
      </c>
      <c r="DB39" s="558">
        <f t="shared" si="65"/>
        <v>0</v>
      </c>
      <c r="DC39" s="559">
        <f t="shared" si="66"/>
        <v>0</v>
      </c>
      <c r="DD39" s="153">
        <f t="shared" si="67"/>
        <v>0</v>
      </c>
      <c r="DE39" s="154">
        <v>0</v>
      </c>
      <c r="DF39" s="235">
        <v>0</v>
      </c>
      <c r="DG39" s="557">
        <f t="shared" si="68"/>
        <v>0</v>
      </c>
      <c r="DH39" s="236">
        <v>0</v>
      </c>
      <c r="DI39" s="237">
        <f t="shared" si="124"/>
        <v>0</v>
      </c>
      <c r="DJ39" s="557">
        <f t="shared" si="69"/>
        <v>0</v>
      </c>
      <c r="DK39" s="325">
        <f t="shared" si="70"/>
        <v>0</v>
      </c>
      <c r="DL39" s="324">
        <f t="shared" si="71"/>
        <v>0</v>
      </c>
      <c r="DM39" s="156">
        <f t="shared" si="72"/>
        <v>0</v>
      </c>
      <c r="DN39" s="247">
        <f t="shared" si="73"/>
        <v>0</v>
      </c>
      <c r="DO39" s="94" t="str">
        <f t="shared" si="74"/>
        <v/>
      </c>
      <c r="DP39" s="501">
        <v>0</v>
      </c>
      <c r="DQ39" s="4">
        <v>0</v>
      </c>
      <c r="DR39" s="4">
        <v>0</v>
      </c>
      <c r="DS39" s="498">
        <f t="shared" si="126"/>
        <v>0</v>
      </c>
      <c r="DT39" s="499">
        <f t="shared" si="76"/>
        <v>0</v>
      </c>
      <c r="DU39" s="500" t="str">
        <f t="shared" si="77"/>
        <v/>
      </c>
      <c r="DV39" s="404">
        <v>0</v>
      </c>
      <c r="DW39" s="2">
        <v>0</v>
      </c>
      <c r="DX39" s="2">
        <v>0</v>
      </c>
      <c r="DY39" s="24">
        <f t="shared" si="127"/>
        <v>0</v>
      </c>
      <c r="DZ39" s="249">
        <f t="shared" si="79"/>
        <v>0</v>
      </c>
      <c r="EA39" s="93" t="str">
        <f t="shared" si="80"/>
        <v/>
      </c>
      <c r="EB39" s="152">
        <v>0</v>
      </c>
      <c r="EC39" s="53">
        <v>0</v>
      </c>
      <c r="ED39" s="591">
        <v>0</v>
      </c>
      <c r="EE39" s="560">
        <f t="shared" si="122"/>
        <v>0</v>
      </c>
      <c r="EF39" s="235">
        <v>0</v>
      </c>
      <c r="EG39" s="155">
        <f t="shared" si="81"/>
        <v>0</v>
      </c>
      <c r="EH39" s="236">
        <v>0</v>
      </c>
      <c r="EI39" s="562">
        <f t="shared" si="82"/>
        <v>0</v>
      </c>
      <c r="EJ39" s="247">
        <f t="shared" si="83"/>
        <v>0</v>
      </c>
      <c r="EK39" s="94" t="str">
        <f t="shared" si="84"/>
        <v/>
      </c>
      <c r="EL39" s="6"/>
      <c r="EM39" s="4"/>
      <c r="EN39" s="40" t="str">
        <f t="shared" si="125"/>
        <v/>
      </c>
      <c r="EO39" s="37" t="str">
        <f t="shared" si="86"/>
        <v/>
      </c>
      <c r="EP39" s="27" t="str">
        <f t="shared" si="87"/>
        <v/>
      </c>
      <c r="EQ39" s="119" t="str">
        <f t="shared" si="88"/>
        <v/>
      </c>
      <c r="ER39" s="528" t="str">
        <f t="shared" si="89"/>
        <v/>
      </c>
      <c r="ES39" s="62" t="str">
        <f t="shared" si="90"/>
        <v/>
      </c>
      <c r="ET39" s="51" t="str">
        <f t="shared" si="91"/>
        <v/>
      </c>
      <c r="EU39" s="38" t="str">
        <f t="shared" si="92"/>
        <v/>
      </c>
      <c r="EV39" s="330" t="str">
        <f t="shared" si="93"/>
        <v/>
      </c>
      <c r="EW39" s="75" t="str">
        <f t="shared" si="94"/>
        <v/>
      </c>
      <c r="EX39" s="56" t="str">
        <f t="shared" si="95"/>
        <v/>
      </c>
      <c r="EY39" s="55" t="str">
        <f t="shared" si="96"/>
        <v/>
      </c>
      <c r="EZ39" s="55" t="str">
        <f t="shared" si="97"/>
        <v/>
      </c>
      <c r="FA39" s="55" t="str">
        <f t="shared" si="98"/>
        <v/>
      </c>
      <c r="FB39" s="55" t="str">
        <f t="shared" si="99"/>
        <v/>
      </c>
      <c r="FC39" s="57" t="str">
        <f t="shared" si="100"/>
        <v/>
      </c>
      <c r="FD39" s="56">
        <f t="shared" si="101"/>
        <v>0</v>
      </c>
      <c r="FE39" s="55">
        <f t="shared" si="102"/>
        <v>0</v>
      </c>
      <c r="FF39" s="55">
        <f t="shared" si="103"/>
        <v>0</v>
      </c>
      <c r="FG39" s="55">
        <f t="shared" si="104"/>
        <v>0</v>
      </c>
      <c r="FH39" s="57"/>
      <c r="FI39" s="777"/>
      <c r="FJ39" s="777"/>
      <c r="FK39" s="107">
        <f t="shared" si="105"/>
        <v>0</v>
      </c>
      <c r="FL39" s="107" t="s">
        <v>175</v>
      </c>
      <c r="FM39" s="107">
        <f t="shared" si="106"/>
        <v>200</v>
      </c>
      <c r="FN39" s="107" t="str">
        <f t="shared" si="107"/>
        <v>0/200</v>
      </c>
      <c r="FO39" s="107">
        <f t="shared" si="108"/>
        <v>0</v>
      </c>
      <c r="FP39" s="107" t="s">
        <v>175</v>
      </c>
      <c r="FQ39" s="107">
        <f t="shared" si="109"/>
        <v>200</v>
      </c>
      <c r="FR39" s="107" t="str">
        <f t="shared" si="110"/>
        <v>0/200</v>
      </c>
      <c r="FS39" s="107">
        <f t="shared" si="111"/>
        <v>0</v>
      </c>
      <c r="FT39" s="107" t="s">
        <v>175</v>
      </c>
      <c r="FU39" s="107">
        <f t="shared" si="112"/>
        <v>100</v>
      </c>
      <c r="FV39" s="107" t="str">
        <f t="shared" si="113"/>
        <v>0/100</v>
      </c>
      <c r="FW39" s="107">
        <f t="shared" si="114"/>
        <v>0</v>
      </c>
      <c r="FX39" s="107" t="s">
        <v>175</v>
      </c>
      <c r="FY39" s="107">
        <f t="shared" si="115"/>
        <v>100</v>
      </c>
      <c r="FZ39" s="107" t="str">
        <f t="shared" si="116"/>
        <v>0/100</v>
      </c>
      <c r="GA39" s="107">
        <f t="shared" si="117"/>
        <v>0</v>
      </c>
      <c r="GB39" s="107" t="s">
        <v>175</v>
      </c>
      <c r="GC39" s="107">
        <f t="shared" si="118"/>
        <v>200</v>
      </c>
      <c r="GD39" s="107" t="str">
        <f t="shared" si="29"/>
        <v>0/200</v>
      </c>
    </row>
    <row r="40" spans="1:186" ht="21.75" customHeight="1">
      <c r="A40" s="100">
        <f t="shared" si="30"/>
        <v>0</v>
      </c>
      <c r="B40" s="230">
        <v>32</v>
      </c>
      <c r="C40" s="28">
        <v>32</v>
      </c>
      <c r="D40" s="24">
        <f t="shared" si="31"/>
        <v>0</v>
      </c>
      <c r="E40" s="2"/>
      <c r="F40" s="290"/>
      <c r="G40" s="2"/>
      <c r="H40" s="2"/>
      <c r="I40" s="2"/>
      <c r="J40" s="2"/>
      <c r="K40" s="590"/>
      <c r="L40" s="7">
        <v>0</v>
      </c>
      <c r="M40" s="43">
        <v>0</v>
      </c>
      <c r="N40" s="309">
        <v>0</v>
      </c>
      <c r="O40" s="541">
        <f t="shared" si="32"/>
        <v>0</v>
      </c>
      <c r="P40" s="233">
        <v>0</v>
      </c>
      <c r="Q40" s="541">
        <f t="shared" si="2"/>
        <v>0</v>
      </c>
      <c r="R40" s="234">
        <v>0</v>
      </c>
      <c r="S40" s="541">
        <f t="shared" si="3"/>
        <v>0</v>
      </c>
      <c r="T40" s="246">
        <f t="shared" si="33"/>
        <v>0</v>
      </c>
      <c r="U40" s="25" t="str">
        <f t="shared" si="34"/>
        <v/>
      </c>
      <c r="V40" s="25" t="str">
        <f t="shared" si="35"/>
        <v/>
      </c>
      <c r="W40" s="85" t="str">
        <f t="shared" si="36"/>
        <v/>
      </c>
      <c r="X40" s="346">
        <v>0</v>
      </c>
      <c r="Y40" s="347">
        <v>0</v>
      </c>
      <c r="Z40" s="348">
        <v>0</v>
      </c>
      <c r="AA40" s="544">
        <f t="shared" si="4"/>
        <v>0</v>
      </c>
      <c r="AB40" s="351">
        <v>0</v>
      </c>
      <c r="AC40" s="544">
        <f t="shared" si="5"/>
        <v>0</v>
      </c>
      <c r="AD40" s="352">
        <v>0</v>
      </c>
      <c r="AE40" s="544">
        <f t="shared" si="6"/>
        <v>0</v>
      </c>
      <c r="AF40" s="349">
        <f t="shared" si="37"/>
        <v>0</v>
      </c>
      <c r="AG40" s="344" t="str">
        <f t="shared" si="38"/>
        <v/>
      </c>
      <c r="AH40" s="344" t="str">
        <f t="shared" si="39"/>
        <v/>
      </c>
      <c r="AI40" s="350" t="str">
        <f t="shared" si="40"/>
        <v/>
      </c>
      <c r="AJ40" s="368">
        <v>0</v>
      </c>
      <c r="AK40" s="369">
        <v>0</v>
      </c>
      <c r="AL40" s="370">
        <v>0</v>
      </c>
      <c r="AM40" s="547">
        <f t="shared" si="7"/>
        <v>0</v>
      </c>
      <c r="AN40" s="373">
        <v>0</v>
      </c>
      <c r="AO40" s="547">
        <f t="shared" si="8"/>
        <v>0</v>
      </c>
      <c r="AP40" s="374">
        <v>0</v>
      </c>
      <c r="AQ40" s="547">
        <f t="shared" si="9"/>
        <v>0</v>
      </c>
      <c r="AR40" s="371">
        <f t="shared" si="41"/>
        <v>0</v>
      </c>
      <c r="AS40" s="366" t="str">
        <f t="shared" si="42"/>
        <v/>
      </c>
      <c r="AT40" s="366" t="str">
        <f t="shared" si="43"/>
        <v/>
      </c>
      <c r="AU40" s="372" t="str">
        <f t="shared" si="44"/>
        <v/>
      </c>
      <c r="AV40" s="152">
        <v>0</v>
      </c>
      <c r="AW40" s="53">
        <v>0</v>
      </c>
      <c r="AX40" s="375">
        <v>0</v>
      </c>
      <c r="AY40" s="549">
        <f t="shared" si="10"/>
        <v>0</v>
      </c>
      <c r="AZ40" s="235">
        <v>0</v>
      </c>
      <c r="BA40" s="549">
        <f t="shared" si="11"/>
        <v>0</v>
      </c>
      <c r="BB40" s="236">
        <v>0</v>
      </c>
      <c r="BC40" s="549">
        <f t="shared" si="12"/>
        <v>0</v>
      </c>
      <c r="BD40" s="247">
        <f t="shared" si="45"/>
        <v>0</v>
      </c>
      <c r="BE40" s="54" t="str">
        <f t="shared" si="46"/>
        <v/>
      </c>
      <c r="BF40" s="54" t="str">
        <f t="shared" si="47"/>
        <v/>
      </c>
      <c r="BG40" s="88" t="str">
        <f t="shared" si="48"/>
        <v/>
      </c>
      <c r="BH40" s="95">
        <v>0</v>
      </c>
      <c r="BI40" s="96">
        <v>0</v>
      </c>
      <c r="BJ40" s="376">
        <v>0</v>
      </c>
      <c r="BK40" s="552">
        <f t="shared" si="13"/>
        <v>0</v>
      </c>
      <c r="BL40" s="238">
        <v>0</v>
      </c>
      <c r="BM40" s="552">
        <f t="shared" si="14"/>
        <v>0</v>
      </c>
      <c r="BN40" s="239">
        <v>0</v>
      </c>
      <c r="BO40" s="552">
        <f t="shared" si="15"/>
        <v>0</v>
      </c>
      <c r="BP40" s="248">
        <f t="shared" si="49"/>
        <v>0</v>
      </c>
      <c r="BQ40" s="26" t="str">
        <f t="shared" si="50"/>
        <v/>
      </c>
      <c r="BR40" s="26" t="str">
        <f t="shared" si="51"/>
        <v/>
      </c>
      <c r="BS40" s="39" t="str">
        <f t="shared" si="52"/>
        <v/>
      </c>
      <c r="BT40" s="392">
        <v>0</v>
      </c>
      <c r="BU40" s="393">
        <v>0</v>
      </c>
      <c r="BV40" s="394">
        <v>0</v>
      </c>
      <c r="BW40" s="555">
        <f t="shared" si="16"/>
        <v>0</v>
      </c>
      <c r="BX40" s="397">
        <v>0</v>
      </c>
      <c r="BY40" s="555">
        <f t="shared" si="17"/>
        <v>0</v>
      </c>
      <c r="BZ40" s="398">
        <v>0</v>
      </c>
      <c r="CA40" s="555">
        <f t="shared" si="18"/>
        <v>0</v>
      </c>
      <c r="CB40" s="395">
        <f t="shared" si="53"/>
        <v>0</v>
      </c>
      <c r="CC40" s="390" t="str">
        <f t="shared" si="54"/>
        <v/>
      </c>
      <c r="CD40" s="390" t="str">
        <f t="shared" si="55"/>
        <v/>
      </c>
      <c r="CE40" s="396" t="str">
        <f t="shared" si="56"/>
        <v/>
      </c>
      <c r="CF40" s="92">
        <v>0</v>
      </c>
      <c r="CG40" s="49">
        <v>0</v>
      </c>
      <c r="CH40" s="311"/>
      <c r="CI40" s="50">
        <f t="shared" si="57"/>
        <v>0</v>
      </c>
      <c r="CJ40" s="186">
        <v>0</v>
      </c>
      <c r="CK40" s="240">
        <v>0</v>
      </c>
      <c r="CL40" s="187">
        <f t="shared" si="119"/>
        <v>0</v>
      </c>
      <c r="CM40" s="241">
        <v>0</v>
      </c>
      <c r="CN40" s="242">
        <f t="shared" si="123"/>
        <v>0</v>
      </c>
      <c r="CO40" s="42">
        <f t="shared" si="58"/>
        <v>0</v>
      </c>
      <c r="CP40" s="188">
        <f t="shared" si="59"/>
        <v>0</v>
      </c>
      <c r="CQ40" s="249">
        <f t="shared" si="60"/>
        <v>0</v>
      </c>
      <c r="CR40" s="93" t="str">
        <f t="shared" si="61"/>
        <v/>
      </c>
      <c r="CS40" s="152">
        <v>0</v>
      </c>
      <c r="CT40" s="320">
        <v>0</v>
      </c>
      <c r="CU40" s="557">
        <f t="shared" si="62"/>
        <v>0</v>
      </c>
      <c r="CV40" s="53">
        <v>0</v>
      </c>
      <c r="CW40" s="314"/>
      <c r="CX40" s="557">
        <f t="shared" si="63"/>
        <v>0</v>
      </c>
      <c r="CY40" s="314"/>
      <c r="CZ40" s="314"/>
      <c r="DA40" s="557" t="str">
        <f t="shared" si="64"/>
        <v/>
      </c>
      <c r="DB40" s="558">
        <f t="shared" si="65"/>
        <v>0</v>
      </c>
      <c r="DC40" s="559">
        <f t="shared" si="66"/>
        <v>0</v>
      </c>
      <c r="DD40" s="153">
        <f t="shared" si="67"/>
        <v>0</v>
      </c>
      <c r="DE40" s="154">
        <v>0</v>
      </c>
      <c r="DF40" s="235">
        <v>0</v>
      </c>
      <c r="DG40" s="557">
        <f t="shared" si="68"/>
        <v>0</v>
      </c>
      <c r="DH40" s="236">
        <v>0</v>
      </c>
      <c r="DI40" s="237">
        <f t="shared" si="124"/>
        <v>0</v>
      </c>
      <c r="DJ40" s="557">
        <f t="shared" si="69"/>
        <v>0</v>
      </c>
      <c r="DK40" s="325">
        <f t="shared" si="70"/>
        <v>0</v>
      </c>
      <c r="DL40" s="324">
        <f t="shared" si="71"/>
        <v>0</v>
      </c>
      <c r="DM40" s="156">
        <f t="shared" si="72"/>
        <v>0</v>
      </c>
      <c r="DN40" s="247">
        <f t="shared" si="73"/>
        <v>0</v>
      </c>
      <c r="DO40" s="94" t="str">
        <f t="shared" si="74"/>
        <v/>
      </c>
      <c r="DP40" s="501">
        <v>0</v>
      </c>
      <c r="DQ40" s="4">
        <v>0</v>
      </c>
      <c r="DR40" s="4">
        <v>0</v>
      </c>
      <c r="DS40" s="498">
        <f t="shared" si="126"/>
        <v>0</v>
      </c>
      <c r="DT40" s="499">
        <f t="shared" si="76"/>
        <v>0</v>
      </c>
      <c r="DU40" s="500" t="str">
        <f t="shared" si="77"/>
        <v/>
      </c>
      <c r="DV40" s="404">
        <v>0</v>
      </c>
      <c r="DW40" s="2">
        <v>0</v>
      </c>
      <c r="DX40" s="2">
        <v>0</v>
      </c>
      <c r="DY40" s="24">
        <f t="shared" si="127"/>
        <v>0</v>
      </c>
      <c r="DZ40" s="249">
        <f t="shared" si="79"/>
        <v>0</v>
      </c>
      <c r="EA40" s="93" t="str">
        <f t="shared" si="80"/>
        <v/>
      </c>
      <c r="EB40" s="152">
        <v>0</v>
      </c>
      <c r="EC40" s="53">
        <v>0</v>
      </c>
      <c r="ED40" s="591">
        <v>0</v>
      </c>
      <c r="EE40" s="560">
        <f t="shared" si="122"/>
        <v>0</v>
      </c>
      <c r="EF40" s="235">
        <v>0</v>
      </c>
      <c r="EG40" s="155">
        <f t="shared" si="81"/>
        <v>0</v>
      </c>
      <c r="EH40" s="236">
        <v>0</v>
      </c>
      <c r="EI40" s="562">
        <f t="shared" si="82"/>
        <v>0</v>
      </c>
      <c r="EJ40" s="247">
        <f t="shared" si="83"/>
        <v>0</v>
      </c>
      <c r="EK40" s="94" t="str">
        <f t="shared" si="84"/>
        <v/>
      </c>
      <c r="EL40" s="6"/>
      <c r="EM40" s="4"/>
      <c r="EN40" s="40" t="str">
        <f t="shared" si="125"/>
        <v/>
      </c>
      <c r="EO40" s="37" t="str">
        <f t="shared" si="86"/>
        <v/>
      </c>
      <c r="EP40" s="27" t="str">
        <f t="shared" si="87"/>
        <v/>
      </c>
      <c r="EQ40" s="119" t="str">
        <f t="shared" si="88"/>
        <v/>
      </c>
      <c r="ER40" s="528" t="str">
        <f t="shared" si="89"/>
        <v/>
      </c>
      <c r="ES40" s="62" t="str">
        <f t="shared" si="90"/>
        <v/>
      </c>
      <c r="ET40" s="51" t="str">
        <f t="shared" si="91"/>
        <v/>
      </c>
      <c r="EU40" s="38" t="str">
        <f t="shared" si="92"/>
        <v/>
      </c>
      <c r="EV40" s="330" t="str">
        <f t="shared" si="93"/>
        <v/>
      </c>
      <c r="EW40" s="75" t="str">
        <f t="shared" si="94"/>
        <v/>
      </c>
      <c r="EX40" s="56" t="str">
        <f t="shared" si="95"/>
        <v/>
      </c>
      <c r="EY40" s="55" t="str">
        <f t="shared" si="96"/>
        <v/>
      </c>
      <c r="EZ40" s="55" t="str">
        <f t="shared" si="97"/>
        <v/>
      </c>
      <c r="FA40" s="55" t="str">
        <f t="shared" si="98"/>
        <v/>
      </c>
      <c r="FB40" s="55" t="str">
        <f t="shared" si="99"/>
        <v/>
      </c>
      <c r="FC40" s="57" t="str">
        <f t="shared" si="100"/>
        <v/>
      </c>
      <c r="FD40" s="56">
        <f t="shared" si="101"/>
        <v>0</v>
      </c>
      <c r="FE40" s="55">
        <f t="shared" si="102"/>
        <v>0</v>
      </c>
      <c r="FF40" s="55">
        <f t="shared" si="103"/>
        <v>0</v>
      </c>
      <c r="FG40" s="55">
        <f t="shared" si="104"/>
        <v>0</v>
      </c>
      <c r="FH40" s="57"/>
      <c r="FI40" s="777"/>
      <c r="FJ40" s="777"/>
      <c r="FK40" s="107">
        <f t="shared" si="105"/>
        <v>0</v>
      </c>
      <c r="FL40" s="107" t="s">
        <v>175</v>
      </c>
      <c r="FM40" s="107">
        <f t="shared" si="106"/>
        <v>200</v>
      </c>
      <c r="FN40" s="107" t="str">
        <f t="shared" si="107"/>
        <v>0/200</v>
      </c>
      <c r="FO40" s="107">
        <f t="shared" si="108"/>
        <v>0</v>
      </c>
      <c r="FP40" s="107" t="s">
        <v>175</v>
      </c>
      <c r="FQ40" s="107">
        <f t="shared" si="109"/>
        <v>200</v>
      </c>
      <c r="FR40" s="107" t="str">
        <f t="shared" si="110"/>
        <v>0/200</v>
      </c>
      <c r="FS40" s="107">
        <f t="shared" si="111"/>
        <v>0</v>
      </c>
      <c r="FT40" s="107" t="s">
        <v>175</v>
      </c>
      <c r="FU40" s="107">
        <f t="shared" si="112"/>
        <v>100</v>
      </c>
      <c r="FV40" s="107" t="str">
        <f t="shared" si="113"/>
        <v>0/100</v>
      </c>
      <c r="FW40" s="107">
        <f t="shared" si="114"/>
        <v>0</v>
      </c>
      <c r="FX40" s="107" t="s">
        <v>175</v>
      </c>
      <c r="FY40" s="107">
        <f t="shared" si="115"/>
        <v>100</v>
      </c>
      <c r="FZ40" s="107" t="str">
        <f t="shared" si="116"/>
        <v>0/100</v>
      </c>
      <c r="GA40" s="107">
        <f t="shared" si="117"/>
        <v>0</v>
      </c>
      <c r="GB40" s="107" t="s">
        <v>175</v>
      </c>
      <c r="GC40" s="107">
        <f t="shared" si="118"/>
        <v>200</v>
      </c>
      <c r="GD40" s="107" t="str">
        <f t="shared" si="29"/>
        <v>0/200</v>
      </c>
    </row>
    <row r="41" spans="1:186" ht="21.75" customHeight="1">
      <c r="A41" s="100">
        <f t="shared" si="30"/>
        <v>0</v>
      </c>
      <c r="B41" s="230">
        <v>33</v>
      </c>
      <c r="C41" s="23">
        <v>33</v>
      </c>
      <c r="D41" s="24">
        <f t="shared" si="31"/>
        <v>0</v>
      </c>
      <c r="E41" s="2"/>
      <c r="F41" s="290"/>
      <c r="G41" s="1"/>
      <c r="H41" s="2"/>
      <c r="I41" s="2"/>
      <c r="J41" s="2"/>
      <c r="K41" s="590"/>
      <c r="L41" s="7">
        <v>0</v>
      </c>
      <c r="M41" s="43">
        <v>0</v>
      </c>
      <c r="N41" s="309">
        <v>0</v>
      </c>
      <c r="O41" s="541">
        <f t="shared" si="32"/>
        <v>0</v>
      </c>
      <c r="P41" s="233">
        <v>0</v>
      </c>
      <c r="Q41" s="541">
        <f t="shared" si="2"/>
        <v>0</v>
      </c>
      <c r="R41" s="234">
        <v>0</v>
      </c>
      <c r="S41" s="541">
        <f t="shared" si="3"/>
        <v>0</v>
      </c>
      <c r="T41" s="246">
        <f t="shared" si="33"/>
        <v>0</v>
      </c>
      <c r="U41" s="25" t="str">
        <f t="shared" si="34"/>
        <v/>
      </c>
      <c r="V41" s="25" t="str">
        <f t="shared" si="35"/>
        <v/>
      </c>
      <c r="W41" s="85" t="str">
        <f t="shared" si="36"/>
        <v/>
      </c>
      <c r="X41" s="346">
        <v>0</v>
      </c>
      <c r="Y41" s="347">
        <v>0</v>
      </c>
      <c r="Z41" s="348">
        <v>0</v>
      </c>
      <c r="AA41" s="544">
        <f t="shared" si="4"/>
        <v>0</v>
      </c>
      <c r="AB41" s="351">
        <v>0</v>
      </c>
      <c r="AC41" s="544">
        <f t="shared" si="5"/>
        <v>0</v>
      </c>
      <c r="AD41" s="352">
        <v>0</v>
      </c>
      <c r="AE41" s="544">
        <f t="shared" si="6"/>
        <v>0</v>
      </c>
      <c r="AF41" s="349">
        <f t="shared" si="37"/>
        <v>0</v>
      </c>
      <c r="AG41" s="344" t="str">
        <f t="shared" si="38"/>
        <v/>
      </c>
      <c r="AH41" s="344" t="str">
        <f t="shared" si="39"/>
        <v/>
      </c>
      <c r="AI41" s="350" t="str">
        <f t="shared" si="40"/>
        <v/>
      </c>
      <c r="AJ41" s="368">
        <v>0</v>
      </c>
      <c r="AK41" s="369">
        <v>0</v>
      </c>
      <c r="AL41" s="370">
        <v>0</v>
      </c>
      <c r="AM41" s="547">
        <f t="shared" si="7"/>
        <v>0</v>
      </c>
      <c r="AN41" s="373">
        <v>0</v>
      </c>
      <c r="AO41" s="547">
        <f t="shared" si="8"/>
        <v>0</v>
      </c>
      <c r="AP41" s="374">
        <v>0</v>
      </c>
      <c r="AQ41" s="547">
        <f t="shared" si="9"/>
        <v>0</v>
      </c>
      <c r="AR41" s="371">
        <f t="shared" si="41"/>
        <v>0</v>
      </c>
      <c r="AS41" s="366" t="str">
        <f t="shared" si="42"/>
        <v/>
      </c>
      <c r="AT41" s="366" t="str">
        <f t="shared" si="43"/>
        <v/>
      </c>
      <c r="AU41" s="372" t="str">
        <f t="shared" si="44"/>
        <v/>
      </c>
      <c r="AV41" s="152">
        <v>0</v>
      </c>
      <c r="AW41" s="53">
        <v>0</v>
      </c>
      <c r="AX41" s="375">
        <v>0</v>
      </c>
      <c r="AY41" s="549">
        <f t="shared" si="10"/>
        <v>0</v>
      </c>
      <c r="AZ41" s="235">
        <v>0</v>
      </c>
      <c r="BA41" s="549">
        <f t="shared" si="11"/>
        <v>0</v>
      </c>
      <c r="BB41" s="236">
        <v>0</v>
      </c>
      <c r="BC41" s="549">
        <f t="shared" si="12"/>
        <v>0</v>
      </c>
      <c r="BD41" s="247">
        <f t="shared" si="45"/>
        <v>0</v>
      </c>
      <c r="BE41" s="54" t="str">
        <f t="shared" si="46"/>
        <v/>
      </c>
      <c r="BF41" s="54" t="str">
        <f t="shared" si="47"/>
        <v/>
      </c>
      <c r="BG41" s="88" t="str">
        <f t="shared" si="48"/>
        <v/>
      </c>
      <c r="BH41" s="95">
        <v>0</v>
      </c>
      <c r="BI41" s="96">
        <v>0</v>
      </c>
      <c r="BJ41" s="376">
        <v>0</v>
      </c>
      <c r="BK41" s="552">
        <f t="shared" si="13"/>
        <v>0</v>
      </c>
      <c r="BL41" s="238">
        <v>0</v>
      </c>
      <c r="BM41" s="552">
        <f t="shared" si="14"/>
        <v>0</v>
      </c>
      <c r="BN41" s="239">
        <v>0</v>
      </c>
      <c r="BO41" s="552">
        <f t="shared" si="15"/>
        <v>0</v>
      </c>
      <c r="BP41" s="248">
        <f t="shared" si="49"/>
        <v>0</v>
      </c>
      <c r="BQ41" s="26" t="str">
        <f t="shared" si="50"/>
        <v/>
      </c>
      <c r="BR41" s="26" t="str">
        <f t="shared" si="51"/>
        <v/>
      </c>
      <c r="BS41" s="39" t="str">
        <f t="shared" si="52"/>
        <v/>
      </c>
      <c r="BT41" s="392">
        <v>0</v>
      </c>
      <c r="BU41" s="393">
        <v>0</v>
      </c>
      <c r="BV41" s="394">
        <v>0</v>
      </c>
      <c r="BW41" s="555">
        <f t="shared" si="16"/>
        <v>0</v>
      </c>
      <c r="BX41" s="397">
        <v>0</v>
      </c>
      <c r="BY41" s="555">
        <f t="shared" si="17"/>
        <v>0</v>
      </c>
      <c r="BZ41" s="398">
        <v>0</v>
      </c>
      <c r="CA41" s="555">
        <f t="shared" si="18"/>
        <v>0</v>
      </c>
      <c r="CB41" s="395">
        <f t="shared" si="53"/>
        <v>0</v>
      </c>
      <c r="CC41" s="390" t="str">
        <f t="shared" si="54"/>
        <v/>
      </c>
      <c r="CD41" s="390" t="str">
        <f t="shared" si="55"/>
        <v/>
      </c>
      <c r="CE41" s="396" t="str">
        <f t="shared" si="56"/>
        <v/>
      </c>
      <c r="CF41" s="92">
        <v>0</v>
      </c>
      <c r="CG41" s="49">
        <v>0</v>
      </c>
      <c r="CH41" s="311"/>
      <c r="CI41" s="50">
        <f t="shared" si="57"/>
        <v>0</v>
      </c>
      <c r="CJ41" s="186">
        <v>0</v>
      </c>
      <c r="CK41" s="240">
        <v>0</v>
      </c>
      <c r="CL41" s="187">
        <f t="shared" si="119"/>
        <v>0</v>
      </c>
      <c r="CM41" s="241">
        <v>0</v>
      </c>
      <c r="CN41" s="242">
        <f t="shared" si="123"/>
        <v>0</v>
      </c>
      <c r="CO41" s="42">
        <f t="shared" si="58"/>
        <v>0</v>
      </c>
      <c r="CP41" s="188">
        <f t="shared" si="59"/>
        <v>0</v>
      </c>
      <c r="CQ41" s="249">
        <f t="shared" si="60"/>
        <v>0</v>
      </c>
      <c r="CR41" s="93" t="str">
        <f t="shared" si="61"/>
        <v/>
      </c>
      <c r="CS41" s="152">
        <v>0</v>
      </c>
      <c r="CT41" s="320">
        <v>0</v>
      </c>
      <c r="CU41" s="557">
        <f t="shared" si="62"/>
        <v>0</v>
      </c>
      <c r="CV41" s="53">
        <v>0</v>
      </c>
      <c r="CW41" s="314"/>
      <c r="CX41" s="557">
        <f t="shared" si="63"/>
        <v>0</v>
      </c>
      <c r="CY41" s="314"/>
      <c r="CZ41" s="314"/>
      <c r="DA41" s="557" t="str">
        <f t="shared" si="64"/>
        <v/>
      </c>
      <c r="DB41" s="558">
        <f t="shared" si="65"/>
        <v>0</v>
      </c>
      <c r="DC41" s="559">
        <f t="shared" si="66"/>
        <v>0</v>
      </c>
      <c r="DD41" s="153">
        <f t="shared" si="67"/>
        <v>0</v>
      </c>
      <c r="DE41" s="154">
        <v>0</v>
      </c>
      <c r="DF41" s="235">
        <v>0</v>
      </c>
      <c r="DG41" s="557">
        <f t="shared" si="68"/>
        <v>0</v>
      </c>
      <c r="DH41" s="236">
        <v>0</v>
      </c>
      <c r="DI41" s="237">
        <f t="shared" si="124"/>
        <v>0</v>
      </c>
      <c r="DJ41" s="557">
        <f t="shared" si="69"/>
        <v>0</v>
      </c>
      <c r="DK41" s="325">
        <f t="shared" si="70"/>
        <v>0</v>
      </c>
      <c r="DL41" s="324">
        <f t="shared" si="71"/>
        <v>0</v>
      </c>
      <c r="DM41" s="156">
        <f t="shared" si="72"/>
        <v>0</v>
      </c>
      <c r="DN41" s="247">
        <f t="shared" si="73"/>
        <v>0</v>
      </c>
      <c r="DO41" s="94" t="str">
        <f t="shared" si="74"/>
        <v/>
      </c>
      <c r="DP41" s="501">
        <v>0</v>
      </c>
      <c r="DQ41" s="4">
        <v>0</v>
      </c>
      <c r="DR41" s="4">
        <v>0</v>
      </c>
      <c r="DS41" s="498">
        <f t="shared" si="126"/>
        <v>0</v>
      </c>
      <c r="DT41" s="499">
        <f t="shared" si="76"/>
        <v>0</v>
      </c>
      <c r="DU41" s="500" t="str">
        <f t="shared" si="77"/>
        <v/>
      </c>
      <c r="DV41" s="404">
        <v>0</v>
      </c>
      <c r="DW41" s="2">
        <v>0</v>
      </c>
      <c r="DX41" s="2">
        <v>0</v>
      </c>
      <c r="DY41" s="24">
        <f t="shared" si="127"/>
        <v>0</v>
      </c>
      <c r="DZ41" s="249">
        <f t="shared" si="79"/>
        <v>0</v>
      </c>
      <c r="EA41" s="93" t="str">
        <f t="shared" si="80"/>
        <v/>
      </c>
      <c r="EB41" s="152">
        <v>0</v>
      </c>
      <c r="EC41" s="53">
        <v>0</v>
      </c>
      <c r="ED41" s="591">
        <v>0</v>
      </c>
      <c r="EE41" s="560">
        <f t="shared" si="122"/>
        <v>0</v>
      </c>
      <c r="EF41" s="235">
        <v>0</v>
      </c>
      <c r="EG41" s="155">
        <f t="shared" si="81"/>
        <v>0</v>
      </c>
      <c r="EH41" s="236">
        <v>0</v>
      </c>
      <c r="EI41" s="562">
        <f t="shared" si="82"/>
        <v>0</v>
      </c>
      <c r="EJ41" s="247">
        <f t="shared" si="83"/>
        <v>0</v>
      </c>
      <c r="EK41" s="94" t="str">
        <f t="shared" si="84"/>
        <v/>
      </c>
      <c r="EL41" s="6"/>
      <c r="EM41" s="4"/>
      <c r="EN41" s="40" t="str">
        <f t="shared" si="125"/>
        <v/>
      </c>
      <c r="EO41" s="37" t="str">
        <f t="shared" si="86"/>
        <v/>
      </c>
      <c r="EP41" s="27" t="str">
        <f t="shared" si="87"/>
        <v/>
      </c>
      <c r="EQ41" s="119" t="str">
        <f t="shared" si="88"/>
        <v/>
      </c>
      <c r="ER41" s="528" t="str">
        <f t="shared" si="89"/>
        <v/>
      </c>
      <c r="ES41" s="62" t="str">
        <f t="shared" si="90"/>
        <v/>
      </c>
      <c r="ET41" s="51" t="str">
        <f t="shared" si="91"/>
        <v/>
      </c>
      <c r="EU41" s="38" t="str">
        <f t="shared" si="92"/>
        <v/>
      </c>
      <c r="EV41" s="330" t="str">
        <f t="shared" si="93"/>
        <v/>
      </c>
      <c r="EW41" s="75" t="str">
        <f t="shared" si="94"/>
        <v/>
      </c>
      <c r="EX41" s="56" t="str">
        <f t="shared" si="95"/>
        <v/>
      </c>
      <c r="EY41" s="55" t="str">
        <f t="shared" si="96"/>
        <v/>
      </c>
      <c r="EZ41" s="55" t="str">
        <f t="shared" si="97"/>
        <v/>
      </c>
      <c r="FA41" s="55" t="str">
        <f t="shared" si="98"/>
        <v/>
      </c>
      <c r="FB41" s="55" t="str">
        <f t="shared" si="99"/>
        <v/>
      </c>
      <c r="FC41" s="57" t="str">
        <f t="shared" si="100"/>
        <v/>
      </c>
      <c r="FD41" s="56">
        <f t="shared" si="101"/>
        <v>0</v>
      </c>
      <c r="FE41" s="55">
        <f t="shared" si="102"/>
        <v>0</v>
      </c>
      <c r="FF41" s="55">
        <f t="shared" si="103"/>
        <v>0</v>
      </c>
      <c r="FG41" s="55">
        <f t="shared" si="104"/>
        <v>0</v>
      </c>
      <c r="FH41" s="57"/>
      <c r="FI41" s="777"/>
      <c r="FJ41" s="777"/>
      <c r="FK41" s="107">
        <f t="shared" si="105"/>
        <v>0</v>
      </c>
      <c r="FL41" s="107" t="s">
        <v>175</v>
      </c>
      <c r="FM41" s="107">
        <f t="shared" si="106"/>
        <v>200</v>
      </c>
      <c r="FN41" s="107" t="str">
        <f t="shared" si="107"/>
        <v>0/200</v>
      </c>
      <c r="FO41" s="107">
        <f t="shared" si="108"/>
        <v>0</v>
      </c>
      <c r="FP41" s="107" t="s">
        <v>175</v>
      </c>
      <c r="FQ41" s="107">
        <f t="shared" si="109"/>
        <v>200</v>
      </c>
      <c r="FR41" s="107" t="str">
        <f t="shared" si="110"/>
        <v>0/200</v>
      </c>
      <c r="FS41" s="107">
        <f t="shared" si="111"/>
        <v>0</v>
      </c>
      <c r="FT41" s="107" t="s">
        <v>175</v>
      </c>
      <c r="FU41" s="107">
        <f t="shared" si="112"/>
        <v>100</v>
      </c>
      <c r="FV41" s="107" t="str">
        <f t="shared" si="113"/>
        <v>0/100</v>
      </c>
      <c r="FW41" s="107">
        <f t="shared" si="114"/>
        <v>0</v>
      </c>
      <c r="FX41" s="107" t="s">
        <v>175</v>
      </c>
      <c r="FY41" s="107">
        <f t="shared" si="115"/>
        <v>100</v>
      </c>
      <c r="FZ41" s="107" t="str">
        <f t="shared" si="116"/>
        <v>0/100</v>
      </c>
      <c r="GA41" s="107">
        <f t="shared" si="117"/>
        <v>0</v>
      </c>
      <c r="GB41" s="107" t="s">
        <v>175</v>
      </c>
      <c r="GC41" s="107">
        <f t="shared" si="118"/>
        <v>200</v>
      </c>
      <c r="GD41" s="107" t="str">
        <f t="shared" si="29"/>
        <v>0/200</v>
      </c>
    </row>
    <row r="42" spans="1:186" ht="21.75" customHeight="1">
      <c r="A42" s="100">
        <f t="shared" si="30"/>
        <v>0</v>
      </c>
      <c r="B42" s="230">
        <v>34</v>
      </c>
      <c r="C42" s="28">
        <v>34</v>
      </c>
      <c r="D42" s="24">
        <f t="shared" si="31"/>
        <v>0</v>
      </c>
      <c r="E42" s="2"/>
      <c r="F42" s="290"/>
      <c r="G42" s="2"/>
      <c r="H42" s="2"/>
      <c r="I42" s="2"/>
      <c r="J42" s="2"/>
      <c r="K42" s="590"/>
      <c r="L42" s="7">
        <v>0</v>
      </c>
      <c r="M42" s="43">
        <v>0</v>
      </c>
      <c r="N42" s="309">
        <v>0</v>
      </c>
      <c r="O42" s="541">
        <f t="shared" si="32"/>
        <v>0</v>
      </c>
      <c r="P42" s="233">
        <v>0</v>
      </c>
      <c r="Q42" s="541">
        <f t="shared" si="2"/>
        <v>0</v>
      </c>
      <c r="R42" s="234">
        <v>0</v>
      </c>
      <c r="S42" s="541">
        <f t="shared" si="3"/>
        <v>0</v>
      </c>
      <c r="T42" s="246">
        <f t="shared" si="33"/>
        <v>0</v>
      </c>
      <c r="U42" s="25" t="str">
        <f t="shared" si="34"/>
        <v/>
      </c>
      <c r="V42" s="25" t="str">
        <f t="shared" si="35"/>
        <v/>
      </c>
      <c r="W42" s="85" t="str">
        <f t="shared" si="36"/>
        <v/>
      </c>
      <c r="X42" s="346">
        <v>0</v>
      </c>
      <c r="Y42" s="347">
        <v>0</v>
      </c>
      <c r="Z42" s="348">
        <v>0</v>
      </c>
      <c r="AA42" s="544">
        <f t="shared" si="4"/>
        <v>0</v>
      </c>
      <c r="AB42" s="351">
        <v>0</v>
      </c>
      <c r="AC42" s="544">
        <f t="shared" si="5"/>
        <v>0</v>
      </c>
      <c r="AD42" s="352">
        <v>0</v>
      </c>
      <c r="AE42" s="544">
        <f t="shared" si="6"/>
        <v>0</v>
      </c>
      <c r="AF42" s="349">
        <f t="shared" si="37"/>
        <v>0</v>
      </c>
      <c r="AG42" s="344" t="str">
        <f t="shared" si="38"/>
        <v/>
      </c>
      <c r="AH42" s="344" t="str">
        <f t="shared" si="39"/>
        <v/>
      </c>
      <c r="AI42" s="350" t="str">
        <f t="shared" si="40"/>
        <v/>
      </c>
      <c r="AJ42" s="368">
        <v>0</v>
      </c>
      <c r="AK42" s="369">
        <v>0</v>
      </c>
      <c r="AL42" s="370">
        <v>0</v>
      </c>
      <c r="AM42" s="547">
        <f t="shared" si="7"/>
        <v>0</v>
      </c>
      <c r="AN42" s="373">
        <v>0</v>
      </c>
      <c r="AO42" s="547">
        <f t="shared" si="8"/>
        <v>0</v>
      </c>
      <c r="AP42" s="374">
        <v>0</v>
      </c>
      <c r="AQ42" s="547">
        <f t="shared" si="9"/>
        <v>0</v>
      </c>
      <c r="AR42" s="371">
        <f t="shared" si="41"/>
        <v>0</v>
      </c>
      <c r="AS42" s="366" t="str">
        <f t="shared" si="42"/>
        <v/>
      </c>
      <c r="AT42" s="366" t="str">
        <f t="shared" si="43"/>
        <v/>
      </c>
      <c r="AU42" s="372" t="str">
        <f t="shared" si="44"/>
        <v/>
      </c>
      <c r="AV42" s="152">
        <v>0</v>
      </c>
      <c r="AW42" s="53">
        <v>0</v>
      </c>
      <c r="AX42" s="375">
        <v>0</v>
      </c>
      <c r="AY42" s="549">
        <f t="shared" si="10"/>
        <v>0</v>
      </c>
      <c r="AZ42" s="235">
        <v>0</v>
      </c>
      <c r="BA42" s="549">
        <f t="shared" si="11"/>
        <v>0</v>
      </c>
      <c r="BB42" s="236">
        <v>0</v>
      </c>
      <c r="BC42" s="549">
        <f t="shared" si="12"/>
        <v>0</v>
      </c>
      <c r="BD42" s="247">
        <f t="shared" si="45"/>
        <v>0</v>
      </c>
      <c r="BE42" s="54" t="str">
        <f t="shared" si="46"/>
        <v/>
      </c>
      <c r="BF42" s="54" t="str">
        <f t="shared" si="47"/>
        <v/>
      </c>
      <c r="BG42" s="88" t="str">
        <f t="shared" si="48"/>
        <v/>
      </c>
      <c r="BH42" s="95">
        <v>0</v>
      </c>
      <c r="BI42" s="96">
        <v>0</v>
      </c>
      <c r="BJ42" s="376">
        <v>0</v>
      </c>
      <c r="BK42" s="552">
        <f t="shared" si="13"/>
        <v>0</v>
      </c>
      <c r="BL42" s="238">
        <v>0</v>
      </c>
      <c r="BM42" s="552">
        <f t="shared" si="14"/>
        <v>0</v>
      </c>
      <c r="BN42" s="239">
        <v>0</v>
      </c>
      <c r="BO42" s="552">
        <f t="shared" si="15"/>
        <v>0</v>
      </c>
      <c r="BP42" s="248">
        <f t="shared" si="49"/>
        <v>0</v>
      </c>
      <c r="BQ42" s="26" t="str">
        <f t="shared" si="50"/>
        <v/>
      </c>
      <c r="BR42" s="26" t="str">
        <f t="shared" si="51"/>
        <v/>
      </c>
      <c r="BS42" s="39" t="str">
        <f t="shared" si="52"/>
        <v/>
      </c>
      <c r="BT42" s="392">
        <v>0</v>
      </c>
      <c r="BU42" s="393">
        <v>0</v>
      </c>
      <c r="BV42" s="394">
        <v>0</v>
      </c>
      <c r="BW42" s="555">
        <f t="shared" si="16"/>
        <v>0</v>
      </c>
      <c r="BX42" s="397">
        <v>0</v>
      </c>
      <c r="BY42" s="555">
        <f t="shared" si="17"/>
        <v>0</v>
      </c>
      <c r="BZ42" s="398">
        <v>0</v>
      </c>
      <c r="CA42" s="555">
        <f t="shared" si="18"/>
        <v>0</v>
      </c>
      <c r="CB42" s="395">
        <f t="shared" si="53"/>
        <v>0</v>
      </c>
      <c r="CC42" s="390" t="str">
        <f t="shared" si="54"/>
        <v/>
      </c>
      <c r="CD42" s="390" t="str">
        <f t="shared" si="55"/>
        <v/>
      </c>
      <c r="CE42" s="396" t="str">
        <f t="shared" si="56"/>
        <v/>
      </c>
      <c r="CF42" s="92">
        <v>0</v>
      </c>
      <c r="CG42" s="49">
        <v>0</v>
      </c>
      <c r="CH42" s="311"/>
      <c r="CI42" s="50">
        <f t="shared" si="57"/>
        <v>0</v>
      </c>
      <c r="CJ42" s="186">
        <v>0</v>
      </c>
      <c r="CK42" s="240">
        <v>0</v>
      </c>
      <c r="CL42" s="187">
        <f t="shared" si="119"/>
        <v>0</v>
      </c>
      <c r="CM42" s="241">
        <v>0</v>
      </c>
      <c r="CN42" s="242">
        <f t="shared" si="123"/>
        <v>0</v>
      </c>
      <c r="CO42" s="42">
        <f t="shared" si="58"/>
        <v>0</v>
      </c>
      <c r="CP42" s="188">
        <f t="shared" si="59"/>
        <v>0</v>
      </c>
      <c r="CQ42" s="249">
        <f t="shared" si="60"/>
        <v>0</v>
      </c>
      <c r="CR42" s="93" t="str">
        <f t="shared" si="61"/>
        <v/>
      </c>
      <c r="CS42" s="152">
        <v>0</v>
      </c>
      <c r="CT42" s="320">
        <v>0</v>
      </c>
      <c r="CU42" s="557">
        <f t="shared" si="62"/>
        <v>0</v>
      </c>
      <c r="CV42" s="53">
        <v>0</v>
      </c>
      <c r="CW42" s="314"/>
      <c r="CX42" s="557">
        <f t="shared" si="63"/>
        <v>0</v>
      </c>
      <c r="CY42" s="314"/>
      <c r="CZ42" s="314"/>
      <c r="DA42" s="557" t="str">
        <f t="shared" si="64"/>
        <v/>
      </c>
      <c r="DB42" s="558">
        <f t="shared" si="65"/>
        <v>0</v>
      </c>
      <c r="DC42" s="559">
        <f t="shared" si="66"/>
        <v>0</v>
      </c>
      <c r="DD42" s="153">
        <f t="shared" si="67"/>
        <v>0</v>
      </c>
      <c r="DE42" s="154">
        <v>0</v>
      </c>
      <c r="DF42" s="235">
        <v>0</v>
      </c>
      <c r="DG42" s="557">
        <f t="shared" si="68"/>
        <v>0</v>
      </c>
      <c r="DH42" s="236">
        <v>0</v>
      </c>
      <c r="DI42" s="237">
        <f t="shared" si="124"/>
        <v>0</v>
      </c>
      <c r="DJ42" s="557">
        <f t="shared" si="69"/>
        <v>0</v>
      </c>
      <c r="DK42" s="325">
        <f t="shared" si="70"/>
        <v>0</v>
      </c>
      <c r="DL42" s="324">
        <f t="shared" si="71"/>
        <v>0</v>
      </c>
      <c r="DM42" s="156">
        <f t="shared" si="72"/>
        <v>0</v>
      </c>
      <c r="DN42" s="247">
        <f t="shared" si="73"/>
        <v>0</v>
      </c>
      <c r="DO42" s="94" t="str">
        <f t="shared" si="74"/>
        <v/>
      </c>
      <c r="DP42" s="501">
        <v>0</v>
      </c>
      <c r="DQ42" s="4">
        <v>0</v>
      </c>
      <c r="DR42" s="4">
        <v>0</v>
      </c>
      <c r="DS42" s="498">
        <f t="shared" si="126"/>
        <v>0</v>
      </c>
      <c r="DT42" s="499">
        <f t="shared" si="76"/>
        <v>0</v>
      </c>
      <c r="DU42" s="500" t="str">
        <f t="shared" si="77"/>
        <v/>
      </c>
      <c r="DV42" s="404">
        <v>0</v>
      </c>
      <c r="DW42" s="2">
        <v>0</v>
      </c>
      <c r="DX42" s="2">
        <v>0</v>
      </c>
      <c r="DY42" s="24">
        <f t="shared" si="127"/>
        <v>0</v>
      </c>
      <c r="DZ42" s="249">
        <f t="shared" si="79"/>
        <v>0</v>
      </c>
      <c r="EA42" s="93" t="str">
        <f t="shared" si="80"/>
        <v/>
      </c>
      <c r="EB42" s="152">
        <v>0</v>
      </c>
      <c r="EC42" s="53">
        <v>0</v>
      </c>
      <c r="ED42" s="591">
        <v>0</v>
      </c>
      <c r="EE42" s="560">
        <f t="shared" si="122"/>
        <v>0</v>
      </c>
      <c r="EF42" s="235">
        <v>0</v>
      </c>
      <c r="EG42" s="155">
        <f t="shared" si="81"/>
        <v>0</v>
      </c>
      <c r="EH42" s="236">
        <v>0</v>
      </c>
      <c r="EI42" s="562">
        <f t="shared" si="82"/>
        <v>0</v>
      </c>
      <c r="EJ42" s="247">
        <f t="shared" si="83"/>
        <v>0</v>
      </c>
      <c r="EK42" s="94" t="str">
        <f t="shared" si="84"/>
        <v/>
      </c>
      <c r="EL42" s="6"/>
      <c r="EM42" s="4"/>
      <c r="EN42" s="40" t="str">
        <f t="shared" si="125"/>
        <v/>
      </c>
      <c r="EO42" s="37" t="str">
        <f t="shared" si="86"/>
        <v/>
      </c>
      <c r="EP42" s="27" t="str">
        <f t="shared" si="87"/>
        <v/>
      </c>
      <c r="EQ42" s="119" t="str">
        <f t="shared" si="88"/>
        <v/>
      </c>
      <c r="ER42" s="528" t="str">
        <f t="shared" si="89"/>
        <v/>
      </c>
      <c r="ES42" s="62" t="str">
        <f t="shared" si="90"/>
        <v/>
      </c>
      <c r="ET42" s="51" t="str">
        <f t="shared" si="91"/>
        <v/>
      </c>
      <c r="EU42" s="38" t="str">
        <f t="shared" si="92"/>
        <v/>
      </c>
      <c r="EV42" s="330" t="str">
        <f t="shared" si="93"/>
        <v/>
      </c>
      <c r="EW42" s="75" t="str">
        <f t="shared" si="94"/>
        <v/>
      </c>
      <c r="EX42" s="56" t="str">
        <f t="shared" si="95"/>
        <v/>
      </c>
      <c r="EY42" s="55" t="str">
        <f t="shared" si="96"/>
        <v/>
      </c>
      <c r="EZ42" s="55" t="str">
        <f t="shared" si="97"/>
        <v/>
      </c>
      <c r="FA42" s="55" t="str">
        <f t="shared" si="98"/>
        <v/>
      </c>
      <c r="FB42" s="55" t="str">
        <f t="shared" si="99"/>
        <v/>
      </c>
      <c r="FC42" s="57" t="str">
        <f t="shared" si="100"/>
        <v/>
      </c>
      <c r="FD42" s="56">
        <f t="shared" si="101"/>
        <v>0</v>
      </c>
      <c r="FE42" s="55">
        <f t="shared" si="102"/>
        <v>0</v>
      </c>
      <c r="FF42" s="55">
        <f t="shared" si="103"/>
        <v>0</v>
      </c>
      <c r="FG42" s="55">
        <f t="shared" si="104"/>
        <v>0</v>
      </c>
      <c r="FH42" s="57"/>
      <c r="FI42" s="777"/>
      <c r="FJ42" s="777"/>
      <c r="FK42" s="107">
        <f t="shared" si="105"/>
        <v>0</v>
      </c>
      <c r="FL42" s="107" t="s">
        <v>175</v>
      </c>
      <c r="FM42" s="107">
        <f t="shared" si="106"/>
        <v>200</v>
      </c>
      <c r="FN42" s="107" t="str">
        <f t="shared" si="107"/>
        <v>0/200</v>
      </c>
      <c r="FO42" s="107">
        <f t="shared" si="108"/>
        <v>0</v>
      </c>
      <c r="FP42" s="107" t="s">
        <v>175</v>
      </c>
      <c r="FQ42" s="107">
        <f t="shared" si="109"/>
        <v>200</v>
      </c>
      <c r="FR42" s="107" t="str">
        <f t="shared" si="110"/>
        <v>0/200</v>
      </c>
      <c r="FS42" s="107">
        <f t="shared" si="111"/>
        <v>0</v>
      </c>
      <c r="FT42" s="107" t="s">
        <v>175</v>
      </c>
      <c r="FU42" s="107">
        <f t="shared" si="112"/>
        <v>100</v>
      </c>
      <c r="FV42" s="107" t="str">
        <f t="shared" si="113"/>
        <v>0/100</v>
      </c>
      <c r="FW42" s="107">
        <f t="shared" si="114"/>
        <v>0</v>
      </c>
      <c r="FX42" s="107" t="s">
        <v>175</v>
      </c>
      <c r="FY42" s="107">
        <f t="shared" si="115"/>
        <v>100</v>
      </c>
      <c r="FZ42" s="107" t="str">
        <f t="shared" si="116"/>
        <v>0/100</v>
      </c>
      <c r="GA42" s="107">
        <f t="shared" si="117"/>
        <v>0</v>
      </c>
      <c r="GB42" s="107" t="s">
        <v>175</v>
      </c>
      <c r="GC42" s="107">
        <f t="shared" si="118"/>
        <v>200</v>
      </c>
      <c r="GD42" s="107" t="str">
        <f t="shared" si="29"/>
        <v>0/200</v>
      </c>
    </row>
    <row r="43" spans="1:186" ht="21.75" customHeight="1">
      <c r="A43" s="100">
        <f t="shared" si="30"/>
        <v>0</v>
      </c>
      <c r="B43" s="230">
        <v>35</v>
      </c>
      <c r="C43" s="23">
        <v>35</v>
      </c>
      <c r="D43" s="24">
        <f t="shared" si="31"/>
        <v>0</v>
      </c>
      <c r="E43" s="2"/>
      <c r="F43" s="290"/>
      <c r="G43" s="1"/>
      <c r="H43" s="2"/>
      <c r="I43" s="2"/>
      <c r="J43" s="2"/>
      <c r="K43" s="590"/>
      <c r="L43" s="7">
        <v>0</v>
      </c>
      <c r="M43" s="43">
        <v>0</v>
      </c>
      <c r="N43" s="309">
        <v>0</v>
      </c>
      <c r="O43" s="541">
        <f t="shared" si="32"/>
        <v>0</v>
      </c>
      <c r="P43" s="233">
        <v>0</v>
      </c>
      <c r="Q43" s="541">
        <f t="shared" si="2"/>
        <v>0</v>
      </c>
      <c r="R43" s="234">
        <v>0</v>
      </c>
      <c r="S43" s="541">
        <f t="shared" si="3"/>
        <v>0</v>
      </c>
      <c r="T43" s="246">
        <f t="shared" si="33"/>
        <v>0</v>
      </c>
      <c r="U43" s="25" t="str">
        <f t="shared" si="34"/>
        <v/>
      </c>
      <c r="V43" s="25" t="str">
        <f t="shared" si="35"/>
        <v/>
      </c>
      <c r="W43" s="85" t="str">
        <f t="shared" si="36"/>
        <v/>
      </c>
      <c r="X43" s="346">
        <v>0</v>
      </c>
      <c r="Y43" s="347">
        <v>0</v>
      </c>
      <c r="Z43" s="348">
        <v>0</v>
      </c>
      <c r="AA43" s="544">
        <f t="shared" si="4"/>
        <v>0</v>
      </c>
      <c r="AB43" s="351">
        <v>0</v>
      </c>
      <c r="AC43" s="544">
        <f t="shared" si="5"/>
        <v>0</v>
      </c>
      <c r="AD43" s="352">
        <v>0</v>
      </c>
      <c r="AE43" s="544">
        <f t="shared" si="6"/>
        <v>0</v>
      </c>
      <c r="AF43" s="349">
        <f t="shared" si="37"/>
        <v>0</v>
      </c>
      <c r="AG43" s="344" t="str">
        <f t="shared" si="38"/>
        <v/>
      </c>
      <c r="AH43" s="344" t="str">
        <f t="shared" si="39"/>
        <v/>
      </c>
      <c r="AI43" s="350" t="str">
        <f t="shared" si="40"/>
        <v/>
      </c>
      <c r="AJ43" s="368">
        <v>0</v>
      </c>
      <c r="AK43" s="369">
        <v>0</v>
      </c>
      <c r="AL43" s="370">
        <v>0</v>
      </c>
      <c r="AM43" s="547">
        <f t="shared" si="7"/>
        <v>0</v>
      </c>
      <c r="AN43" s="373">
        <v>0</v>
      </c>
      <c r="AO43" s="547">
        <f t="shared" si="8"/>
        <v>0</v>
      </c>
      <c r="AP43" s="374">
        <v>0</v>
      </c>
      <c r="AQ43" s="547">
        <f t="shared" si="9"/>
        <v>0</v>
      </c>
      <c r="AR43" s="371">
        <f t="shared" si="41"/>
        <v>0</v>
      </c>
      <c r="AS43" s="366" t="str">
        <f t="shared" si="42"/>
        <v/>
      </c>
      <c r="AT43" s="366" t="str">
        <f t="shared" si="43"/>
        <v/>
      </c>
      <c r="AU43" s="372" t="str">
        <f t="shared" si="44"/>
        <v/>
      </c>
      <c r="AV43" s="152">
        <v>0</v>
      </c>
      <c r="AW43" s="53">
        <v>0</v>
      </c>
      <c r="AX43" s="375">
        <v>0</v>
      </c>
      <c r="AY43" s="549">
        <f t="shared" si="10"/>
        <v>0</v>
      </c>
      <c r="AZ43" s="235">
        <v>0</v>
      </c>
      <c r="BA43" s="549">
        <f t="shared" si="11"/>
        <v>0</v>
      </c>
      <c r="BB43" s="236">
        <v>0</v>
      </c>
      <c r="BC43" s="549">
        <f t="shared" si="12"/>
        <v>0</v>
      </c>
      <c r="BD43" s="247">
        <f t="shared" si="45"/>
        <v>0</v>
      </c>
      <c r="BE43" s="54" t="str">
        <f t="shared" si="46"/>
        <v/>
      </c>
      <c r="BF43" s="54" t="str">
        <f t="shared" si="47"/>
        <v/>
      </c>
      <c r="BG43" s="88" t="str">
        <f t="shared" si="48"/>
        <v/>
      </c>
      <c r="BH43" s="95">
        <v>0</v>
      </c>
      <c r="BI43" s="96">
        <v>0</v>
      </c>
      <c r="BJ43" s="376">
        <v>0</v>
      </c>
      <c r="BK43" s="552">
        <f t="shared" si="13"/>
        <v>0</v>
      </c>
      <c r="BL43" s="238">
        <v>0</v>
      </c>
      <c r="BM43" s="552">
        <f t="shared" si="14"/>
        <v>0</v>
      </c>
      <c r="BN43" s="239">
        <v>0</v>
      </c>
      <c r="BO43" s="552">
        <f t="shared" si="15"/>
        <v>0</v>
      </c>
      <c r="BP43" s="248">
        <f t="shared" si="49"/>
        <v>0</v>
      </c>
      <c r="BQ43" s="26" t="str">
        <f t="shared" si="50"/>
        <v/>
      </c>
      <c r="BR43" s="26" t="str">
        <f t="shared" si="51"/>
        <v/>
      </c>
      <c r="BS43" s="39" t="str">
        <f t="shared" si="52"/>
        <v/>
      </c>
      <c r="BT43" s="392">
        <v>0</v>
      </c>
      <c r="BU43" s="393">
        <v>0</v>
      </c>
      <c r="BV43" s="394">
        <v>0</v>
      </c>
      <c r="BW43" s="555">
        <f t="shared" si="16"/>
        <v>0</v>
      </c>
      <c r="BX43" s="397">
        <v>0</v>
      </c>
      <c r="BY43" s="555">
        <f t="shared" si="17"/>
        <v>0</v>
      </c>
      <c r="BZ43" s="398">
        <v>0</v>
      </c>
      <c r="CA43" s="555">
        <f t="shared" si="18"/>
        <v>0</v>
      </c>
      <c r="CB43" s="395">
        <f t="shared" si="53"/>
        <v>0</v>
      </c>
      <c r="CC43" s="390" t="str">
        <f t="shared" si="54"/>
        <v/>
      </c>
      <c r="CD43" s="390" t="str">
        <f t="shared" si="55"/>
        <v/>
      </c>
      <c r="CE43" s="396" t="str">
        <f t="shared" si="56"/>
        <v/>
      </c>
      <c r="CF43" s="92">
        <v>0</v>
      </c>
      <c r="CG43" s="49">
        <v>0</v>
      </c>
      <c r="CH43" s="311"/>
      <c r="CI43" s="50">
        <f t="shared" si="57"/>
        <v>0</v>
      </c>
      <c r="CJ43" s="186">
        <v>0</v>
      </c>
      <c r="CK43" s="240">
        <v>0</v>
      </c>
      <c r="CL43" s="187">
        <f t="shared" si="119"/>
        <v>0</v>
      </c>
      <c r="CM43" s="241">
        <v>0</v>
      </c>
      <c r="CN43" s="242">
        <f t="shared" si="123"/>
        <v>0</v>
      </c>
      <c r="CO43" s="42">
        <f t="shared" si="58"/>
        <v>0</v>
      </c>
      <c r="CP43" s="188">
        <f t="shared" si="59"/>
        <v>0</v>
      </c>
      <c r="CQ43" s="249">
        <f t="shared" si="60"/>
        <v>0</v>
      </c>
      <c r="CR43" s="93" t="str">
        <f t="shared" si="61"/>
        <v/>
      </c>
      <c r="CS43" s="152">
        <v>0</v>
      </c>
      <c r="CT43" s="320">
        <v>0</v>
      </c>
      <c r="CU43" s="557">
        <f t="shared" si="62"/>
        <v>0</v>
      </c>
      <c r="CV43" s="53">
        <v>0</v>
      </c>
      <c r="CW43" s="314"/>
      <c r="CX43" s="557">
        <f t="shared" si="63"/>
        <v>0</v>
      </c>
      <c r="CY43" s="314"/>
      <c r="CZ43" s="314"/>
      <c r="DA43" s="557" t="str">
        <f t="shared" si="64"/>
        <v/>
      </c>
      <c r="DB43" s="558">
        <f t="shared" si="65"/>
        <v>0</v>
      </c>
      <c r="DC43" s="559">
        <f t="shared" si="66"/>
        <v>0</v>
      </c>
      <c r="DD43" s="153">
        <f t="shared" si="67"/>
        <v>0</v>
      </c>
      <c r="DE43" s="154">
        <v>0</v>
      </c>
      <c r="DF43" s="235">
        <v>0</v>
      </c>
      <c r="DG43" s="557">
        <f t="shared" si="68"/>
        <v>0</v>
      </c>
      <c r="DH43" s="236">
        <v>0</v>
      </c>
      <c r="DI43" s="237">
        <f t="shared" si="124"/>
        <v>0</v>
      </c>
      <c r="DJ43" s="557">
        <f t="shared" si="69"/>
        <v>0</v>
      </c>
      <c r="DK43" s="325">
        <f t="shared" si="70"/>
        <v>0</v>
      </c>
      <c r="DL43" s="324">
        <f t="shared" si="71"/>
        <v>0</v>
      </c>
      <c r="DM43" s="156">
        <f t="shared" si="72"/>
        <v>0</v>
      </c>
      <c r="DN43" s="247">
        <f t="shared" si="73"/>
        <v>0</v>
      </c>
      <c r="DO43" s="94" t="str">
        <f t="shared" si="74"/>
        <v/>
      </c>
      <c r="DP43" s="501">
        <v>0</v>
      </c>
      <c r="DQ43" s="4">
        <v>0</v>
      </c>
      <c r="DR43" s="4">
        <v>0</v>
      </c>
      <c r="DS43" s="498">
        <f t="shared" si="126"/>
        <v>0</v>
      </c>
      <c r="DT43" s="499">
        <f t="shared" si="76"/>
        <v>0</v>
      </c>
      <c r="DU43" s="500" t="str">
        <f t="shared" si="77"/>
        <v/>
      </c>
      <c r="DV43" s="404">
        <v>0</v>
      </c>
      <c r="DW43" s="2">
        <v>0</v>
      </c>
      <c r="DX43" s="2">
        <v>0</v>
      </c>
      <c r="DY43" s="24">
        <f t="shared" si="127"/>
        <v>0</v>
      </c>
      <c r="DZ43" s="249">
        <f t="shared" si="79"/>
        <v>0</v>
      </c>
      <c r="EA43" s="93" t="str">
        <f t="shared" si="80"/>
        <v/>
      </c>
      <c r="EB43" s="152">
        <v>0</v>
      </c>
      <c r="EC43" s="53">
        <v>0</v>
      </c>
      <c r="ED43" s="591">
        <v>0</v>
      </c>
      <c r="EE43" s="560">
        <f t="shared" si="122"/>
        <v>0</v>
      </c>
      <c r="EF43" s="235">
        <v>0</v>
      </c>
      <c r="EG43" s="155">
        <f t="shared" si="81"/>
        <v>0</v>
      </c>
      <c r="EH43" s="236">
        <v>0</v>
      </c>
      <c r="EI43" s="562">
        <f t="shared" si="82"/>
        <v>0</v>
      </c>
      <c r="EJ43" s="247">
        <f t="shared" si="83"/>
        <v>0</v>
      </c>
      <c r="EK43" s="94" t="str">
        <f t="shared" si="84"/>
        <v/>
      </c>
      <c r="EL43" s="6"/>
      <c r="EM43" s="4"/>
      <c r="EN43" s="40" t="str">
        <f t="shared" si="125"/>
        <v/>
      </c>
      <c r="EO43" s="37" t="str">
        <f t="shared" si="86"/>
        <v/>
      </c>
      <c r="EP43" s="27" t="str">
        <f t="shared" si="87"/>
        <v/>
      </c>
      <c r="EQ43" s="119" t="str">
        <f t="shared" si="88"/>
        <v/>
      </c>
      <c r="ER43" s="528" t="str">
        <f t="shared" si="89"/>
        <v/>
      </c>
      <c r="ES43" s="62" t="str">
        <f t="shared" si="90"/>
        <v/>
      </c>
      <c r="ET43" s="51" t="str">
        <f t="shared" si="91"/>
        <v/>
      </c>
      <c r="EU43" s="38" t="str">
        <f t="shared" si="92"/>
        <v/>
      </c>
      <c r="EV43" s="330" t="str">
        <f t="shared" si="93"/>
        <v/>
      </c>
      <c r="EW43" s="75" t="str">
        <f t="shared" si="94"/>
        <v/>
      </c>
      <c r="EX43" s="56" t="str">
        <f t="shared" si="95"/>
        <v/>
      </c>
      <c r="EY43" s="55" t="str">
        <f t="shared" si="96"/>
        <v/>
      </c>
      <c r="EZ43" s="55" t="str">
        <f t="shared" si="97"/>
        <v/>
      </c>
      <c r="FA43" s="55" t="str">
        <f t="shared" si="98"/>
        <v/>
      </c>
      <c r="FB43" s="55" t="str">
        <f t="shared" si="99"/>
        <v/>
      </c>
      <c r="FC43" s="57" t="str">
        <f t="shared" si="100"/>
        <v/>
      </c>
      <c r="FD43" s="56">
        <f t="shared" si="101"/>
        <v>0</v>
      </c>
      <c r="FE43" s="55">
        <f t="shared" si="102"/>
        <v>0</v>
      </c>
      <c r="FF43" s="55">
        <f t="shared" si="103"/>
        <v>0</v>
      </c>
      <c r="FG43" s="55">
        <f t="shared" si="104"/>
        <v>0</v>
      </c>
      <c r="FH43" s="57"/>
      <c r="FI43" s="777"/>
      <c r="FJ43" s="777"/>
      <c r="FK43" s="107">
        <f t="shared" si="105"/>
        <v>0</v>
      </c>
      <c r="FL43" s="107" t="s">
        <v>175</v>
      </c>
      <c r="FM43" s="107">
        <f t="shared" si="106"/>
        <v>200</v>
      </c>
      <c r="FN43" s="107" t="str">
        <f t="shared" si="107"/>
        <v>0/200</v>
      </c>
      <c r="FO43" s="107">
        <f t="shared" si="108"/>
        <v>0</v>
      </c>
      <c r="FP43" s="107" t="s">
        <v>175</v>
      </c>
      <c r="FQ43" s="107">
        <f t="shared" si="109"/>
        <v>200</v>
      </c>
      <c r="FR43" s="107" t="str">
        <f t="shared" si="110"/>
        <v>0/200</v>
      </c>
      <c r="FS43" s="107">
        <f t="shared" si="111"/>
        <v>0</v>
      </c>
      <c r="FT43" s="107" t="s">
        <v>175</v>
      </c>
      <c r="FU43" s="107">
        <f t="shared" si="112"/>
        <v>100</v>
      </c>
      <c r="FV43" s="107" t="str">
        <f t="shared" si="113"/>
        <v>0/100</v>
      </c>
      <c r="FW43" s="107">
        <f t="shared" si="114"/>
        <v>0</v>
      </c>
      <c r="FX43" s="107" t="s">
        <v>175</v>
      </c>
      <c r="FY43" s="107">
        <f t="shared" si="115"/>
        <v>100</v>
      </c>
      <c r="FZ43" s="107" t="str">
        <f t="shared" si="116"/>
        <v>0/100</v>
      </c>
      <c r="GA43" s="107">
        <f t="shared" si="117"/>
        <v>0</v>
      </c>
      <c r="GB43" s="107" t="s">
        <v>175</v>
      </c>
      <c r="GC43" s="107">
        <f t="shared" si="118"/>
        <v>200</v>
      </c>
      <c r="GD43" s="107" t="str">
        <f t="shared" si="29"/>
        <v>0/200</v>
      </c>
    </row>
    <row r="44" spans="1:186" ht="21.75" customHeight="1">
      <c r="A44" s="100">
        <f t="shared" si="30"/>
        <v>0</v>
      </c>
      <c r="B44" s="230">
        <v>36</v>
      </c>
      <c r="C44" s="28">
        <v>36</v>
      </c>
      <c r="D44" s="24">
        <f t="shared" si="31"/>
        <v>0</v>
      </c>
      <c r="E44" s="2"/>
      <c r="F44" s="290"/>
      <c r="G44" s="2"/>
      <c r="H44" s="2"/>
      <c r="I44" s="2"/>
      <c r="J44" s="2"/>
      <c r="K44" s="590"/>
      <c r="L44" s="7">
        <v>0</v>
      </c>
      <c r="M44" s="43">
        <v>0</v>
      </c>
      <c r="N44" s="309">
        <v>0</v>
      </c>
      <c r="O44" s="541">
        <f t="shared" si="32"/>
        <v>0</v>
      </c>
      <c r="P44" s="233">
        <v>0</v>
      </c>
      <c r="Q44" s="541">
        <f t="shared" si="2"/>
        <v>0</v>
      </c>
      <c r="R44" s="234">
        <v>0</v>
      </c>
      <c r="S44" s="541">
        <f t="shared" si="3"/>
        <v>0</v>
      </c>
      <c r="T44" s="246">
        <f t="shared" si="33"/>
        <v>0</v>
      </c>
      <c r="U44" s="25" t="str">
        <f t="shared" si="34"/>
        <v/>
      </c>
      <c r="V44" s="25" t="str">
        <f t="shared" si="35"/>
        <v/>
      </c>
      <c r="W44" s="85" t="str">
        <f t="shared" si="36"/>
        <v/>
      </c>
      <c r="X44" s="346">
        <v>0</v>
      </c>
      <c r="Y44" s="347">
        <v>0</v>
      </c>
      <c r="Z44" s="348">
        <v>0</v>
      </c>
      <c r="AA44" s="544">
        <f t="shared" si="4"/>
        <v>0</v>
      </c>
      <c r="AB44" s="351">
        <v>0</v>
      </c>
      <c r="AC44" s="544">
        <f t="shared" si="5"/>
        <v>0</v>
      </c>
      <c r="AD44" s="352">
        <v>0</v>
      </c>
      <c r="AE44" s="544">
        <f t="shared" si="6"/>
        <v>0</v>
      </c>
      <c r="AF44" s="349">
        <f t="shared" si="37"/>
        <v>0</v>
      </c>
      <c r="AG44" s="344" t="str">
        <f t="shared" si="38"/>
        <v/>
      </c>
      <c r="AH44" s="344" t="str">
        <f t="shared" si="39"/>
        <v/>
      </c>
      <c r="AI44" s="350" t="str">
        <f t="shared" si="40"/>
        <v/>
      </c>
      <c r="AJ44" s="368">
        <v>0</v>
      </c>
      <c r="AK44" s="369">
        <v>0</v>
      </c>
      <c r="AL44" s="370">
        <v>0</v>
      </c>
      <c r="AM44" s="547">
        <f t="shared" si="7"/>
        <v>0</v>
      </c>
      <c r="AN44" s="373">
        <v>0</v>
      </c>
      <c r="AO44" s="547">
        <f t="shared" si="8"/>
        <v>0</v>
      </c>
      <c r="AP44" s="374">
        <v>0</v>
      </c>
      <c r="AQ44" s="547">
        <f t="shared" si="9"/>
        <v>0</v>
      </c>
      <c r="AR44" s="371">
        <f t="shared" si="41"/>
        <v>0</v>
      </c>
      <c r="AS44" s="366" t="str">
        <f t="shared" si="42"/>
        <v/>
      </c>
      <c r="AT44" s="366" t="str">
        <f t="shared" si="43"/>
        <v/>
      </c>
      <c r="AU44" s="372" t="str">
        <f t="shared" si="44"/>
        <v/>
      </c>
      <c r="AV44" s="152">
        <v>0</v>
      </c>
      <c r="AW44" s="53">
        <v>0</v>
      </c>
      <c r="AX44" s="375">
        <v>0</v>
      </c>
      <c r="AY44" s="549">
        <f t="shared" si="10"/>
        <v>0</v>
      </c>
      <c r="AZ44" s="235">
        <v>0</v>
      </c>
      <c r="BA44" s="549">
        <f t="shared" si="11"/>
        <v>0</v>
      </c>
      <c r="BB44" s="236">
        <v>0</v>
      </c>
      <c r="BC44" s="549">
        <f t="shared" si="12"/>
        <v>0</v>
      </c>
      <c r="BD44" s="247">
        <f t="shared" si="45"/>
        <v>0</v>
      </c>
      <c r="BE44" s="54" t="str">
        <f t="shared" si="46"/>
        <v/>
      </c>
      <c r="BF44" s="54" t="str">
        <f t="shared" si="47"/>
        <v/>
      </c>
      <c r="BG44" s="88" t="str">
        <f t="shared" si="48"/>
        <v/>
      </c>
      <c r="BH44" s="95">
        <v>0</v>
      </c>
      <c r="BI44" s="96">
        <v>0</v>
      </c>
      <c r="BJ44" s="376">
        <v>0</v>
      </c>
      <c r="BK44" s="552">
        <f t="shared" si="13"/>
        <v>0</v>
      </c>
      <c r="BL44" s="238">
        <v>0</v>
      </c>
      <c r="BM44" s="552">
        <f t="shared" si="14"/>
        <v>0</v>
      </c>
      <c r="BN44" s="239">
        <v>0</v>
      </c>
      <c r="BO44" s="552">
        <f t="shared" si="15"/>
        <v>0</v>
      </c>
      <c r="BP44" s="248">
        <f t="shared" si="49"/>
        <v>0</v>
      </c>
      <c r="BQ44" s="26" t="str">
        <f t="shared" si="50"/>
        <v/>
      </c>
      <c r="BR44" s="26" t="str">
        <f t="shared" si="51"/>
        <v/>
      </c>
      <c r="BS44" s="39" t="str">
        <f t="shared" si="52"/>
        <v/>
      </c>
      <c r="BT44" s="392">
        <v>0</v>
      </c>
      <c r="BU44" s="393">
        <v>0</v>
      </c>
      <c r="BV44" s="394">
        <v>0</v>
      </c>
      <c r="BW44" s="555">
        <f t="shared" si="16"/>
        <v>0</v>
      </c>
      <c r="BX44" s="397">
        <v>0</v>
      </c>
      <c r="BY44" s="555">
        <f t="shared" si="17"/>
        <v>0</v>
      </c>
      <c r="BZ44" s="398">
        <v>0</v>
      </c>
      <c r="CA44" s="555">
        <f t="shared" si="18"/>
        <v>0</v>
      </c>
      <c r="CB44" s="395">
        <f t="shared" si="53"/>
        <v>0</v>
      </c>
      <c r="CC44" s="390" t="str">
        <f t="shared" si="54"/>
        <v/>
      </c>
      <c r="CD44" s="390" t="str">
        <f t="shared" si="55"/>
        <v/>
      </c>
      <c r="CE44" s="396" t="str">
        <f t="shared" si="56"/>
        <v/>
      </c>
      <c r="CF44" s="92">
        <v>0</v>
      </c>
      <c r="CG44" s="49">
        <v>0</v>
      </c>
      <c r="CH44" s="311"/>
      <c r="CI44" s="50">
        <f t="shared" si="57"/>
        <v>0</v>
      </c>
      <c r="CJ44" s="186">
        <v>0</v>
      </c>
      <c r="CK44" s="240">
        <v>0</v>
      </c>
      <c r="CL44" s="187">
        <f t="shared" si="119"/>
        <v>0</v>
      </c>
      <c r="CM44" s="241">
        <v>0</v>
      </c>
      <c r="CN44" s="242">
        <f t="shared" si="123"/>
        <v>0</v>
      </c>
      <c r="CO44" s="42">
        <f t="shared" si="58"/>
        <v>0</v>
      </c>
      <c r="CP44" s="188">
        <f t="shared" si="59"/>
        <v>0</v>
      </c>
      <c r="CQ44" s="249">
        <f t="shared" si="60"/>
        <v>0</v>
      </c>
      <c r="CR44" s="93" t="str">
        <f t="shared" si="61"/>
        <v/>
      </c>
      <c r="CS44" s="152">
        <v>0</v>
      </c>
      <c r="CT44" s="320">
        <v>0</v>
      </c>
      <c r="CU44" s="557">
        <f t="shared" si="62"/>
        <v>0</v>
      </c>
      <c r="CV44" s="53">
        <v>0</v>
      </c>
      <c r="CW44" s="314"/>
      <c r="CX44" s="557">
        <f t="shared" si="63"/>
        <v>0</v>
      </c>
      <c r="CY44" s="314"/>
      <c r="CZ44" s="314"/>
      <c r="DA44" s="557" t="str">
        <f t="shared" si="64"/>
        <v/>
      </c>
      <c r="DB44" s="558">
        <f t="shared" si="65"/>
        <v>0</v>
      </c>
      <c r="DC44" s="559">
        <f t="shared" si="66"/>
        <v>0</v>
      </c>
      <c r="DD44" s="153">
        <f t="shared" si="67"/>
        <v>0</v>
      </c>
      <c r="DE44" s="154">
        <v>0</v>
      </c>
      <c r="DF44" s="235">
        <v>0</v>
      </c>
      <c r="DG44" s="557">
        <f t="shared" si="68"/>
        <v>0</v>
      </c>
      <c r="DH44" s="236">
        <v>0</v>
      </c>
      <c r="DI44" s="237">
        <f t="shared" si="124"/>
        <v>0</v>
      </c>
      <c r="DJ44" s="557">
        <f t="shared" si="69"/>
        <v>0</v>
      </c>
      <c r="DK44" s="325">
        <f t="shared" si="70"/>
        <v>0</v>
      </c>
      <c r="DL44" s="324">
        <f t="shared" si="71"/>
        <v>0</v>
      </c>
      <c r="DM44" s="156">
        <f t="shared" si="72"/>
        <v>0</v>
      </c>
      <c r="DN44" s="247">
        <f t="shared" si="73"/>
        <v>0</v>
      </c>
      <c r="DO44" s="94" t="str">
        <f t="shared" si="74"/>
        <v/>
      </c>
      <c r="DP44" s="501">
        <v>0</v>
      </c>
      <c r="DQ44" s="4">
        <v>0</v>
      </c>
      <c r="DR44" s="4">
        <v>0</v>
      </c>
      <c r="DS44" s="498">
        <f t="shared" si="126"/>
        <v>0</v>
      </c>
      <c r="DT44" s="499">
        <f t="shared" si="76"/>
        <v>0</v>
      </c>
      <c r="DU44" s="500" t="str">
        <f t="shared" si="77"/>
        <v/>
      </c>
      <c r="DV44" s="404">
        <v>0</v>
      </c>
      <c r="DW44" s="2">
        <v>0</v>
      </c>
      <c r="DX44" s="2">
        <v>0</v>
      </c>
      <c r="DY44" s="24">
        <f t="shared" si="127"/>
        <v>0</v>
      </c>
      <c r="DZ44" s="249">
        <f t="shared" si="79"/>
        <v>0</v>
      </c>
      <c r="EA44" s="93" t="str">
        <f t="shared" si="80"/>
        <v/>
      </c>
      <c r="EB44" s="152">
        <v>0</v>
      </c>
      <c r="EC44" s="53">
        <v>0</v>
      </c>
      <c r="ED44" s="591">
        <v>0</v>
      </c>
      <c r="EE44" s="560">
        <f t="shared" si="122"/>
        <v>0</v>
      </c>
      <c r="EF44" s="235">
        <v>0</v>
      </c>
      <c r="EG44" s="155">
        <f t="shared" si="81"/>
        <v>0</v>
      </c>
      <c r="EH44" s="236">
        <v>0</v>
      </c>
      <c r="EI44" s="562">
        <f t="shared" si="82"/>
        <v>0</v>
      </c>
      <c r="EJ44" s="247">
        <f t="shared" si="83"/>
        <v>0</v>
      </c>
      <c r="EK44" s="94" t="str">
        <f t="shared" si="84"/>
        <v/>
      </c>
      <c r="EL44" s="6"/>
      <c r="EM44" s="4"/>
      <c r="EN44" s="40" t="str">
        <f t="shared" si="125"/>
        <v/>
      </c>
      <c r="EO44" s="37" t="str">
        <f t="shared" si="86"/>
        <v/>
      </c>
      <c r="EP44" s="27" t="str">
        <f t="shared" si="87"/>
        <v/>
      </c>
      <c r="EQ44" s="119" t="str">
        <f t="shared" si="88"/>
        <v/>
      </c>
      <c r="ER44" s="528" t="str">
        <f t="shared" si="89"/>
        <v/>
      </c>
      <c r="ES44" s="62" t="str">
        <f t="shared" si="90"/>
        <v/>
      </c>
      <c r="ET44" s="51" t="str">
        <f t="shared" si="91"/>
        <v/>
      </c>
      <c r="EU44" s="38" t="str">
        <f t="shared" si="92"/>
        <v/>
      </c>
      <c r="EV44" s="330" t="str">
        <f t="shared" si="93"/>
        <v/>
      </c>
      <c r="EW44" s="75" t="str">
        <f t="shared" si="94"/>
        <v/>
      </c>
      <c r="EX44" s="56" t="str">
        <f t="shared" si="95"/>
        <v/>
      </c>
      <c r="EY44" s="55" t="str">
        <f t="shared" si="96"/>
        <v/>
      </c>
      <c r="EZ44" s="55" t="str">
        <f t="shared" si="97"/>
        <v/>
      </c>
      <c r="FA44" s="55" t="str">
        <f t="shared" si="98"/>
        <v/>
      </c>
      <c r="FB44" s="55" t="str">
        <f t="shared" si="99"/>
        <v/>
      </c>
      <c r="FC44" s="57" t="str">
        <f t="shared" si="100"/>
        <v/>
      </c>
      <c r="FD44" s="56">
        <f t="shared" si="101"/>
        <v>0</v>
      </c>
      <c r="FE44" s="55">
        <f t="shared" si="102"/>
        <v>0</v>
      </c>
      <c r="FF44" s="55">
        <f t="shared" si="103"/>
        <v>0</v>
      </c>
      <c r="FG44" s="55">
        <f t="shared" si="104"/>
        <v>0</v>
      </c>
      <c r="FH44" s="57"/>
      <c r="FI44" s="777"/>
      <c r="FJ44" s="777"/>
      <c r="FK44" s="107">
        <f t="shared" si="105"/>
        <v>0</v>
      </c>
      <c r="FL44" s="107" t="s">
        <v>175</v>
      </c>
      <c r="FM44" s="107">
        <f t="shared" si="106"/>
        <v>200</v>
      </c>
      <c r="FN44" s="107" t="str">
        <f t="shared" si="107"/>
        <v>0/200</v>
      </c>
      <c r="FO44" s="107">
        <f t="shared" si="108"/>
        <v>0</v>
      </c>
      <c r="FP44" s="107" t="s">
        <v>175</v>
      </c>
      <c r="FQ44" s="107">
        <f t="shared" si="109"/>
        <v>200</v>
      </c>
      <c r="FR44" s="107" t="str">
        <f t="shared" si="110"/>
        <v>0/200</v>
      </c>
      <c r="FS44" s="107">
        <f t="shared" si="111"/>
        <v>0</v>
      </c>
      <c r="FT44" s="107" t="s">
        <v>175</v>
      </c>
      <c r="FU44" s="107">
        <f t="shared" si="112"/>
        <v>100</v>
      </c>
      <c r="FV44" s="107" t="str">
        <f t="shared" si="113"/>
        <v>0/100</v>
      </c>
      <c r="FW44" s="107">
        <f t="shared" si="114"/>
        <v>0</v>
      </c>
      <c r="FX44" s="107" t="s">
        <v>175</v>
      </c>
      <c r="FY44" s="107">
        <f t="shared" si="115"/>
        <v>100</v>
      </c>
      <c r="FZ44" s="107" t="str">
        <f t="shared" si="116"/>
        <v>0/100</v>
      </c>
      <c r="GA44" s="107">
        <f t="shared" si="117"/>
        <v>0</v>
      </c>
      <c r="GB44" s="107" t="s">
        <v>175</v>
      </c>
      <c r="GC44" s="107">
        <f t="shared" si="118"/>
        <v>200</v>
      </c>
      <c r="GD44" s="107" t="str">
        <f t="shared" si="29"/>
        <v>0/200</v>
      </c>
    </row>
    <row r="45" spans="1:186" ht="21.75" customHeight="1">
      <c r="A45" s="100">
        <f t="shared" si="30"/>
        <v>0</v>
      </c>
      <c r="B45" s="230">
        <v>37</v>
      </c>
      <c r="C45" s="23">
        <v>37</v>
      </c>
      <c r="D45" s="24">
        <f t="shared" si="31"/>
        <v>0</v>
      </c>
      <c r="E45" s="2"/>
      <c r="F45" s="290"/>
      <c r="G45" s="1"/>
      <c r="H45" s="2"/>
      <c r="I45" s="2"/>
      <c r="J45" s="2"/>
      <c r="K45" s="590"/>
      <c r="L45" s="7">
        <v>0</v>
      </c>
      <c r="M45" s="43">
        <v>0</v>
      </c>
      <c r="N45" s="309">
        <v>0</v>
      </c>
      <c r="O45" s="541">
        <f t="shared" si="32"/>
        <v>0</v>
      </c>
      <c r="P45" s="233">
        <v>0</v>
      </c>
      <c r="Q45" s="541">
        <f t="shared" si="2"/>
        <v>0</v>
      </c>
      <c r="R45" s="234">
        <v>0</v>
      </c>
      <c r="S45" s="541">
        <f t="shared" si="3"/>
        <v>0</v>
      </c>
      <c r="T45" s="246">
        <f t="shared" si="33"/>
        <v>0</v>
      </c>
      <c r="U45" s="25" t="str">
        <f t="shared" si="34"/>
        <v/>
      </c>
      <c r="V45" s="25" t="str">
        <f t="shared" si="35"/>
        <v/>
      </c>
      <c r="W45" s="85" t="str">
        <f t="shared" si="36"/>
        <v/>
      </c>
      <c r="X45" s="346">
        <v>0</v>
      </c>
      <c r="Y45" s="347">
        <v>0</v>
      </c>
      <c r="Z45" s="348">
        <v>0</v>
      </c>
      <c r="AA45" s="544">
        <f t="shared" si="4"/>
        <v>0</v>
      </c>
      <c r="AB45" s="351">
        <v>0</v>
      </c>
      <c r="AC45" s="544">
        <f t="shared" si="5"/>
        <v>0</v>
      </c>
      <c r="AD45" s="352">
        <v>0</v>
      </c>
      <c r="AE45" s="544">
        <f t="shared" si="6"/>
        <v>0</v>
      </c>
      <c r="AF45" s="349">
        <f t="shared" si="37"/>
        <v>0</v>
      </c>
      <c r="AG45" s="344" t="str">
        <f t="shared" si="38"/>
        <v/>
      </c>
      <c r="AH45" s="344" t="str">
        <f t="shared" si="39"/>
        <v/>
      </c>
      <c r="AI45" s="350" t="str">
        <f t="shared" si="40"/>
        <v/>
      </c>
      <c r="AJ45" s="368">
        <v>0</v>
      </c>
      <c r="AK45" s="369">
        <v>0</v>
      </c>
      <c r="AL45" s="370">
        <v>0</v>
      </c>
      <c r="AM45" s="547">
        <f t="shared" si="7"/>
        <v>0</v>
      </c>
      <c r="AN45" s="373">
        <v>0</v>
      </c>
      <c r="AO45" s="547">
        <f t="shared" si="8"/>
        <v>0</v>
      </c>
      <c r="AP45" s="374">
        <v>0</v>
      </c>
      <c r="AQ45" s="547">
        <f t="shared" si="9"/>
        <v>0</v>
      </c>
      <c r="AR45" s="371">
        <f t="shared" si="41"/>
        <v>0</v>
      </c>
      <c r="AS45" s="366" t="str">
        <f t="shared" si="42"/>
        <v/>
      </c>
      <c r="AT45" s="366" t="str">
        <f t="shared" si="43"/>
        <v/>
      </c>
      <c r="AU45" s="372" t="str">
        <f t="shared" si="44"/>
        <v/>
      </c>
      <c r="AV45" s="152">
        <v>0</v>
      </c>
      <c r="AW45" s="53">
        <v>0</v>
      </c>
      <c r="AX45" s="375">
        <v>0</v>
      </c>
      <c r="AY45" s="549">
        <f t="shared" si="10"/>
        <v>0</v>
      </c>
      <c r="AZ45" s="235">
        <v>0</v>
      </c>
      <c r="BA45" s="549">
        <f t="shared" si="11"/>
        <v>0</v>
      </c>
      <c r="BB45" s="236">
        <v>0</v>
      </c>
      <c r="BC45" s="549">
        <f t="shared" si="12"/>
        <v>0</v>
      </c>
      <c r="BD45" s="247">
        <f t="shared" si="45"/>
        <v>0</v>
      </c>
      <c r="BE45" s="54" t="str">
        <f t="shared" si="46"/>
        <v/>
      </c>
      <c r="BF45" s="54" t="str">
        <f t="shared" si="47"/>
        <v/>
      </c>
      <c r="BG45" s="88" t="str">
        <f t="shared" si="48"/>
        <v/>
      </c>
      <c r="BH45" s="95">
        <v>0</v>
      </c>
      <c r="BI45" s="96">
        <v>0</v>
      </c>
      <c r="BJ45" s="376">
        <v>0</v>
      </c>
      <c r="BK45" s="552">
        <f t="shared" si="13"/>
        <v>0</v>
      </c>
      <c r="BL45" s="238">
        <v>0</v>
      </c>
      <c r="BM45" s="552">
        <f t="shared" si="14"/>
        <v>0</v>
      </c>
      <c r="BN45" s="239">
        <v>0</v>
      </c>
      <c r="BO45" s="552">
        <f t="shared" si="15"/>
        <v>0</v>
      </c>
      <c r="BP45" s="248">
        <f t="shared" si="49"/>
        <v>0</v>
      </c>
      <c r="BQ45" s="26" t="str">
        <f t="shared" si="50"/>
        <v/>
      </c>
      <c r="BR45" s="26" t="str">
        <f t="shared" si="51"/>
        <v/>
      </c>
      <c r="BS45" s="39" t="str">
        <f t="shared" si="52"/>
        <v/>
      </c>
      <c r="BT45" s="392">
        <v>0</v>
      </c>
      <c r="BU45" s="393">
        <v>0</v>
      </c>
      <c r="BV45" s="394">
        <v>0</v>
      </c>
      <c r="BW45" s="555">
        <f t="shared" si="16"/>
        <v>0</v>
      </c>
      <c r="BX45" s="397">
        <v>0</v>
      </c>
      <c r="BY45" s="555">
        <f t="shared" si="17"/>
        <v>0</v>
      </c>
      <c r="BZ45" s="398">
        <v>0</v>
      </c>
      <c r="CA45" s="555">
        <f t="shared" si="18"/>
        <v>0</v>
      </c>
      <c r="CB45" s="395">
        <f t="shared" si="53"/>
        <v>0</v>
      </c>
      <c r="CC45" s="390" t="str">
        <f t="shared" si="54"/>
        <v/>
      </c>
      <c r="CD45" s="390" t="str">
        <f t="shared" si="55"/>
        <v/>
      </c>
      <c r="CE45" s="396" t="str">
        <f t="shared" si="56"/>
        <v/>
      </c>
      <c r="CF45" s="92">
        <v>0</v>
      </c>
      <c r="CG45" s="49">
        <v>0</v>
      </c>
      <c r="CH45" s="311"/>
      <c r="CI45" s="50">
        <f t="shared" si="57"/>
        <v>0</v>
      </c>
      <c r="CJ45" s="186">
        <v>0</v>
      </c>
      <c r="CK45" s="240">
        <v>0</v>
      </c>
      <c r="CL45" s="187">
        <f t="shared" si="119"/>
        <v>0</v>
      </c>
      <c r="CM45" s="241">
        <v>0</v>
      </c>
      <c r="CN45" s="242">
        <f t="shared" si="123"/>
        <v>0</v>
      </c>
      <c r="CO45" s="42">
        <f t="shared" si="58"/>
        <v>0</v>
      </c>
      <c r="CP45" s="188">
        <f t="shared" si="59"/>
        <v>0</v>
      </c>
      <c r="CQ45" s="249">
        <f t="shared" si="60"/>
        <v>0</v>
      </c>
      <c r="CR45" s="93" t="str">
        <f t="shared" si="61"/>
        <v/>
      </c>
      <c r="CS45" s="152">
        <v>0</v>
      </c>
      <c r="CT45" s="320">
        <v>0</v>
      </c>
      <c r="CU45" s="557">
        <f t="shared" si="62"/>
        <v>0</v>
      </c>
      <c r="CV45" s="53">
        <v>0</v>
      </c>
      <c r="CW45" s="314"/>
      <c r="CX45" s="557">
        <f t="shared" si="63"/>
        <v>0</v>
      </c>
      <c r="CY45" s="314"/>
      <c r="CZ45" s="314"/>
      <c r="DA45" s="557" t="str">
        <f t="shared" si="64"/>
        <v/>
      </c>
      <c r="DB45" s="558">
        <f t="shared" si="65"/>
        <v>0</v>
      </c>
      <c r="DC45" s="559">
        <f t="shared" si="66"/>
        <v>0</v>
      </c>
      <c r="DD45" s="153">
        <f t="shared" si="67"/>
        <v>0</v>
      </c>
      <c r="DE45" s="154">
        <v>0</v>
      </c>
      <c r="DF45" s="235">
        <v>0</v>
      </c>
      <c r="DG45" s="557">
        <f t="shared" si="68"/>
        <v>0</v>
      </c>
      <c r="DH45" s="236">
        <v>0</v>
      </c>
      <c r="DI45" s="237">
        <f t="shared" si="124"/>
        <v>0</v>
      </c>
      <c r="DJ45" s="557">
        <f t="shared" si="69"/>
        <v>0</v>
      </c>
      <c r="DK45" s="325">
        <f t="shared" si="70"/>
        <v>0</v>
      </c>
      <c r="DL45" s="324">
        <f t="shared" si="71"/>
        <v>0</v>
      </c>
      <c r="DM45" s="156">
        <f t="shared" si="72"/>
        <v>0</v>
      </c>
      <c r="DN45" s="247">
        <f t="shared" si="73"/>
        <v>0</v>
      </c>
      <c r="DO45" s="94" t="str">
        <f t="shared" si="74"/>
        <v/>
      </c>
      <c r="DP45" s="501">
        <v>0</v>
      </c>
      <c r="DQ45" s="4">
        <v>0</v>
      </c>
      <c r="DR45" s="4">
        <v>0</v>
      </c>
      <c r="DS45" s="498">
        <f t="shared" si="126"/>
        <v>0</v>
      </c>
      <c r="DT45" s="499">
        <f t="shared" si="76"/>
        <v>0</v>
      </c>
      <c r="DU45" s="500" t="str">
        <f t="shared" si="77"/>
        <v/>
      </c>
      <c r="DV45" s="404">
        <v>0</v>
      </c>
      <c r="DW45" s="2">
        <v>0</v>
      </c>
      <c r="DX45" s="2">
        <v>0</v>
      </c>
      <c r="DY45" s="24">
        <f t="shared" si="127"/>
        <v>0</v>
      </c>
      <c r="DZ45" s="249">
        <f t="shared" si="79"/>
        <v>0</v>
      </c>
      <c r="EA45" s="93" t="str">
        <f t="shared" si="80"/>
        <v/>
      </c>
      <c r="EB45" s="152">
        <v>0</v>
      </c>
      <c r="EC45" s="53">
        <v>0</v>
      </c>
      <c r="ED45" s="591">
        <v>0</v>
      </c>
      <c r="EE45" s="560">
        <f t="shared" si="122"/>
        <v>0</v>
      </c>
      <c r="EF45" s="235">
        <v>0</v>
      </c>
      <c r="EG45" s="155">
        <f t="shared" si="81"/>
        <v>0</v>
      </c>
      <c r="EH45" s="236">
        <v>0</v>
      </c>
      <c r="EI45" s="562">
        <f t="shared" si="82"/>
        <v>0</v>
      </c>
      <c r="EJ45" s="247">
        <f t="shared" si="83"/>
        <v>0</v>
      </c>
      <c r="EK45" s="94" t="str">
        <f t="shared" si="84"/>
        <v/>
      </c>
      <c r="EL45" s="6"/>
      <c r="EM45" s="4"/>
      <c r="EN45" s="40" t="str">
        <f t="shared" si="125"/>
        <v/>
      </c>
      <c r="EO45" s="37" t="str">
        <f t="shared" si="86"/>
        <v/>
      </c>
      <c r="EP45" s="27" t="str">
        <f t="shared" si="87"/>
        <v/>
      </c>
      <c r="EQ45" s="119" t="str">
        <f t="shared" si="88"/>
        <v/>
      </c>
      <c r="ER45" s="528" t="str">
        <f t="shared" si="89"/>
        <v/>
      </c>
      <c r="ES45" s="62" t="str">
        <f t="shared" si="90"/>
        <v/>
      </c>
      <c r="ET45" s="51" t="str">
        <f t="shared" si="91"/>
        <v/>
      </c>
      <c r="EU45" s="38" t="str">
        <f t="shared" si="92"/>
        <v/>
      </c>
      <c r="EV45" s="330" t="str">
        <f t="shared" si="93"/>
        <v/>
      </c>
      <c r="EW45" s="75" t="str">
        <f t="shared" si="94"/>
        <v/>
      </c>
      <c r="EX45" s="56" t="str">
        <f t="shared" si="95"/>
        <v/>
      </c>
      <c r="EY45" s="55" t="str">
        <f t="shared" si="96"/>
        <v/>
      </c>
      <c r="EZ45" s="55" t="str">
        <f t="shared" si="97"/>
        <v/>
      </c>
      <c r="FA45" s="55" t="str">
        <f t="shared" si="98"/>
        <v/>
      </c>
      <c r="FB45" s="55" t="str">
        <f t="shared" si="99"/>
        <v/>
      </c>
      <c r="FC45" s="57" t="str">
        <f t="shared" si="100"/>
        <v/>
      </c>
      <c r="FD45" s="56">
        <f t="shared" si="101"/>
        <v>0</v>
      </c>
      <c r="FE45" s="55">
        <f t="shared" si="102"/>
        <v>0</v>
      </c>
      <c r="FF45" s="55">
        <f t="shared" si="103"/>
        <v>0</v>
      </c>
      <c r="FG45" s="55">
        <f t="shared" si="104"/>
        <v>0</v>
      </c>
      <c r="FH45" s="57"/>
      <c r="FI45" s="777"/>
      <c r="FJ45" s="777"/>
      <c r="FK45" s="107">
        <f t="shared" si="105"/>
        <v>0</v>
      </c>
      <c r="FL45" s="107" t="s">
        <v>175</v>
      </c>
      <c r="FM45" s="107">
        <f t="shared" si="106"/>
        <v>200</v>
      </c>
      <c r="FN45" s="107" t="str">
        <f t="shared" si="107"/>
        <v>0/200</v>
      </c>
      <c r="FO45" s="107">
        <f t="shared" si="108"/>
        <v>0</v>
      </c>
      <c r="FP45" s="107" t="s">
        <v>175</v>
      </c>
      <c r="FQ45" s="107">
        <f t="shared" si="109"/>
        <v>200</v>
      </c>
      <c r="FR45" s="107" t="str">
        <f t="shared" si="110"/>
        <v>0/200</v>
      </c>
      <c r="FS45" s="107">
        <f t="shared" si="111"/>
        <v>0</v>
      </c>
      <c r="FT45" s="107" t="s">
        <v>175</v>
      </c>
      <c r="FU45" s="107">
        <f t="shared" si="112"/>
        <v>100</v>
      </c>
      <c r="FV45" s="107" t="str">
        <f t="shared" si="113"/>
        <v>0/100</v>
      </c>
      <c r="FW45" s="107">
        <f t="shared" si="114"/>
        <v>0</v>
      </c>
      <c r="FX45" s="107" t="s">
        <v>175</v>
      </c>
      <c r="FY45" s="107">
        <f t="shared" si="115"/>
        <v>100</v>
      </c>
      <c r="FZ45" s="107" t="str">
        <f t="shared" si="116"/>
        <v>0/100</v>
      </c>
      <c r="GA45" s="107">
        <f t="shared" si="117"/>
        <v>0</v>
      </c>
      <c r="GB45" s="107" t="s">
        <v>175</v>
      </c>
      <c r="GC45" s="107">
        <f t="shared" si="118"/>
        <v>200</v>
      </c>
      <c r="GD45" s="107" t="str">
        <f t="shared" si="29"/>
        <v>0/200</v>
      </c>
    </row>
    <row r="46" spans="1:186" ht="21.75" customHeight="1">
      <c r="A46" s="100">
        <f t="shared" si="30"/>
        <v>0</v>
      </c>
      <c r="B46" s="230">
        <v>38</v>
      </c>
      <c r="C46" s="28">
        <v>38</v>
      </c>
      <c r="D46" s="24">
        <f t="shared" si="31"/>
        <v>0</v>
      </c>
      <c r="E46" s="2"/>
      <c r="F46" s="290"/>
      <c r="G46" s="2"/>
      <c r="H46" s="2"/>
      <c r="I46" s="2"/>
      <c r="J46" s="2"/>
      <c r="K46" s="590"/>
      <c r="L46" s="7">
        <v>0</v>
      </c>
      <c r="M46" s="43">
        <v>0</v>
      </c>
      <c r="N46" s="309">
        <v>0</v>
      </c>
      <c r="O46" s="541">
        <f t="shared" si="32"/>
        <v>0</v>
      </c>
      <c r="P46" s="233">
        <v>0</v>
      </c>
      <c r="Q46" s="541">
        <f t="shared" si="2"/>
        <v>0</v>
      </c>
      <c r="R46" s="234">
        <v>0</v>
      </c>
      <c r="S46" s="541">
        <f t="shared" si="3"/>
        <v>0</v>
      </c>
      <c r="T46" s="246">
        <f t="shared" si="33"/>
        <v>0</v>
      </c>
      <c r="U46" s="25" t="str">
        <f t="shared" si="34"/>
        <v/>
      </c>
      <c r="V46" s="25" t="str">
        <f t="shared" si="35"/>
        <v/>
      </c>
      <c r="W46" s="85" t="str">
        <f t="shared" si="36"/>
        <v/>
      </c>
      <c r="X46" s="346">
        <v>0</v>
      </c>
      <c r="Y46" s="347">
        <v>0</v>
      </c>
      <c r="Z46" s="348">
        <v>0</v>
      </c>
      <c r="AA46" s="544">
        <f t="shared" si="4"/>
        <v>0</v>
      </c>
      <c r="AB46" s="351">
        <v>0</v>
      </c>
      <c r="AC46" s="544">
        <f t="shared" si="5"/>
        <v>0</v>
      </c>
      <c r="AD46" s="352">
        <v>0</v>
      </c>
      <c r="AE46" s="544">
        <f t="shared" si="6"/>
        <v>0</v>
      </c>
      <c r="AF46" s="349">
        <f t="shared" si="37"/>
        <v>0</v>
      </c>
      <c r="AG46" s="344" t="str">
        <f t="shared" si="38"/>
        <v/>
      </c>
      <c r="AH46" s="344" t="str">
        <f t="shared" si="39"/>
        <v/>
      </c>
      <c r="AI46" s="350" t="str">
        <f t="shared" si="40"/>
        <v/>
      </c>
      <c r="AJ46" s="368">
        <v>0</v>
      </c>
      <c r="AK46" s="369">
        <v>0</v>
      </c>
      <c r="AL46" s="370">
        <v>0</v>
      </c>
      <c r="AM46" s="547">
        <f t="shared" si="7"/>
        <v>0</v>
      </c>
      <c r="AN46" s="373">
        <v>0</v>
      </c>
      <c r="AO46" s="547">
        <f t="shared" si="8"/>
        <v>0</v>
      </c>
      <c r="AP46" s="374">
        <v>0</v>
      </c>
      <c r="AQ46" s="547">
        <f t="shared" si="9"/>
        <v>0</v>
      </c>
      <c r="AR46" s="371">
        <f t="shared" si="41"/>
        <v>0</v>
      </c>
      <c r="AS46" s="366" t="str">
        <f t="shared" si="42"/>
        <v/>
      </c>
      <c r="AT46" s="366" t="str">
        <f t="shared" si="43"/>
        <v/>
      </c>
      <c r="AU46" s="372" t="str">
        <f t="shared" si="44"/>
        <v/>
      </c>
      <c r="AV46" s="152">
        <v>0</v>
      </c>
      <c r="AW46" s="53">
        <v>0</v>
      </c>
      <c r="AX46" s="375">
        <v>0</v>
      </c>
      <c r="AY46" s="549">
        <f t="shared" si="10"/>
        <v>0</v>
      </c>
      <c r="AZ46" s="235">
        <v>0</v>
      </c>
      <c r="BA46" s="549">
        <f t="shared" si="11"/>
        <v>0</v>
      </c>
      <c r="BB46" s="236">
        <v>0</v>
      </c>
      <c r="BC46" s="549">
        <f t="shared" si="12"/>
        <v>0</v>
      </c>
      <c r="BD46" s="247">
        <f t="shared" si="45"/>
        <v>0</v>
      </c>
      <c r="BE46" s="54" t="str">
        <f t="shared" si="46"/>
        <v/>
      </c>
      <c r="BF46" s="54" t="str">
        <f t="shared" si="47"/>
        <v/>
      </c>
      <c r="BG46" s="88" t="str">
        <f t="shared" si="48"/>
        <v/>
      </c>
      <c r="BH46" s="95">
        <v>0</v>
      </c>
      <c r="BI46" s="96">
        <v>0</v>
      </c>
      <c r="BJ46" s="376">
        <v>0</v>
      </c>
      <c r="BK46" s="552">
        <f t="shared" si="13"/>
        <v>0</v>
      </c>
      <c r="BL46" s="238">
        <v>0</v>
      </c>
      <c r="BM46" s="552">
        <f t="shared" si="14"/>
        <v>0</v>
      </c>
      <c r="BN46" s="239">
        <v>0</v>
      </c>
      <c r="BO46" s="552">
        <f t="shared" si="15"/>
        <v>0</v>
      </c>
      <c r="BP46" s="248">
        <f t="shared" si="49"/>
        <v>0</v>
      </c>
      <c r="BQ46" s="26" t="str">
        <f t="shared" si="50"/>
        <v/>
      </c>
      <c r="BR46" s="26" t="str">
        <f t="shared" si="51"/>
        <v/>
      </c>
      <c r="BS46" s="39" t="str">
        <f t="shared" si="52"/>
        <v/>
      </c>
      <c r="BT46" s="392">
        <v>0</v>
      </c>
      <c r="BU46" s="393">
        <v>0</v>
      </c>
      <c r="BV46" s="394">
        <v>0</v>
      </c>
      <c r="BW46" s="555">
        <f t="shared" si="16"/>
        <v>0</v>
      </c>
      <c r="BX46" s="397">
        <v>0</v>
      </c>
      <c r="BY46" s="555">
        <f t="shared" si="17"/>
        <v>0</v>
      </c>
      <c r="BZ46" s="398">
        <v>0</v>
      </c>
      <c r="CA46" s="555">
        <f t="shared" si="18"/>
        <v>0</v>
      </c>
      <c r="CB46" s="395">
        <f t="shared" si="53"/>
        <v>0</v>
      </c>
      <c r="CC46" s="390" t="str">
        <f t="shared" si="54"/>
        <v/>
      </c>
      <c r="CD46" s="390" t="str">
        <f t="shared" si="55"/>
        <v/>
      </c>
      <c r="CE46" s="396" t="str">
        <f t="shared" si="56"/>
        <v/>
      </c>
      <c r="CF46" s="92">
        <v>0</v>
      </c>
      <c r="CG46" s="49">
        <v>0</v>
      </c>
      <c r="CH46" s="311"/>
      <c r="CI46" s="50">
        <f t="shared" si="57"/>
        <v>0</v>
      </c>
      <c r="CJ46" s="186">
        <v>0</v>
      </c>
      <c r="CK46" s="240">
        <v>0</v>
      </c>
      <c r="CL46" s="187">
        <f t="shared" si="119"/>
        <v>0</v>
      </c>
      <c r="CM46" s="241">
        <v>0</v>
      </c>
      <c r="CN46" s="242">
        <f t="shared" si="123"/>
        <v>0</v>
      </c>
      <c r="CO46" s="42">
        <f t="shared" si="58"/>
        <v>0</v>
      </c>
      <c r="CP46" s="188">
        <f t="shared" si="59"/>
        <v>0</v>
      </c>
      <c r="CQ46" s="249">
        <f t="shared" si="60"/>
        <v>0</v>
      </c>
      <c r="CR46" s="93" t="str">
        <f t="shared" si="61"/>
        <v/>
      </c>
      <c r="CS46" s="152">
        <v>0</v>
      </c>
      <c r="CT46" s="320">
        <v>0</v>
      </c>
      <c r="CU46" s="557">
        <f t="shared" si="62"/>
        <v>0</v>
      </c>
      <c r="CV46" s="53">
        <v>0</v>
      </c>
      <c r="CW46" s="314"/>
      <c r="CX46" s="557">
        <f t="shared" si="63"/>
        <v>0</v>
      </c>
      <c r="CY46" s="314"/>
      <c r="CZ46" s="314"/>
      <c r="DA46" s="557" t="str">
        <f t="shared" si="64"/>
        <v/>
      </c>
      <c r="DB46" s="558">
        <f t="shared" si="65"/>
        <v>0</v>
      </c>
      <c r="DC46" s="559">
        <f t="shared" si="66"/>
        <v>0</v>
      </c>
      <c r="DD46" s="153">
        <f t="shared" si="67"/>
        <v>0</v>
      </c>
      <c r="DE46" s="154">
        <v>0</v>
      </c>
      <c r="DF46" s="235">
        <v>0</v>
      </c>
      <c r="DG46" s="557">
        <f t="shared" si="68"/>
        <v>0</v>
      </c>
      <c r="DH46" s="236">
        <v>0</v>
      </c>
      <c r="DI46" s="237">
        <f t="shared" si="124"/>
        <v>0</v>
      </c>
      <c r="DJ46" s="557">
        <f t="shared" si="69"/>
        <v>0</v>
      </c>
      <c r="DK46" s="325">
        <f t="shared" si="70"/>
        <v>0</v>
      </c>
      <c r="DL46" s="324">
        <f t="shared" si="71"/>
        <v>0</v>
      </c>
      <c r="DM46" s="156">
        <f t="shared" si="72"/>
        <v>0</v>
      </c>
      <c r="DN46" s="247">
        <f t="shared" si="73"/>
        <v>0</v>
      </c>
      <c r="DO46" s="94" t="str">
        <f t="shared" si="74"/>
        <v/>
      </c>
      <c r="DP46" s="501">
        <v>0</v>
      </c>
      <c r="DQ46" s="4">
        <v>0</v>
      </c>
      <c r="DR46" s="4">
        <v>0</v>
      </c>
      <c r="DS46" s="498">
        <f t="shared" si="126"/>
        <v>0</v>
      </c>
      <c r="DT46" s="499">
        <f t="shared" si="76"/>
        <v>0</v>
      </c>
      <c r="DU46" s="500" t="str">
        <f t="shared" si="77"/>
        <v/>
      </c>
      <c r="DV46" s="404">
        <v>0</v>
      </c>
      <c r="DW46" s="2">
        <v>0</v>
      </c>
      <c r="DX46" s="2">
        <v>0</v>
      </c>
      <c r="DY46" s="24">
        <f t="shared" si="127"/>
        <v>0</v>
      </c>
      <c r="DZ46" s="249">
        <f t="shared" si="79"/>
        <v>0</v>
      </c>
      <c r="EA46" s="93" t="str">
        <f t="shared" si="80"/>
        <v/>
      </c>
      <c r="EB46" s="152">
        <v>0</v>
      </c>
      <c r="EC46" s="53">
        <v>0</v>
      </c>
      <c r="ED46" s="591">
        <v>0</v>
      </c>
      <c r="EE46" s="560">
        <f t="shared" si="122"/>
        <v>0</v>
      </c>
      <c r="EF46" s="235">
        <v>0</v>
      </c>
      <c r="EG46" s="155">
        <f t="shared" si="81"/>
        <v>0</v>
      </c>
      <c r="EH46" s="236">
        <v>0</v>
      </c>
      <c r="EI46" s="562">
        <f t="shared" si="82"/>
        <v>0</v>
      </c>
      <c r="EJ46" s="247">
        <f t="shared" si="83"/>
        <v>0</v>
      </c>
      <c r="EK46" s="94" t="str">
        <f t="shared" si="84"/>
        <v/>
      </c>
      <c r="EL46" s="6"/>
      <c r="EM46" s="4"/>
      <c r="EN46" s="40" t="str">
        <f t="shared" si="125"/>
        <v/>
      </c>
      <c r="EO46" s="37" t="str">
        <f t="shared" si="86"/>
        <v/>
      </c>
      <c r="EP46" s="27" t="str">
        <f t="shared" si="87"/>
        <v/>
      </c>
      <c r="EQ46" s="119" t="str">
        <f t="shared" si="88"/>
        <v/>
      </c>
      <c r="ER46" s="528" t="str">
        <f t="shared" si="89"/>
        <v/>
      </c>
      <c r="ES46" s="62" t="str">
        <f t="shared" si="90"/>
        <v/>
      </c>
      <c r="ET46" s="51" t="str">
        <f t="shared" si="91"/>
        <v/>
      </c>
      <c r="EU46" s="38" t="str">
        <f t="shared" si="92"/>
        <v/>
      </c>
      <c r="EV46" s="330" t="str">
        <f t="shared" si="93"/>
        <v/>
      </c>
      <c r="EW46" s="75" t="str">
        <f t="shared" si="94"/>
        <v/>
      </c>
      <c r="EX46" s="56" t="str">
        <f t="shared" si="95"/>
        <v/>
      </c>
      <c r="EY46" s="55" t="str">
        <f t="shared" si="96"/>
        <v/>
      </c>
      <c r="EZ46" s="55" t="str">
        <f t="shared" si="97"/>
        <v/>
      </c>
      <c r="FA46" s="55" t="str">
        <f t="shared" si="98"/>
        <v/>
      </c>
      <c r="FB46" s="55" t="str">
        <f t="shared" si="99"/>
        <v/>
      </c>
      <c r="FC46" s="57" t="str">
        <f t="shared" si="100"/>
        <v/>
      </c>
      <c r="FD46" s="56">
        <f t="shared" si="101"/>
        <v>0</v>
      </c>
      <c r="FE46" s="55">
        <f t="shared" si="102"/>
        <v>0</v>
      </c>
      <c r="FF46" s="55">
        <f t="shared" si="103"/>
        <v>0</v>
      </c>
      <c r="FG46" s="55">
        <f t="shared" si="104"/>
        <v>0</v>
      </c>
      <c r="FH46" s="57"/>
      <c r="FI46" s="777"/>
      <c r="FJ46" s="777"/>
      <c r="FK46" s="107">
        <f t="shared" si="105"/>
        <v>0</v>
      </c>
      <c r="FL46" s="107" t="s">
        <v>175</v>
      </c>
      <c r="FM46" s="107">
        <f t="shared" si="106"/>
        <v>200</v>
      </c>
      <c r="FN46" s="107" t="str">
        <f t="shared" si="107"/>
        <v>0/200</v>
      </c>
      <c r="FO46" s="107">
        <f t="shared" si="108"/>
        <v>0</v>
      </c>
      <c r="FP46" s="107" t="s">
        <v>175</v>
      </c>
      <c r="FQ46" s="107">
        <f t="shared" si="109"/>
        <v>200</v>
      </c>
      <c r="FR46" s="107" t="str">
        <f t="shared" si="110"/>
        <v>0/200</v>
      </c>
      <c r="FS46" s="107">
        <f t="shared" si="111"/>
        <v>0</v>
      </c>
      <c r="FT46" s="107" t="s">
        <v>175</v>
      </c>
      <c r="FU46" s="107">
        <f t="shared" si="112"/>
        <v>100</v>
      </c>
      <c r="FV46" s="107" t="str">
        <f t="shared" si="113"/>
        <v>0/100</v>
      </c>
      <c r="FW46" s="107">
        <f t="shared" si="114"/>
        <v>0</v>
      </c>
      <c r="FX46" s="107" t="s">
        <v>175</v>
      </c>
      <c r="FY46" s="107">
        <f t="shared" si="115"/>
        <v>100</v>
      </c>
      <c r="FZ46" s="107" t="str">
        <f t="shared" si="116"/>
        <v>0/100</v>
      </c>
      <c r="GA46" s="107">
        <f t="shared" si="117"/>
        <v>0</v>
      </c>
      <c r="GB46" s="107" t="s">
        <v>175</v>
      </c>
      <c r="GC46" s="107">
        <f t="shared" si="118"/>
        <v>200</v>
      </c>
      <c r="GD46" s="107" t="str">
        <f t="shared" si="29"/>
        <v>0/200</v>
      </c>
    </row>
    <row r="47" spans="1:186" ht="21.75" customHeight="1">
      <c r="A47" s="100">
        <f t="shared" si="30"/>
        <v>0</v>
      </c>
      <c r="B47" s="230">
        <v>39</v>
      </c>
      <c r="C47" s="23">
        <v>39</v>
      </c>
      <c r="D47" s="24">
        <f t="shared" si="31"/>
        <v>0</v>
      </c>
      <c r="E47" s="2"/>
      <c r="F47" s="290"/>
      <c r="G47" s="1"/>
      <c r="H47" s="2"/>
      <c r="I47" s="2"/>
      <c r="J47" s="2"/>
      <c r="K47" s="590"/>
      <c r="L47" s="7">
        <v>0</v>
      </c>
      <c r="M47" s="43">
        <v>0</v>
      </c>
      <c r="N47" s="309">
        <v>0</v>
      </c>
      <c r="O47" s="541">
        <f t="shared" si="32"/>
        <v>0</v>
      </c>
      <c r="P47" s="233">
        <v>0</v>
      </c>
      <c r="Q47" s="541">
        <f t="shared" si="2"/>
        <v>0</v>
      </c>
      <c r="R47" s="234">
        <v>0</v>
      </c>
      <c r="S47" s="541">
        <f t="shared" si="3"/>
        <v>0</v>
      </c>
      <c r="T47" s="246">
        <f t="shared" si="33"/>
        <v>0</v>
      </c>
      <c r="U47" s="25" t="str">
        <f t="shared" si="34"/>
        <v/>
      </c>
      <c r="V47" s="25" t="str">
        <f t="shared" si="35"/>
        <v/>
      </c>
      <c r="W47" s="85" t="str">
        <f t="shared" si="36"/>
        <v/>
      </c>
      <c r="X47" s="346">
        <v>0</v>
      </c>
      <c r="Y47" s="347">
        <v>0</v>
      </c>
      <c r="Z47" s="348">
        <v>0</v>
      </c>
      <c r="AA47" s="544">
        <f t="shared" si="4"/>
        <v>0</v>
      </c>
      <c r="AB47" s="351">
        <v>0</v>
      </c>
      <c r="AC47" s="544">
        <f t="shared" si="5"/>
        <v>0</v>
      </c>
      <c r="AD47" s="352">
        <v>0</v>
      </c>
      <c r="AE47" s="544">
        <f t="shared" si="6"/>
        <v>0</v>
      </c>
      <c r="AF47" s="349">
        <f t="shared" si="37"/>
        <v>0</v>
      </c>
      <c r="AG47" s="344" t="str">
        <f t="shared" si="38"/>
        <v/>
      </c>
      <c r="AH47" s="344" t="str">
        <f t="shared" si="39"/>
        <v/>
      </c>
      <c r="AI47" s="350" t="str">
        <f t="shared" si="40"/>
        <v/>
      </c>
      <c r="AJ47" s="368">
        <v>0</v>
      </c>
      <c r="AK47" s="369">
        <v>0</v>
      </c>
      <c r="AL47" s="370">
        <v>0</v>
      </c>
      <c r="AM47" s="547">
        <f t="shared" si="7"/>
        <v>0</v>
      </c>
      <c r="AN47" s="373">
        <v>0</v>
      </c>
      <c r="AO47" s="547">
        <f t="shared" si="8"/>
        <v>0</v>
      </c>
      <c r="AP47" s="374">
        <v>0</v>
      </c>
      <c r="AQ47" s="547">
        <f t="shared" si="9"/>
        <v>0</v>
      </c>
      <c r="AR47" s="371">
        <f t="shared" si="41"/>
        <v>0</v>
      </c>
      <c r="AS47" s="366" t="str">
        <f t="shared" si="42"/>
        <v/>
      </c>
      <c r="AT47" s="366" t="str">
        <f t="shared" si="43"/>
        <v/>
      </c>
      <c r="AU47" s="372" t="str">
        <f t="shared" si="44"/>
        <v/>
      </c>
      <c r="AV47" s="152">
        <v>0</v>
      </c>
      <c r="AW47" s="53">
        <v>0</v>
      </c>
      <c r="AX47" s="375">
        <v>0</v>
      </c>
      <c r="AY47" s="549">
        <f t="shared" si="10"/>
        <v>0</v>
      </c>
      <c r="AZ47" s="235">
        <v>0</v>
      </c>
      <c r="BA47" s="549">
        <f t="shared" si="11"/>
        <v>0</v>
      </c>
      <c r="BB47" s="236">
        <v>0</v>
      </c>
      <c r="BC47" s="549">
        <f t="shared" si="12"/>
        <v>0</v>
      </c>
      <c r="BD47" s="247">
        <f t="shared" si="45"/>
        <v>0</v>
      </c>
      <c r="BE47" s="54" t="str">
        <f t="shared" si="46"/>
        <v/>
      </c>
      <c r="BF47" s="54" t="str">
        <f t="shared" si="47"/>
        <v/>
      </c>
      <c r="BG47" s="88" t="str">
        <f t="shared" si="48"/>
        <v/>
      </c>
      <c r="BH47" s="95">
        <v>0</v>
      </c>
      <c r="BI47" s="96">
        <v>0</v>
      </c>
      <c r="BJ47" s="376">
        <v>0</v>
      </c>
      <c r="BK47" s="552">
        <f t="shared" si="13"/>
        <v>0</v>
      </c>
      <c r="BL47" s="238">
        <v>0</v>
      </c>
      <c r="BM47" s="552">
        <f t="shared" si="14"/>
        <v>0</v>
      </c>
      <c r="BN47" s="239">
        <v>0</v>
      </c>
      <c r="BO47" s="552">
        <f t="shared" si="15"/>
        <v>0</v>
      </c>
      <c r="BP47" s="248">
        <f t="shared" si="49"/>
        <v>0</v>
      </c>
      <c r="BQ47" s="26" t="str">
        <f t="shared" si="50"/>
        <v/>
      </c>
      <c r="BR47" s="26" t="str">
        <f t="shared" si="51"/>
        <v/>
      </c>
      <c r="BS47" s="39" t="str">
        <f t="shared" si="52"/>
        <v/>
      </c>
      <c r="BT47" s="392">
        <v>0</v>
      </c>
      <c r="BU47" s="393">
        <v>0</v>
      </c>
      <c r="BV47" s="394">
        <v>0</v>
      </c>
      <c r="BW47" s="555">
        <f t="shared" si="16"/>
        <v>0</v>
      </c>
      <c r="BX47" s="397">
        <v>0</v>
      </c>
      <c r="BY47" s="555">
        <f t="shared" si="17"/>
        <v>0</v>
      </c>
      <c r="BZ47" s="398">
        <v>0</v>
      </c>
      <c r="CA47" s="555">
        <f t="shared" si="18"/>
        <v>0</v>
      </c>
      <c r="CB47" s="395">
        <f t="shared" si="53"/>
        <v>0</v>
      </c>
      <c r="CC47" s="390" t="str">
        <f t="shared" si="54"/>
        <v/>
      </c>
      <c r="CD47" s="390" t="str">
        <f t="shared" si="55"/>
        <v/>
      </c>
      <c r="CE47" s="396" t="str">
        <f t="shared" si="56"/>
        <v/>
      </c>
      <c r="CF47" s="92">
        <v>0</v>
      </c>
      <c r="CG47" s="49">
        <v>0</v>
      </c>
      <c r="CH47" s="311"/>
      <c r="CI47" s="50">
        <f t="shared" si="57"/>
        <v>0</v>
      </c>
      <c r="CJ47" s="186">
        <v>0</v>
      </c>
      <c r="CK47" s="240">
        <v>0</v>
      </c>
      <c r="CL47" s="187">
        <f t="shared" si="119"/>
        <v>0</v>
      </c>
      <c r="CM47" s="241">
        <v>0</v>
      </c>
      <c r="CN47" s="242">
        <f t="shared" si="123"/>
        <v>0</v>
      </c>
      <c r="CO47" s="42">
        <f t="shared" si="58"/>
        <v>0</v>
      </c>
      <c r="CP47" s="188">
        <f t="shared" si="59"/>
        <v>0</v>
      </c>
      <c r="CQ47" s="249">
        <f t="shared" si="60"/>
        <v>0</v>
      </c>
      <c r="CR47" s="93" t="str">
        <f t="shared" si="61"/>
        <v/>
      </c>
      <c r="CS47" s="152">
        <v>0</v>
      </c>
      <c r="CT47" s="320">
        <v>0</v>
      </c>
      <c r="CU47" s="557">
        <f t="shared" si="62"/>
        <v>0</v>
      </c>
      <c r="CV47" s="53">
        <v>0</v>
      </c>
      <c r="CW47" s="314"/>
      <c r="CX47" s="557">
        <f t="shared" si="63"/>
        <v>0</v>
      </c>
      <c r="CY47" s="314"/>
      <c r="CZ47" s="314"/>
      <c r="DA47" s="557" t="str">
        <f t="shared" si="64"/>
        <v/>
      </c>
      <c r="DB47" s="558">
        <f t="shared" si="65"/>
        <v>0</v>
      </c>
      <c r="DC47" s="559">
        <f t="shared" si="66"/>
        <v>0</v>
      </c>
      <c r="DD47" s="153">
        <f t="shared" si="67"/>
        <v>0</v>
      </c>
      <c r="DE47" s="154">
        <v>0</v>
      </c>
      <c r="DF47" s="235">
        <v>0</v>
      </c>
      <c r="DG47" s="557">
        <f t="shared" si="68"/>
        <v>0</v>
      </c>
      <c r="DH47" s="236">
        <v>0</v>
      </c>
      <c r="DI47" s="237">
        <f t="shared" si="124"/>
        <v>0</v>
      </c>
      <c r="DJ47" s="557">
        <f t="shared" si="69"/>
        <v>0</v>
      </c>
      <c r="DK47" s="325">
        <f t="shared" si="70"/>
        <v>0</v>
      </c>
      <c r="DL47" s="324">
        <f t="shared" si="71"/>
        <v>0</v>
      </c>
      <c r="DM47" s="156">
        <f t="shared" si="72"/>
        <v>0</v>
      </c>
      <c r="DN47" s="247">
        <f t="shared" si="73"/>
        <v>0</v>
      </c>
      <c r="DO47" s="94" t="str">
        <f t="shared" si="74"/>
        <v/>
      </c>
      <c r="DP47" s="501">
        <v>0</v>
      </c>
      <c r="DQ47" s="4">
        <v>0</v>
      </c>
      <c r="DR47" s="4">
        <v>0</v>
      </c>
      <c r="DS47" s="498">
        <f t="shared" si="126"/>
        <v>0</v>
      </c>
      <c r="DT47" s="499">
        <f t="shared" si="76"/>
        <v>0</v>
      </c>
      <c r="DU47" s="500" t="str">
        <f t="shared" si="77"/>
        <v/>
      </c>
      <c r="DV47" s="404">
        <v>0</v>
      </c>
      <c r="DW47" s="2">
        <v>0</v>
      </c>
      <c r="DX47" s="2">
        <v>0</v>
      </c>
      <c r="DY47" s="24">
        <f t="shared" si="127"/>
        <v>0</v>
      </c>
      <c r="DZ47" s="249">
        <f t="shared" si="79"/>
        <v>0</v>
      </c>
      <c r="EA47" s="93" t="str">
        <f t="shared" si="80"/>
        <v/>
      </c>
      <c r="EB47" s="152">
        <v>0</v>
      </c>
      <c r="EC47" s="53">
        <v>0</v>
      </c>
      <c r="ED47" s="591">
        <v>0</v>
      </c>
      <c r="EE47" s="560">
        <f t="shared" si="122"/>
        <v>0</v>
      </c>
      <c r="EF47" s="235">
        <v>0</v>
      </c>
      <c r="EG47" s="155">
        <f t="shared" si="81"/>
        <v>0</v>
      </c>
      <c r="EH47" s="236">
        <v>0</v>
      </c>
      <c r="EI47" s="562">
        <f t="shared" si="82"/>
        <v>0</v>
      </c>
      <c r="EJ47" s="247">
        <f t="shared" si="83"/>
        <v>0</v>
      </c>
      <c r="EK47" s="94" t="str">
        <f t="shared" si="84"/>
        <v/>
      </c>
      <c r="EL47" s="6"/>
      <c r="EM47" s="4"/>
      <c r="EN47" s="40" t="str">
        <f t="shared" si="125"/>
        <v/>
      </c>
      <c r="EO47" s="37" t="str">
        <f t="shared" si="86"/>
        <v/>
      </c>
      <c r="EP47" s="27" t="str">
        <f t="shared" si="87"/>
        <v/>
      </c>
      <c r="EQ47" s="119" t="str">
        <f t="shared" si="88"/>
        <v/>
      </c>
      <c r="ER47" s="528" t="str">
        <f t="shared" si="89"/>
        <v/>
      </c>
      <c r="ES47" s="62" t="str">
        <f t="shared" si="90"/>
        <v/>
      </c>
      <c r="ET47" s="51" t="str">
        <f t="shared" si="91"/>
        <v/>
      </c>
      <c r="EU47" s="38" t="str">
        <f t="shared" si="92"/>
        <v/>
      </c>
      <c r="EV47" s="330" t="str">
        <f t="shared" si="93"/>
        <v/>
      </c>
      <c r="EW47" s="75" t="str">
        <f t="shared" si="94"/>
        <v/>
      </c>
      <c r="EX47" s="56" t="str">
        <f t="shared" si="95"/>
        <v/>
      </c>
      <c r="EY47" s="55" t="str">
        <f t="shared" si="96"/>
        <v/>
      </c>
      <c r="EZ47" s="55" t="str">
        <f t="shared" si="97"/>
        <v/>
      </c>
      <c r="FA47" s="55" t="str">
        <f t="shared" si="98"/>
        <v/>
      </c>
      <c r="FB47" s="55" t="str">
        <f t="shared" si="99"/>
        <v/>
      </c>
      <c r="FC47" s="57" t="str">
        <f t="shared" si="100"/>
        <v/>
      </c>
      <c r="FD47" s="56">
        <f t="shared" si="101"/>
        <v>0</v>
      </c>
      <c r="FE47" s="55">
        <f t="shared" si="102"/>
        <v>0</v>
      </c>
      <c r="FF47" s="55">
        <f t="shared" si="103"/>
        <v>0</v>
      </c>
      <c r="FG47" s="55">
        <f t="shared" si="104"/>
        <v>0</v>
      </c>
      <c r="FH47" s="57"/>
      <c r="FI47" s="777"/>
      <c r="FJ47" s="777"/>
      <c r="FK47" s="107">
        <f t="shared" si="105"/>
        <v>0</v>
      </c>
      <c r="FL47" s="107" t="s">
        <v>175</v>
      </c>
      <c r="FM47" s="107">
        <f t="shared" si="106"/>
        <v>200</v>
      </c>
      <c r="FN47" s="107" t="str">
        <f t="shared" si="107"/>
        <v>0/200</v>
      </c>
      <c r="FO47" s="107">
        <f t="shared" si="108"/>
        <v>0</v>
      </c>
      <c r="FP47" s="107" t="s">
        <v>175</v>
      </c>
      <c r="FQ47" s="107">
        <f t="shared" si="109"/>
        <v>200</v>
      </c>
      <c r="FR47" s="107" t="str">
        <f t="shared" si="110"/>
        <v>0/200</v>
      </c>
      <c r="FS47" s="107">
        <f t="shared" si="111"/>
        <v>0</v>
      </c>
      <c r="FT47" s="107" t="s">
        <v>175</v>
      </c>
      <c r="FU47" s="107">
        <f t="shared" si="112"/>
        <v>100</v>
      </c>
      <c r="FV47" s="107" t="str">
        <f t="shared" si="113"/>
        <v>0/100</v>
      </c>
      <c r="FW47" s="107">
        <f t="shared" si="114"/>
        <v>0</v>
      </c>
      <c r="FX47" s="107" t="s">
        <v>175</v>
      </c>
      <c r="FY47" s="107">
        <f t="shared" si="115"/>
        <v>100</v>
      </c>
      <c r="FZ47" s="107" t="str">
        <f t="shared" si="116"/>
        <v>0/100</v>
      </c>
      <c r="GA47" s="107">
        <f t="shared" si="117"/>
        <v>0</v>
      </c>
      <c r="GB47" s="107" t="s">
        <v>175</v>
      </c>
      <c r="GC47" s="107">
        <f t="shared" si="118"/>
        <v>200</v>
      </c>
      <c r="GD47" s="107" t="str">
        <f t="shared" si="29"/>
        <v>0/200</v>
      </c>
    </row>
    <row r="48" spans="1:186" ht="21.75" customHeight="1">
      <c r="A48" s="100">
        <f t="shared" si="30"/>
        <v>0</v>
      </c>
      <c r="B48" s="230">
        <v>40</v>
      </c>
      <c r="C48" s="28">
        <v>40</v>
      </c>
      <c r="D48" s="24">
        <f t="shared" si="31"/>
        <v>0</v>
      </c>
      <c r="E48" s="2"/>
      <c r="F48" s="290"/>
      <c r="G48" s="2"/>
      <c r="H48" s="2"/>
      <c r="I48" s="2"/>
      <c r="J48" s="2"/>
      <c r="K48" s="590"/>
      <c r="L48" s="7">
        <v>0</v>
      </c>
      <c r="M48" s="43">
        <v>0</v>
      </c>
      <c r="N48" s="309">
        <v>0</v>
      </c>
      <c r="O48" s="541">
        <f t="shared" si="32"/>
        <v>0</v>
      </c>
      <c r="P48" s="233">
        <v>0</v>
      </c>
      <c r="Q48" s="541">
        <f t="shared" si="2"/>
        <v>0</v>
      </c>
      <c r="R48" s="234">
        <v>0</v>
      </c>
      <c r="S48" s="541">
        <f t="shared" si="3"/>
        <v>0</v>
      </c>
      <c r="T48" s="246">
        <f t="shared" si="33"/>
        <v>0</v>
      </c>
      <c r="U48" s="25" t="str">
        <f t="shared" si="34"/>
        <v/>
      </c>
      <c r="V48" s="25" t="str">
        <f t="shared" si="35"/>
        <v/>
      </c>
      <c r="W48" s="85" t="str">
        <f t="shared" si="36"/>
        <v/>
      </c>
      <c r="X48" s="346">
        <v>0</v>
      </c>
      <c r="Y48" s="347">
        <v>0</v>
      </c>
      <c r="Z48" s="348">
        <v>0</v>
      </c>
      <c r="AA48" s="544">
        <f t="shared" si="4"/>
        <v>0</v>
      </c>
      <c r="AB48" s="351">
        <v>0</v>
      </c>
      <c r="AC48" s="544">
        <f t="shared" si="5"/>
        <v>0</v>
      </c>
      <c r="AD48" s="352">
        <v>0</v>
      </c>
      <c r="AE48" s="544">
        <f t="shared" si="6"/>
        <v>0</v>
      </c>
      <c r="AF48" s="349">
        <f t="shared" si="37"/>
        <v>0</v>
      </c>
      <c r="AG48" s="344" t="str">
        <f t="shared" si="38"/>
        <v/>
      </c>
      <c r="AH48" s="344" t="str">
        <f t="shared" si="39"/>
        <v/>
      </c>
      <c r="AI48" s="350" t="str">
        <f t="shared" si="40"/>
        <v/>
      </c>
      <c r="AJ48" s="368">
        <v>0</v>
      </c>
      <c r="AK48" s="369">
        <v>0</v>
      </c>
      <c r="AL48" s="370">
        <v>0</v>
      </c>
      <c r="AM48" s="547">
        <f t="shared" si="7"/>
        <v>0</v>
      </c>
      <c r="AN48" s="373">
        <v>0</v>
      </c>
      <c r="AO48" s="547">
        <f t="shared" si="8"/>
        <v>0</v>
      </c>
      <c r="AP48" s="374">
        <v>0</v>
      </c>
      <c r="AQ48" s="547">
        <f t="shared" si="9"/>
        <v>0</v>
      </c>
      <c r="AR48" s="371">
        <f t="shared" si="41"/>
        <v>0</v>
      </c>
      <c r="AS48" s="366" t="str">
        <f t="shared" si="42"/>
        <v/>
      </c>
      <c r="AT48" s="366" t="str">
        <f t="shared" si="43"/>
        <v/>
      </c>
      <c r="AU48" s="372" t="str">
        <f t="shared" si="44"/>
        <v/>
      </c>
      <c r="AV48" s="152">
        <v>0</v>
      </c>
      <c r="AW48" s="53">
        <v>0</v>
      </c>
      <c r="AX48" s="375">
        <v>0</v>
      </c>
      <c r="AY48" s="549">
        <f t="shared" si="10"/>
        <v>0</v>
      </c>
      <c r="AZ48" s="235">
        <v>0</v>
      </c>
      <c r="BA48" s="549">
        <f t="shared" si="11"/>
        <v>0</v>
      </c>
      <c r="BB48" s="236">
        <v>0</v>
      </c>
      <c r="BC48" s="549">
        <f t="shared" si="12"/>
        <v>0</v>
      </c>
      <c r="BD48" s="247">
        <f t="shared" si="45"/>
        <v>0</v>
      </c>
      <c r="BE48" s="54" t="str">
        <f t="shared" si="46"/>
        <v/>
      </c>
      <c r="BF48" s="54" t="str">
        <f t="shared" si="47"/>
        <v/>
      </c>
      <c r="BG48" s="88" t="str">
        <f t="shared" si="48"/>
        <v/>
      </c>
      <c r="BH48" s="95">
        <v>0</v>
      </c>
      <c r="BI48" s="96">
        <v>0</v>
      </c>
      <c r="BJ48" s="376">
        <v>0</v>
      </c>
      <c r="BK48" s="552">
        <f t="shared" si="13"/>
        <v>0</v>
      </c>
      <c r="BL48" s="238">
        <v>0</v>
      </c>
      <c r="BM48" s="552">
        <f t="shared" si="14"/>
        <v>0</v>
      </c>
      <c r="BN48" s="239">
        <v>0</v>
      </c>
      <c r="BO48" s="552">
        <f t="shared" si="15"/>
        <v>0</v>
      </c>
      <c r="BP48" s="248">
        <f t="shared" si="49"/>
        <v>0</v>
      </c>
      <c r="BQ48" s="26" t="str">
        <f t="shared" si="50"/>
        <v/>
      </c>
      <c r="BR48" s="26" t="str">
        <f t="shared" si="51"/>
        <v/>
      </c>
      <c r="BS48" s="39" t="str">
        <f t="shared" si="52"/>
        <v/>
      </c>
      <c r="BT48" s="392">
        <v>0</v>
      </c>
      <c r="BU48" s="393">
        <v>0</v>
      </c>
      <c r="BV48" s="394">
        <v>0</v>
      </c>
      <c r="BW48" s="555">
        <f t="shared" si="16"/>
        <v>0</v>
      </c>
      <c r="BX48" s="397">
        <v>0</v>
      </c>
      <c r="BY48" s="555">
        <f t="shared" si="17"/>
        <v>0</v>
      </c>
      <c r="BZ48" s="398">
        <v>0</v>
      </c>
      <c r="CA48" s="555">
        <f t="shared" si="18"/>
        <v>0</v>
      </c>
      <c r="CB48" s="395">
        <f t="shared" si="53"/>
        <v>0</v>
      </c>
      <c r="CC48" s="390" t="str">
        <f t="shared" si="54"/>
        <v/>
      </c>
      <c r="CD48" s="390" t="str">
        <f t="shared" si="55"/>
        <v/>
      </c>
      <c r="CE48" s="396" t="str">
        <f t="shared" si="56"/>
        <v/>
      </c>
      <c r="CF48" s="92">
        <v>0</v>
      </c>
      <c r="CG48" s="49">
        <v>0</v>
      </c>
      <c r="CH48" s="311"/>
      <c r="CI48" s="50">
        <f t="shared" si="57"/>
        <v>0</v>
      </c>
      <c r="CJ48" s="186">
        <v>0</v>
      </c>
      <c r="CK48" s="240">
        <v>0</v>
      </c>
      <c r="CL48" s="187">
        <f t="shared" si="119"/>
        <v>0</v>
      </c>
      <c r="CM48" s="241">
        <v>0</v>
      </c>
      <c r="CN48" s="242">
        <f>IF($S$7="NA","NA",0)</f>
        <v>0</v>
      </c>
      <c r="CO48" s="42">
        <f t="shared" si="58"/>
        <v>0</v>
      </c>
      <c r="CP48" s="188">
        <f t="shared" si="59"/>
        <v>0</v>
      </c>
      <c r="CQ48" s="249">
        <f t="shared" si="60"/>
        <v>0</v>
      </c>
      <c r="CR48" s="93" t="str">
        <f t="shared" si="61"/>
        <v/>
      </c>
      <c r="CS48" s="152">
        <v>0</v>
      </c>
      <c r="CT48" s="320">
        <v>0</v>
      </c>
      <c r="CU48" s="557">
        <f t="shared" si="62"/>
        <v>0</v>
      </c>
      <c r="CV48" s="53">
        <v>0</v>
      </c>
      <c r="CW48" s="314"/>
      <c r="CX48" s="557">
        <f t="shared" si="63"/>
        <v>0</v>
      </c>
      <c r="CY48" s="314"/>
      <c r="CZ48" s="314"/>
      <c r="DA48" s="557" t="str">
        <f t="shared" si="64"/>
        <v/>
      </c>
      <c r="DB48" s="558">
        <f t="shared" si="65"/>
        <v>0</v>
      </c>
      <c r="DC48" s="559">
        <f t="shared" si="66"/>
        <v>0</v>
      </c>
      <c r="DD48" s="153">
        <f t="shared" si="67"/>
        <v>0</v>
      </c>
      <c r="DE48" s="154">
        <v>0</v>
      </c>
      <c r="DF48" s="235">
        <v>0</v>
      </c>
      <c r="DG48" s="557">
        <f t="shared" si="68"/>
        <v>0</v>
      </c>
      <c r="DH48" s="236">
        <v>0</v>
      </c>
      <c r="DI48" s="237">
        <f>IF($S$7="NA","NA",0)</f>
        <v>0</v>
      </c>
      <c r="DJ48" s="557">
        <f t="shared" si="69"/>
        <v>0</v>
      </c>
      <c r="DK48" s="325">
        <f t="shared" si="70"/>
        <v>0</v>
      </c>
      <c r="DL48" s="324">
        <f t="shared" si="71"/>
        <v>0</v>
      </c>
      <c r="DM48" s="156">
        <f t="shared" si="72"/>
        <v>0</v>
      </c>
      <c r="DN48" s="247">
        <f t="shared" si="73"/>
        <v>0</v>
      </c>
      <c r="DO48" s="94" t="str">
        <f t="shared" si="74"/>
        <v/>
      </c>
      <c r="DP48" s="501">
        <v>0</v>
      </c>
      <c r="DQ48" s="4">
        <v>0</v>
      </c>
      <c r="DR48" s="4">
        <v>0</v>
      </c>
      <c r="DS48" s="498">
        <f t="shared" si="126"/>
        <v>0</v>
      </c>
      <c r="DT48" s="499">
        <f t="shared" si="76"/>
        <v>0</v>
      </c>
      <c r="DU48" s="500" t="str">
        <f t="shared" si="77"/>
        <v/>
      </c>
      <c r="DV48" s="404">
        <v>0</v>
      </c>
      <c r="DW48" s="2">
        <v>0</v>
      </c>
      <c r="DX48" s="2">
        <v>0</v>
      </c>
      <c r="DY48" s="24">
        <f t="shared" si="127"/>
        <v>0</v>
      </c>
      <c r="DZ48" s="249">
        <f t="shared" si="79"/>
        <v>0</v>
      </c>
      <c r="EA48" s="93" t="str">
        <f t="shared" si="80"/>
        <v/>
      </c>
      <c r="EB48" s="152">
        <v>0</v>
      </c>
      <c r="EC48" s="53">
        <v>0</v>
      </c>
      <c r="ED48" s="591">
        <v>0</v>
      </c>
      <c r="EE48" s="560">
        <f t="shared" si="122"/>
        <v>0</v>
      </c>
      <c r="EF48" s="235">
        <v>0</v>
      </c>
      <c r="EG48" s="155">
        <f t="shared" si="81"/>
        <v>0</v>
      </c>
      <c r="EH48" s="236">
        <v>0</v>
      </c>
      <c r="EI48" s="562">
        <f t="shared" si="82"/>
        <v>0</v>
      </c>
      <c r="EJ48" s="247">
        <f t="shared" si="83"/>
        <v>0</v>
      </c>
      <c r="EK48" s="94" t="str">
        <f t="shared" si="84"/>
        <v/>
      </c>
      <c r="EL48" s="6"/>
      <c r="EM48" s="4"/>
      <c r="EN48" s="40" t="str">
        <f t="shared" si="125"/>
        <v/>
      </c>
      <c r="EO48" s="37" t="str">
        <f t="shared" si="86"/>
        <v/>
      </c>
      <c r="EP48" s="27" t="str">
        <f t="shared" si="87"/>
        <v/>
      </c>
      <c r="EQ48" s="119" t="str">
        <f t="shared" si="88"/>
        <v/>
      </c>
      <c r="ER48" s="528" t="str">
        <f t="shared" si="89"/>
        <v/>
      </c>
      <c r="ES48" s="62" t="str">
        <f t="shared" si="90"/>
        <v/>
      </c>
      <c r="ET48" s="51" t="str">
        <f t="shared" si="91"/>
        <v/>
      </c>
      <c r="EU48" s="38" t="str">
        <f t="shared" si="92"/>
        <v/>
      </c>
      <c r="EV48" s="330" t="str">
        <f t="shared" si="93"/>
        <v/>
      </c>
      <c r="EW48" s="75" t="str">
        <f t="shared" si="94"/>
        <v/>
      </c>
      <c r="EX48" s="56" t="str">
        <f t="shared" si="95"/>
        <v/>
      </c>
      <c r="EY48" s="55" t="str">
        <f t="shared" si="96"/>
        <v/>
      </c>
      <c r="EZ48" s="55" t="str">
        <f t="shared" si="97"/>
        <v/>
      </c>
      <c r="FA48" s="55" t="str">
        <f t="shared" si="98"/>
        <v/>
      </c>
      <c r="FB48" s="55" t="str">
        <f t="shared" si="99"/>
        <v/>
      </c>
      <c r="FC48" s="57" t="str">
        <f t="shared" si="100"/>
        <v/>
      </c>
      <c r="FD48" s="56">
        <f t="shared" si="101"/>
        <v>0</v>
      </c>
      <c r="FE48" s="55">
        <f t="shared" si="102"/>
        <v>0</v>
      </c>
      <c r="FF48" s="55">
        <f t="shared" si="103"/>
        <v>0</v>
      </c>
      <c r="FG48" s="55">
        <f t="shared" si="104"/>
        <v>0</v>
      </c>
      <c r="FH48" s="57"/>
      <c r="FI48" s="777"/>
      <c r="FJ48" s="777"/>
      <c r="FK48" s="107">
        <f t="shared" si="105"/>
        <v>0</v>
      </c>
      <c r="FL48" s="107" t="s">
        <v>175</v>
      </c>
      <c r="FM48" s="107">
        <f t="shared" si="106"/>
        <v>200</v>
      </c>
      <c r="FN48" s="107" t="str">
        <f t="shared" si="107"/>
        <v>0/200</v>
      </c>
      <c r="FO48" s="107">
        <f t="shared" si="108"/>
        <v>0</v>
      </c>
      <c r="FP48" s="107" t="s">
        <v>175</v>
      </c>
      <c r="FQ48" s="107">
        <f t="shared" si="109"/>
        <v>200</v>
      </c>
      <c r="FR48" s="107" t="str">
        <f t="shared" si="110"/>
        <v>0/200</v>
      </c>
      <c r="FS48" s="107">
        <f t="shared" si="111"/>
        <v>0</v>
      </c>
      <c r="FT48" s="107" t="s">
        <v>175</v>
      </c>
      <c r="FU48" s="107">
        <f t="shared" si="112"/>
        <v>100</v>
      </c>
      <c r="FV48" s="107" t="str">
        <f t="shared" si="113"/>
        <v>0/100</v>
      </c>
      <c r="FW48" s="107">
        <f t="shared" si="114"/>
        <v>0</v>
      </c>
      <c r="FX48" s="107" t="s">
        <v>175</v>
      </c>
      <c r="FY48" s="107">
        <f t="shared" si="115"/>
        <v>100</v>
      </c>
      <c r="FZ48" s="107" t="str">
        <f t="shared" si="116"/>
        <v>0/100</v>
      </c>
      <c r="GA48" s="107">
        <f t="shared" si="117"/>
        <v>0</v>
      </c>
      <c r="GB48" s="107" t="s">
        <v>175</v>
      </c>
      <c r="GC48" s="107">
        <f t="shared" si="118"/>
        <v>200</v>
      </c>
      <c r="GD48" s="107" t="str">
        <f t="shared" si="29"/>
        <v>0/200</v>
      </c>
    </row>
    <row r="49" spans="1:186" ht="21.75" customHeight="1">
      <c r="A49" s="100">
        <f t="shared" si="30"/>
        <v>0</v>
      </c>
      <c r="B49" s="230">
        <v>41</v>
      </c>
      <c r="C49" s="23">
        <v>41</v>
      </c>
      <c r="D49" s="24">
        <f t="shared" si="31"/>
        <v>0</v>
      </c>
      <c r="E49" s="2"/>
      <c r="F49" s="290"/>
      <c r="G49" s="1"/>
      <c r="H49" s="2"/>
      <c r="I49" s="2"/>
      <c r="J49" s="2"/>
      <c r="K49" s="590"/>
      <c r="L49" s="7">
        <v>0</v>
      </c>
      <c r="M49" s="43">
        <v>0</v>
      </c>
      <c r="N49" s="309">
        <v>0</v>
      </c>
      <c r="O49" s="541">
        <f t="shared" si="32"/>
        <v>0</v>
      </c>
      <c r="P49" s="233">
        <v>0</v>
      </c>
      <c r="Q49" s="541">
        <f t="shared" si="2"/>
        <v>0</v>
      </c>
      <c r="R49" s="234">
        <v>0</v>
      </c>
      <c r="S49" s="541">
        <f t="shared" si="3"/>
        <v>0</v>
      </c>
      <c r="T49" s="246">
        <f t="shared" si="33"/>
        <v>0</v>
      </c>
      <c r="U49" s="25" t="str">
        <f t="shared" si="34"/>
        <v/>
      </c>
      <c r="V49" s="25" t="str">
        <f t="shared" si="35"/>
        <v/>
      </c>
      <c r="W49" s="85" t="str">
        <f t="shared" si="36"/>
        <v/>
      </c>
      <c r="X49" s="346">
        <v>0</v>
      </c>
      <c r="Y49" s="347">
        <v>0</v>
      </c>
      <c r="Z49" s="348">
        <v>0</v>
      </c>
      <c r="AA49" s="544">
        <f t="shared" si="4"/>
        <v>0</v>
      </c>
      <c r="AB49" s="351">
        <v>0</v>
      </c>
      <c r="AC49" s="544">
        <f t="shared" si="5"/>
        <v>0</v>
      </c>
      <c r="AD49" s="352">
        <v>0</v>
      </c>
      <c r="AE49" s="544">
        <f t="shared" si="6"/>
        <v>0</v>
      </c>
      <c r="AF49" s="349">
        <f t="shared" si="37"/>
        <v>0</v>
      </c>
      <c r="AG49" s="344" t="str">
        <f t="shared" si="38"/>
        <v/>
      </c>
      <c r="AH49" s="344" t="str">
        <f t="shared" si="39"/>
        <v/>
      </c>
      <c r="AI49" s="350" t="str">
        <f t="shared" si="40"/>
        <v/>
      </c>
      <c r="AJ49" s="368">
        <v>0</v>
      </c>
      <c r="AK49" s="369">
        <v>0</v>
      </c>
      <c r="AL49" s="370">
        <v>0</v>
      </c>
      <c r="AM49" s="547">
        <f t="shared" si="7"/>
        <v>0</v>
      </c>
      <c r="AN49" s="373">
        <v>0</v>
      </c>
      <c r="AO49" s="547">
        <f t="shared" si="8"/>
        <v>0</v>
      </c>
      <c r="AP49" s="374">
        <v>0</v>
      </c>
      <c r="AQ49" s="547">
        <f t="shared" si="9"/>
        <v>0</v>
      </c>
      <c r="AR49" s="371">
        <f t="shared" si="41"/>
        <v>0</v>
      </c>
      <c r="AS49" s="366" t="str">
        <f t="shared" si="42"/>
        <v/>
      </c>
      <c r="AT49" s="366" t="str">
        <f t="shared" si="43"/>
        <v/>
      </c>
      <c r="AU49" s="372" t="str">
        <f t="shared" si="44"/>
        <v/>
      </c>
      <c r="AV49" s="152">
        <v>0</v>
      </c>
      <c r="AW49" s="53">
        <v>0</v>
      </c>
      <c r="AX49" s="375">
        <v>0</v>
      </c>
      <c r="AY49" s="549">
        <f t="shared" si="10"/>
        <v>0</v>
      </c>
      <c r="AZ49" s="235">
        <v>0</v>
      </c>
      <c r="BA49" s="549">
        <f t="shared" si="11"/>
        <v>0</v>
      </c>
      <c r="BB49" s="236">
        <v>0</v>
      </c>
      <c r="BC49" s="549">
        <f t="shared" si="12"/>
        <v>0</v>
      </c>
      <c r="BD49" s="247">
        <f t="shared" si="45"/>
        <v>0</v>
      </c>
      <c r="BE49" s="54" t="str">
        <f t="shared" si="46"/>
        <v/>
      </c>
      <c r="BF49" s="54" t="str">
        <f t="shared" si="47"/>
        <v/>
      </c>
      <c r="BG49" s="88" t="str">
        <f t="shared" si="48"/>
        <v/>
      </c>
      <c r="BH49" s="95">
        <v>0</v>
      </c>
      <c r="BI49" s="96">
        <v>0</v>
      </c>
      <c r="BJ49" s="376">
        <v>0</v>
      </c>
      <c r="BK49" s="552">
        <f t="shared" si="13"/>
        <v>0</v>
      </c>
      <c r="BL49" s="238">
        <v>0</v>
      </c>
      <c r="BM49" s="552">
        <f t="shared" si="14"/>
        <v>0</v>
      </c>
      <c r="BN49" s="239">
        <v>0</v>
      </c>
      <c r="BO49" s="552">
        <f t="shared" si="15"/>
        <v>0</v>
      </c>
      <c r="BP49" s="248">
        <f t="shared" si="49"/>
        <v>0</v>
      </c>
      <c r="BQ49" s="26" t="str">
        <f t="shared" si="50"/>
        <v/>
      </c>
      <c r="BR49" s="26" t="str">
        <f t="shared" si="51"/>
        <v/>
      </c>
      <c r="BS49" s="39" t="str">
        <f t="shared" si="52"/>
        <v/>
      </c>
      <c r="BT49" s="392">
        <v>0</v>
      </c>
      <c r="BU49" s="393">
        <v>0</v>
      </c>
      <c r="BV49" s="394">
        <v>0</v>
      </c>
      <c r="BW49" s="555">
        <f t="shared" si="16"/>
        <v>0</v>
      </c>
      <c r="BX49" s="397">
        <v>0</v>
      </c>
      <c r="BY49" s="555">
        <f t="shared" si="17"/>
        <v>0</v>
      </c>
      <c r="BZ49" s="398">
        <v>0</v>
      </c>
      <c r="CA49" s="555">
        <f t="shared" si="18"/>
        <v>0</v>
      </c>
      <c r="CB49" s="395">
        <f t="shared" si="53"/>
        <v>0</v>
      </c>
      <c r="CC49" s="390" t="str">
        <f t="shared" si="54"/>
        <v/>
      </c>
      <c r="CD49" s="390" t="str">
        <f t="shared" si="55"/>
        <v/>
      </c>
      <c r="CE49" s="396" t="str">
        <f t="shared" si="56"/>
        <v/>
      </c>
      <c r="CF49" s="92">
        <v>0</v>
      </c>
      <c r="CG49" s="49">
        <v>0</v>
      </c>
      <c r="CH49" s="311"/>
      <c r="CI49" s="50">
        <f t="shared" si="57"/>
        <v>0</v>
      </c>
      <c r="CJ49" s="186">
        <v>0</v>
      </c>
      <c r="CK49" s="240">
        <v>0</v>
      </c>
      <c r="CL49" s="187">
        <f t="shared" si="119"/>
        <v>0</v>
      </c>
      <c r="CM49" s="241">
        <v>0</v>
      </c>
      <c r="CN49" s="242">
        <f>IF($S$7="NA","NA",0)</f>
        <v>0</v>
      </c>
      <c r="CO49" s="42">
        <f t="shared" si="58"/>
        <v>0</v>
      </c>
      <c r="CP49" s="188">
        <f t="shared" si="59"/>
        <v>0</v>
      </c>
      <c r="CQ49" s="249">
        <f t="shared" si="60"/>
        <v>0</v>
      </c>
      <c r="CR49" s="93" t="str">
        <f t="shared" si="61"/>
        <v/>
      </c>
      <c r="CS49" s="152">
        <v>0</v>
      </c>
      <c r="CT49" s="320">
        <v>0</v>
      </c>
      <c r="CU49" s="557">
        <f t="shared" si="62"/>
        <v>0</v>
      </c>
      <c r="CV49" s="53">
        <v>0</v>
      </c>
      <c r="CW49" s="314"/>
      <c r="CX49" s="557">
        <f t="shared" si="63"/>
        <v>0</v>
      </c>
      <c r="CY49" s="314"/>
      <c r="CZ49" s="314"/>
      <c r="DA49" s="557" t="str">
        <f t="shared" si="64"/>
        <v/>
      </c>
      <c r="DB49" s="558">
        <f t="shared" si="65"/>
        <v>0</v>
      </c>
      <c r="DC49" s="559">
        <f t="shared" si="66"/>
        <v>0</v>
      </c>
      <c r="DD49" s="153">
        <f t="shared" si="67"/>
        <v>0</v>
      </c>
      <c r="DE49" s="154">
        <v>0</v>
      </c>
      <c r="DF49" s="235">
        <v>0</v>
      </c>
      <c r="DG49" s="557">
        <f t="shared" si="68"/>
        <v>0</v>
      </c>
      <c r="DH49" s="236">
        <v>0</v>
      </c>
      <c r="DI49" s="237">
        <f>IF($S$7="NA","NA",0)</f>
        <v>0</v>
      </c>
      <c r="DJ49" s="557">
        <f t="shared" si="69"/>
        <v>0</v>
      </c>
      <c r="DK49" s="325">
        <f t="shared" si="70"/>
        <v>0</v>
      </c>
      <c r="DL49" s="324">
        <f t="shared" si="71"/>
        <v>0</v>
      </c>
      <c r="DM49" s="156">
        <f t="shared" si="72"/>
        <v>0</v>
      </c>
      <c r="DN49" s="247">
        <f t="shared" si="73"/>
        <v>0</v>
      </c>
      <c r="DO49" s="94" t="str">
        <f t="shared" si="74"/>
        <v/>
      </c>
      <c r="DP49" s="501">
        <v>0</v>
      </c>
      <c r="DQ49" s="4">
        <v>0</v>
      </c>
      <c r="DR49" s="4">
        <v>0</v>
      </c>
      <c r="DS49" s="498">
        <f t="shared" si="126"/>
        <v>0</v>
      </c>
      <c r="DT49" s="499">
        <f t="shared" si="76"/>
        <v>0</v>
      </c>
      <c r="DU49" s="500" t="str">
        <f t="shared" si="77"/>
        <v/>
      </c>
      <c r="DV49" s="404">
        <v>0</v>
      </c>
      <c r="DW49" s="2">
        <v>0</v>
      </c>
      <c r="DX49" s="2">
        <v>0</v>
      </c>
      <c r="DY49" s="24">
        <f t="shared" si="127"/>
        <v>0</v>
      </c>
      <c r="DZ49" s="249">
        <f t="shared" si="79"/>
        <v>0</v>
      </c>
      <c r="EA49" s="93" t="str">
        <f t="shared" si="80"/>
        <v/>
      </c>
      <c r="EB49" s="152">
        <v>0</v>
      </c>
      <c r="EC49" s="53">
        <v>0</v>
      </c>
      <c r="ED49" s="591">
        <v>0</v>
      </c>
      <c r="EE49" s="560">
        <f t="shared" si="122"/>
        <v>0</v>
      </c>
      <c r="EF49" s="235">
        <v>0</v>
      </c>
      <c r="EG49" s="155">
        <f t="shared" si="81"/>
        <v>0</v>
      </c>
      <c r="EH49" s="236">
        <v>0</v>
      </c>
      <c r="EI49" s="562">
        <f t="shared" si="82"/>
        <v>0</v>
      </c>
      <c r="EJ49" s="247">
        <f t="shared" si="83"/>
        <v>0</v>
      </c>
      <c r="EK49" s="94" t="str">
        <f t="shared" si="84"/>
        <v/>
      </c>
      <c r="EL49" s="6"/>
      <c r="EM49" s="4"/>
      <c r="EN49" s="40" t="str">
        <f t="shared" si="125"/>
        <v/>
      </c>
      <c r="EO49" s="37" t="str">
        <f t="shared" si="86"/>
        <v/>
      </c>
      <c r="EP49" s="27" t="str">
        <f t="shared" si="87"/>
        <v/>
      </c>
      <c r="EQ49" s="119" t="str">
        <f t="shared" si="88"/>
        <v/>
      </c>
      <c r="ER49" s="528" t="str">
        <f t="shared" si="89"/>
        <v/>
      </c>
      <c r="ES49" s="62" t="str">
        <f t="shared" si="90"/>
        <v/>
      </c>
      <c r="ET49" s="51" t="str">
        <f t="shared" si="91"/>
        <v/>
      </c>
      <c r="EU49" s="38" t="str">
        <f t="shared" si="92"/>
        <v/>
      </c>
      <c r="EV49" s="330" t="str">
        <f t="shared" si="93"/>
        <v/>
      </c>
      <c r="EW49" s="75" t="str">
        <f t="shared" si="94"/>
        <v/>
      </c>
      <c r="EX49" s="56" t="str">
        <f t="shared" si="95"/>
        <v/>
      </c>
      <c r="EY49" s="55" t="str">
        <f t="shared" si="96"/>
        <v/>
      </c>
      <c r="EZ49" s="55" t="str">
        <f t="shared" si="97"/>
        <v/>
      </c>
      <c r="FA49" s="55" t="str">
        <f t="shared" si="98"/>
        <v/>
      </c>
      <c r="FB49" s="55" t="str">
        <f t="shared" si="99"/>
        <v/>
      </c>
      <c r="FC49" s="57" t="str">
        <f t="shared" si="100"/>
        <v/>
      </c>
      <c r="FD49" s="56">
        <f t="shared" si="101"/>
        <v>0</v>
      </c>
      <c r="FE49" s="55">
        <f t="shared" si="102"/>
        <v>0</v>
      </c>
      <c r="FF49" s="55">
        <f t="shared" si="103"/>
        <v>0</v>
      </c>
      <c r="FG49" s="55">
        <f t="shared" si="104"/>
        <v>0</v>
      </c>
      <c r="FH49" s="57"/>
      <c r="FI49" s="777"/>
      <c r="FJ49" s="777"/>
      <c r="FK49" s="107">
        <f t="shared" si="105"/>
        <v>0</v>
      </c>
      <c r="FL49" s="107" t="s">
        <v>175</v>
      </c>
      <c r="FM49" s="107">
        <f t="shared" si="106"/>
        <v>200</v>
      </c>
      <c r="FN49" s="107" t="str">
        <f t="shared" si="107"/>
        <v>0/200</v>
      </c>
      <c r="FO49" s="107">
        <f t="shared" si="108"/>
        <v>0</v>
      </c>
      <c r="FP49" s="107" t="s">
        <v>175</v>
      </c>
      <c r="FQ49" s="107">
        <f t="shared" si="109"/>
        <v>200</v>
      </c>
      <c r="FR49" s="107" t="str">
        <f t="shared" si="110"/>
        <v>0/200</v>
      </c>
      <c r="FS49" s="107">
        <f t="shared" si="111"/>
        <v>0</v>
      </c>
      <c r="FT49" s="107" t="s">
        <v>175</v>
      </c>
      <c r="FU49" s="107">
        <f t="shared" si="112"/>
        <v>100</v>
      </c>
      <c r="FV49" s="107" t="str">
        <f t="shared" si="113"/>
        <v>0/100</v>
      </c>
      <c r="FW49" s="107">
        <f t="shared" si="114"/>
        <v>0</v>
      </c>
      <c r="FX49" s="107" t="s">
        <v>175</v>
      </c>
      <c r="FY49" s="107">
        <f t="shared" si="115"/>
        <v>100</v>
      </c>
      <c r="FZ49" s="107" t="str">
        <f t="shared" si="116"/>
        <v>0/100</v>
      </c>
      <c r="GA49" s="107">
        <f t="shared" si="117"/>
        <v>0</v>
      </c>
      <c r="GB49" s="107" t="s">
        <v>175</v>
      </c>
      <c r="GC49" s="107">
        <f t="shared" si="118"/>
        <v>200</v>
      </c>
      <c r="GD49" s="107" t="str">
        <f t="shared" si="29"/>
        <v>0/200</v>
      </c>
    </row>
    <row r="50" spans="1:186" ht="21.75" customHeight="1">
      <c r="A50" s="100">
        <f t="shared" si="30"/>
        <v>0</v>
      </c>
      <c r="B50" s="230">
        <v>42</v>
      </c>
      <c r="C50" s="28">
        <v>42</v>
      </c>
      <c r="D50" s="24">
        <f t="shared" si="31"/>
        <v>0</v>
      </c>
      <c r="E50" s="2"/>
      <c r="F50" s="290"/>
      <c r="G50" s="2"/>
      <c r="H50" s="2"/>
      <c r="I50" s="2"/>
      <c r="J50" s="2"/>
      <c r="K50" s="590"/>
      <c r="L50" s="7">
        <v>0</v>
      </c>
      <c r="M50" s="43">
        <v>0</v>
      </c>
      <c r="N50" s="309">
        <v>0</v>
      </c>
      <c r="O50" s="541">
        <f t="shared" si="32"/>
        <v>0</v>
      </c>
      <c r="P50" s="233">
        <v>0</v>
      </c>
      <c r="Q50" s="541">
        <f t="shared" si="2"/>
        <v>0</v>
      </c>
      <c r="R50" s="234">
        <v>0</v>
      </c>
      <c r="S50" s="541">
        <f t="shared" si="3"/>
        <v>0</v>
      </c>
      <c r="T50" s="246">
        <f t="shared" si="33"/>
        <v>0</v>
      </c>
      <c r="U50" s="25" t="str">
        <f t="shared" si="34"/>
        <v/>
      </c>
      <c r="V50" s="25" t="str">
        <f t="shared" si="35"/>
        <v/>
      </c>
      <c r="W50" s="85" t="str">
        <f t="shared" si="36"/>
        <v/>
      </c>
      <c r="X50" s="346">
        <v>0</v>
      </c>
      <c r="Y50" s="347">
        <v>0</v>
      </c>
      <c r="Z50" s="348">
        <v>0</v>
      </c>
      <c r="AA50" s="544">
        <f t="shared" si="4"/>
        <v>0</v>
      </c>
      <c r="AB50" s="351">
        <v>0</v>
      </c>
      <c r="AC50" s="544">
        <f t="shared" si="5"/>
        <v>0</v>
      </c>
      <c r="AD50" s="352">
        <v>0</v>
      </c>
      <c r="AE50" s="544">
        <f t="shared" si="6"/>
        <v>0</v>
      </c>
      <c r="AF50" s="349">
        <f t="shared" si="37"/>
        <v>0</v>
      </c>
      <c r="AG50" s="344" t="str">
        <f t="shared" si="38"/>
        <v/>
      </c>
      <c r="AH50" s="344" t="str">
        <f t="shared" si="39"/>
        <v/>
      </c>
      <c r="AI50" s="350" t="str">
        <f t="shared" si="40"/>
        <v/>
      </c>
      <c r="AJ50" s="368">
        <v>0</v>
      </c>
      <c r="AK50" s="369">
        <v>0</v>
      </c>
      <c r="AL50" s="370">
        <v>0</v>
      </c>
      <c r="AM50" s="547">
        <f t="shared" si="7"/>
        <v>0</v>
      </c>
      <c r="AN50" s="373">
        <v>0</v>
      </c>
      <c r="AO50" s="547">
        <f t="shared" si="8"/>
        <v>0</v>
      </c>
      <c r="AP50" s="374">
        <v>0</v>
      </c>
      <c r="AQ50" s="547">
        <f t="shared" si="9"/>
        <v>0</v>
      </c>
      <c r="AR50" s="371">
        <f t="shared" si="41"/>
        <v>0</v>
      </c>
      <c r="AS50" s="366" t="str">
        <f t="shared" si="42"/>
        <v/>
      </c>
      <c r="AT50" s="366" t="str">
        <f t="shared" si="43"/>
        <v/>
      </c>
      <c r="AU50" s="372" t="str">
        <f t="shared" si="44"/>
        <v/>
      </c>
      <c r="AV50" s="152">
        <v>0</v>
      </c>
      <c r="AW50" s="53">
        <v>0</v>
      </c>
      <c r="AX50" s="375">
        <v>0</v>
      </c>
      <c r="AY50" s="549">
        <f t="shared" si="10"/>
        <v>0</v>
      </c>
      <c r="AZ50" s="235">
        <v>0</v>
      </c>
      <c r="BA50" s="549">
        <f t="shared" si="11"/>
        <v>0</v>
      </c>
      <c r="BB50" s="236">
        <v>0</v>
      </c>
      <c r="BC50" s="549">
        <f t="shared" si="12"/>
        <v>0</v>
      </c>
      <c r="BD50" s="247">
        <f t="shared" si="45"/>
        <v>0</v>
      </c>
      <c r="BE50" s="54" t="str">
        <f t="shared" si="46"/>
        <v/>
      </c>
      <c r="BF50" s="54" t="str">
        <f t="shared" si="47"/>
        <v/>
      </c>
      <c r="BG50" s="88" t="str">
        <f t="shared" si="48"/>
        <v/>
      </c>
      <c r="BH50" s="95">
        <v>0</v>
      </c>
      <c r="BI50" s="96">
        <v>0</v>
      </c>
      <c r="BJ50" s="376">
        <v>0</v>
      </c>
      <c r="BK50" s="552">
        <f t="shared" si="13"/>
        <v>0</v>
      </c>
      <c r="BL50" s="238">
        <v>0</v>
      </c>
      <c r="BM50" s="552">
        <f t="shared" si="14"/>
        <v>0</v>
      </c>
      <c r="BN50" s="239">
        <v>0</v>
      </c>
      <c r="BO50" s="552">
        <f t="shared" si="15"/>
        <v>0</v>
      </c>
      <c r="BP50" s="248">
        <f t="shared" si="49"/>
        <v>0</v>
      </c>
      <c r="BQ50" s="26" t="str">
        <f t="shared" si="50"/>
        <v/>
      </c>
      <c r="BR50" s="26" t="str">
        <f t="shared" si="51"/>
        <v/>
      </c>
      <c r="BS50" s="39" t="str">
        <f t="shared" si="52"/>
        <v/>
      </c>
      <c r="BT50" s="392">
        <v>0</v>
      </c>
      <c r="BU50" s="393">
        <v>0</v>
      </c>
      <c r="BV50" s="394">
        <v>0</v>
      </c>
      <c r="BW50" s="555">
        <f t="shared" si="16"/>
        <v>0</v>
      </c>
      <c r="BX50" s="397">
        <v>0</v>
      </c>
      <c r="BY50" s="555">
        <f t="shared" si="17"/>
        <v>0</v>
      </c>
      <c r="BZ50" s="398">
        <v>0</v>
      </c>
      <c r="CA50" s="555">
        <f t="shared" si="18"/>
        <v>0</v>
      </c>
      <c r="CB50" s="395">
        <f t="shared" si="53"/>
        <v>0</v>
      </c>
      <c r="CC50" s="390" t="str">
        <f t="shared" si="54"/>
        <v/>
      </c>
      <c r="CD50" s="390" t="str">
        <f t="shared" si="55"/>
        <v/>
      </c>
      <c r="CE50" s="396" t="str">
        <f t="shared" si="56"/>
        <v/>
      </c>
      <c r="CF50" s="92">
        <v>0</v>
      </c>
      <c r="CG50" s="49">
        <v>0</v>
      </c>
      <c r="CH50" s="311"/>
      <c r="CI50" s="50">
        <f t="shared" si="57"/>
        <v>0</v>
      </c>
      <c r="CJ50" s="186">
        <v>0</v>
      </c>
      <c r="CK50" s="240">
        <v>0</v>
      </c>
      <c r="CL50" s="187">
        <f t="shared" si="119"/>
        <v>0</v>
      </c>
      <c r="CM50" s="241">
        <v>0</v>
      </c>
      <c r="CN50" s="242">
        <f t="shared" ref="CN50:CN72" si="128">IF($S$7="NA","NA",0)</f>
        <v>0</v>
      </c>
      <c r="CO50" s="42">
        <f t="shared" si="58"/>
        <v>0</v>
      </c>
      <c r="CP50" s="188">
        <f t="shared" si="59"/>
        <v>0</v>
      </c>
      <c r="CQ50" s="249">
        <f t="shared" si="60"/>
        <v>0</v>
      </c>
      <c r="CR50" s="93" t="str">
        <f t="shared" si="61"/>
        <v/>
      </c>
      <c r="CS50" s="152">
        <v>0</v>
      </c>
      <c r="CT50" s="320">
        <v>0</v>
      </c>
      <c r="CU50" s="557">
        <f t="shared" si="62"/>
        <v>0</v>
      </c>
      <c r="CV50" s="53">
        <v>0</v>
      </c>
      <c r="CW50" s="314"/>
      <c r="CX50" s="557">
        <f t="shared" si="63"/>
        <v>0</v>
      </c>
      <c r="CY50" s="314"/>
      <c r="CZ50" s="314"/>
      <c r="DA50" s="557" t="str">
        <f t="shared" si="64"/>
        <v/>
      </c>
      <c r="DB50" s="558">
        <f t="shared" si="65"/>
        <v>0</v>
      </c>
      <c r="DC50" s="559">
        <f t="shared" si="66"/>
        <v>0</v>
      </c>
      <c r="DD50" s="153">
        <f t="shared" si="67"/>
        <v>0</v>
      </c>
      <c r="DE50" s="154">
        <v>0</v>
      </c>
      <c r="DF50" s="235">
        <v>0</v>
      </c>
      <c r="DG50" s="557">
        <f t="shared" si="68"/>
        <v>0</v>
      </c>
      <c r="DH50" s="236">
        <v>0</v>
      </c>
      <c r="DI50" s="237">
        <f t="shared" ref="DI50:DI72" si="129">IF($S$7="NA","NA",0)</f>
        <v>0</v>
      </c>
      <c r="DJ50" s="557">
        <f t="shared" si="69"/>
        <v>0</v>
      </c>
      <c r="DK50" s="325">
        <f t="shared" si="70"/>
        <v>0</v>
      </c>
      <c r="DL50" s="324">
        <f t="shared" si="71"/>
        <v>0</v>
      </c>
      <c r="DM50" s="156">
        <f t="shared" si="72"/>
        <v>0</v>
      </c>
      <c r="DN50" s="247">
        <f t="shared" si="73"/>
        <v>0</v>
      </c>
      <c r="DO50" s="94" t="str">
        <f t="shared" si="74"/>
        <v/>
      </c>
      <c r="DP50" s="501">
        <v>0</v>
      </c>
      <c r="DQ50" s="4">
        <v>0</v>
      </c>
      <c r="DR50" s="4">
        <v>0</v>
      </c>
      <c r="DS50" s="498">
        <f t="shared" si="126"/>
        <v>0</v>
      </c>
      <c r="DT50" s="499">
        <f t="shared" si="76"/>
        <v>0</v>
      </c>
      <c r="DU50" s="500" t="str">
        <f t="shared" si="77"/>
        <v/>
      </c>
      <c r="DV50" s="404">
        <v>0</v>
      </c>
      <c r="DW50" s="2">
        <v>0</v>
      </c>
      <c r="DX50" s="2">
        <v>0</v>
      </c>
      <c r="DY50" s="24">
        <f t="shared" si="127"/>
        <v>0</v>
      </c>
      <c r="DZ50" s="249">
        <f t="shared" si="79"/>
        <v>0</v>
      </c>
      <c r="EA50" s="93" t="str">
        <f t="shared" si="80"/>
        <v/>
      </c>
      <c r="EB50" s="152">
        <v>0</v>
      </c>
      <c r="EC50" s="53">
        <v>0</v>
      </c>
      <c r="ED50" s="591">
        <v>0</v>
      </c>
      <c r="EE50" s="560">
        <f t="shared" si="122"/>
        <v>0</v>
      </c>
      <c r="EF50" s="235">
        <v>0</v>
      </c>
      <c r="EG50" s="155">
        <f t="shared" si="81"/>
        <v>0</v>
      </c>
      <c r="EH50" s="236">
        <v>0</v>
      </c>
      <c r="EI50" s="562">
        <f t="shared" si="82"/>
        <v>0</v>
      </c>
      <c r="EJ50" s="247">
        <f t="shared" si="83"/>
        <v>0</v>
      </c>
      <c r="EK50" s="94" t="str">
        <f t="shared" si="84"/>
        <v/>
      </c>
      <c r="EL50" s="6"/>
      <c r="EM50" s="4"/>
      <c r="EN50" s="40" t="str">
        <f t="shared" ref="EN50:EN108" si="130">IF(OR(EL50="",EM50=""),"",EM50/EL50*100)</f>
        <v/>
      </c>
      <c r="EO50" s="37" t="str">
        <f t="shared" si="86"/>
        <v/>
      </c>
      <c r="EP50" s="27" t="str">
        <f t="shared" si="87"/>
        <v/>
      </c>
      <c r="EQ50" s="119" t="str">
        <f t="shared" si="88"/>
        <v/>
      </c>
      <c r="ER50" s="528" t="str">
        <f t="shared" si="89"/>
        <v/>
      </c>
      <c r="ES50" s="62" t="str">
        <f t="shared" si="90"/>
        <v/>
      </c>
      <c r="ET50" s="51" t="str">
        <f t="shared" si="91"/>
        <v/>
      </c>
      <c r="EU50" s="38" t="str">
        <f t="shared" si="92"/>
        <v/>
      </c>
      <c r="EV50" s="330" t="str">
        <f t="shared" si="93"/>
        <v/>
      </c>
      <c r="EW50" s="75" t="str">
        <f t="shared" si="94"/>
        <v/>
      </c>
      <c r="EX50" s="56" t="str">
        <f t="shared" si="95"/>
        <v/>
      </c>
      <c r="EY50" s="55" t="str">
        <f t="shared" si="96"/>
        <v/>
      </c>
      <c r="EZ50" s="55" t="str">
        <f t="shared" si="97"/>
        <v/>
      </c>
      <c r="FA50" s="55" t="str">
        <f t="shared" si="98"/>
        <v/>
      </c>
      <c r="FB50" s="55" t="str">
        <f t="shared" si="99"/>
        <v/>
      </c>
      <c r="FC50" s="57" t="str">
        <f t="shared" si="100"/>
        <v/>
      </c>
      <c r="FD50" s="56">
        <f t="shared" si="101"/>
        <v>0</v>
      </c>
      <c r="FE50" s="55">
        <f t="shared" si="102"/>
        <v>0</v>
      </c>
      <c r="FF50" s="55">
        <f t="shared" si="103"/>
        <v>0</v>
      </c>
      <c r="FG50" s="55">
        <f t="shared" si="104"/>
        <v>0</v>
      </c>
      <c r="FH50" s="57"/>
      <c r="FI50" s="777"/>
      <c r="FJ50" s="777"/>
      <c r="FK50" s="107">
        <f t="shared" si="105"/>
        <v>0</v>
      </c>
      <c r="FL50" s="107" t="s">
        <v>175</v>
      </c>
      <c r="FM50" s="107">
        <f t="shared" si="106"/>
        <v>200</v>
      </c>
      <c r="FN50" s="107" t="str">
        <f t="shared" si="107"/>
        <v>0/200</v>
      </c>
      <c r="FO50" s="107">
        <f t="shared" si="108"/>
        <v>0</v>
      </c>
      <c r="FP50" s="107" t="s">
        <v>175</v>
      </c>
      <c r="FQ50" s="107">
        <f t="shared" si="109"/>
        <v>200</v>
      </c>
      <c r="FR50" s="107" t="str">
        <f t="shared" si="110"/>
        <v>0/200</v>
      </c>
      <c r="FS50" s="107">
        <f t="shared" si="111"/>
        <v>0</v>
      </c>
      <c r="FT50" s="107" t="s">
        <v>175</v>
      </c>
      <c r="FU50" s="107">
        <f t="shared" si="112"/>
        <v>100</v>
      </c>
      <c r="FV50" s="107" t="str">
        <f t="shared" si="113"/>
        <v>0/100</v>
      </c>
      <c r="FW50" s="107">
        <f t="shared" si="114"/>
        <v>0</v>
      </c>
      <c r="FX50" s="107" t="s">
        <v>175</v>
      </c>
      <c r="FY50" s="107">
        <f t="shared" si="115"/>
        <v>100</v>
      </c>
      <c r="FZ50" s="107" t="str">
        <f t="shared" si="116"/>
        <v>0/100</v>
      </c>
      <c r="GA50" s="107">
        <f t="shared" si="117"/>
        <v>0</v>
      </c>
      <c r="GB50" s="107" t="s">
        <v>175</v>
      </c>
      <c r="GC50" s="107">
        <f t="shared" si="118"/>
        <v>200</v>
      </c>
      <c r="GD50" s="107" t="str">
        <f t="shared" si="29"/>
        <v>0/200</v>
      </c>
    </row>
    <row r="51" spans="1:186" ht="21.75" customHeight="1">
      <c r="A51" s="100">
        <f t="shared" si="30"/>
        <v>0</v>
      </c>
      <c r="B51" s="230">
        <v>43</v>
      </c>
      <c r="C51" s="23">
        <v>43</v>
      </c>
      <c r="D51" s="24">
        <f t="shared" si="31"/>
        <v>0</v>
      </c>
      <c r="E51" s="2"/>
      <c r="F51" s="290"/>
      <c r="G51" s="1"/>
      <c r="H51" s="2"/>
      <c r="I51" s="2"/>
      <c r="J51" s="2"/>
      <c r="K51" s="590"/>
      <c r="L51" s="7">
        <v>0</v>
      </c>
      <c r="M51" s="43">
        <v>0</v>
      </c>
      <c r="N51" s="309">
        <v>0</v>
      </c>
      <c r="O51" s="541">
        <f t="shared" si="32"/>
        <v>0</v>
      </c>
      <c r="P51" s="233">
        <v>0</v>
      </c>
      <c r="Q51" s="541">
        <f t="shared" si="2"/>
        <v>0</v>
      </c>
      <c r="R51" s="234">
        <v>0</v>
      </c>
      <c r="S51" s="541">
        <f t="shared" si="3"/>
        <v>0</v>
      </c>
      <c r="T51" s="246">
        <f t="shared" si="33"/>
        <v>0</v>
      </c>
      <c r="U51" s="25" t="str">
        <f t="shared" si="34"/>
        <v/>
      </c>
      <c r="V51" s="25" t="str">
        <f t="shared" si="35"/>
        <v/>
      </c>
      <c r="W51" s="85" t="str">
        <f t="shared" si="36"/>
        <v/>
      </c>
      <c r="X51" s="346">
        <v>0</v>
      </c>
      <c r="Y51" s="347">
        <v>0</v>
      </c>
      <c r="Z51" s="348">
        <v>0</v>
      </c>
      <c r="AA51" s="544">
        <f t="shared" si="4"/>
        <v>0</v>
      </c>
      <c r="AB51" s="351">
        <v>0</v>
      </c>
      <c r="AC51" s="544">
        <f t="shared" si="5"/>
        <v>0</v>
      </c>
      <c r="AD51" s="352">
        <v>0</v>
      </c>
      <c r="AE51" s="544">
        <f t="shared" si="6"/>
        <v>0</v>
      </c>
      <c r="AF51" s="349">
        <f t="shared" si="37"/>
        <v>0</v>
      </c>
      <c r="AG51" s="344" t="str">
        <f t="shared" si="38"/>
        <v/>
      </c>
      <c r="AH51" s="344" t="str">
        <f t="shared" si="39"/>
        <v/>
      </c>
      <c r="AI51" s="350" t="str">
        <f t="shared" si="40"/>
        <v/>
      </c>
      <c r="AJ51" s="368">
        <v>0</v>
      </c>
      <c r="AK51" s="369">
        <v>0</v>
      </c>
      <c r="AL51" s="370">
        <v>0</v>
      </c>
      <c r="AM51" s="547">
        <f t="shared" si="7"/>
        <v>0</v>
      </c>
      <c r="AN51" s="373">
        <v>0</v>
      </c>
      <c r="AO51" s="547">
        <f t="shared" si="8"/>
        <v>0</v>
      </c>
      <c r="AP51" s="374">
        <v>0</v>
      </c>
      <c r="AQ51" s="547">
        <f t="shared" si="9"/>
        <v>0</v>
      </c>
      <c r="AR51" s="371">
        <f t="shared" si="41"/>
        <v>0</v>
      </c>
      <c r="AS51" s="366" t="str">
        <f t="shared" si="42"/>
        <v/>
      </c>
      <c r="AT51" s="366" t="str">
        <f t="shared" si="43"/>
        <v/>
      </c>
      <c r="AU51" s="372" t="str">
        <f t="shared" si="44"/>
        <v/>
      </c>
      <c r="AV51" s="152">
        <v>0</v>
      </c>
      <c r="AW51" s="53">
        <v>0</v>
      </c>
      <c r="AX51" s="375">
        <v>0</v>
      </c>
      <c r="AY51" s="549">
        <f t="shared" si="10"/>
        <v>0</v>
      </c>
      <c r="AZ51" s="235">
        <v>0</v>
      </c>
      <c r="BA51" s="549">
        <f t="shared" si="11"/>
        <v>0</v>
      </c>
      <c r="BB51" s="236">
        <v>0</v>
      </c>
      <c r="BC51" s="549">
        <f t="shared" si="12"/>
        <v>0</v>
      </c>
      <c r="BD51" s="247">
        <f t="shared" si="45"/>
        <v>0</v>
      </c>
      <c r="BE51" s="54" t="str">
        <f t="shared" si="46"/>
        <v/>
      </c>
      <c r="BF51" s="54" t="str">
        <f t="shared" si="47"/>
        <v/>
      </c>
      <c r="BG51" s="88" t="str">
        <f t="shared" si="48"/>
        <v/>
      </c>
      <c r="BH51" s="95">
        <v>0</v>
      </c>
      <c r="BI51" s="96">
        <v>0</v>
      </c>
      <c r="BJ51" s="376">
        <v>0</v>
      </c>
      <c r="BK51" s="552">
        <f t="shared" si="13"/>
        <v>0</v>
      </c>
      <c r="BL51" s="238">
        <v>0</v>
      </c>
      <c r="BM51" s="552">
        <f t="shared" si="14"/>
        <v>0</v>
      </c>
      <c r="BN51" s="239">
        <v>0</v>
      </c>
      <c r="BO51" s="552">
        <f t="shared" si="15"/>
        <v>0</v>
      </c>
      <c r="BP51" s="248">
        <f t="shared" si="49"/>
        <v>0</v>
      </c>
      <c r="BQ51" s="26" t="str">
        <f t="shared" si="50"/>
        <v/>
      </c>
      <c r="BR51" s="26" t="str">
        <f t="shared" si="51"/>
        <v/>
      </c>
      <c r="BS51" s="39" t="str">
        <f t="shared" si="52"/>
        <v/>
      </c>
      <c r="BT51" s="392">
        <v>0</v>
      </c>
      <c r="BU51" s="393">
        <v>0</v>
      </c>
      <c r="BV51" s="394">
        <v>0</v>
      </c>
      <c r="BW51" s="555">
        <f t="shared" si="16"/>
        <v>0</v>
      </c>
      <c r="BX51" s="397">
        <v>0</v>
      </c>
      <c r="BY51" s="555">
        <f t="shared" si="17"/>
        <v>0</v>
      </c>
      <c r="BZ51" s="398">
        <v>0</v>
      </c>
      <c r="CA51" s="555">
        <f t="shared" si="18"/>
        <v>0</v>
      </c>
      <c r="CB51" s="395">
        <f t="shared" si="53"/>
        <v>0</v>
      </c>
      <c r="CC51" s="390" t="str">
        <f t="shared" si="54"/>
        <v/>
      </c>
      <c r="CD51" s="390" t="str">
        <f t="shared" si="55"/>
        <v/>
      </c>
      <c r="CE51" s="396" t="str">
        <f t="shared" si="56"/>
        <v/>
      </c>
      <c r="CF51" s="92">
        <v>0</v>
      </c>
      <c r="CG51" s="49">
        <v>0</v>
      </c>
      <c r="CH51" s="311"/>
      <c r="CI51" s="50">
        <f t="shared" si="57"/>
        <v>0</v>
      </c>
      <c r="CJ51" s="186">
        <v>0</v>
      </c>
      <c r="CK51" s="240">
        <v>0</v>
      </c>
      <c r="CL51" s="187">
        <f t="shared" si="119"/>
        <v>0</v>
      </c>
      <c r="CM51" s="241">
        <v>0</v>
      </c>
      <c r="CN51" s="242">
        <f t="shared" si="128"/>
        <v>0</v>
      </c>
      <c r="CO51" s="42">
        <f t="shared" si="58"/>
        <v>0</v>
      </c>
      <c r="CP51" s="188">
        <f t="shared" si="59"/>
        <v>0</v>
      </c>
      <c r="CQ51" s="249">
        <f t="shared" si="60"/>
        <v>0</v>
      </c>
      <c r="CR51" s="93" t="str">
        <f t="shared" si="61"/>
        <v/>
      </c>
      <c r="CS51" s="152">
        <v>0</v>
      </c>
      <c r="CT51" s="320">
        <v>0</v>
      </c>
      <c r="CU51" s="557">
        <f t="shared" si="62"/>
        <v>0</v>
      </c>
      <c r="CV51" s="53">
        <v>0</v>
      </c>
      <c r="CW51" s="314"/>
      <c r="CX51" s="557">
        <f t="shared" si="63"/>
        <v>0</v>
      </c>
      <c r="CY51" s="314"/>
      <c r="CZ51" s="314"/>
      <c r="DA51" s="557" t="str">
        <f t="shared" si="64"/>
        <v/>
      </c>
      <c r="DB51" s="558">
        <f t="shared" si="65"/>
        <v>0</v>
      </c>
      <c r="DC51" s="559">
        <f t="shared" si="66"/>
        <v>0</v>
      </c>
      <c r="DD51" s="153">
        <f t="shared" si="67"/>
        <v>0</v>
      </c>
      <c r="DE51" s="154">
        <v>0</v>
      </c>
      <c r="DF51" s="235">
        <v>0</v>
      </c>
      <c r="DG51" s="557">
        <f t="shared" si="68"/>
        <v>0</v>
      </c>
      <c r="DH51" s="236">
        <v>0</v>
      </c>
      <c r="DI51" s="237">
        <f t="shared" si="129"/>
        <v>0</v>
      </c>
      <c r="DJ51" s="557">
        <f t="shared" si="69"/>
        <v>0</v>
      </c>
      <c r="DK51" s="325">
        <f t="shared" si="70"/>
        <v>0</v>
      </c>
      <c r="DL51" s="324">
        <f t="shared" si="71"/>
        <v>0</v>
      </c>
      <c r="DM51" s="156">
        <f t="shared" si="72"/>
        <v>0</v>
      </c>
      <c r="DN51" s="247">
        <f t="shared" si="73"/>
        <v>0</v>
      </c>
      <c r="DO51" s="94" t="str">
        <f t="shared" si="74"/>
        <v/>
      </c>
      <c r="DP51" s="501">
        <v>0</v>
      </c>
      <c r="DQ51" s="4">
        <v>0</v>
      </c>
      <c r="DR51" s="4">
        <v>0</v>
      </c>
      <c r="DS51" s="498">
        <f t="shared" ref="DS51:DS108" si="131">SUM(DP51:DR51)</f>
        <v>0</v>
      </c>
      <c r="DT51" s="499">
        <f t="shared" si="76"/>
        <v>0</v>
      </c>
      <c r="DU51" s="500" t="str">
        <f t="shared" si="77"/>
        <v/>
      </c>
      <c r="DV51" s="404">
        <v>0</v>
      </c>
      <c r="DW51" s="2">
        <v>0</v>
      </c>
      <c r="DX51" s="2">
        <v>0</v>
      </c>
      <c r="DY51" s="24">
        <f t="shared" ref="DY51:DY108" si="132">SUM(DV51:DX51)</f>
        <v>0</v>
      </c>
      <c r="DZ51" s="249">
        <f t="shared" si="79"/>
        <v>0</v>
      </c>
      <c r="EA51" s="93" t="str">
        <f t="shared" si="80"/>
        <v/>
      </c>
      <c r="EB51" s="152">
        <v>0</v>
      </c>
      <c r="EC51" s="53">
        <v>0</v>
      </c>
      <c r="ED51" s="591">
        <v>0</v>
      </c>
      <c r="EE51" s="560">
        <f t="shared" si="122"/>
        <v>0</v>
      </c>
      <c r="EF51" s="235">
        <v>0</v>
      </c>
      <c r="EG51" s="155">
        <f t="shared" si="81"/>
        <v>0</v>
      </c>
      <c r="EH51" s="236">
        <v>0</v>
      </c>
      <c r="EI51" s="562">
        <f t="shared" si="82"/>
        <v>0</v>
      </c>
      <c r="EJ51" s="247">
        <f t="shared" si="83"/>
        <v>0</v>
      </c>
      <c r="EK51" s="94" t="str">
        <f t="shared" si="84"/>
        <v/>
      </c>
      <c r="EL51" s="6"/>
      <c r="EM51" s="4"/>
      <c r="EN51" s="40" t="str">
        <f t="shared" si="130"/>
        <v/>
      </c>
      <c r="EO51" s="37" t="str">
        <f t="shared" si="86"/>
        <v/>
      </c>
      <c r="EP51" s="27" t="str">
        <f t="shared" si="87"/>
        <v/>
      </c>
      <c r="EQ51" s="119" t="str">
        <f t="shared" si="88"/>
        <v/>
      </c>
      <c r="ER51" s="528" t="str">
        <f t="shared" si="89"/>
        <v/>
      </c>
      <c r="ES51" s="62" t="str">
        <f t="shared" si="90"/>
        <v/>
      </c>
      <c r="ET51" s="51" t="str">
        <f t="shared" si="91"/>
        <v/>
      </c>
      <c r="EU51" s="38" t="str">
        <f t="shared" si="92"/>
        <v/>
      </c>
      <c r="EV51" s="330" t="str">
        <f t="shared" si="93"/>
        <v/>
      </c>
      <c r="EW51" s="75" t="str">
        <f t="shared" si="94"/>
        <v/>
      </c>
      <c r="EX51" s="56" t="str">
        <f t="shared" si="95"/>
        <v/>
      </c>
      <c r="EY51" s="55" t="str">
        <f t="shared" si="96"/>
        <v/>
      </c>
      <c r="EZ51" s="55" t="str">
        <f t="shared" si="97"/>
        <v/>
      </c>
      <c r="FA51" s="55" t="str">
        <f t="shared" si="98"/>
        <v/>
      </c>
      <c r="FB51" s="55" t="str">
        <f t="shared" si="99"/>
        <v/>
      </c>
      <c r="FC51" s="57" t="str">
        <f t="shared" si="100"/>
        <v/>
      </c>
      <c r="FD51" s="56">
        <f t="shared" si="101"/>
        <v>0</v>
      </c>
      <c r="FE51" s="55">
        <f t="shared" si="102"/>
        <v>0</v>
      </c>
      <c r="FF51" s="55">
        <f t="shared" si="103"/>
        <v>0</v>
      </c>
      <c r="FG51" s="55">
        <f t="shared" si="104"/>
        <v>0</v>
      </c>
      <c r="FH51" s="57"/>
      <c r="FI51" s="777"/>
      <c r="FJ51" s="777"/>
      <c r="FK51" s="107">
        <f t="shared" si="105"/>
        <v>0</v>
      </c>
      <c r="FL51" s="107" t="s">
        <v>175</v>
      </c>
      <c r="FM51" s="107">
        <f t="shared" si="106"/>
        <v>200</v>
      </c>
      <c r="FN51" s="107" t="str">
        <f t="shared" si="107"/>
        <v>0/200</v>
      </c>
      <c r="FO51" s="107">
        <f t="shared" si="108"/>
        <v>0</v>
      </c>
      <c r="FP51" s="107" t="s">
        <v>175</v>
      </c>
      <c r="FQ51" s="107">
        <f t="shared" si="109"/>
        <v>200</v>
      </c>
      <c r="FR51" s="107" t="str">
        <f t="shared" si="110"/>
        <v>0/200</v>
      </c>
      <c r="FS51" s="107">
        <f t="shared" si="111"/>
        <v>0</v>
      </c>
      <c r="FT51" s="107" t="s">
        <v>175</v>
      </c>
      <c r="FU51" s="107">
        <f t="shared" si="112"/>
        <v>100</v>
      </c>
      <c r="FV51" s="107" t="str">
        <f t="shared" si="113"/>
        <v>0/100</v>
      </c>
      <c r="FW51" s="107">
        <f t="shared" si="114"/>
        <v>0</v>
      </c>
      <c r="FX51" s="107" t="s">
        <v>175</v>
      </c>
      <c r="FY51" s="107">
        <f t="shared" si="115"/>
        <v>100</v>
      </c>
      <c r="FZ51" s="107" t="str">
        <f t="shared" si="116"/>
        <v>0/100</v>
      </c>
      <c r="GA51" s="107">
        <f t="shared" si="117"/>
        <v>0</v>
      </c>
      <c r="GB51" s="107" t="s">
        <v>175</v>
      </c>
      <c r="GC51" s="107">
        <f t="shared" si="118"/>
        <v>200</v>
      </c>
      <c r="GD51" s="107" t="str">
        <f t="shared" si="29"/>
        <v>0/200</v>
      </c>
    </row>
    <row r="52" spans="1:186" ht="21.75" customHeight="1">
      <c r="A52" s="100">
        <f t="shared" si="30"/>
        <v>0</v>
      </c>
      <c r="B52" s="230">
        <v>44</v>
      </c>
      <c r="C52" s="28">
        <v>44</v>
      </c>
      <c r="D52" s="24">
        <f t="shared" si="31"/>
        <v>0</v>
      </c>
      <c r="E52" s="2"/>
      <c r="F52" s="290"/>
      <c r="G52" s="2"/>
      <c r="H52" s="2"/>
      <c r="I52" s="2"/>
      <c r="J52" s="2"/>
      <c r="K52" s="590"/>
      <c r="L52" s="7">
        <v>0</v>
      </c>
      <c r="M52" s="43">
        <v>0</v>
      </c>
      <c r="N52" s="309">
        <v>0</v>
      </c>
      <c r="O52" s="541">
        <f t="shared" si="32"/>
        <v>0</v>
      </c>
      <c r="P52" s="233">
        <v>0</v>
      </c>
      <c r="Q52" s="541">
        <f t="shared" si="2"/>
        <v>0</v>
      </c>
      <c r="R52" s="234">
        <v>0</v>
      </c>
      <c r="S52" s="541">
        <f t="shared" si="3"/>
        <v>0</v>
      </c>
      <c r="T52" s="246">
        <f t="shared" si="33"/>
        <v>0</v>
      </c>
      <c r="U52" s="25" t="str">
        <f t="shared" si="34"/>
        <v/>
      </c>
      <c r="V52" s="25" t="str">
        <f t="shared" si="35"/>
        <v/>
      </c>
      <c r="W52" s="85" t="str">
        <f t="shared" si="36"/>
        <v/>
      </c>
      <c r="X52" s="346">
        <v>0</v>
      </c>
      <c r="Y52" s="347">
        <v>0</v>
      </c>
      <c r="Z52" s="348">
        <v>0</v>
      </c>
      <c r="AA52" s="544">
        <f t="shared" si="4"/>
        <v>0</v>
      </c>
      <c r="AB52" s="351">
        <v>0</v>
      </c>
      <c r="AC52" s="544">
        <f t="shared" si="5"/>
        <v>0</v>
      </c>
      <c r="AD52" s="352">
        <v>0</v>
      </c>
      <c r="AE52" s="544">
        <f t="shared" si="6"/>
        <v>0</v>
      </c>
      <c r="AF52" s="349">
        <f t="shared" si="37"/>
        <v>0</v>
      </c>
      <c r="AG52" s="344" t="str">
        <f t="shared" si="38"/>
        <v/>
      </c>
      <c r="AH52" s="344" t="str">
        <f t="shared" si="39"/>
        <v/>
      </c>
      <c r="AI52" s="350" t="str">
        <f t="shared" si="40"/>
        <v/>
      </c>
      <c r="AJ52" s="368">
        <v>0</v>
      </c>
      <c r="AK52" s="369">
        <v>0</v>
      </c>
      <c r="AL52" s="370">
        <v>0</v>
      </c>
      <c r="AM52" s="547">
        <f t="shared" si="7"/>
        <v>0</v>
      </c>
      <c r="AN52" s="373">
        <v>0</v>
      </c>
      <c r="AO52" s="547">
        <f t="shared" si="8"/>
        <v>0</v>
      </c>
      <c r="AP52" s="374">
        <v>0</v>
      </c>
      <c r="AQ52" s="547">
        <f t="shared" si="9"/>
        <v>0</v>
      </c>
      <c r="AR52" s="371">
        <f t="shared" si="41"/>
        <v>0</v>
      </c>
      <c r="AS52" s="366" t="str">
        <f t="shared" si="42"/>
        <v/>
      </c>
      <c r="AT52" s="366" t="str">
        <f t="shared" si="43"/>
        <v/>
      </c>
      <c r="AU52" s="372" t="str">
        <f t="shared" si="44"/>
        <v/>
      </c>
      <c r="AV52" s="152">
        <v>0</v>
      </c>
      <c r="AW52" s="53">
        <v>0</v>
      </c>
      <c r="AX52" s="375">
        <v>0</v>
      </c>
      <c r="AY52" s="549">
        <f t="shared" si="10"/>
        <v>0</v>
      </c>
      <c r="AZ52" s="235">
        <v>0</v>
      </c>
      <c r="BA52" s="549">
        <f t="shared" si="11"/>
        <v>0</v>
      </c>
      <c r="BB52" s="236">
        <v>0</v>
      </c>
      <c r="BC52" s="549">
        <f t="shared" si="12"/>
        <v>0</v>
      </c>
      <c r="BD52" s="247">
        <f t="shared" si="45"/>
        <v>0</v>
      </c>
      <c r="BE52" s="54" t="str">
        <f t="shared" si="46"/>
        <v/>
      </c>
      <c r="BF52" s="54" t="str">
        <f t="shared" si="47"/>
        <v/>
      </c>
      <c r="BG52" s="88" t="str">
        <f t="shared" si="48"/>
        <v/>
      </c>
      <c r="BH52" s="95">
        <v>0</v>
      </c>
      <c r="BI52" s="96">
        <v>0</v>
      </c>
      <c r="BJ52" s="376">
        <v>0</v>
      </c>
      <c r="BK52" s="552">
        <f t="shared" si="13"/>
        <v>0</v>
      </c>
      <c r="BL52" s="238">
        <v>0</v>
      </c>
      <c r="BM52" s="552">
        <f t="shared" si="14"/>
        <v>0</v>
      </c>
      <c r="BN52" s="239">
        <v>0</v>
      </c>
      <c r="BO52" s="552">
        <f t="shared" si="15"/>
        <v>0</v>
      </c>
      <c r="BP52" s="248">
        <f t="shared" si="49"/>
        <v>0</v>
      </c>
      <c r="BQ52" s="26" t="str">
        <f t="shared" si="50"/>
        <v/>
      </c>
      <c r="BR52" s="26" t="str">
        <f t="shared" si="51"/>
        <v/>
      </c>
      <c r="BS52" s="39" t="str">
        <f t="shared" si="52"/>
        <v/>
      </c>
      <c r="BT52" s="392">
        <v>0</v>
      </c>
      <c r="BU52" s="393">
        <v>0</v>
      </c>
      <c r="BV52" s="394">
        <v>0</v>
      </c>
      <c r="BW52" s="555">
        <f t="shared" si="16"/>
        <v>0</v>
      </c>
      <c r="BX52" s="397">
        <v>0</v>
      </c>
      <c r="BY52" s="555">
        <f t="shared" si="17"/>
        <v>0</v>
      </c>
      <c r="BZ52" s="398">
        <v>0</v>
      </c>
      <c r="CA52" s="555">
        <f t="shared" si="18"/>
        <v>0</v>
      </c>
      <c r="CB52" s="395">
        <f t="shared" si="53"/>
        <v>0</v>
      </c>
      <c r="CC52" s="390" t="str">
        <f t="shared" si="54"/>
        <v/>
      </c>
      <c r="CD52" s="390" t="str">
        <f t="shared" si="55"/>
        <v/>
      </c>
      <c r="CE52" s="396" t="str">
        <f t="shared" si="56"/>
        <v/>
      </c>
      <c r="CF52" s="92">
        <v>0</v>
      </c>
      <c r="CG52" s="49">
        <v>0</v>
      </c>
      <c r="CH52" s="311"/>
      <c r="CI52" s="50">
        <f t="shared" si="57"/>
        <v>0</v>
      </c>
      <c r="CJ52" s="186">
        <v>0</v>
      </c>
      <c r="CK52" s="240">
        <v>0</v>
      </c>
      <c r="CL52" s="187">
        <f t="shared" si="119"/>
        <v>0</v>
      </c>
      <c r="CM52" s="241">
        <v>0</v>
      </c>
      <c r="CN52" s="242">
        <f t="shared" si="128"/>
        <v>0</v>
      </c>
      <c r="CO52" s="42">
        <f t="shared" si="58"/>
        <v>0</v>
      </c>
      <c r="CP52" s="188">
        <f t="shared" si="59"/>
        <v>0</v>
      </c>
      <c r="CQ52" s="249">
        <f t="shared" si="60"/>
        <v>0</v>
      </c>
      <c r="CR52" s="93" t="str">
        <f t="shared" si="61"/>
        <v/>
      </c>
      <c r="CS52" s="152">
        <v>0</v>
      </c>
      <c r="CT52" s="320">
        <v>0</v>
      </c>
      <c r="CU52" s="557">
        <f t="shared" si="62"/>
        <v>0</v>
      </c>
      <c r="CV52" s="53">
        <v>0</v>
      </c>
      <c r="CW52" s="314"/>
      <c r="CX52" s="557">
        <f t="shared" si="63"/>
        <v>0</v>
      </c>
      <c r="CY52" s="314"/>
      <c r="CZ52" s="314"/>
      <c r="DA52" s="557" t="str">
        <f t="shared" si="64"/>
        <v/>
      </c>
      <c r="DB52" s="558">
        <f t="shared" si="65"/>
        <v>0</v>
      </c>
      <c r="DC52" s="559">
        <f t="shared" si="66"/>
        <v>0</v>
      </c>
      <c r="DD52" s="153">
        <f t="shared" si="67"/>
        <v>0</v>
      </c>
      <c r="DE52" s="154">
        <v>0</v>
      </c>
      <c r="DF52" s="235">
        <v>0</v>
      </c>
      <c r="DG52" s="557">
        <f t="shared" si="68"/>
        <v>0</v>
      </c>
      <c r="DH52" s="236">
        <v>0</v>
      </c>
      <c r="DI52" s="237">
        <f t="shared" si="129"/>
        <v>0</v>
      </c>
      <c r="DJ52" s="557">
        <f t="shared" si="69"/>
        <v>0</v>
      </c>
      <c r="DK52" s="325">
        <f t="shared" si="70"/>
        <v>0</v>
      </c>
      <c r="DL52" s="324">
        <f t="shared" si="71"/>
        <v>0</v>
      </c>
      <c r="DM52" s="156">
        <f t="shared" si="72"/>
        <v>0</v>
      </c>
      <c r="DN52" s="247">
        <f t="shared" si="73"/>
        <v>0</v>
      </c>
      <c r="DO52" s="94" t="str">
        <f t="shared" si="74"/>
        <v/>
      </c>
      <c r="DP52" s="501">
        <v>0</v>
      </c>
      <c r="DQ52" s="4">
        <v>0</v>
      </c>
      <c r="DR52" s="4">
        <v>0</v>
      </c>
      <c r="DS52" s="498">
        <f t="shared" si="131"/>
        <v>0</v>
      </c>
      <c r="DT52" s="499">
        <f t="shared" si="76"/>
        <v>0</v>
      </c>
      <c r="DU52" s="500" t="str">
        <f t="shared" si="77"/>
        <v/>
      </c>
      <c r="DV52" s="404">
        <v>0</v>
      </c>
      <c r="DW52" s="2">
        <v>0</v>
      </c>
      <c r="DX52" s="2">
        <v>0</v>
      </c>
      <c r="DY52" s="24">
        <f t="shared" si="132"/>
        <v>0</v>
      </c>
      <c r="DZ52" s="249">
        <f t="shared" si="79"/>
        <v>0</v>
      </c>
      <c r="EA52" s="93" t="str">
        <f t="shared" si="80"/>
        <v/>
      </c>
      <c r="EB52" s="152">
        <v>0</v>
      </c>
      <c r="EC52" s="53">
        <v>0</v>
      </c>
      <c r="ED52" s="591">
        <v>0</v>
      </c>
      <c r="EE52" s="560">
        <f t="shared" si="122"/>
        <v>0</v>
      </c>
      <c r="EF52" s="235">
        <v>0</v>
      </c>
      <c r="EG52" s="155">
        <f t="shared" si="81"/>
        <v>0</v>
      </c>
      <c r="EH52" s="236">
        <v>0</v>
      </c>
      <c r="EI52" s="562">
        <f t="shared" si="82"/>
        <v>0</v>
      </c>
      <c r="EJ52" s="247">
        <f t="shared" si="83"/>
        <v>0</v>
      </c>
      <c r="EK52" s="94" t="str">
        <f t="shared" si="84"/>
        <v/>
      </c>
      <c r="EL52" s="6"/>
      <c r="EM52" s="4"/>
      <c r="EN52" s="40" t="str">
        <f t="shared" si="130"/>
        <v/>
      </c>
      <c r="EO52" s="37" t="str">
        <f t="shared" si="86"/>
        <v/>
      </c>
      <c r="EP52" s="27" t="str">
        <f t="shared" si="87"/>
        <v/>
      </c>
      <c r="EQ52" s="119" t="str">
        <f t="shared" si="88"/>
        <v/>
      </c>
      <c r="ER52" s="528" t="str">
        <f t="shared" si="89"/>
        <v/>
      </c>
      <c r="ES52" s="62" t="str">
        <f t="shared" si="90"/>
        <v/>
      </c>
      <c r="ET52" s="51" t="str">
        <f t="shared" si="91"/>
        <v/>
      </c>
      <c r="EU52" s="38" t="str">
        <f t="shared" si="92"/>
        <v/>
      </c>
      <c r="EV52" s="330" t="str">
        <f t="shared" si="93"/>
        <v/>
      </c>
      <c r="EW52" s="75" t="str">
        <f t="shared" si="94"/>
        <v/>
      </c>
      <c r="EX52" s="56" t="str">
        <f t="shared" si="95"/>
        <v/>
      </c>
      <c r="EY52" s="55" t="str">
        <f t="shared" si="96"/>
        <v/>
      </c>
      <c r="EZ52" s="55" t="str">
        <f t="shared" si="97"/>
        <v/>
      </c>
      <c r="FA52" s="55" t="str">
        <f t="shared" si="98"/>
        <v/>
      </c>
      <c r="FB52" s="55" t="str">
        <f t="shared" si="99"/>
        <v/>
      </c>
      <c r="FC52" s="57" t="str">
        <f t="shared" si="100"/>
        <v/>
      </c>
      <c r="FD52" s="56">
        <f t="shared" si="101"/>
        <v>0</v>
      </c>
      <c r="FE52" s="55">
        <f t="shared" si="102"/>
        <v>0</v>
      </c>
      <c r="FF52" s="55">
        <f t="shared" si="103"/>
        <v>0</v>
      </c>
      <c r="FG52" s="55">
        <f t="shared" si="104"/>
        <v>0</v>
      </c>
      <c r="FH52" s="57"/>
      <c r="FI52" s="777"/>
      <c r="FJ52" s="777"/>
      <c r="FK52" s="107">
        <f t="shared" si="105"/>
        <v>0</v>
      </c>
      <c r="FL52" s="107" t="s">
        <v>175</v>
      </c>
      <c r="FM52" s="107">
        <f t="shared" si="106"/>
        <v>200</v>
      </c>
      <c r="FN52" s="107" t="str">
        <f t="shared" si="107"/>
        <v>0/200</v>
      </c>
      <c r="FO52" s="107">
        <f t="shared" si="108"/>
        <v>0</v>
      </c>
      <c r="FP52" s="107" t="s">
        <v>175</v>
      </c>
      <c r="FQ52" s="107">
        <f t="shared" si="109"/>
        <v>200</v>
      </c>
      <c r="FR52" s="107" t="str">
        <f t="shared" si="110"/>
        <v>0/200</v>
      </c>
      <c r="FS52" s="107">
        <f t="shared" si="111"/>
        <v>0</v>
      </c>
      <c r="FT52" s="107" t="s">
        <v>175</v>
      </c>
      <c r="FU52" s="107">
        <f t="shared" si="112"/>
        <v>100</v>
      </c>
      <c r="FV52" s="107" t="str">
        <f t="shared" si="113"/>
        <v>0/100</v>
      </c>
      <c r="FW52" s="107">
        <f t="shared" si="114"/>
        <v>0</v>
      </c>
      <c r="FX52" s="107" t="s">
        <v>175</v>
      </c>
      <c r="FY52" s="107">
        <f t="shared" si="115"/>
        <v>100</v>
      </c>
      <c r="FZ52" s="107" t="str">
        <f t="shared" si="116"/>
        <v>0/100</v>
      </c>
      <c r="GA52" s="107">
        <f t="shared" si="117"/>
        <v>0</v>
      </c>
      <c r="GB52" s="107" t="s">
        <v>175</v>
      </c>
      <c r="GC52" s="107">
        <f t="shared" si="118"/>
        <v>200</v>
      </c>
      <c r="GD52" s="107" t="str">
        <f t="shared" si="29"/>
        <v>0/200</v>
      </c>
    </row>
    <row r="53" spans="1:186" ht="21.75" customHeight="1">
      <c r="A53" s="100">
        <f t="shared" si="30"/>
        <v>0</v>
      </c>
      <c r="B53" s="230">
        <v>45</v>
      </c>
      <c r="C53" s="23">
        <v>45</v>
      </c>
      <c r="D53" s="24">
        <f t="shared" si="31"/>
        <v>0</v>
      </c>
      <c r="E53" s="2"/>
      <c r="F53" s="290"/>
      <c r="G53" s="1"/>
      <c r="H53" s="2"/>
      <c r="I53" s="2"/>
      <c r="J53" s="2"/>
      <c r="K53" s="590"/>
      <c r="L53" s="7">
        <v>0</v>
      </c>
      <c r="M53" s="43">
        <v>0</v>
      </c>
      <c r="N53" s="309">
        <v>0</v>
      </c>
      <c r="O53" s="541">
        <f t="shared" si="32"/>
        <v>0</v>
      </c>
      <c r="P53" s="233">
        <v>0</v>
      </c>
      <c r="Q53" s="541">
        <f t="shared" si="2"/>
        <v>0</v>
      </c>
      <c r="R53" s="234">
        <v>0</v>
      </c>
      <c r="S53" s="541">
        <f t="shared" si="3"/>
        <v>0</v>
      </c>
      <c r="T53" s="246">
        <f t="shared" si="33"/>
        <v>0</v>
      </c>
      <c r="U53" s="25" t="str">
        <f t="shared" si="34"/>
        <v/>
      </c>
      <c r="V53" s="25" t="str">
        <f t="shared" si="35"/>
        <v/>
      </c>
      <c r="W53" s="85" t="str">
        <f t="shared" si="36"/>
        <v/>
      </c>
      <c r="X53" s="346">
        <v>0</v>
      </c>
      <c r="Y53" s="347">
        <v>0</v>
      </c>
      <c r="Z53" s="348">
        <v>0</v>
      </c>
      <c r="AA53" s="544">
        <f t="shared" si="4"/>
        <v>0</v>
      </c>
      <c r="AB53" s="351">
        <v>0</v>
      </c>
      <c r="AC53" s="544">
        <f t="shared" si="5"/>
        <v>0</v>
      </c>
      <c r="AD53" s="352">
        <v>0</v>
      </c>
      <c r="AE53" s="544">
        <f t="shared" si="6"/>
        <v>0</v>
      </c>
      <c r="AF53" s="349">
        <f t="shared" si="37"/>
        <v>0</v>
      </c>
      <c r="AG53" s="344" t="str">
        <f t="shared" si="38"/>
        <v/>
      </c>
      <c r="AH53" s="344" t="str">
        <f t="shared" si="39"/>
        <v/>
      </c>
      <c r="AI53" s="350" t="str">
        <f t="shared" si="40"/>
        <v/>
      </c>
      <c r="AJ53" s="368">
        <v>0</v>
      </c>
      <c r="AK53" s="369">
        <v>0</v>
      </c>
      <c r="AL53" s="370">
        <v>0</v>
      </c>
      <c r="AM53" s="547">
        <f t="shared" si="7"/>
        <v>0</v>
      </c>
      <c r="AN53" s="373">
        <v>0</v>
      </c>
      <c r="AO53" s="547">
        <f t="shared" si="8"/>
        <v>0</v>
      </c>
      <c r="AP53" s="374">
        <v>0</v>
      </c>
      <c r="AQ53" s="547">
        <f t="shared" si="9"/>
        <v>0</v>
      </c>
      <c r="AR53" s="371">
        <f t="shared" si="41"/>
        <v>0</v>
      </c>
      <c r="AS53" s="366" t="str">
        <f t="shared" si="42"/>
        <v/>
      </c>
      <c r="AT53" s="366" t="str">
        <f t="shared" si="43"/>
        <v/>
      </c>
      <c r="AU53" s="372" t="str">
        <f t="shared" si="44"/>
        <v/>
      </c>
      <c r="AV53" s="152">
        <v>0</v>
      </c>
      <c r="AW53" s="53">
        <v>0</v>
      </c>
      <c r="AX53" s="375">
        <v>0</v>
      </c>
      <c r="AY53" s="549">
        <f t="shared" si="10"/>
        <v>0</v>
      </c>
      <c r="AZ53" s="235">
        <v>0</v>
      </c>
      <c r="BA53" s="549">
        <f t="shared" si="11"/>
        <v>0</v>
      </c>
      <c r="BB53" s="236">
        <v>0</v>
      </c>
      <c r="BC53" s="549">
        <f t="shared" si="12"/>
        <v>0</v>
      </c>
      <c r="BD53" s="247">
        <f t="shared" si="45"/>
        <v>0</v>
      </c>
      <c r="BE53" s="54" t="str">
        <f t="shared" si="46"/>
        <v/>
      </c>
      <c r="BF53" s="54" t="str">
        <f t="shared" si="47"/>
        <v/>
      </c>
      <c r="BG53" s="88" t="str">
        <f t="shared" si="48"/>
        <v/>
      </c>
      <c r="BH53" s="95">
        <v>0</v>
      </c>
      <c r="BI53" s="96">
        <v>0</v>
      </c>
      <c r="BJ53" s="376">
        <v>0</v>
      </c>
      <c r="BK53" s="552">
        <f t="shared" si="13"/>
        <v>0</v>
      </c>
      <c r="BL53" s="238">
        <v>0</v>
      </c>
      <c r="BM53" s="552">
        <f t="shared" si="14"/>
        <v>0</v>
      </c>
      <c r="BN53" s="239">
        <v>0</v>
      </c>
      <c r="BO53" s="552">
        <f t="shared" si="15"/>
        <v>0</v>
      </c>
      <c r="BP53" s="248">
        <f t="shared" si="49"/>
        <v>0</v>
      </c>
      <c r="BQ53" s="26" t="str">
        <f t="shared" si="50"/>
        <v/>
      </c>
      <c r="BR53" s="26" t="str">
        <f t="shared" si="51"/>
        <v/>
      </c>
      <c r="BS53" s="39" t="str">
        <f t="shared" si="52"/>
        <v/>
      </c>
      <c r="BT53" s="392">
        <v>0</v>
      </c>
      <c r="BU53" s="393">
        <v>0</v>
      </c>
      <c r="BV53" s="394">
        <v>0</v>
      </c>
      <c r="BW53" s="555">
        <f t="shared" si="16"/>
        <v>0</v>
      </c>
      <c r="BX53" s="397">
        <v>0</v>
      </c>
      <c r="BY53" s="555">
        <f t="shared" si="17"/>
        <v>0</v>
      </c>
      <c r="BZ53" s="398">
        <v>0</v>
      </c>
      <c r="CA53" s="555">
        <f t="shared" si="18"/>
        <v>0</v>
      </c>
      <c r="CB53" s="395">
        <f t="shared" si="53"/>
        <v>0</v>
      </c>
      <c r="CC53" s="390" t="str">
        <f t="shared" si="54"/>
        <v/>
      </c>
      <c r="CD53" s="390" t="str">
        <f t="shared" si="55"/>
        <v/>
      </c>
      <c r="CE53" s="396" t="str">
        <f t="shared" si="56"/>
        <v/>
      </c>
      <c r="CF53" s="92">
        <v>0</v>
      </c>
      <c r="CG53" s="49">
        <v>0</v>
      </c>
      <c r="CH53" s="311"/>
      <c r="CI53" s="50">
        <f t="shared" si="57"/>
        <v>0</v>
      </c>
      <c r="CJ53" s="186">
        <v>0</v>
      </c>
      <c r="CK53" s="240">
        <v>0</v>
      </c>
      <c r="CL53" s="187">
        <f t="shared" si="119"/>
        <v>0</v>
      </c>
      <c r="CM53" s="241">
        <v>0</v>
      </c>
      <c r="CN53" s="242">
        <f t="shared" si="128"/>
        <v>0</v>
      </c>
      <c r="CO53" s="42">
        <f t="shared" si="58"/>
        <v>0</v>
      </c>
      <c r="CP53" s="188">
        <f t="shared" si="59"/>
        <v>0</v>
      </c>
      <c r="CQ53" s="249">
        <f t="shared" si="60"/>
        <v>0</v>
      </c>
      <c r="CR53" s="93" t="str">
        <f t="shared" si="61"/>
        <v/>
      </c>
      <c r="CS53" s="152">
        <v>0</v>
      </c>
      <c r="CT53" s="320">
        <v>0</v>
      </c>
      <c r="CU53" s="557">
        <f t="shared" si="62"/>
        <v>0</v>
      </c>
      <c r="CV53" s="53">
        <v>0</v>
      </c>
      <c r="CW53" s="314"/>
      <c r="CX53" s="557">
        <f t="shared" si="63"/>
        <v>0</v>
      </c>
      <c r="CY53" s="314"/>
      <c r="CZ53" s="314"/>
      <c r="DA53" s="557" t="str">
        <f t="shared" si="64"/>
        <v/>
      </c>
      <c r="DB53" s="558">
        <f t="shared" si="65"/>
        <v>0</v>
      </c>
      <c r="DC53" s="559">
        <f t="shared" si="66"/>
        <v>0</v>
      </c>
      <c r="DD53" s="153">
        <f t="shared" si="67"/>
        <v>0</v>
      </c>
      <c r="DE53" s="154">
        <v>0</v>
      </c>
      <c r="DF53" s="235">
        <v>0</v>
      </c>
      <c r="DG53" s="557">
        <f t="shared" si="68"/>
        <v>0</v>
      </c>
      <c r="DH53" s="236">
        <v>0</v>
      </c>
      <c r="DI53" s="237">
        <f t="shared" si="129"/>
        <v>0</v>
      </c>
      <c r="DJ53" s="557">
        <f t="shared" si="69"/>
        <v>0</v>
      </c>
      <c r="DK53" s="325">
        <f t="shared" si="70"/>
        <v>0</v>
      </c>
      <c r="DL53" s="324">
        <f t="shared" si="71"/>
        <v>0</v>
      </c>
      <c r="DM53" s="156">
        <f t="shared" si="72"/>
        <v>0</v>
      </c>
      <c r="DN53" s="247">
        <f t="shared" si="73"/>
        <v>0</v>
      </c>
      <c r="DO53" s="94" t="str">
        <f t="shared" si="74"/>
        <v/>
      </c>
      <c r="DP53" s="501">
        <v>0</v>
      </c>
      <c r="DQ53" s="4">
        <v>0</v>
      </c>
      <c r="DR53" s="4">
        <v>0</v>
      </c>
      <c r="DS53" s="498">
        <f t="shared" si="131"/>
        <v>0</v>
      </c>
      <c r="DT53" s="499">
        <f t="shared" si="76"/>
        <v>0</v>
      </c>
      <c r="DU53" s="500" t="str">
        <f t="shared" si="77"/>
        <v/>
      </c>
      <c r="DV53" s="404">
        <v>0</v>
      </c>
      <c r="DW53" s="2">
        <v>0</v>
      </c>
      <c r="DX53" s="2">
        <v>0</v>
      </c>
      <c r="DY53" s="24">
        <f t="shared" si="132"/>
        <v>0</v>
      </c>
      <c r="DZ53" s="249">
        <f t="shared" si="79"/>
        <v>0</v>
      </c>
      <c r="EA53" s="93" t="str">
        <f t="shared" si="80"/>
        <v/>
      </c>
      <c r="EB53" s="152">
        <v>0</v>
      </c>
      <c r="EC53" s="53">
        <v>0</v>
      </c>
      <c r="ED53" s="591">
        <v>0</v>
      </c>
      <c r="EE53" s="560">
        <f t="shared" si="122"/>
        <v>0</v>
      </c>
      <c r="EF53" s="235">
        <v>0</v>
      </c>
      <c r="EG53" s="155">
        <f t="shared" si="81"/>
        <v>0</v>
      </c>
      <c r="EH53" s="236">
        <v>0</v>
      </c>
      <c r="EI53" s="562">
        <f t="shared" si="82"/>
        <v>0</v>
      </c>
      <c r="EJ53" s="247">
        <f t="shared" si="83"/>
        <v>0</v>
      </c>
      <c r="EK53" s="94" t="str">
        <f t="shared" si="84"/>
        <v/>
      </c>
      <c r="EL53" s="6"/>
      <c r="EM53" s="4"/>
      <c r="EN53" s="40" t="str">
        <f t="shared" si="130"/>
        <v/>
      </c>
      <c r="EO53" s="37" t="str">
        <f t="shared" si="86"/>
        <v/>
      </c>
      <c r="EP53" s="27" t="str">
        <f t="shared" si="87"/>
        <v/>
      </c>
      <c r="EQ53" s="119" t="str">
        <f t="shared" si="88"/>
        <v/>
      </c>
      <c r="ER53" s="528" t="str">
        <f t="shared" si="89"/>
        <v/>
      </c>
      <c r="ES53" s="62" t="str">
        <f t="shared" si="90"/>
        <v/>
      </c>
      <c r="ET53" s="51" t="str">
        <f t="shared" si="91"/>
        <v/>
      </c>
      <c r="EU53" s="38" t="str">
        <f t="shared" si="92"/>
        <v/>
      </c>
      <c r="EV53" s="330" t="str">
        <f t="shared" si="93"/>
        <v/>
      </c>
      <c r="EW53" s="75" t="str">
        <f t="shared" si="94"/>
        <v/>
      </c>
      <c r="EX53" s="56" t="str">
        <f t="shared" si="95"/>
        <v/>
      </c>
      <c r="EY53" s="55" t="str">
        <f t="shared" si="96"/>
        <v/>
      </c>
      <c r="EZ53" s="55" t="str">
        <f t="shared" si="97"/>
        <v/>
      </c>
      <c r="FA53" s="55" t="str">
        <f t="shared" si="98"/>
        <v/>
      </c>
      <c r="FB53" s="55" t="str">
        <f t="shared" si="99"/>
        <v/>
      </c>
      <c r="FC53" s="57" t="str">
        <f t="shared" si="100"/>
        <v/>
      </c>
      <c r="FD53" s="56">
        <f t="shared" si="101"/>
        <v>0</v>
      </c>
      <c r="FE53" s="55">
        <f t="shared" si="102"/>
        <v>0</v>
      </c>
      <c r="FF53" s="55">
        <f t="shared" si="103"/>
        <v>0</v>
      </c>
      <c r="FG53" s="55">
        <f t="shared" si="104"/>
        <v>0</v>
      </c>
      <c r="FH53" s="57"/>
      <c r="FI53" s="777"/>
      <c r="FJ53" s="777"/>
      <c r="FK53" s="107">
        <f t="shared" si="105"/>
        <v>0</v>
      </c>
      <c r="FL53" s="107" t="s">
        <v>175</v>
      </c>
      <c r="FM53" s="107">
        <f t="shared" si="106"/>
        <v>200</v>
      </c>
      <c r="FN53" s="107" t="str">
        <f t="shared" si="107"/>
        <v>0/200</v>
      </c>
      <c r="FO53" s="107">
        <f t="shared" si="108"/>
        <v>0</v>
      </c>
      <c r="FP53" s="107" t="s">
        <v>175</v>
      </c>
      <c r="FQ53" s="107">
        <f t="shared" si="109"/>
        <v>200</v>
      </c>
      <c r="FR53" s="107" t="str">
        <f t="shared" si="110"/>
        <v>0/200</v>
      </c>
      <c r="FS53" s="107">
        <f t="shared" si="111"/>
        <v>0</v>
      </c>
      <c r="FT53" s="107" t="s">
        <v>175</v>
      </c>
      <c r="FU53" s="107">
        <f t="shared" si="112"/>
        <v>100</v>
      </c>
      <c r="FV53" s="107" t="str">
        <f t="shared" si="113"/>
        <v>0/100</v>
      </c>
      <c r="FW53" s="107">
        <f t="shared" si="114"/>
        <v>0</v>
      </c>
      <c r="FX53" s="107" t="s">
        <v>175</v>
      </c>
      <c r="FY53" s="107">
        <f t="shared" si="115"/>
        <v>100</v>
      </c>
      <c r="FZ53" s="107" t="str">
        <f t="shared" si="116"/>
        <v>0/100</v>
      </c>
      <c r="GA53" s="107">
        <f t="shared" si="117"/>
        <v>0</v>
      </c>
      <c r="GB53" s="107" t="s">
        <v>175</v>
      </c>
      <c r="GC53" s="107">
        <f t="shared" si="118"/>
        <v>200</v>
      </c>
      <c r="GD53" s="107" t="str">
        <f t="shared" si="29"/>
        <v>0/200</v>
      </c>
    </row>
    <row r="54" spans="1:186" ht="21.75" customHeight="1">
      <c r="A54" s="100">
        <f t="shared" si="30"/>
        <v>0</v>
      </c>
      <c r="B54" s="230">
        <v>46</v>
      </c>
      <c r="C54" s="28">
        <v>46</v>
      </c>
      <c r="D54" s="24">
        <f t="shared" si="31"/>
        <v>0</v>
      </c>
      <c r="E54" s="2"/>
      <c r="F54" s="290"/>
      <c r="G54" s="2"/>
      <c r="H54" s="2"/>
      <c r="I54" s="2"/>
      <c r="J54" s="2"/>
      <c r="K54" s="590"/>
      <c r="L54" s="7">
        <v>0</v>
      </c>
      <c r="M54" s="43">
        <v>0</v>
      </c>
      <c r="N54" s="309">
        <v>0</v>
      </c>
      <c r="O54" s="541">
        <f t="shared" si="32"/>
        <v>0</v>
      </c>
      <c r="P54" s="233">
        <v>0</v>
      </c>
      <c r="Q54" s="541">
        <f t="shared" si="2"/>
        <v>0</v>
      </c>
      <c r="R54" s="234">
        <v>0</v>
      </c>
      <c r="S54" s="541">
        <f t="shared" si="3"/>
        <v>0</v>
      </c>
      <c r="T54" s="246">
        <f t="shared" si="33"/>
        <v>0</v>
      </c>
      <c r="U54" s="25" t="str">
        <f t="shared" si="34"/>
        <v/>
      </c>
      <c r="V54" s="25" t="str">
        <f t="shared" si="35"/>
        <v/>
      </c>
      <c r="W54" s="85" t="str">
        <f t="shared" si="36"/>
        <v/>
      </c>
      <c r="X54" s="346">
        <v>0</v>
      </c>
      <c r="Y54" s="347">
        <v>0</v>
      </c>
      <c r="Z54" s="348">
        <v>0</v>
      </c>
      <c r="AA54" s="544">
        <f t="shared" si="4"/>
        <v>0</v>
      </c>
      <c r="AB54" s="351">
        <v>0</v>
      </c>
      <c r="AC54" s="544">
        <f t="shared" si="5"/>
        <v>0</v>
      </c>
      <c r="AD54" s="352">
        <v>0</v>
      </c>
      <c r="AE54" s="544">
        <f t="shared" si="6"/>
        <v>0</v>
      </c>
      <c r="AF54" s="349">
        <f t="shared" si="37"/>
        <v>0</v>
      </c>
      <c r="AG54" s="344" t="str">
        <f t="shared" si="38"/>
        <v/>
      </c>
      <c r="AH54" s="344" t="str">
        <f t="shared" si="39"/>
        <v/>
      </c>
      <c r="AI54" s="350" t="str">
        <f t="shared" si="40"/>
        <v/>
      </c>
      <c r="AJ54" s="368">
        <v>0</v>
      </c>
      <c r="AK54" s="369">
        <v>0</v>
      </c>
      <c r="AL54" s="370">
        <v>0</v>
      </c>
      <c r="AM54" s="547">
        <f t="shared" si="7"/>
        <v>0</v>
      </c>
      <c r="AN54" s="373">
        <v>0</v>
      </c>
      <c r="AO54" s="547">
        <f t="shared" si="8"/>
        <v>0</v>
      </c>
      <c r="AP54" s="374">
        <v>0</v>
      </c>
      <c r="AQ54" s="547">
        <f t="shared" si="9"/>
        <v>0</v>
      </c>
      <c r="AR54" s="371">
        <f t="shared" si="41"/>
        <v>0</v>
      </c>
      <c r="AS54" s="366" t="str">
        <f t="shared" si="42"/>
        <v/>
      </c>
      <c r="AT54" s="366" t="str">
        <f t="shared" si="43"/>
        <v/>
      </c>
      <c r="AU54" s="372" t="str">
        <f t="shared" si="44"/>
        <v/>
      </c>
      <c r="AV54" s="152">
        <v>0</v>
      </c>
      <c r="AW54" s="53">
        <v>0</v>
      </c>
      <c r="AX54" s="375">
        <v>0</v>
      </c>
      <c r="AY54" s="549">
        <f t="shared" si="10"/>
        <v>0</v>
      </c>
      <c r="AZ54" s="235">
        <v>0</v>
      </c>
      <c r="BA54" s="549">
        <f t="shared" si="11"/>
        <v>0</v>
      </c>
      <c r="BB54" s="236">
        <v>0</v>
      </c>
      <c r="BC54" s="549">
        <f t="shared" si="12"/>
        <v>0</v>
      </c>
      <c r="BD54" s="247">
        <f t="shared" si="45"/>
        <v>0</v>
      </c>
      <c r="BE54" s="54" t="str">
        <f t="shared" si="46"/>
        <v/>
      </c>
      <c r="BF54" s="54" t="str">
        <f t="shared" si="47"/>
        <v/>
      </c>
      <c r="BG54" s="88" t="str">
        <f t="shared" si="48"/>
        <v/>
      </c>
      <c r="BH54" s="95">
        <v>0</v>
      </c>
      <c r="BI54" s="96">
        <v>0</v>
      </c>
      <c r="BJ54" s="376">
        <v>0</v>
      </c>
      <c r="BK54" s="552">
        <f t="shared" si="13"/>
        <v>0</v>
      </c>
      <c r="BL54" s="238">
        <v>0</v>
      </c>
      <c r="BM54" s="552">
        <f t="shared" si="14"/>
        <v>0</v>
      </c>
      <c r="BN54" s="239">
        <v>0</v>
      </c>
      <c r="BO54" s="552">
        <f t="shared" si="15"/>
        <v>0</v>
      </c>
      <c r="BP54" s="248">
        <f t="shared" si="49"/>
        <v>0</v>
      </c>
      <c r="BQ54" s="26" t="str">
        <f t="shared" si="50"/>
        <v/>
      </c>
      <c r="BR54" s="26" t="str">
        <f t="shared" si="51"/>
        <v/>
      </c>
      <c r="BS54" s="39" t="str">
        <f t="shared" si="52"/>
        <v/>
      </c>
      <c r="BT54" s="392">
        <v>0</v>
      </c>
      <c r="BU54" s="393">
        <v>0</v>
      </c>
      <c r="BV54" s="394">
        <v>0</v>
      </c>
      <c r="BW54" s="555">
        <f t="shared" si="16"/>
        <v>0</v>
      </c>
      <c r="BX54" s="397">
        <v>0</v>
      </c>
      <c r="BY54" s="555">
        <f t="shared" si="17"/>
        <v>0</v>
      </c>
      <c r="BZ54" s="398">
        <v>0</v>
      </c>
      <c r="CA54" s="555">
        <f t="shared" si="18"/>
        <v>0</v>
      </c>
      <c r="CB54" s="395">
        <f t="shared" si="53"/>
        <v>0</v>
      </c>
      <c r="CC54" s="390" t="str">
        <f t="shared" si="54"/>
        <v/>
      </c>
      <c r="CD54" s="390" t="str">
        <f t="shared" si="55"/>
        <v/>
      </c>
      <c r="CE54" s="396" t="str">
        <f t="shared" si="56"/>
        <v/>
      </c>
      <c r="CF54" s="92">
        <v>0</v>
      </c>
      <c r="CG54" s="49">
        <v>0</v>
      </c>
      <c r="CH54" s="311"/>
      <c r="CI54" s="50">
        <f t="shared" si="57"/>
        <v>0</v>
      </c>
      <c r="CJ54" s="186">
        <v>0</v>
      </c>
      <c r="CK54" s="240">
        <v>0</v>
      </c>
      <c r="CL54" s="187">
        <f t="shared" si="119"/>
        <v>0</v>
      </c>
      <c r="CM54" s="241">
        <v>0</v>
      </c>
      <c r="CN54" s="242">
        <f t="shared" si="128"/>
        <v>0</v>
      </c>
      <c r="CO54" s="42">
        <f t="shared" si="58"/>
        <v>0</v>
      </c>
      <c r="CP54" s="188">
        <f t="shared" si="59"/>
        <v>0</v>
      </c>
      <c r="CQ54" s="249">
        <f t="shared" si="60"/>
        <v>0</v>
      </c>
      <c r="CR54" s="93" t="str">
        <f t="shared" si="61"/>
        <v/>
      </c>
      <c r="CS54" s="152">
        <v>0</v>
      </c>
      <c r="CT54" s="320">
        <v>0</v>
      </c>
      <c r="CU54" s="557">
        <f t="shared" si="62"/>
        <v>0</v>
      </c>
      <c r="CV54" s="53">
        <v>0</v>
      </c>
      <c r="CW54" s="314"/>
      <c r="CX54" s="557">
        <f t="shared" si="63"/>
        <v>0</v>
      </c>
      <c r="CY54" s="314"/>
      <c r="CZ54" s="314"/>
      <c r="DA54" s="557" t="str">
        <f t="shared" si="64"/>
        <v/>
      </c>
      <c r="DB54" s="558">
        <f t="shared" si="65"/>
        <v>0</v>
      </c>
      <c r="DC54" s="559">
        <f t="shared" si="66"/>
        <v>0</v>
      </c>
      <c r="DD54" s="153">
        <f t="shared" si="67"/>
        <v>0</v>
      </c>
      <c r="DE54" s="154">
        <v>0</v>
      </c>
      <c r="DF54" s="235">
        <v>0</v>
      </c>
      <c r="DG54" s="557">
        <f t="shared" si="68"/>
        <v>0</v>
      </c>
      <c r="DH54" s="236">
        <v>0</v>
      </c>
      <c r="DI54" s="237">
        <f t="shared" si="129"/>
        <v>0</v>
      </c>
      <c r="DJ54" s="557">
        <f t="shared" si="69"/>
        <v>0</v>
      </c>
      <c r="DK54" s="325">
        <f t="shared" si="70"/>
        <v>0</v>
      </c>
      <c r="DL54" s="324">
        <f t="shared" si="71"/>
        <v>0</v>
      </c>
      <c r="DM54" s="156">
        <f t="shared" si="72"/>
        <v>0</v>
      </c>
      <c r="DN54" s="247">
        <f t="shared" si="73"/>
        <v>0</v>
      </c>
      <c r="DO54" s="94" t="str">
        <f t="shared" si="74"/>
        <v/>
      </c>
      <c r="DP54" s="501">
        <v>0</v>
      </c>
      <c r="DQ54" s="4">
        <v>0</v>
      </c>
      <c r="DR54" s="4">
        <v>0</v>
      </c>
      <c r="DS54" s="498">
        <f t="shared" si="131"/>
        <v>0</v>
      </c>
      <c r="DT54" s="499">
        <f t="shared" si="76"/>
        <v>0</v>
      </c>
      <c r="DU54" s="500" t="str">
        <f t="shared" si="77"/>
        <v/>
      </c>
      <c r="DV54" s="404">
        <v>0</v>
      </c>
      <c r="DW54" s="2">
        <v>0</v>
      </c>
      <c r="DX54" s="2">
        <v>0</v>
      </c>
      <c r="DY54" s="24">
        <f t="shared" si="132"/>
        <v>0</v>
      </c>
      <c r="DZ54" s="249">
        <f t="shared" si="79"/>
        <v>0</v>
      </c>
      <c r="EA54" s="93" t="str">
        <f t="shared" si="80"/>
        <v/>
      </c>
      <c r="EB54" s="152">
        <v>0</v>
      </c>
      <c r="EC54" s="53">
        <v>0</v>
      </c>
      <c r="ED54" s="591">
        <v>0</v>
      </c>
      <c r="EE54" s="560">
        <f t="shared" si="122"/>
        <v>0</v>
      </c>
      <c r="EF54" s="235">
        <v>0</v>
      </c>
      <c r="EG54" s="155">
        <f t="shared" si="81"/>
        <v>0</v>
      </c>
      <c r="EH54" s="236">
        <v>0</v>
      </c>
      <c r="EI54" s="562">
        <f t="shared" si="82"/>
        <v>0</v>
      </c>
      <c r="EJ54" s="247">
        <f t="shared" si="83"/>
        <v>0</v>
      </c>
      <c r="EK54" s="94" t="str">
        <f t="shared" si="84"/>
        <v/>
      </c>
      <c r="EL54" s="6"/>
      <c r="EM54" s="4"/>
      <c r="EN54" s="40" t="str">
        <f t="shared" si="130"/>
        <v/>
      </c>
      <c r="EO54" s="37" t="str">
        <f t="shared" si="86"/>
        <v/>
      </c>
      <c r="EP54" s="27" t="str">
        <f t="shared" si="87"/>
        <v/>
      </c>
      <c r="EQ54" s="119" t="str">
        <f t="shared" si="88"/>
        <v/>
      </c>
      <c r="ER54" s="528" t="str">
        <f t="shared" si="89"/>
        <v/>
      </c>
      <c r="ES54" s="62" t="str">
        <f t="shared" si="90"/>
        <v/>
      </c>
      <c r="ET54" s="51" t="str">
        <f t="shared" si="91"/>
        <v/>
      </c>
      <c r="EU54" s="38" t="str">
        <f t="shared" si="92"/>
        <v/>
      </c>
      <c r="EV54" s="330" t="str">
        <f t="shared" si="93"/>
        <v/>
      </c>
      <c r="EW54" s="75" t="str">
        <f t="shared" si="94"/>
        <v/>
      </c>
      <c r="EX54" s="56" t="str">
        <f t="shared" si="95"/>
        <v/>
      </c>
      <c r="EY54" s="55" t="str">
        <f t="shared" si="96"/>
        <v/>
      </c>
      <c r="EZ54" s="55" t="str">
        <f t="shared" si="97"/>
        <v/>
      </c>
      <c r="FA54" s="55" t="str">
        <f t="shared" si="98"/>
        <v/>
      </c>
      <c r="FB54" s="55" t="str">
        <f t="shared" si="99"/>
        <v/>
      </c>
      <c r="FC54" s="57" t="str">
        <f t="shared" si="100"/>
        <v/>
      </c>
      <c r="FD54" s="56">
        <f t="shared" si="101"/>
        <v>0</v>
      </c>
      <c r="FE54" s="55">
        <f t="shared" si="102"/>
        <v>0</v>
      </c>
      <c r="FF54" s="55">
        <f t="shared" si="103"/>
        <v>0</v>
      </c>
      <c r="FG54" s="55">
        <f t="shared" si="104"/>
        <v>0</v>
      </c>
      <c r="FH54" s="57"/>
      <c r="FI54" s="777"/>
      <c r="FJ54" s="777"/>
      <c r="FK54" s="107">
        <f t="shared" si="105"/>
        <v>0</v>
      </c>
      <c r="FL54" s="107" t="s">
        <v>175</v>
      </c>
      <c r="FM54" s="107">
        <f t="shared" si="106"/>
        <v>200</v>
      </c>
      <c r="FN54" s="107" t="str">
        <f t="shared" si="107"/>
        <v>0/200</v>
      </c>
      <c r="FO54" s="107">
        <f t="shared" si="108"/>
        <v>0</v>
      </c>
      <c r="FP54" s="107" t="s">
        <v>175</v>
      </c>
      <c r="FQ54" s="107">
        <f t="shared" si="109"/>
        <v>200</v>
      </c>
      <c r="FR54" s="107" t="str">
        <f t="shared" si="110"/>
        <v>0/200</v>
      </c>
      <c r="FS54" s="107">
        <f t="shared" si="111"/>
        <v>0</v>
      </c>
      <c r="FT54" s="107" t="s">
        <v>175</v>
      </c>
      <c r="FU54" s="107">
        <f t="shared" si="112"/>
        <v>100</v>
      </c>
      <c r="FV54" s="107" t="str">
        <f t="shared" si="113"/>
        <v>0/100</v>
      </c>
      <c r="FW54" s="107">
        <f t="shared" si="114"/>
        <v>0</v>
      </c>
      <c r="FX54" s="107" t="s">
        <v>175</v>
      </c>
      <c r="FY54" s="107">
        <f t="shared" si="115"/>
        <v>100</v>
      </c>
      <c r="FZ54" s="107" t="str">
        <f t="shared" si="116"/>
        <v>0/100</v>
      </c>
      <c r="GA54" s="107">
        <f t="shared" si="117"/>
        <v>0</v>
      </c>
      <c r="GB54" s="107" t="s">
        <v>175</v>
      </c>
      <c r="GC54" s="107">
        <f t="shared" si="118"/>
        <v>200</v>
      </c>
      <c r="GD54" s="107" t="str">
        <f t="shared" si="29"/>
        <v>0/200</v>
      </c>
    </row>
    <row r="55" spans="1:186" ht="21.75" customHeight="1">
      <c r="A55" s="100">
        <f t="shared" si="30"/>
        <v>0</v>
      </c>
      <c r="B55" s="230">
        <v>47</v>
      </c>
      <c r="C55" s="23">
        <v>47</v>
      </c>
      <c r="D55" s="24">
        <f t="shared" si="31"/>
        <v>0</v>
      </c>
      <c r="E55" s="2"/>
      <c r="F55" s="290"/>
      <c r="G55" s="1"/>
      <c r="H55" s="2"/>
      <c r="I55" s="2"/>
      <c r="J55" s="2"/>
      <c r="K55" s="590"/>
      <c r="L55" s="7">
        <v>0</v>
      </c>
      <c r="M55" s="43">
        <v>0</v>
      </c>
      <c r="N55" s="309">
        <v>0</v>
      </c>
      <c r="O55" s="541">
        <f t="shared" si="32"/>
        <v>0</v>
      </c>
      <c r="P55" s="233">
        <v>0</v>
      </c>
      <c r="Q55" s="541">
        <f t="shared" si="2"/>
        <v>0</v>
      </c>
      <c r="R55" s="234">
        <v>0</v>
      </c>
      <c r="S55" s="541">
        <f t="shared" si="3"/>
        <v>0</v>
      </c>
      <c r="T55" s="246">
        <f t="shared" si="33"/>
        <v>0</v>
      </c>
      <c r="U55" s="25" t="str">
        <f t="shared" si="34"/>
        <v/>
      </c>
      <c r="V55" s="25" t="str">
        <f t="shared" si="35"/>
        <v/>
      </c>
      <c r="W55" s="85" t="str">
        <f t="shared" si="36"/>
        <v/>
      </c>
      <c r="X55" s="346">
        <v>0</v>
      </c>
      <c r="Y55" s="347">
        <v>0</v>
      </c>
      <c r="Z55" s="348">
        <v>0</v>
      </c>
      <c r="AA55" s="544">
        <f t="shared" si="4"/>
        <v>0</v>
      </c>
      <c r="AB55" s="351">
        <v>0</v>
      </c>
      <c r="AC55" s="544">
        <f t="shared" si="5"/>
        <v>0</v>
      </c>
      <c r="AD55" s="352">
        <v>0</v>
      </c>
      <c r="AE55" s="544">
        <f t="shared" si="6"/>
        <v>0</v>
      </c>
      <c r="AF55" s="349">
        <f t="shared" si="37"/>
        <v>0</v>
      </c>
      <c r="AG55" s="344" t="str">
        <f t="shared" si="38"/>
        <v/>
      </c>
      <c r="AH55" s="344" t="str">
        <f t="shared" si="39"/>
        <v/>
      </c>
      <c r="AI55" s="350" t="str">
        <f t="shared" si="40"/>
        <v/>
      </c>
      <c r="AJ55" s="368">
        <v>0</v>
      </c>
      <c r="AK55" s="369">
        <v>0</v>
      </c>
      <c r="AL55" s="370">
        <v>0</v>
      </c>
      <c r="AM55" s="547">
        <f t="shared" si="7"/>
        <v>0</v>
      </c>
      <c r="AN55" s="373">
        <v>0</v>
      </c>
      <c r="AO55" s="547">
        <f t="shared" si="8"/>
        <v>0</v>
      </c>
      <c r="AP55" s="374">
        <v>0</v>
      </c>
      <c r="AQ55" s="547">
        <f t="shared" si="9"/>
        <v>0</v>
      </c>
      <c r="AR55" s="371">
        <f t="shared" si="41"/>
        <v>0</v>
      </c>
      <c r="AS55" s="366" t="str">
        <f t="shared" si="42"/>
        <v/>
      </c>
      <c r="AT55" s="366" t="str">
        <f t="shared" si="43"/>
        <v/>
      </c>
      <c r="AU55" s="372" t="str">
        <f t="shared" si="44"/>
        <v/>
      </c>
      <c r="AV55" s="152">
        <v>0</v>
      </c>
      <c r="AW55" s="53">
        <v>0</v>
      </c>
      <c r="AX55" s="375">
        <v>0</v>
      </c>
      <c r="AY55" s="549">
        <f t="shared" si="10"/>
        <v>0</v>
      </c>
      <c r="AZ55" s="235">
        <v>0</v>
      </c>
      <c r="BA55" s="549">
        <f t="shared" si="11"/>
        <v>0</v>
      </c>
      <c r="BB55" s="236">
        <v>0</v>
      </c>
      <c r="BC55" s="549">
        <f t="shared" si="12"/>
        <v>0</v>
      </c>
      <c r="BD55" s="247">
        <f t="shared" si="45"/>
        <v>0</v>
      </c>
      <c r="BE55" s="54" t="str">
        <f t="shared" si="46"/>
        <v/>
      </c>
      <c r="BF55" s="54" t="str">
        <f t="shared" si="47"/>
        <v/>
      </c>
      <c r="BG55" s="88" t="str">
        <f t="shared" si="48"/>
        <v/>
      </c>
      <c r="BH55" s="95">
        <v>0</v>
      </c>
      <c r="BI55" s="96">
        <v>0</v>
      </c>
      <c r="BJ55" s="376">
        <v>0</v>
      </c>
      <c r="BK55" s="552">
        <f t="shared" si="13"/>
        <v>0</v>
      </c>
      <c r="BL55" s="238">
        <v>0</v>
      </c>
      <c r="BM55" s="552">
        <f t="shared" si="14"/>
        <v>0</v>
      </c>
      <c r="BN55" s="239">
        <v>0</v>
      </c>
      <c r="BO55" s="552">
        <f t="shared" si="15"/>
        <v>0</v>
      </c>
      <c r="BP55" s="248">
        <f t="shared" si="49"/>
        <v>0</v>
      </c>
      <c r="BQ55" s="26" t="str">
        <f t="shared" si="50"/>
        <v/>
      </c>
      <c r="BR55" s="26" t="str">
        <f t="shared" si="51"/>
        <v/>
      </c>
      <c r="BS55" s="39" t="str">
        <f t="shared" si="52"/>
        <v/>
      </c>
      <c r="BT55" s="392">
        <v>0</v>
      </c>
      <c r="BU55" s="393">
        <v>0</v>
      </c>
      <c r="BV55" s="394">
        <v>0</v>
      </c>
      <c r="BW55" s="555">
        <f t="shared" si="16"/>
        <v>0</v>
      </c>
      <c r="BX55" s="397">
        <v>0</v>
      </c>
      <c r="BY55" s="555">
        <f t="shared" si="17"/>
        <v>0</v>
      </c>
      <c r="BZ55" s="398">
        <v>0</v>
      </c>
      <c r="CA55" s="555">
        <f t="shared" si="18"/>
        <v>0</v>
      </c>
      <c r="CB55" s="395">
        <f t="shared" si="53"/>
        <v>0</v>
      </c>
      <c r="CC55" s="390" t="str">
        <f t="shared" si="54"/>
        <v/>
      </c>
      <c r="CD55" s="390" t="str">
        <f t="shared" si="55"/>
        <v/>
      </c>
      <c r="CE55" s="396" t="str">
        <f t="shared" si="56"/>
        <v/>
      </c>
      <c r="CF55" s="92">
        <v>0</v>
      </c>
      <c r="CG55" s="49">
        <v>0</v>
      </c>
      <c r="CH55" s="311"/>
      <c r="CI55" s="50">
        <f t="shared" si="57"/>
        <v>0</v>
      </c>
      <c r="CJ55" s="186">
        <v>0</v>
      </c>
      <c r="CK55" s="240">
        <v>0</v>
      </c>
      <c r="CL55" s="187">
        <f t="shared" si="119"/>
        <v>0</v>
      </c>
      <c r="CM55" s="241">
        <v>0</v>
      </c>
      <c r="CN55" s="242">
        <f t="shared" si="128"/>
        <v>0</v>
      </c>
      <c r="CO55" s="42">
        <f t="shared" si="58"/>
        <v>0</v>
      </c>
      <c r="CP55" s="188">
        <f t="shared" si="59"/>
        <v>0</v>
      </c>
      <c r="CQ55" s="249">
        <f t="shared" si="60"/>
        <v>0</v>
      </c>
      <c r="CR55" s="93" t="str">
        <f t="shared" si="61"/>
        <v/>
      </c>
      <c r="CS55" s="152">
        <v>0</v>
      </c>
      <c r="CT55" s="320">
        <v>0</v>
      </c>
      <c r="CU55" s="557">
        <f t="shared" si="62"/>
        <v>0</v>
      </c>
      <c r="CV55" s="53">
        <v>0</v>
      </c>
      <c r="CW55" s="314"/>
      <c r="CX55" s="557">
        <f t="shared" si="63"/>
        <v>0</v>
      </c>
      <c r="CY55" s="314"/>
      <c r="CZ55" s="314"/>
      <c r="DA55" s="557" t="str">
        <f t="shared" si="64"/>
        <v/>
      </c>
      <c r="DB55" s="558">
        <f t="shared" si="65"/>
        <v>0</v>
      </c>
      <c r="DC55" s="559">
        <f t="shared" si="66"/>
        <v>0</v>
      </c>
      <c r="DD55" s="153">
        <f t="shared" si="67"/>
        <v>0</v>
      </c>
      <c r="DE55" s="154">
        <v>0</v>
      </c>
      <c r="DF55" s="235">
        <v>0</v>
      </c>
      <c r="DG55" s="557">
        <f t="shared" si="68"/>
        <v>0</v>
      </c>
      <c r="DH55" s="236">
        <v>0</v>
      </c>
      <c r="DI55" s="237">
        <f t="shared" si="129"/>
        <v>0</v>
      </c>
      <c r="DJ55" s="557">
        <f t="shared" si="69"/>
        <v>0</v>
      </c>
      <c r="DK55" s="325">
        <f t="shared" si="70"/>
        <v>0</v>
      </c>
      <c r="DL55" s="324">
        <f t="shared" si="71"/>
        <v>0</v>
      </c>
      <c r="DM55" s="156">
        <f t="shared" si="72"/>
        <v>0</v>
      </c>
      <c r="DN55" s="247">
        <f t="shared" si="73"/>
        <v>0</v>
      </c>
      <c r="DO55" s="94" t="str">
        <f t="shared" si="74"/>
        <v/>
      </c>
      <c r="DP55" s="501">
        <v>0</v>
      </c>
      <c r="DQ55" s="4">
        <v>0</v>
      </c>
      <c r="DR55" s="4">
        <v>0</v>
      </c>
      <c r="DS55" s="498">
        <f t="shared" si="131"/>
        <v>0</v>
      </c>
      <c r="DT55" s="499">
        <f t="shared" si="76"/>
        <v>0</v>
      </c>
      <c r="DU55" s="500" t="str">
        <f t="shared" si="77"/>
        <v/>
      </c>
      <c r="DV55" s="404">
        <v>0</v>
      </c>
      <c r="DW55" s="2">
        <v>0</v>
      </c>
      <c r="DX55" s="2">
        <v>0</v>
      </c>
      <c r="DY55" s="24">
        <f t="shared" si="132"/>
        <v>0</v>
      </c>
      <c r="DZ55" s="249">
        <f t="shared" si="79"/>
        <v>0</v>
      </c>
      <c r="EA55" s="93" t="str">
        <f t="shared" si="80"/>
        <v/>
      </c>
      <c r="EB55" s="152">
        <v>0</v>
      </c>
      <c r="EC55" s="53">
        <v>0</v>
      </c>
      <c r="ED55" s="591">
        <v>0</v>
      </c>
      <c r="EE55" s="560">
        <f t="shared" si="122"/>
        <v>0</v>
      </c>
      <c r="EF55" s="235">
        <v>0</v>
      </c>
      <c r="EG55" s="155">
        <f t="shared" si="81"/>
        <v>0</v>
      </c>
      <c r="EH55" s="236">
        <v>0</v>
      </c>
      <c r="EI55" s="562">
        <f t="shared" si="82"/>
        <v>0</v>
      </c>
      <c r="EJ55" s="247">
        <f t="shared" si="83"/>
        <v>0</v>
      </c>
      <c r="EK55" s="94" t="str">
        <f t="shared" si="84"/>
        <v/>
      </c>
      <c r="EL55" s="6"/>
      <c r="EM55" s="4"/>
      <c r="EN55" s="40" t="str">
        <f t="shared" si="130"/>
        <v/>
      </c>
      <c r="EO55" s="37" t="str">
        <f t="shared" si="86"/>
        <v/>
      </c>
      <c r="EP55" s="27" t="str">
        <f t="shared" si="87"/>
        <v/>
      </c>
      <c r="EQ55" s="119" t="str">
        <f t="shared" si="88"/>
        <v/>
      </c>
      <c r="ER55" s="528" t="str">
        <f t="shared" si="89"/>
        <v/>
      </c>
      <c r="ES55" s="62" t="str">
        <f t="shared" si="90"/>
        <v/>
      </c>
      <c r="ET55" s="51" t="str">
        <f t="shared" si="91"/>
        <v/>
      </c>
      <c r="EU55" s="38" t="str">
        <f t="shared" si="92"/>
        <v/>
      </c>
      <c r="EV55" s="330" t="str">
        <f t="shared" si="93"/>
        <v/>
      </c>
      <c r="EW55" s="75" t="str">
        <f t="shared" si="94"/>
        <v/>
      </c>
      <c r="EX55" s="56" t="str">
        <f t="shared" si="95"/>
        <v/>
      </c>
      <c r="EY55" s="55" t="str">
        <f t="shared" si="96"/>
        <v/>
      </c>
      <c r="EZ55" s="55" t="str">
        <f t="shared" si="97"/>
        <v/>
      </c>
      <c r="FA55" s="55" t="str">
        <f t="shared" si="98"/>
        <v/>
      </c>
      <c r="FB55" s="55" t="str">
        <f t="shared" si="99"/>
        <v/>
      </c>
      <c r="FC55" s="57" t="str">
        <f t="shared" si="100"/>
        <v/>
      </c>
      <c r="FD55" s="56">
        <f t="shared" si="101"/>
        <v>0</v>
      </c>
      <c r="FE55" s="55">
        <f t="shared" si="102"/>
        <v>0</v>
      </c>
      <c r="FF55" s="55">
        <f t="shared" si="103"/>
        <v>0</v>
      </c>
      <c r="FG55" s="55">
        <f t="shared" si="104"/>
        <v>0</v>
      </c>
      <c r="FH55" s="57"/>
      <c r="FI55" s="777"/>
      <c r="FJ55" s="777"/>
      <c r="FK55" s="107">
        <f t="shared" si="105"/>
        <v>0</v>
      </c>
      <c r="FL55" s="107" t="s">
        <v>175</v>
      </c>
      <c r="FM55" s="107">
        <f t="shared" si="106"/>
        <v>200</v>
      </c>
      <c r="FN55" s="107" t="str">
        <f t="shared" si="107"/>
        <v>0/200</v>
      </c>
      <c r="FO55" s="107">
        <f t="shared" si="108"/>
        <v>0</v>
      </c>
      <c r="FP55" s="107" t="s">
        <v>175</v>
      </c>
      <c r="FQ55" s="107">
        <f t="shared" si="109"/>
        <v>200</v>
      </c>
      <c r="FR55" s="107" t="str">
        <f t="shared" si="110"/>
        <v>0/200</v>
      </c>
      <c r="FS55" s="107">
        <f t="shared" si="111"/>
        <v>0</v>
      </c>
      <c r="FT55" s="107" t="s">
        <v>175</v>
      </c>
      <c r="FU55" s="107">
        <f t="shared" si="112"/>
        <v>100</v>
      </c>
      <c r="FV55" s="107" t="str">
        <f t="shared" si="113"/>
        <v>0/100</v>
      </c>
      <c r="FW55" s="107">
        <f t="shared" si="114"/>
        <v>0</v>
      </c>
      <c r="FX55" s="107" t="s">
        <v>175</v>
      </c>
      <c r="FY55" s="107">
        <f t="shared" si="115"/>
        <v>100</v>
      </c>
      <c r="FZ55" s="107" t="str">
        <f t="shared" si="116"/>
        <v>0/100</v>
      </c>
      <c r="GA55" s="107">
        <f t="shared" si="117"/>
        <v>0</v>
      </c>
      <c r="GB55" s="107" t="s">
        <v>175</v>
      </c>
      <c r="GC55" s="107">
        <f t="shared" si="118"/>
        <v>200</v>
      </c>
      <c r="GD55" s="107" t="str">
        <f t="shared" si="29"/>
        <v>0/200</v>
      </c>
    </row>
    <row r="56" spans="1:186" ht="21.75" customHeight="1">
      <c r="A56" s="100">
        <f t="shared" si="30"/>
        <v>0</v>
      </c>
      <c r="B56" s="230">
        <v>48</v>
      </c>
      <c r="C56" s="28">
        <v>48</v>
      </c>
      <c r="D56" s="24">
        <f t="shared" si="31"/>
        <v>0</v>
      </c>
      <c r="E56" s="2"/>
      <c r="F56" s="290"/>
      <c r="G56" s="2"/>
      <c r="H56" s="2"/>
      <c r="I56" s="2"/>
      <c r="J56" s="2"/>
      <c r="K56" s="590"/>
      <c r="L56" s="7">
        <v>0</v>
      </c>
      <c r="M56" s="43">
        <v>0</v>
      </c>
      <c r="N56" s="309">
        <v>0</v>
      </c>
      <c r="O56" s="541">
        <f t="shared" si="32"/>
        <v>0</v>
      </c>
      <c r="P56" s="233">
        <v>0</v>
      </c>
      <c r="Q56" s="541">
        <f t="shared" si="2"/>
        <v>0</v>
      </c>
      <c r="R56" s="234">
        <v>0</v>
      </c>
      <c r="S56" s="541">
        <f t="shared" si="3"/>
        <v>0</v>
      </c>
      <c r="T56" s="246">
        <f t="shared" si="33"/>
        <v>0</v>
      </c>
      <c r="U56" s="25" t="str">
        <f t="shared" si="34"/>
        <v/>
      </c>
      <c r="V56" s="25" t="str">
        <f t="shared" si="35"/>
        <v/>
      </c>
      <c r="W56" s="85" t="str">
        <f t="shared" si="36"/>
        <v/>
      </c>
      <c r="X56" s="346">
        <v>0</v>
      </c>
      <c r="Y56" s="347">
        <v>0</v>
      </c>
      <c r="Z56" s="348">
        <v>0</v>
      </c>
      <c r="AA56" s="544">
        <f t="shared" si="4"/>
        <v>0</v>
      </c>
      <c r="AB56" s="351">
        <v>0</v>
      </c>
      <c r="AC56" s="544">
        <f t="shared" si="5"/>
        <v>0</v>
      </c>
      <c r="AD56" s="352">
        <v>0</v>
      </c>
      <c r="AE56" s="544">
        <f t="shared" si="6"/>
        <v>0</v>
      </c>
      <c r="AF56" s="349">
        <f t="shared" si="37"/>
        <v>0</v>
      </c>
      <c r="AG56" s="344" t="str">
        <f t="shared" si="38"/>
        <v/>
      </c>
      <c r="AH56" s="344" t="str">
        <f t="shared" si="39"/>
        <v/>
      </c>
      <c r="AI56" s="350" t="str">
        <f t="shared" si="40"/>
        <v/>
      </c>
      <c r="AJ56" s="368">
        <v>0</v>
      </c>
      <c r="AK56" s="369">
        <v>0</v>
      </c>
      <c r="AL56" s="370">
        <v>0</v>
      </c>
      <c r="AM56" s="547">
        <f t="shared" si="7"/>
        <v>0</v>
      </c>
      <c r="AN56" s="373">
        <v>0</v>
      </c>
      <c r="AO56" s="547">
        <f t="shared" si="8"/>
        <v>0</v>
      </c>
      <c r="AP56" s="374">
        <v>0</v>
      </c>
      <c r="AQ56" s="547">
        <f t="shared" si="9"/>
        <v>0</v>
      </c>
      <c r="AR56" s="371">
        <f t="shared" si="41"/>
        <v>0</v>
      </c>
      <c r="AS56" s="366" t="str">
        <f t="shared" si="42"/>
        <v/>
      </c>
      <c r="AT56" s="366" t="str">
        <f t="shared" si="43"/>
        <v/>
      </c>
      <c r="AU56" s="372" t="str">
        <f t="shared" si="44"/>
        <v/>
      </c>
      <c r="AV56" s="152">
        <v>0</v>
      </c>
      <c r="AW56" s="53">
        <v>0</v>
      </c>
      <c r="AX56" s="375">
        <v>0</v>
      </c>
      <c r="AY56" s="549">
        <f t="shared" si="10"/>
        <v>0</v>
      </c>
      <c r="AZ56" s="235">
        <v>0</v>
      </c>
      <c r="BA56" s="549">
        <f t="shared" si="11"/>
        <v>0</v>
      </c>
      <c r="BB56" s="236">
        <v>0</v>
      </c>
      <c r="BC56" s="549">
        <f t="shared" si="12"/>
        <v>0</v>
      </c>
      <c r="BD56" s="247">
        <f t="shared" si="45"/>
        <v>0</v>
      </c>
      <c r="BE56" s="54" t="str">
        <f t="shared" si="46"/>
        <v/>
      </c>
      <c r="BF56" s="54" t="str">
        <f t="shared" si="47"/>
        <v/>
      </c>
      <c r="BG56" s="88" t="str">
        <f t="shared" si="48"/>
        <v/>
      </c>
      <c r="BH56" s="95">
        <v>0</v>
      </c>
      <c r="BI56" s="96">
        <v>0</v>
      </c>
      <c r="BJ56" s="376">
        <v>0</v>
      </c>
      <c r="BK56" s="552">
        <f t="shared" si="13"/>
        <v>0</v>
      </c>
      <c r="BL56" s="238">
        <v>0</v>
      </c>
      <c r="BM56" s="552">
        <f t="shared" si="14"/>
        <v>0</v>
      </c>
      <c r="BN56" s="239">
        <v>0</v>
      </c>
      <c r="BO56" s="552">
        <f t="shared" si="15"/>
        <v>0</v>
      </c>
      <c r="BP56" s="248">
        <f t="shared" si="49"/>
        <v>0</v>
      </c>
      <c r="BQ56" s="26" t="str">
        <f t="shared" si="50"/>
        <v/>
      </c>
      <c r="BR56" s="26" t="str">
        <f t="shared" si="51"/>
        <v/>
      </c>
      <c r="BS56" s="39" t="str">
        <f t="shared" si="52"/>
        <v/>
      </c>
      <c r="BT56" s="392">
        <v>0</v>
      </c>
      <c r="BU56" s="393">
        <v>0</v>
      </c>
      <c r="BV56" s="394">
        <v>0</v>
      </c>
      <c r="BW56" s="555">
        <f t="shared" si="16"/>
        <v>0</v>
      </c>
      <c r="BX56" s="397">
        <v>0</v>
      </c>
      <c r="BY56" s="555">
        <f t="shared" si="17"/>
        <v>0</v>
      </c>
      <c r="BZ56" s="398">
        <v>0</v>
      </c>
      <c r="CA56" s="555">
        <f t="shared" si="18"/>
        <v>0</v>
      </c>
      <c r="CB56" s="395">
        <f t="shared" si="53"/>
        <v>0</v>
      </c>
      <c r="CC56" s="390" t="str">
        <f t="shared" si="54"/>
        <v/>
      </c>
      <c r="CD56" s="390" t="str">
        <f t="shared" si="55"/>
        <v/>
      </c>
      <c r="CE56" s="396" t="str">
        <f t="shared" si="56"/>
        <v/>
      </c>
      <c r="CF56" s="92">
        <v>0</v>
      </c>
      <c r="CG56" s="49">
        <v>0</v>
      </c>
      <c r="CH56" s="311"/>
      <c r="CI56" s="50">
        <f t="shared" si="57"/>
        <v>0</v>
      </c>
      <c r="CJ56" s="186">
        <v>0</v>
      </c>
      <c r="CK56" s="240">
        <v>0</v>
      </c>
      <c r="CL56" s="187">
        <f t="shared" si="119"/>
        <v>0</v>
      </c>
      <c r="CM56" s="241">
        <v>0</v>
      </c>
      <c r="CN56" s="242">
        <f t="shared" si="128"/>
        <v>0</v>
      </c>
      <c r="CO56" s="42">
        <f t="shared" si="58"/>
        <v>0</v>
      </c>
      <c r="CP56" s="188">
        <f t="shared" si="59"/>
        <v>0</v>
      </c>
      <c r="CQ56" s="249">
        <f t="shared" si="60"/>
        <v>0</v>
      </c>
      <c r="CR56" s="93" t="str">
        <f t="shared" si="61"/>
        <v/>
      </c>
      <c r="CS56" s="152">
        <v>0</v>
      </c>
      <c r="CT56" s="320">
        <v>0</v>
      </c>
      <c r="CU56" s="557">
        <f t="shared" si="62"/>
        <v>0</v>
      </c>
      <c r="CV56" s="53">
        <v>0</v>
      </c>
      <c r="CW56" s="314"/>
      <c r="CX56" s="557">
        <f t="shared" si="63"/>
        <v>0</v>
      </c>
      <c r="CY56" s="314"/>
      <c r="CZ56" s="314"/>
      <c r="DA56" s="557" t="str">
        <f t="shared" si="64"/>
        <v/>
      </c>
      <c r="DB56" s="558">
        <f t="shared" si="65"/>
        <v>0</v>
      </c>
      <c r="DC56" s="559">
        <f t="shared" si="66"/>
        <v>0</v>
      </c>
      <c r="DD56" s="153">
        <f t="shared" si="67"/>
        <v>0</v>
      </c>
      <c r="DE56" s="154">
        <v>0</v>
      </c>
      <c r="DF56" s="235">
        <v>0</v>
      </c>
      <c r="DG56" s="557">
        <f t="shared" si="68"/>
        <v>0</v>
      </c>
      <c r="DH56" s="236">
        <v>0</v>
      </c>
      <c r="DI56" s="237">
        <f t="shared" si="129"/>
        <v>0</v>
      </c>
      <c r="DJ56" s="557">
        <f t="shared" si="69"/>
        <v>0</v>
      </c>
      <c r="DK56" s="325">
        <f t="shared" si="70"/>
        <v>0</v>
      </c>
      <c r="DL56" s="324">
        <f t="shared" si="71"/>
        <v>0</v>
      </c>
      <c r="DM56" s="156">
        <f t="shared" si="72"/>
        <v>0</v>
      </c>
      <c r="DN56" s="247">
        <f t="shared" si="73"/>
        <v>0</v>
      </c>
      <c r="DO56" s="94" t="str">
        <f t="shared" si="74"/>
        <v/>
      </c>
      <c r="DP56" s="501">
        <v>0</v>
      </c>
      <c r="DQ56" s="4">
        <v>0</v>
      </c>
      <c r="DR56" s="4">
        <v>0</v>
      </c>
      <c r="DS56" s="498">
        <f t="shared" si="131"/>
        <v>0</v>
      </c>
      <c r="DT56" s="499">
        <f t="shared" si="76"/>
        <v>0</v>
      </c>
      <c r="DU56" s="500" t="str">
        <f t="shared" si="77"/>
        <v/>
      </c>
      <c r="DV56" s="404">
        <v>0</v>
      </c>
      <c r="DW56" s="2">
        <v>0</v>
      </c>
      <c r="DX56" s="2">
        <v>0</v>
      </c>
      <c r="DY56" s="24">
        <f t="shared" si="132"/>
        <v>0</v>
      </c>
      <c r="DZ56" s="249">
        <f t="shared" si="79"/>
        <v>0</v>
      </c>
      <c r="EA56" s="93" t="str">
        <f t="shared" si="80"/>
        <v/>
      </c>
      <c r="EB56" s="152">
        <v>0</v>
      </c>
      <c r="EC56" s="53">
        <v>0</v>
      </c>
      <c r="ED56" s="591">
        <v>0</v>
      </c>
      <c r="EE56" s="560">
        <f t="shared" si="122"/>
        <v>0</v>
      </c>
      <c r="EF56" s="235">
        <v>0</v>
      </c>
      <c r="EG56" s="155">
        <f t="shared" si="81"/>
        <v>0</v>
      </c>
      <c r="EH56" s="236">
        <v>0</v>
      </c>
      <c r="EI56" s="562">
        <f t="shared" si="82"/>
        <v>0</v>
      </c>
      <c r="EJ56" s="247">
        <f t="shared" si="83"/>
        <v>0</v>
      </c>
      <c r="EK56" s="94" t="str">
        <f t="shared" si="84"/>
        <v/>
      </c>
      <c r="EL56" s="6"/>
      <c r="EM56" s="4"/>
      <c r="EN56" s="40" t="str">
        <f t="shared" si="130"/>
        <v/>
      </c>
      <c r="EO56" s="37" t="str">
        <f t="shared" si="86"/>
        <v/>
      </c>
      <c r="EP56" s="27" t="str">
        <f t="shared" si="87"/>
        <v/>
      </c>
      <c r="EQ56" s="119" t="str">
        <f t="shared" si="88"/>
        <v/>
      </c>
      <c r="ER56" s="528" t="str">
        <f t="shared" si="89"/>
        <v/>
      </c>
      <c r="ES56" s="62" t="str">
        <f t="shared" si="90"/>
        <v/>
      </c>
      <c r="ET56" s="51" t="str">
        <f t="shared" si="91"/>
        <v/>
      </c>
      <c r="EU56" s="38" t="str">
        <f t="shared" si="92"/>
        <v/>
      </c>
      <c r="EV56" s="330" t="str">
        <f t="shared" si="93"/>
        <v/>
      </c>
      <c r="EW56" s="75" t="str">
        <f t="shared" si="94"/>
        <v/>
      </c>
      <c r="EX56" s="56" t="str">
        <f t="shared" si="95"/>
        <v/>
      </c>
      <c r="EY56" s="55" t="str">
        <f t="shared" si="96"/>
        <v/>
      </c>
      <c r="EZ56" s="55" t="str">
        <f t="shared" si="97"/>
        <v/>
      </c>
      <c r="FA56" s="55" t="str">
        <f t="shared" si="98"/>
        <v/>
      </c>
      <c r="FB56" s="55" t="str">
        <f t="shared" si="99"/>
        <v/>
      </c>
      <c r="FC56" s="57" t="str">
        <f t="shared" si="100"/>
        <v/>
      </c>
      <c r="FD56" s="56">
        <f t="shared" si="101"/>
        <v>0</v>
      </c>
      <c r="FE56" s="55">
        <f t="shared" si="102"/>
        <v>0</v>
      </c>
      <c r="FF56" s="55">
        <f t="shared" si="103"/>
        <v>0</v>
      </c>
      <c r="FG56" s="55">
        <f t="shared" si="104"/>
        <v>0</v>
      </c>
      <c r="FH56" s="57"/>
      <c r="FI56" s="777"/>
      <c r="FJ56" s="777"/>
      <c r="FK56" s="107">
        <f t="shared" si="105"/>
        <v>0</v>
      </c>
      <c r="FL56" s="107" t="s">
        <v>175</v>
      </c>
      <c r="FM56" s="107">
        <f t="shared" si="106"/>
        <v>200</v>
      </c>
      <c r="FN56" s="107" t="str">
        <f t="shared" si="107"/>
        <v>0/200</v>
      </c>
      <c r="FO56" s="107">
        <f t="shared" si="108"/>
        <v>0</v>
      </c>
      <c r="FP56" s="107" t="s">
        <v>175</v>
      </c>
      <c r="FQ56" s="107">
        <f t="shared" si="109"/>
        <v>200</v>
      </c>
      <c r="FR56" s="107" t="str">
        <f t="shared" si="110"/>
        <v>0/200</v>
      </c>
      <c r="FS56" s="107">
        <f t="shared" si="111"/>
        <v>0</v>
      </c>
      <c r="FT56" s="107" t="s">
        <v>175</v>
      </c>
      <c r="FU56" s="107">
        <f t="shared" si="112"/>
        <v>100</v>
      </c>
      <c r="FV56" s="107" t="str">
        <f t="shared" si="113"/>
        <v>0/100</v>
      </c>
      <c r="FW56" s="107">
        <f t="shared" si="114"/>
        <v>0</v>
      </c>
      <c r="FX56" s="107" t="s">
        <v>175</v>
      </c>
      <c r="FY56" s="107">
        <f t="shared" si="115"/>
        <v>100</v>
      </c>
      <c r="FZ56" s="107" t="str">
        <f t="shared" si="116"/>
        <v>0/100</v>
      </c>
      <c r="GA56" s="107">
        <f t="shared" si="117"/>
        <v>0</v>
      </c>
      <c r="GB56" s="107" t="s">
        <v>175</v>
      </c>
      <c r="GC56" s="107">
        <f t="shared" si="118"/>
        <v>200</v>
      </c>
      <c r="GD56" s="107" t="str">
        <f t="shared" si="29"/>
        <v>0/200</v>
      </c>
    </row>
    <row r="57" spans="1:186" ht="21.75" customHeight="1">
      <c r="A57" s="100">
        <f t="shared" si="30"/>
        <v>0</v>
      </c>
      <c r="B57" s="230">
        <v>49</v>
      </c>
      <c r="C57" s="23">
        <v>49</v>
      </c>
      <c r="D57" s="24">
        <f t="shared" si="31"/>
        <v>0</v>
      </c>
      <c r="E57" s="2"/>
      <c r="F57" s="290"/>
      <c r="G57" s="1"/>
      <c r="H57" s="2"/>
      <c r="I57" s="2"/>
      <c r="J57" s="2"/>
      <c r="K57" s="590"/>
      <c r="L57" s="7">
        <v>0</v>
      </c>
      <c r="M57" s="43">
        <v>0</v>
      </c>
      <c r="N57" s="309">
        <v>0</v>
      </c>
      <c r="O57" s="541">
        <f t="shared" si="32"/>
        <v>0</v>
      </c>
      <c r="P57" s="233">
        <v>0</v>
      </c>
      <c r="Q57" s="541">
        <f t="shared" si="2"/>
        <v>0</v>
      </c>
      <c r="R57" s="234">
        <v>0</v>
      </c>
      <c r="S57" s="541">
        <f t="shared" si="3"/>
        <v>0</v>
      </c>
      <c r="T57" s="246">
        <f t="shared" si="33"/>
        <v>0</v>
      </c>
      <c r="U57" s="25" t="str">
        <f t="shared" si="34"/>
        <v/>
      </c>
      <c r="V57" s="25" t="str">
        <f t="shared" si="35"/>
        <v/>
      </c>
      <c r="W57" s="85" t="str">
        <f t="shared" si="36"/>
        <v/>
      </c>
      <c r="X57" s="346">
        <v>0</v>
      </c>
      <c r="Y57" s="347">
        <v>0</v>
      </c>
      <c r="Z57" s="348">
        <v>0</v>
      </c>
      <c r="AA57" s="544">
        <f t="shared" si="4"/>
        <v>0</v>
      </c>
      <c r="AB57" s="351">
        <v>0</v>
      </c>
      <c r="AC57" s="544">
        <f t="shared" si="5"/>
        <v>0</v>
      </c>
      <c r="AD57" s="352">
        <v>0</v>
      </c>
      <c r="AE57" s="544">
        <f t="shared" si="6"/>
        <v>0</v>
      </c>
      <c r="AF57" s="349">
        <f t="shared" si="37"/>
        <v>0</v>
      </c>
      <c r="AG57" s="344" t="str">
        <f t="shared" si="38"/>
        <v/>
      </c>
      <c r="AH57" s="344" t="str">
        <f t="shared" si="39"/>
        <v/>
      </c>
      <c r="AI57" s="350" t="str">
        <f t="shared" si="40"/>
        <v/>
      </c>
      <c r="AJ57" s="368">
        <v>0</v>
      </c>
      <c r="AK57" s="369">
        <v>0</v>
      </c>
      <c r="AL57" s="370">
        <v>0</v>
      </c>
      <c r="AM57" s="547">
        <f t="shared" si="7"/>
        <v>0</v>
      </c>
      <c r="AN57" s="373">
        <v>0</v>
      </c>
      <c r="AO57" s="547">
        <f t="shared" si="8"/>
        <v>0</v>
      </c>
      <c r="AP57" s="374">
        <v>0</v>
      </c>
      <c r="AQ57" s="547">
        <f t="shared" si="9"/>
        <v>0</v>
      </c>
      <c r="AR57" s="371">
        <f t="shared" si="41"/>
        <v>0</v>
      </c>
      <c r="AS57" s="366" t="str">
        <f t="shared" si="42"/>
        <v/>
      </c>
      <c r="AT57" s="366" t="str">
        <f t="shared" si="43"/>
        <v/>
      </c>
      <c r="AU57" s="372" t="str">
        <f t="shared" si="44"/>
        <v/>
      </c>
      <c r="AV57" s="152">
        <v>0</v>
      </c>
      <c r="AW57" s="53">
        <v>0</v>
      </c>
      <c r="AX57" s="375">
        <v>0</v>
      </c>
      <c r="AY57" s="549">
        <f t="shared" si="10"/>
        <v>0</v>
      </c>
      <c r="AZ57" s="235">
        <v>0</v>
      </c>
      <c r="BA57" s="549">
        <f t="shared" si="11"/>
        <v>0</v>
      </c>
      <c r="BB57" s="236">
        <v>0</v>
      </c>
      <c r="BC57" s="549">
        <f t="shared" si="12"/>
        <v>0</v>
      </c>
      <c r="BD57" s="247">
        <f t="shared" si="45"/>
        <v>0</v>
      </c>
      <c r="BE57" s="54" t="str">
        <f t="shared" si="46"/>
        <v/>
      </c>
      <c r="BF57" s="54" t="str">
        <f t="shared" si="47"/>
        <v/>
      </c>
      <c r="BG57" s="88" t="str">
        <f t="shared" si="48"/>
        <v/>
      </c>
      <c r="BH57" s="95">
        <v>0</v>
      </c>
      <c r="BI57" s="96">
        <v>0</v>
      </c>
      <c r="BJ57" s="376">
        <v>0</v>
      </c>
      <c r="BK57" s="552">
        <f t="shared" si="13"/>
        <v>0</v>
      </c>
      <c r="BL57" s="238">
        <v>0</v>
      </c>
      <c r="BM57" s="552">
        <f t="shared" si="14"/>
        <v>0</v>
      </c>
      <c r="BN57" s="239">
        <v>0</v>
      </c>
      <c r="BO57" s="552">
        <f t="shared" si="15"/>
        <v>0</v>
      </c>
      <c r="BP57" s="248">
        <f t="shared" si="49"/>
        <v>0</v>
      </c>
      <c r="BQ57" s="26" t="str">
        <f t="shared" si="50"/>
        <v/>
      </c>
      <c r="BR57" s="26" t="str">
        <f t="shared" si="51"/>
        <v/>
      </c>
      <c r="BS57" s="39" t="str">
        <f t="shared" si="52"/>
        <v/>
      </c>
      <c r="BT57" s="392">
        <v>0</v>
      </c>
      <c r="BU57" s="393">
        <v>0</v>
      </c>
      <c r="BV57" s="394">
        <v>0</v>
      </c>
      <c r="BW57" s="555">
        <f t="shared" si="16"/>
        <v>0</v>
      </c>
      <c r="BX57" s="397">
        <v>0</v>
      </c>
      <c r="BY57" s="555">
        <f t="shared" si="17"/>
        <v>0</v>
      </c>
      <c r="BZ57" s="398">
        <v>0</v>
      </c>
      <c r="CA57" s="555">
        <f t="shared" si="18"/>
        <v>0</v>
      </c>
      <c r="CB57" s="395">
        <f t="shared" si="53"/>
        <v>0</v>
      </c>
      <c r="CC57" s="390" t="str">
        <f t="shared" si="54"/>
        <v/>
      </c>
      <c r="CD57" s="390" t="str">
        <f t="shared" si="55"/>
        <v/>
      </c>
      <c r="CE57" s="396" t="str">
        <f t="shared" si="56"/>
        <v/>
      </c>
      <c r="CF57" s="92">
        <v>0</v>
      </c>
      <c r="CG57" s="49">
        <v>0</v>
      </c>
      <c r="CH57" s="311"/>
      <c r="CI57" s="50">
        <f t="shared" si="57"/>
        <v>0</v>
      </c>
      <c r="CJ57" s="186">
        <v>0</v>
      </c>
      <c r="CK57" s="240">
        <v>0</v>
      </c>
      <c r="CL57" s="187">
        <f t="shared" si="119"/>
        <v>0</v>
      </c>
      <c r="CM57" s="241">
        <v>0</v>
      </c>
      <c r="CN57" s="242">
        <f t="shared" si="128"/>
        <v>0</v>
      </c>
      <c r="CO57" s="42">
        <f t="shared" si="58"/>
        <v>0</v>
      </c>
      <c r="CP57" s="188">
        <f t="shared" si="59"/>
        <v>0</v>
      </c>
      <c r="CQ57" s="249">
        <f t="shared" si="60"/>
        <v>0</v>
      </c>
      <c r="CR57" s="93" t="str">
        <f t="shared" si="61"/>
        <v/>
      </c>
      <c r="CS57" s="152">
        <v>0</v>
      </c>
      <c r="CT57" s="320">
        <v>0</v>
      </c>
      <c r="CU57" s="557">
        <f t="shared" si="62"/>
        <v>0</v>
      </c>
      <c r="CV57" s="53">
        <v>0</v>
      </c>
      <c r="CW57" s="314"/>
      <c r="CX57" s="557">
        <f t="shared" si="63"/>
        <v>0</v>
      </c>
      <c r="CY57" s="314"/>
      <c r="CZ57" s="314"/>
      <c r="DA57" s="557" t="str">
        <f t="shared" si="64"/>
        <v/>
      </c>
      <c r="DB57" s="558">
        <f t="shared" si="65"/>
        <v>0</v>
      </c>
      <c r="DC57" s="559">
        <f t="shared" si="66"/>
        <v>0</v>
      </c>
      <c r="DD57" s="153">
        <f t="shared" si="67"/>
        <v>0</v>
      </c>
      <c r="DE57" s="154">
        <v>0</v>
      </c>
      <c r="DF57" s="235">
        <v>0</v>
      </c>
      <c r="DG57" s="557">
        <f t="shared" si="68"/>
        <v>0</v>
      </c>
      <c r="DH57" s="236">
        <v>0</v>
      </c>
      <c r="DI57" s="237">
        <f t="shared" si="129"/>
        <v>0</v>
      </c>
      <c r="DJ57" s="557">
        <f t="shared" si="69"/>
        <v>0</v>
      </c>
      <c r="DK57" s="325">
        <f t="shared" si="70"/>
        <v>0</v>
      </c>
      <c r="DL57" s="324">
        <f t="shared" si="71"/>
        <v>0</v>
      </c>
      <c r="DM57" s="156">
        <f t="shared" si="72"/>
        <v>0</v>
      </c>
      <c r="DN57" s="247">
        <f t="shared" si="73"/>
        <v>0</v>
      </c>
      <c r="DO57" s="94" t="str">
        <f t="shared" si="74"/>
        <v/>
      </c>
      <c r="DP57" s="501">
        <v>0</v>
      </c>
      <c r="DQ57" s="4">
        <v>0</v>
      </c>
      <c r="DR57" s="4">
        <v>0</v>
      </c>
      <c r="DS57" s="498">
        <f t="shared" si="131"/>
        <v>0</v>
      </c>
      <c r="DT57" s="499">
        <f t="shared" si="76"/>
        <v>0</v>
      </c>
      <c r="DU57" s="500" t="str">
        <f t="shared" si="77"/>
        <v/>
      </c>
      <c r="DV57" s="404">
        <v>0</v>
      </c>
      <c r="DW57" s="2">
        <v>0</v>
      </c>
      <c r="DX57" s="2">
        <v>0</v>
      </c>
      <c r="DY57" s="24">
        <f t="shared" si="132"/>
        <v>0</v>
      </c>
      <c r="DZ57" s="249">
        <f t="shared" si="79"/>
        <v>0</v>
      </c>
      <c r="EA57" s="93" t="str">
        <f t="shared" si="80"/>
        <v/>
      </c>
      <c r="EB57" s="152">
        <v>0</v>
      </c>
      <c r="EC57" s="53">
        <v>0</v>
      </c>
      <c r="ED57" s="591">
        <v>0</v>
      </c>
      <c r="EE57" s="560">
        <f t="shared" si="122"/>
        <v>0</v>
      </c>
      <c r="EF57" s="235">
        <v>0</v>
      </c>
      <c r="EG57" s="155">
        <f t="shared" si="81"/>
        <v>0</v>
      </c>
      <c r="EH57" s="236">
        <v>0</v>
      </c>
      <c r="EI57" s="562">
        <f t="shared" si="82"/>
        <v>0</v>
      </c>
      <c r="EJ57" s="247">
        <f t="shared" si="83"/>
        <v>0</v>
      </c>
      <c r="EK57" s="94" t="str">
        <f t="shared" si="84"/>
        <v/>
      </c>
      <c r="EL57" s="6"/>
      <c r="EM57" s="4"/>
      <c r="EN57" s="40" t="str">
        <f t="shared" si="130"/>
        <v/>
      </c>
      <c r="EO57" s="37" t="str">
        <f t="shared" si="86"/>
        <v/>
      </c>
      <c r="EP57" s="27" t="str">
        <f t="shared" si="87"/>
        <v/>
      </c>
      <c r="EQ57" s="119" t="str">
        <f t="shared" si="88"/>
        <v/>
      </c>
      <c r="ER57" s="528" t="str">
        <f t="shared" si="89"/>
        <v/>
      </c>
      <c r="ES57" s="62" t="str">
        <f t="shared" si="90"/>
        <v/>
      </c>
      <c r="ET57" s="51" t="str">
        <f t="shared" si="91"/>
        <v/>
      </c>
      <c r="EU57" s="38" t="str">
        <f t="shared" si="92"/>
        <v/>
      </c>
      <c r="EV57" s="330" t="str">
        <f t="shared" si="93"/>
        <v/>
      </c>
      <c r="EW57" s="75" t="str">
        <f t="shared" si="94"/>
        <v/>
      </c>
      <c r="EX57" s="56" t="str">
        <f t="shared" si="95"/>
        <v/>
      </c>
      <c r="EY57" s="55" t="str">
        <f t="shared" si="96"/>
        <v/>
      </c>
      <c r="EZ57" s="55" t="str">
        <f t="shared" si="97"/>
        <v/>
      </c>
      <c r="FA57" s="55" t="str">
        <f t="shared" si="98"/>
        <v/>
      </c>
      <c r="FB57" s="55" t="str">
        <f t="shared" si="99"/>
        <v/>
      </c>
      <c r="FC57" s="57" t="str">
        <f t="shared" si="100"/>
        <v/>
      </c>
      <c r="FD57" s="56">
        <f t="shared" si="101"/>
        <v>0</v>
      </c>
      <c r="FE57" s="55">
        <f t="shared" si="102"/>
        <v>0</v>
      </c>
      <c r="FF57" s="55">
        <f t="shared" si="103"/>
        <v>0</v>
      </c>
      <c r="FG57" s="55">
        <f t="shared" si="104"/>
        <v>0</v>
      </c>
      <c r="FH57" s="57"/>
      <c r="FI57" s="777"/>
      <c r="FJ57" s="777"/>
      <c r="FK57" s="107">
        <f t="shared" si="105"/>
        <v>0</v>
      </c>
      <c r="FL57" s="107" t="s">
        <v>175</v>
      </c>
      <c r="FM57" s="107">
        <f t="shared" si="106"/>
        <v>200</v>
      </c>
      <c r="FN57" s="107" t="str">
        <f t="shared" si="107"/>
        <v>0/200</v>
      </c>
      <c r="FO57" s="107">
        <f t="shared" si="108"/>
        <v>0</v>
      </c>
      <c r="FP57" s="107" t="s">
        <v>175</v>
      </c>
      <c r="FQ57" s="107">
        <f t="shared" si="109"/>
        <v>200</v>
      </c>
      <c r="FR57" s="107" t="str">
        <f t="shared" si="110"/>
        <v>0/200</v>
      </c>
      <c r="FS57" s="107">
        <f t="shared" si="111"/>
        <v>0</v>
      </c>
      <c r="FT57" s="107" t="s">
        <v>175</v>
      </c>
      <c r="FU57" s="107">
        <f t="shared" si="112"/>
        <v>100</v>
      </c>
      <c r="FV57" s="107" t="str">
        <f t="shared" si="113"/>
        <v>0/100</v>
      </c>
      <c r="FW57" s="107">
        <f t="shared" si="114"/>
        <v>0</v>
      </c>
      <c r="FX57" s="107" t="s">
        <v>175</v>
      </c>
      <c r="FY57" s="107">
        <f t="shared" si="115"/>
        <v>100</v>
      </c>
      <c r="FZ57" s="107" t="str">
        <f t="shared" si="116"/>
        <v>0/100</v>
      </c>
      <c r="GA57" s="107">
        <f t="shared" si="117"/>
        <v>0</v>
      </c>
      <c r="GB57" s="107" t="s">
        <v>175</v>
      </c>
      <c r="GC57" s="107">
        <f t="shared" si="118"/>
        <v>200</v>
      </c>
      <c r="GD57" s="107" t="str">
        <f t="shared" si="29"/>
        <v>0/200</v>
      </c>
    </row>
    <row r="58" spans="1:186" ht="21.75" customHeight="1">
      <c r="A58" s="100">
        <f t="shared" si="30"/>
        <v>0</v>
      </c>
      <c r="B58" s="230">
        <v>50</v>
      </c>
      <c r="C58" s="28">
        <v>50</v>
      </c>
      <c r="D58" s="24">
        <f t="shared" si="31"/>
        <v>0</v>
      </c>
      <c r="E58" s="2"/>
      <c r="F58" s="290"/>
      <c r="G58" s="2"/>
      <c r="H58" s="2"/>
      <c r="I58" s="2"/>
      <c r="J58" s="2"/>
      <c r="K58" s="590"/>
      <c r="L58" s="7">
        <v>0</v>
      </c>
      <c r="M58" s="43">
        <v>0</v>
      </c>
      <c r="N58" s="309">
        <v>0</v>
      </c>
      <c r="O58" s="541">
        <f t="shared" si="32"/>
        <v>0</v>
      </c>
      <c r="P58" s="233">
        <v>0</v>
      </c>
      <c r="Q58" s="541">
        <f t="shared" si="2"/>
        <v>0</v>
      </c>
      <c r="R58" s="234">
        <v>0</v>
      </c>
      <c r="S58" s="541">
        <f t="shared" si="3"/>
        <v>0</v>
      </c>
      <c r="T58" s="246">
        <f t="shared" si="33"/>
        <v>0</v>
      </c>
      <c r="U58" s="25" t="str">
        <f t="shared" si="34"/>
        <v/>
      </c>
      <c r="V58" s="25" t="str">
        <f t="shared" si="35"/>
        <v/>
      </c>
      <c r="W58" s="85" t="str">
        <f t="shared" si="36"/>
        <v/>
      </c>
      <c r="X58" s="346">
        <v>0</v>
      </c>
      <c r="Y58" s="347">
        <v>0</v>
      </c>
      <c r="Z58" s="348">
        <v>0</v>
      </c>
      <c r="AA58" s="544">
        <f t="shared" si="4"/>
        <v>0</v>
      </c>
      <c r="AB58" s="351">
        <v>0</v>
      </c>
      <c r="AC58" s="544">
        <f t="shared" si="5"/>
        <v>0</v>
      </c>
      <c r="AD58" s="352">
        <v>0</v>
      </c>
      <c r="AE58" s="544">
        <f t="shared" si="6"/>
        <v>0</v>
      </c>
      <c r="AF58" s="349">
        <f t="shared" si="37"/>
        <v>0</v>
      </c>
      <c r="AG58" s="344" t="str">
        <f t="shared" si="38"/>
        <v/>
      </c>
      <c r="AH58" s="344" t="str">
        <f t="shared" si="39"/>
        <v/>
      </c>
      <c r="AI58" s="350" t="str">
        <f t="shared" si="40"/>
        <v/>
      </c>
      <c r="AJ58" s="368">
        <v>0</v>
      </c>
      <c r="AK58" s="369">
        <v>0</v>
      </c>
      <c r="AL58" s="370">
        <v>0</v>
      </c>
      <c r="AM58" s="547">
        <f t="shared" si="7"/>
        <v>0</v>
      </c>
      <c r="AN58" s="373">
        <v>0</v>
      </c>
      <c r="AO58" s="547">
        <f t="shared" si="8"/>
        <v>0</v>
      </c>
      <c r="AP58" s="374">
        <v>0</v>
      </c>
      <c r="AQ58" s="547">
        <f t="shared" si="9"/>
        <v>0</v>
      </c>
      <c r="AR58" s="371">
        <f t="shared" si="41"/>
        <v>0</v>
      </c>
      <c r="AS58" s="366" t="str">
        <f t="shared" si="42"/>
        <v/>
      </c>
      <c r="AT58" s="366" t="str">
        <f t="shared" si="43"/>
        <v/>
      </c>
      <c r="AU58" s="372" t="str">
        <f t="shared" si="44"/>
        <v/>
      </c>
      <c r="AV58" s="152">
        <v>0</v>
      </c>
      <c r="AW58" s="53">
        <v>0</v>
      </c>
      <c r="AX58" s="375">
        <v>0</v>
      </c>
      <c r="AY58" s="549">
        <f t="shared" si="10"/>
        <v>0</v>
      </c>
      <c r="AZ58" s="235">
        <v>0</v>
      </c>
      <c r="BA58" s="549">
        <f t="shared" si="11"/>
        <v>0</v>
      </c>
      <c r="BB58" s="236">
        <v>0</v>
      </c>
      <c r="BC58" s="549">
        <f t="shared" si="12"/>
        <v>0</v>
      </c>
      <c r="BD58" s="247">
        <f t="shared" si="45"/>
        <v>0</v>
      </c>
      <c r="BE58" s="54" t="str">
        <f t="shared" si="46"/>
        <v/>
      </c>
      <c r="BF58" s="54" t="str">
        <f t="shared" si="47"/>
        <v/>
      </c>
      <c r="BG58" s="88" t="str">
        <f t="shared" si="48"/>
        <v/>
      </c>
      <c r="BH58" s="95">
        <v>0</v>
      </c>
      <c r="BI58" s="96">
        <v>0</v>
      </c>
      <c r="BJ58" s="376">
        <v>0</v>
      </c>
      <c r="BK58" s="552">
        <f t="shared" si="13"/>
        <v>0</v>
      </c>
      <c r="BL58" s="238">
        <v>0</v>
      </c>
      <c r="BM58" s="552">
        <f t="shared" si="14"/>
        <v>0</v>
      </c>
      <c r="BN58" s="239">
        <v>0</v>
      </c>
      <c r="BO58" s="552">
        <f t="shared" si="15"/>
        <v>0</v>
      </c>
      <c r="BP58" s="248">
        <f t="shared" si="49"/>
        <v>0</v>
      </c>
      <c r="BQ58" s="26" t="str">
        <f t="shared" si="50"/>
        <v/>
      </c>
      <c r="BR58" s="26" t="str">
        <f t="shared" si="51"/>
        <v/>
      </c>
      <c r="BS58" s="39" t="str">
        <f t="shared" si="52"/>
        <v/>
      </c>
      <c r="BT58" s="392">
        <v>0</v>
      </c>
      <c r="BU58" s="393">
        <v>0</v>
      </c>
      <c r="BV58" s="394">
        <v>0</v>
      </c>
      <c r="BW58" s="555">
        <f t="shared" si="16"/>
        <v>0</v>
      </c>
      <c r="BX58" s="397">
        <v>0</v>
      </c>
      <c r="BY58" s="555">
        <f t="shared" si="17"/>
        <v>0</v>
      </c>
      <c r="BZ58" s="398">
        <v>0</v>
      </c>
      <c r="CA58" s="555">
        <f t="shared" si="18"/>
        <v>0</v>
      </c>
      <c r="CB58" s="395">
        <f t="shared" si="53"/>
        <v>0</v>
      </c>
      <c r="CC58" s="390" t="str">
        <f t="shared" si="54"/>
        <v/>
      </c>
      <c r="CD58" s="390" t="str">
        <f t="shared" si="55"/>
        <v/>
      </c>
      <c r="CE58" s="396" t="str">
        <f t="shared" si="56"/>
        <v/>
      </c>
      <c r="CF58" s="92">
        <v>0</v>
      </c>
      <c r="CG58" s="49">
        <v>0</v>
      </c>
      <c r="CH58" s="311"/>
      <c r="CI58" s="50">
        <f t="shared" si="57"/>
        <v>0</v>
      </c>
      <c r="CJ58" s="186">
        <v>0</v>
      </c>
      <c r="CK58" s="240">
        <v>0</v>
      </c>
      <c r="CL58" s="187">
        <f t="shared" si="119"/>
        <v>0</v>
      </c>
      <c r="CM58" s="241">
        <v>0</v>
      </c>
      <c r="CN58" s="242">
        <f t="shared" si="128"/>
        <v>0</v>
      </c>
      <c r="CO58" s="42">
        <f t="shared" si="58"/>
        <v>0</v>
      </c>
      <c r="CP58" s="188">
        <f t="shared" si="59"/>
        <v>0</v>
      </c>
      <c r="CQ58" s="249">
        <f t="shared" si="60"/>
        <v>0</v>
      </c>
      <c r="CR58" s="93" t="str">
        <f t="shared" si="61"/>
        <v/>
      </c>
      <c r="CS58" s="152">
        <v>0</v>
      </c>
      <c r="CT58" s="320">
        <v>0</v>
      </c>
      <c r="CU58" s="557">
        <f t="shared" si="62"/>
        <v>0</v>
      </c>
      <c r="CV58" s="53">
        <v>0</v>
      </c>
      <c r="CW58" s="314"/>
      <c r="CX58" s="557">
        <f t="shared" si="63"/>
        <v>0</v>
      </c>
      <c r="CY58" s="314"/>
      <c r="CZ58" s="314"/>
      <c r="DA58" s="557" t="str">
        <f t="shared" si="64"/>
        <v/>
      </c>
      <c r="DB58" s="558">
        <f t="shared" si="65"/>
        <v>0</v>
      </c>
      <c r="DC58" s="559">
        <f t="shared" si="66"/>
        <v>0</v>
      </c>
      <c r="DD58" s="153">
        <f t="shared" si="67"/>
        <v>0</v>
      </c>
      <c r="DE58" s="154">
        <v>0</v>
      </c>
      <c r="DF58" s="235">
        <v>0</v>
      </c>
      <c r="DG58" s="557">
        <f t="shared" si="68"/>
        <v>0</v>
      </c>
      <c r="DH58" s="236">
        <v>0</v>
      </c>
      <c r="DI58" s="237">
        <f t="shared" si="129"/>
        <v>0</v>
      </c>
      <c r="DJ58" s="557">
        <f t="shared" si="69"/>
        <v>0</v>
      </c>
      <c r="DK58" s="325">
        <f t="shared" si="70"/>
        <v>0</v>
      </c>
      <c r="DL58" s="324">
        <f t="shared" si="71"/>
        <v>0</v>
      </c>
      <c r="DM58" s="156">
        <f t="shared" si="72"/>
        <v>0</v>
      </c>
      <c r="DN58" s="247">
        <f t="shared" si="73"/>
        <v>0</v>
      </c>
      <c r="DO58" s="94" t="str">
        <f t="shared" si="74"/>
        <v/>
      </c>
      <c r="DP58" s="501">
        <v>0</v>
      </c>
      <c r="DQ58" s="4">
        <v>0</v>
      </c>
      <c r="DR58" s="4">
        <v>0</v>
      </c>
      <c r="DS58" s="498">
        <f t="shared" si="131"/>
        <v>0</v>
      </c>
      <c r="DT58" s="499">
        <f t="shared" si="76"/>
        <v>0</v>
      </c>
      <c r="DU58" s="500" t="str">
        <f t="shared" si="77"/>
        <v/>
      </c>
      <c r="DV58" s="404">
        <v>0</v>
      </c>
      <c r="DW58" s="2">
        <v>0</v>
      </c>
      <c r="DX58" s="2">
        <v>0</v>
      </c>
      <c r="DY58" s="24">
        <f t="shared" si="132"/>
        <v>0</v>
      </c>
      <c r="DZ58" s="249">
        <f t="shared" si="79"/>
        <v>0</v>
      </c>
      <c r="EA58" s="93" t="str">
        <f t="shared" si="80"/>
        <v/>
      </c>
      <c r="EB58" s="152">
        <v>0</v>
      </c>
      <c r="EC58" s="53">
        <v>0</v>
      </c>
      <c r="ED58" s="591">
        <v>0</v>
      </c>
      <c r="EE58" s="560">
        <f t="shared" si="122"/>
        <v>0</v>
      </c>
      <c r="EF58" s="235">
        <v>0</v>
      </c>
      <c r="EG58" s="155">
        <f t="shared" si="81"/>
        <v>0</v>
      </c>
      <c r="EH58" s="236">
        <v>0</v>
      </c>
      <c r="EI58" s="562">
        <f t="shared" si="82"/>
        <v>0</v>
      </c>
      <c r="EJ58" s="247">
        <f t="shared" si="83"/>
        <v>0</v>
      </c>
      <c r="EK58" s="94" t="str">
        <f t="shared" si="84"/>
        <v/>
      </c>
      <c r="EL58" s="6"/>
      <c r="EM58" s="4"/>
      <c r="EN58" s="40" t="str">
        <f t="shared" si="130"/>
        <v/>
      </c>
      <c r="EO58" s="37" t="str">
        <f t="shared" si="86"/>
        <v/>
      </c>
      <c r="EP58" s="27" t="str">
        <f t="shared" si="87"/>
        <v/>
      </c>
      <c r="EQ58" s="119" t="str">
        <f t="shared" si="88"/>
        <v/>
      </c>
      <c r="ER58" s="528" t="str">
        <f t="shared" si="89"/>
        <v/>
      </c>
      <c r="ES58" s="62" t="str">
        <f t="shared" si="90"/>
        <v/>
      </c>
      <c r="ET58" s="51" t="str">
        <f t="shared" si="91"/>
        <v/>
      </c>
      <c r="EU58" s="38" t="str">
        <f t="shared" si="92"/>
        <v/>
      </c>
      <c r="EV58" s="330" t="str">
        <f t="shared" si="93"/>
        <v/>
      </c>
      <c r="EW58" s="75" t="str">
        <f t="shared" si="94"/>
        <v/>
      </c>
      <c r="EX58" s="56" t="str">
        <f t="shared" si="95"/>
        <v/>
      </c>
      <c r="EY58" s="55" t="str">
        <f t="shared" si="96"/>
        <v/>
      </c>
      <c r="EZ58" s="55" t="str">
        <f t="shared" si="97"/>
        <v/>
      </c>
      <c r="FA58" s="55" t="str">
        <f t="shared" si="98"/>
        <v/>
      </c>
      <c r="FB58" s="55" t="str">
        <f t="shared" si="99"/>
        <v/>
      </c>
      <c r="FC58" s="57" t="str">
        <f t="shared" si="100"/>
        <v/>
      </c>
      <c r="FD58" s="56">
        <f t="shared" si="101"/>
        <v>0</v>
      </c>
      <c r="FE58" s="55">
        <f t="shared" si="102"/>
        <v>0</v>
      </c>
      <c r="FF58" s="55">
        <f t="shared" si="103"/>
        <v>0</v>
      </c>
      <c r="FG58" s="55">
        <f t="shared" si="104"/>
        <v>0</v>
      </c>
      <c r="FH58" s="57"/>
      <c r="FI58" s="777"/>
      <c r="FJ58" s="777"/>
      <c r="FK58" s="107">
        <f t="shared" si="105"/>
        <v>0</v>
      </c>
      <c r="FL58" s="107" t="s">
        <v>175</v>
      </c>
      <c r="FM58" s="107">
        <f t="shared" si="106"/>
        <v>200</v>
      </c>
      <c r="FN58" s="107" t="str">
        <f t="shared" si="107"/>
        <v>0/200</v>
      </c>
      <c r="FO58" s="107">
        <f t="shared" si="108"/>
        <v>0</v>
      </c>
      <c r="FP58" s="107" t="s">
        <v>175</v>
      </c>
      <c r="FQ58" s="107">
        <f t="shared" si="109"/>
        <v>200</v>
      </c>
      <c r="FR58" s="107" t="str">
        <f t="shared" si="110"/>
        <v>0/200</v>
      </c>
      <c r="FS58" s="107">
        <f t="shared" si="111"/>
        <v>0</v>
      </c>
      <c r="FT58" s="107" t="s">
        <v>175</v>
      </c>
      <c r="FU58" s="107">
        <f t="shared" si="112"/>
        <v>100</v>
      </c>
      <c r="FV58" s="107" t="str">
        <f t="shared" si="113"/>
        <v>0/100</v>
      </c>
      <c r="FW58" s="107">
        <f t="shared" si="114"/>
        <v>0</v>
      </c>
      <c r="FX58" s="107" t="s">
        <v>175</v>
      </c>
      <c r="FY58" s="107">
        <f t="shared" si="115"/>
        <v>100</v>
      </c>
      <c r="FZ58" s="107" t="str">
        <f t="shared" si="116"/>
        <v>0/100</v>
      </c>
      <c r="GA58" s="107">
        <f t="shared" si="117"/>
        <v>0</v>
      </c>
      <c r="GB58" s="107" t="s">
        <v>175</v>
      </c>
      <c r="GC58" s="107">
        <f t="shared" si="118"/>
        <v>200</v>
      </c>
      <c r="GD58" s="107" t="str">
        <f t="shared" si="29"/>
        <v>0/200</v>
      </c>
    </row>
    <row r="59" spans="1:186" ht="21.75" customHeight="1">
      <c r="A59" s="100">
        <f t="shared" si="30"/>
        <v>0</v>
      </c>
      <c r="B59" s="230">
        <v>51</v>
      </c>
      <c r="C59" s="23">
        <v>51</v>
      </c>
      <c r="D59" s="24">
        <f t="shared" si="31"/>
        <v>0</v>
      </c>
      <c r="E59" s="2"/>
      <c r="F59" s="290"/>
      <c r="G59" s="1"/>
      <c r="H59" s="2"/>
      <c r="I59" s="2"/>
      <c r="J59" s="2"/>
      <c r="K59" s="590"/>
      <c r="L59" s="7">
        <v>0</v>
      </c>
      <c r="M59" s="43">
        <v>0</v>
      </c>
      <c r="N59" s="309">
        <v>0</v>
      </c>
      <c r="O59" s="541">
        <f t="shared" si="32"/>
        <v>0</v>
      </c>
      <c r="P59" s="233">
        <v>0</v>
      </c>
      <c r="Q59" s="541">
        <f t="shared" si="2"/>
        <v>0</v>
      </c>
      <c r="R59" s="234">
        <v>0</v>
      </c>
      <c r="S59" s="541">
        <f t="shared" si="3"/>
        <v>0</v>
      </c>
      <c r="T59" s="246">
        <f t="shared" si="33"/>
        <v>0</v>
      </c>
      <c r="U59" s="25" t="str">
        <f t="shared" si="34"/>
        <v/>
      </c>
      <c r="V59" s="25" t="str">
        <f t="shared" si="35"/>
        <v/>
      </c>
      <c r="W59" s="85" t="str">
        <f t="shared" si="36"/>
        <v/>
      </c>
      <c r="X59" s="346">
        <v>0</v>
      </c>
      <c r="Y59" s="347">
        <v>0</v>
      </c>
      <c r="Z59" s="348">
        <v>0</v>
      </c>
      <c r="AA59" s="544">
        <f t="shared" si="4"/>
        <v>0</v>
      </c>
      <c r="AB59" s="351">
        <v>0</v>
      </c>
      <c r="AC59" s="544">
        <f t="shared" si="5"/>
        <v>0</v>
      </c>
      <c r="AD59" s="352">
        <v>0</v>
      </c>
      <c r="AE59" s="544">
        <f t="shared" si="6"/>
        <v>0</v>
      </c>
      <c r="AF59" s="349">
        <f t="shared" si="37"/>
        <v>0</v>
      </c>
      <c r="AG59" s="344" t="str">
        <f t="shared" si="38"/>
        <v/>
      </c>
      <c r="AH59" s="344" t="str">
        <f t="shared" si="39"/>
        <v/>
      </c>
      <c r="AI59" s="350" t="str">
        <f t="shared" si="40"/>
        <v/>
      </c>
      <c r="AJ59" s="368">
        <v>0</v>
      </c>
      <c r="AK59" s="369">
        <v>0</v>
      </c>
      <c r="AL59" s="370">
        <v>0</v>
      </c>
      <c r="AM59" s="547">
        <f t="shared" si="7"/>
        <v>0</v>
      </c>
      <c r="AN59" s="373">
        <v>0</v>
      </c>
      <c r="AO59" s="547">
        <f t="shared" si="8"/>
        <v>0</v>
      </c>
      <c r="AP59" s="374">
        <v>0</v>
      </c>
      <c r="AQ59" s="547">
        <f t="shared" si="9"/>
        <v>0</v>
      </c>
      <c r="AR59" s="371">
        <f t="shared" si="41"/>
        <v>0</v>
      </c>
      <c r="AS59" s="366" t="str">
        <f t="shared" si="42"/>
        <v/>
      </c>
      <c r="AT59" s="366" t="str">
        <f t="shared" si="43"/>
        <v/>
      </c>
      <c r="AU59" s="372" t="str">
        <f t="shared" si="44"/>
        <v/>
      </c>
      <c r="AV59" s="152">
        <v>0</v>
      </c>
      <c r="AW59" s="53">
        <v>0</v>
      </c>
      <c r="AX59" s="375">
        <v>0</v>
      </c>
      <c r="AY59" s="549">
        <f t="shared" si="10"/>
        <v>0</v>
      </c>
      <c r="AZ59" s="235">
        <v>0</v>
      </c>
      <c r="BA59" s="549">
        <f t="shared" si="11"/>
        <v>0</v>
      </c>
      <c r="BB59" s="236">
        <v>0</v>
      </c>
      <c r="BC59" s="549">
        <f t="shared" si="12"/>
        <v>0</v>
      </c>
      <c r="BD59" s="247">
        <f t="shared" si="45"/>
        <v>0</v>
      </c>
      <c r="BE59" s="54" t="str">
        <f t="shared" si="46"/>
        <v/>
      </c>
      <c r="BF59" s="54" t="str">
        <f t="shared" si="47"/>
        <v/>
      </c>
      <c r="BG59" s="88" t="str">
        <f t="shared" si="48"/>
        <v/>
      </c>
      <c r="BH59" s="95">
        <v>0</v>
      </c>
      <c r="BI59" s="96">
        <v>0</v>
      </c>
      <c r="BJ59" s="376">
        <v>0</v>
      </c>
      <c r="BK59" s="552">
        <f t="shared" si="13"/>
        <v>0</v>
      </c>
      <c r="BL59" s="238">
        <v>0</v>
      </c>
      <c r="BM59" s="552">
        <f t="shared" si="14"/>
        <v>0</v>
      </c>
      <c r="BN59" s="239">
        <v>0</v>
      </c>
      <c r="BO59" s="552">
        <f t="shared" si="15"/>
        <v>0</v>
      </c>
      <c r="BP59" s="248">
        <f t="shared" si="49"/>
        <v>0</v>
      </c>
      <c r="BQ59" s="26" t="str">
        <f t="shared" si="50"/>
        <v/>
      </c>
      <c r="BR59" s="26" t="str">
        <f t="shared" si="51"/>
        <v/>
      </c>
      <c r="BS59" s="39" t="str">
        <f t="shared" si="52"/>
        <v/>
      </c>
      <c r="BT59" s="392">
        <v>0</v>
      </c>
      <c r="BU59" s="393">
        <v>0</v>
      </c>
      <c r="BV59" s="394">
        <v>0</v>
      </c>
      <c r="BW59" s="555">
        <f t="shared" si="16"/>
        <v>0</v>
      </c>
      <c r="BX59" s="397">
        <v>0</v>
      </c>
      <c r="BY59" s="555">
        <f t="shared" si="17"/>
        <v>0</v>
      </c>
      <c r="BZ59" s="398">
        <v>0</v>
      </c>
      <c r="CA59" s="555">
        <f t="shared" si="18"/>
        <v>0</v>
      </c>
      <c r="CB59" s="395">
        <f t="shared" si="53"/>
        <v>0</v>
      </c>
      <c r="CC59" s="390" t="str">
        <f t="shared" si="54"/>
        <v/>
      </c>
      <c r="CD59" s="390" t="str">
        <f t="shared" si="55"/>
        <v/>
      </c>
      <c r="CE59" s="396" t="str">
        <f t="shared" si="56"/>
        <v/>
      </c>
      <c r="CF59" s="92">
        <v>0</v>
      </c>
      <c r="CG59" s="49">
        <v>0</v>
      </c>
      <c r="CH59" s="311"/>
      <c r="CI59" s="50">
        <f t="shared" si="57"/>
        <v>0</v>
      </c>
      <c r="CJ59" s="186">
        <v>0</v>
      </c>
      <c r="CK59" s="240">
        <v>0</v>
      </c>
      <c r="CL59" s="187">
        <f t="shared" si="119"/>
        <v>0</v>
      </c>
      <c r="CM59" s="241">
        <v>0</v>
      </c>
      <c r="CN59" s="242">
        <f t="shared" si="128"/>
        <v>0</v>
      </c>
      <c r="CO59" s="42">
        <f t="shared" si="58"/>
        <v>0</v>
      </c>
      <c r="CP59" s="188">
        <f t="shared" si="59"/>
        <v>0</v>
      </c>
      <c r="CQ59" s="249">
        <f t="shared" si="60"/>
        <v>0</v>
      </c>
      <c r="CR59" s="93" t="str">
        <f t="shared" si="61"/>
        <v/>
      </c>
      <c r="CS59" s="152">
        <v>0</v>
      </c>
      <c r="CT59" s="320">
        <v>0</v>
      </c>
      <c r="CU59" s="557">
        <f t="shared" si="62"/>
        <v>0</v>
      </c>
      <c r="CV59" s="53">
        <v>0</v>
      </c>
      <c r="CW59" s="314"/>
      <c r="CX59" s="557">
        <f t="shared" si="63"/>
        <v>0</v>
      </c>
      <c r="CY59" s="314"/>
      <c r="CZ59" s="314"/>
      <c r="DA59" s="557" t="str">
        <f t="shared" si="64"/>
        <v/>
      </c>
      <c r="DB59" s="558">
        <f t="shared" si="65"/>
        <v>0</v>
      </c>
      <c r="DC59" s="559">
        <f t="shared" si="66"/>
        <v>0</v>
      </c>
      <c r="DD59" s="153">
        <f t="shared" si="67"/>
        <v>0</v>
      </c>
      <c r="DE59" s="154">
        <v>0</v>
      </c>
      <c r="DF59" s="235">
        <v>0</v>
      </c>
      <c r="DG59" s="557">
        <f t="shared" si="68"/>
        <v>0</v>
      </c>
      <c r="DH59" s="236">
        <v>0</v>
      </c>
      <c r="DI59" s="237">
        <f t="shared" si="129"/>
        <v>0</v>
      </c>
      <c r="DJ59" s="557">
        <f t="shared" si="69"/>
        <v>0</v>
      </c>
      <c r="DK59" s="325">
        <f t="shared" si="70"/>
        <v>0</v>
      </c>
      <c r="DL59" s="324">
        <f t="shared" si="71"/>
        <v>0</v>
      </c>
      <c r="DM59" s="156">
        <f t="shared" si="72"/>
        <v>0</v>
      </c>
      <c r="DN59" s="247">
        <f t="shared" si="73"/>
        <v>0</v>
      </c>
      <c r="DO59" s="94" t="str">
        <f t="shared" si="74"/>
        <v/>
      </c>
      <c r="DP59" s="501">
        <v>0</v>
      </c>
      <c r="DQ59" s="4">
        <v>0</v>
      </c>
      <c r="DR59" s="4">
        <v>0</v>
      </c>
      <c r="DS59" s="498">
        <f t="shared" si="131"/>
        <v>0</v>
      </c>
      <c r="DT59" s="499">
        <f t="shared" si="76"/>
        <v>0</v>
      </c>
      <c r="DU59" s="500" t="str">
        <f t="shared" si="77"/>
        <v/>
      </c>
      <c r="DV59" s="404">
        <v>0</v>
      </c>
      <c r="DW59" s="2">
        <v>0</v>
      </c>
      <c r="DX59" s="2">
        <v>0</v>
      </c>
      <c r="DY59" s="24">
        <f t="shared" si="132"/>
        <v>0</v>
      </c>
      <c r="DZ59" s="249">
        <f t="shared" si="79"/>
        <v>0</v>
      </c>
      <c r="EA59" s="93" t="str">
        <f t="shared" si="80"/>
        <v/>
      </c>
      <c r="EB59" s="152">
        <v>0</v>
      </c>
      <c r="EC59" s="53">
        <v>0</v>
      </c>
      <c r="ED59" s="591">
        <v>0</v>
      </c>
      <c r="EE59" s="560">
        <f t="shared" si="122"/>
        <v>0</v>
      </c>
      <c r="EF59" s="235">
        <v>0</v>
      </c>
      <c r="EG59" s="155">
        <f t="shared" si="81"/>
        <v>0</v>
      </c>
      <c r="EH59" s="236">
        <v>0</v>
      </c>
      <c r="EI59" s="562">
        <f t="shared" si="82"/>
        <v>0</v>
      </c>
      <c r="EJ59" s="247">
        <f t="shared" si="83"/>
        <v>0</v>
      </c>
      <c r="EK59" s="94" t="str">
        <f t="shared" si="84"/>
        <v/>
      </c>
      <c r="EL59" s="6"/>
      <c r="EM59" s="4"/>
      <c r="EN59" s="40" t="str">
        <f t="shared" si="130"/>
        <v/>
      </c>
      <c r="EO59" s="37" t="str">
        <f t="shared" si="86"/>
        <v/>
      </c>
      <c r="EP59" s="27" t="str">
        <f t="shared" si="87"/>
        <v/>
      </c>
      <c r="EQ59" s="119" t="str">
        <f t="shared" si="88"/>
        <v/>
      </c>
      <c r="ER59" s="528" t="str">
        <f t="shared" si="89"/>
        <v/>
      </c>
      <c r="ES59" s="62" t="str">
        <f t="shared" si="90"/>
        <v/>
      </c>
      <c r="ET59" s="51" t="str">
        <f t="shared" si="91"/>
        <v/>
      </c>
      <c r="EU59" s="38" t="str">
        <f t="shared" si="92"/>
        <v/>
      </c>
      <c r="EV59" s="330" t="str">
        <f t="shared" si="93"/>
        <v/>
      </c>
      <c r="EW59" s="75" t="str">
        <f t="shared" si="94"/>
        <v/>
      </c>
      <c r="EX59" s="56" t="str">
        <f t="shared" si="95"/>
        <v/>
      </c>
      <c r="EY59" s="55" t="str">
        <f t="shared" si="96"/>
        <v/>
      </c>
      <c r="EZ59" s="55" t="str">
        <f t="shared" si="97"/>
        <v/>
      </c>
      <c r="FA59" s="55" t="str">
        <f t="shared" si="98"/>
        <v/>
      </c>
      <c r="FB59" s="55" t="str">
        <f t="shared" si="99"/>
        <v/>
      </c>
      <c r="FC59" s="57" t="str">
        <f t="shared" si="100"/>
        <v/>
      </c>
      <c r="FD59" s="56">
        <f t="shared" si="101"/>
        <v>0</v>
      </c>
      <c r="FE59" s="55">
        <f t="shared" si="102"/>
        <v>0</v>
      </c>
      <c r="FF59" s="55">
        <f t="shared" si="103"/>
        <v>0</v>
      </c>
      <c r="FG59" s="55">
        <f t="shared" si="104"/>
        <v>0</v>
      </c>
      <c r="FH59" s="57"/>
      <c r="FI59" s="777"/>
      <c r="FJ59" s="777"/>
      <c r="FK59" s="107">
        <f t="shared" si="105"/>
        <v>0</v>
      </c>
      <c r="FL59" s="107" t="s">
        <v>175</v>
      </c>
      <c r="FM59" s="107">
        <f t="shared" si="106"/>
        <v>200</v>
      </c>
      <c r="FN59" s="107" t="str">
        <f t="shared" si="107"/>
        <v>0/200</v>
      </c>
      <c r="FO59" s="107">
        <f t="shared" si="108"/>
        <v>0</v>
      </c>
      <c r="FP59" s="107" t="s">
        <v>175</v>
      </c>
      <c r="FQ59" s="107">
        <f t="shared" si="109"/>
        <v>200</v>
      </c>
      <c r="FR59" s="107" t="str">
        <f t="shared" si="110"/>
        <v>0/200</v>
      </c>
      <c r="FS59" s="107">
        <f t="shared" si="111"/>
        <v>0</v>
      </c>
      <c r="FT59" s="107" t="s">
        <v>175</v>
      </c>
      <c r="FU59" s="107">
        <f t="shared" si="112"/>
        <v>100</v>
      </c>
      <c r="FV59" s="107" t="str">
        <f t="shared" si="113"/>
        <v>0/100</v>
      </c>
      <c r="FW59" s="107">
        <f t="shared" si="114"/>
        <v>0</v>
      </c>
      <c r="FX59" s="107" t="s">
        <v>175</v>
      </c>
      <c r="FY59" s="107">
        <f t="shared" si="115"/>
        <v>100</v>
      </c>
      <c r="FZ59" s="107" t="str">
        <f t="shared" si="116"/>
        <v>0/100</v>
      </c>
      <c r="GA59" s="107">
        <f t="shared" si="117"/>
        <v>0</v>
      </c>
      <c r="GB59" s="107" t="s">
        <v>175</v>
      </c>
      <c r="GC59" s="107">
        <f t="shared" si="118"/>
        <v>200</v>
      </c>
      <c r="GD59" s="107" t="str">
        <f t="shared" si="29"/>
        <v>0/200</v>
      </c>
    </row>
    <row r="60" spans="1:186" ht="21.75" customHeight="1">
      <c r="A60" s="100">
        <f t="shared" si="30"/>
        <v>0</v>
      </c>
      <c r="B60" s="230">
        <v>52</v>
      </c>
      <c r="C60" s="28">
        <v>52</v>
      </c>
      <c r="D60" s="24">
        <f t="shared" si="31"/>
        <v>0</v>
      </c>
      <c r="E60" s="2"/>
      <c r="F60" s="290"/>
      <c r="G60" s="2"/>
      <c r="H60" s="2"/>
      <c r="I60" s="2"/>
      <c r="J60" s="2"/>
      <c r="K60" s="590"/>
      <c r="L60" s="7">
        <v>0</v>
      </c>
      <c r="M60" s="43">
        <v>0</v>
      </c>
      <c r="N60" s="309">
        <v>0</v>
      </c>
      <c r="O60" s="541">
        <f t="shared" si="32"/>
        <v>0</v>
      </c>
      <c r="P60" s="233">
        <v>0</v>
      </c>
      <c r="Q60" s="541">
        <f t="shared" si="2"/>
        <v>0</v>
      </c>
      <c r="R60" s="234">
        <v>0</v>
      </c>
      <c r="S60" s="541">
        <f t="shared" si="3"/>
        <v>0</v>
      </c>
      <c r="T60" s="246">
        <f t="shared" si="33"/>
        <v>0</v>
      </c>
      <c r="U60" s="25" t="str">
        <f t="shared" si="34"/>
        <v/>
      </c>
      <c r="V60" s="25" t="str">
        <f t="shared" si="35"/>
        <v/>
      </c>
      <c r="W60" s="85" t="str">
        <f t="shared" si="36"/>
        <v/>
      </c>
      <c r="X60" s="346">
        <v>0</v>
      </c>
      <c r="Y60" s="347">
        <v>0</v>
      </c>
      <c r="Z60" s="348">
        <v>0</v>
      </c>
      <c r="AA60" s="544">
        <f t="shared" si="4"/>
        <v>0</v>
      </c>
      <c r="AB60" s="351">
        <v>0</v>
      </c>
      <c r="AC60" s="544">
        <f t="shared" si="5"/>
        <v>0</v>
      </c>
      <c r="AD60" s="352">
        <v>0</v>
      </c>
      <c r="AE60" s="544">
        <f t="shared" si="6"/>
        <v>0</v>
      </c>
      <c r="AF60" s="349">
        <f t="shared" si="37"/>
        <v>0</v>
      </c>
      <c r="AG60" s="344" t="str">
        <f t="shared" si="38"/>
        <v/>
      </c>
      <c r="AH60" s="344" t="str">
        <f t="shared" si="39"/>
        <v/>
      </c>
      <c r="AI60" s="350" t="str">
        <f t="shared" si="40"/>
        <v/>
      </c>
      <c r="AJ60" s="368">
        <v>0</v>
      </c>
      <c r="AK60" s="369">
        <v>0</v>
      </c>
      <c r="AL60" s="370">
        <v>0</v>
      </c>
      <c r="AM60" s="547">
        <f t="shared" si="7"/>
        <v>0</v>
      </c>
      <c r="AN60" s="373">
        <v>0</v>
      </c>
      <c r="AO60" s="547">
        <f t="shared" si="8"/>
        <v>0</v>
      </c>
      <c r="AP60" s="374">
        <v>0</v>
      </c>
      <c r="AQ60" s="547">
        <f t="shared" si="9"/>
        <v>0</v>
      </c>
      <c r="AR60" s="371">
        <f t="shared" si="41"/>
        <v>0</v>
      </c>
      <c r="AS60" s="366" t="str">
        <f t="shared" si="42"/>
        <v/>
      </c>
      <c r="AT60" s="366" t="str">
        <f t="shared" si="43"/>
        <v/>
      </c>
      <c r="AU60" s="372" t="str">
        <f t="shared" si="44"/>
        <v/>
      </c>
      <c r="AV60" s="152">
        <v>0</v>
      </c>
      <c r="AW60" s="53">
        <v>0</v>
      </c>
      <c r="AX60" s="375">
        <v>0</v>
      </c>
      <c r="AY60" s="549">
        <f t="shared" si="10"/>
        <v>0</v>
      </c>
      <c r="AZ60" s="235">
        <v>0</v>
      </c>
      <c r="BA60" s="549">
        <f t="shared" si="11"/>
        <v>0</v>
      </c>
      <c r="BB60" s="236">
        <v>0</v>
      </c>
      <c r="BC60" s="549">
        <f t="shared" si="12"/>
        <v>0</v>
      </c>
      <c r="BD60" s="247">
        <f t="shared" si="45"/>
        <v>0</v>
      </c>
      <c r="BE60" s="54" t="str">
        <f t="shared" si="46"/>
        <v/>
      </c>
      <c r="BF60" s="54" t="str">
        <f t="shared" si="47"/>
        <v/>
      </c>
      <c r="BG60" s="88" t="str">
        <f t="shared" si="48"/>
        <v/>
      </c>
      <c r="BH60" s="95">
        <v>0</v>
      </c>
      <c r="BI60" s="96">
        <v>0</v>
      </c>
      <c r="BJ60" s="376">
        <v>0</v>
      </c>
      <c r="BK60" s="552">
        <f t="shared" si="13"/>
        <v>0</v>
      </c>
      <c r="BL60" s="238">
        <v>0</v>
      </c>
      <c r="BM60" s="552">
        <f t="shared" si="14"/>
        <v>0</v>
      </c>
      <c r="BN60" s="239">
        <v>0</v>
      </c>
      <c r="BO60" s="552">
        <f t="shared" si="15"/>
        <v>0</v>
      </c>
      <c r="BP60" s="248">
        <f t="shared" si="49"/>
        <v>0</v>
      </c>
      <c r="BQ60" s="26" t="str">
        <f t="shared" si="50"/>
        <v/>
      </c>
      <c r="BR60" s="26" t="str">
        <f t="shared" si="51"/>
        <v/>
      </c>
      <c r="BS60" s="39" t="str">
        <f t="shared" si="52"/>
        <v/>
      </c>
      <c r="BT60" s="392">
        <v>0</v>
      </c>
      <c r="BU60" s="393">
        <v>0</v>
      </c>
      <c r="BV60" s="394">
        <v>0</v>
      </c>
      <c r="BW60" s="555">
        <f t="shared" si="16"/>
        <v>0</v>
      </c>
      <c r="BX60" s="397">
        <v>0</v>
      </c>
      <c r="BY60" s="555">
        <f t="shared" si="17"/>
        <v>0</v>
      </c>
      <c r="BZ60" s="398">
        <v>0</v>
      </c>
      <c r="CA60" s="555">
        <f t="shared" si="18"/>
        <v>0</v>
      </c>
      <c r="CB60" s="395">
        <f t="shared" si="53"/>
        <v>0</v>
      </c>
      <c r="CC60" s="390" t="str">
        <f t="shared" si="54"/>
        <v/>
      </c>
      <c r="CD60" s="390" t="str">
        <f t="shared" si="55"/>
        <v/>
      </c>
      <c r="CE60" s="396" t="str">
        <f t="shared" si="56"/>
        <v/>
      </c>
      <c r="CF60" s="92">
        <v>0</v>
      </c>
      <c r="CG60" s="49">
        <v>0</v>
      </c>
      <c r="CH60" s="311"/>
      <c r="CI60" s="50">
        <f t="shared" si="57"/>
        <v>0</v>
      </c>
      <c r="CJ60" s="186">
        <v>0</v>
      </c>
      <c r="CK60" s="240">
        <v>0</v>
      </c>
      <c r="CL60" s="187">
        <f t="shared" si="119"/>
        <v>0</v>
      </c>
      <c r="CM60" s="241">
        <v>0</v>
      </c>
      <c r="CN60" s="242">
        <f t="shared" si="128"/>
        <v>0</v>
      </c>
      <c r="CO60" s="42">
        <f t="shared" si="58"/>
        <v>0</v>
      </c>
      <c r="CP60" s="188">
        <f t="shared" si="59"/>
        <v>0</v>
      </c>
      <c r="CQ60" s="249">
        <f t="shared" si="60"/>
        <v>0</v>
      </c>
      <c r="CR60" s="93" t="str">
        <f t="shared" si="61"/>
        <v/>
      </c>
      <c r="CS60" s="152">
        <v>0</v>
      </c>
      <c r="CT60" s="320">
        <v>0</v>
      </c>
      <c r="CU60" s="557">
        <f t="shared" si="62"/>
        <v>0</v>
      </c>
      <c r="CV60" s="53">
        <v>0</v>
      </c>
      <c r="CW60" s="314"/>
      <c r="CX60" s="557">
        <f t="shared" si="63"/>
        <v>0</v>
      </c>
      <c r="CY60" s="314"/>
      <c r="CZ60" s="314"/>
      <c r="DA60" s="557" t="str">
        <f t="shared" si="64"/>
        <v/>
      </c>
      <c r="DB60" s="558">
        <f t="shared" si="65"/>
        <v>0</v>
      </c>
      <c r="DC60" s="559">
        <f t="shared" si="66"/>
        <v>0</v>
      </c>
      <c r="DD60" s="153">
        <f t="shared" si="67"/>
        <v>0</v>
      </c>
      <c r="DE60" s="154">
        <v>0</v>
      </c>
      <c r="DF60" s="235">
        <v>0</v>
      </c>
      <c r="DG60" s="557">
        <f t="shared" si="68"/>
        <v>0</v>
      </c>
      <c r="DH60" s="236">
        <v>0</v>
      </c>
      <c r="DI60" s="237">
        <f t="shared" si="129"/>
        <v>0</v>
      </c>
      <c r="DJ60" s="557">
        <f t="shared" si="69"/>
        <v>0</v>
      </c>
      <c r="DK60" s="325">
        <f t="shared" si="70"/>
        <v>0</v>
      </c>
      <c r="DL60" s="324">
        <f t="shared" si="71"/>
        <v>0</v>
      </c>
      <c r="DM60" s="156">
        <f t="shared" si="72"/>
        <v>0</v>
      </c>
      <c r="DN60" s="247">
        <f t="shared" si="73"/>
        <v>0</v>
      </c>
      <c r="DO60" s="94" t="str">
        <f t="shared" si="74"/>
        <v/>
      </c>
      <c r="DP60" s="501">
        <v>0</v>
      </c>
      <c r="DQ60" s="4">
        <v>0</v>
      </c>
      <c r="DR60" s="4">
        <v>0</v>
      </c>
      <c r="DS60" s="498">
        <f t="shared" si="131"/>
        <v>0</v>
      </c>
      <c r="DT60" s="499">
        <f t="shared" si="76"/>
        <v>0</v>
      </c>
      <c r="DU60" s="500" t="str">
        <f t="shared" si="77"/>
        <v/>
      </c>
      <c r="DV60" s="404">
        <v>0</v>
      </c>
      <c r="DW60" s="2">
        <v>0</v>
      </c>
      <c r="DX60" s="2">
        <v>0</v>
      </c>
      <c r="DY60" s="24">
        <f t="shared" si="132"/>
        <v>0</v>
      </c>
      <c r="DZ60" s="249">
        <f t="shared" si="79"/>
        <v>0</v>
      </c>
      <c r="EA60" s="93" t="str">
        <f t="shared" si="80"/>
        <v/>
      </c>
      <c r="EB60" s="152">
        <v>0</v>
      </c>
      <c r="EC60" s="53">
        <v>0</v>
      </c>
      <c r="ED60" s="591">
        <v>0</v>
      </c>
      <c r="EE60" s="560">
        <f t="shared" si="122"/>
        <v>0</v>
      </c>
      <c r="EF60" s="235">
        <v>0</v>
      </c>
      <c r="EG60" s="155">
        <f t="shared" si="81"/>
        <v>0</v>
      </c>
      <c r="EH60" s="236">
        <v>0</v>
      </c>
      <c r="EI60" s="562">
        <f t="shared" si="82"/>
        <v>0</v>
      </c>
      <c r="EJ60" s="247">
        <f t="shared" si="83"/>
        <v>0</v>
      </c>
      <c r="EK60" s="94" t="str">
        <f t="shared" si="84"/>
        <v/>
      </c>
      <c r="EL60" s="6"/>
      <c r="EM60" s="4"/>
      <c r="EN60" s="40" t="str">
        <f t="shared" si="130"/>
        <v/>
      </c>
      <c r="EO60" s="37" t="str">
        <f t="shared" si="86"/>
        <v/>
      </c>
      <c r="EP60" s="27" t="str">
        <f t="shared" si="87"/>
        <v/>
      </c>
      <c r="EQ60" s="119" t="str">
        <f t="shared" si="88"/>
        <v/>
      </c>
      <c r="ER60" s="528" t="str">
        <f t="shared" si="89"/>
        <v/>
      </c>
      <c r="ES60" s="62" t="str">
        <f t="shared" si="90"/>
        <v/>
      </c>
      <c r="ET60" s="51" t="str">
        <f t="shared" si="91"/>
        <v/>
      </c>
      <c r="EU60" s="38" t="str">
        <f t="shared" si="92"/>
        <v/>
      </c>
      <c r="EV60" s="330" t="str">
        <f t="shared" si="93"/>
        <v/>
      </c>
      <c r="EW60" s="75" t="str">
        <f t="shared" si="94"/>
        <v/>
      </c>
      <c r="EX60" s="56" t="str">
        <f t="shared" si="95"/>
        <v/>
      </c>
      <c r="EY60" s="55" t="str">
        <f t="shared" si="96"/>
        <v/>
      </c>
      <c r="EZ60" s="55" t="str">
        <f t="shared" si="97"/>
        <v/>
      </c>
      <c r="FA60" s="55" t="str">
        <f t="shared" si="98"/>
        <v/>
      </c>
      <c r="FB60" s="55" t="str">
        <f t="shared" si="99"/>
        <v/>
      </c>
      <c r="FC60" s="57" t="str">
        <f t="shared" si="100"/>
        <v/>
      </c>
      <c r="FD60" s="56">
        <f t="shared" si="101"/>
        <v>0</v>
      </c>
      <c r="FE60" s="55">
        <f t="shared" si="102"/>
        <v>0</v>
      </c>
      <c r="FF60" s="55">
        <f t="shared" si="103"/>
        <v>0</v>
      </c>
      <c r="FG60" s="55">
        <f t="shared" si="104"/>
        <v>0</v>
      </c>
      <c r="FH60" s="57"/>
      <c r="FI60" s="777"/>
      <c r="FJ60" s="777"/>
      <c r="FK60" s="107">
        <f t="shared" si="105"/>
        <v>0</v>
      </c>
      <c r="FL60" s="107" t="s">
        <v>175</v>
      </c>
      <c r="FM60" s="107">
        <f t="shared" si="106"/>
        <v>200</v>
      </c>
      <c r="FN60" s="107" t="str">
        <f t="shared" si="107"/>
        <v>0/200</v>
      </c>
      <c r="FO60" s="107">
        <f t="shared" si="108"/>
        <v>0</v>
      </c>
      <c r="FP60" s="107" t="s">
        <v>175</v>
      </c>
      <c r="FQ60" s="107">
        <f t="shared" si="109"/>
        <v>200</v>
      </c>
      <c r="FR60" s="107" t="str">
        <f t="shared" si="110"/>
        <v>0/200</v>
      </c>
      <c r="FS60" s="107">
        <f t="shared" si="111"/>
        <v>0</v>
      </c>
      <c r="FT60" s="107" t="s">
        <v>175</v>
      </c>
      <c r="FU60" s="107">
        <f t="shared" si="112"/>
        <v>100</v>
      </c>
      <c r="FV60" s="107" t="str">
        <f t="shared" si="113"/>
        <v>0/100</v>
      </c>
      <c r="FW60" s="107">
        <f t="shared" si="114"/>
        <v>0</v>
      </c>
      <c r="FX60" s="107" t="s">
        <v>175</v>
      </c>
      <c r="FY60" s="107">
        <f t="shared" si="115"/>
        <v>100</v>
      </c>
      <c r="FZ60" s="107" t="str">
        <f t="shared" si="116"/>
        <v>0/100</v>
      </c>
      <c r="GA60" s="107">
        <f t="shared" si="117"/>
        <v>0</v>
      </c>
      <c r="GB60" s="107" t="s">
        <v>175</v>
      </c>
      <c r="GC60" s="107">
        <f t="shared" si="118"/>
        <v>200</v>
      </c>
      <c r="GD60" s="107" t="str">
        <f t="shared" si="29"/>
        <v>0/200</v>
      </c>
    </row>
    <row r="61" spans="1:186" ht="21.75" customHeight="1">
      <c r="A61" s="100">
        <f t="shared" si="30"/>
        <v>0</v>
      </c>
      <c r="B61" s="230">
        <v>53</v>
      </c>
      <c r="C61" s="23">
        <v>53</v>
      </c>
      <c r="D61" s="24">
        <f t="shared" si="31"/>
        <v>0</v>
      </c>
      <c r="E61" s="2"/>
      <c r="F61" s="290"/>
      <c r="G61" s="1"/>
      <c r="H61" s="2"/>
      <c r="I61" s="2"/>
      <c r="J61" s="2"/>
      <c r="K61" s="590"/>
      <c r="L61" s="7">
        <v>0</v>
      </c>
      <c r="M61" s="43">
        <v>0</v>
      </c>
      <c r="N61" s="309">
        <v>0</v>
      </c>
      <c r="O61" s="541">
        <f t="shared" si="32"/>
        <v>0</v>
      </c>
      <c r="P61" s="233">
        <v>0</v>
      </c>
      <c r="Q61" s="541">
        <f t="shared" si="2"/>
        <v>0</v>
      </c>
      <c r="R61" s="234">
        <v>0</v>
      </c>
      <c r="S61" s="541">
        <f t="shared" si="3"/>
        <v>0</v>
      </c>
      <c r="T61" s="246">
        <f t="shared" si="33"/>
        <v>0</v>
      </c>
      <c r="U61" s="25" t="str">
        <f t="shared" si="34"/>
        <v/>
      </c>
      <c r="V61" s="25" t="str">
        <f t="shared" si="35"/>
        <v/>
      </c>
      <c r="W61" s="85" t="str">
        <f t="shared" si="36"/>
        <v/>
      </c>
      <c r="X61" s="346">
        <v>0</v>
      </c>
      <c r="Y61" s="347">
        <v>0</v>
      </c>
      <c r="Z61" s="348">
        <v>0</v>
      </c>
      <c r="AA61" s="544">
        <f t="shared" si="4"/>
        <v>0</v>
      </c>
      <c r="AB61" s="351">
        <v>0</v>
      </c>
      <c r="AC61" s="544">
        <f t="shared" si="5"/>
        <v>0</v>
      </c>
      <c r="AD61" s="352">
        <v>0</v>
      </c>
      <c r="AE61" s="544">
        <f t="shared" si="6"/>
        <v>0</v>
      </c>
      <c r="AF61" s="349">
        <f t="shared" si="37"/>
        <v>0</v>
      </c>
      <c r="AG61" s="344" t="str">
        <f t="shared" si="38"/>
        <v/>
      </c>
      <c r="AH61" s="344" t="str">
        <f t="shared" si="39"/>
        <v/>
      </c>
      <c r="AI61" s="350" t="str">
        <f t="shared" si="40"/>
        <v/>
      </c>
      <c r="AJ61" s="368">
        <v>0</v>
      </c>
      <c r="AK61" s="369">
        <v>0</v>
      </c>
      <c r="AL61" s="370">
        <v>0</v>
      </c>
      <c r="AM61" s="547">
        <f t="shared" si="7"/>
        <v>0</v>
      </c>
      <c r="AN61" s="373">
        <v>0</v>
      </c>
      <c r="AO61" s="547">
        <f t="shared" si="8"/>
        <v>0</v>
      </c>
      <c r="AP61" s="374">
        <v>0</v>
      </c>
      <c r="AQ61" s="547">
        <f t="shared" si="9"/>
        <v>0</v>
      </c>
      <c r="AR61" s="371">
        <f t="shared" si="41"/>
        <v>0</v>
      </c>
      <c r="AS61" s="366" t="str">
        <f t="shared" si="42"/>
        <v/>
      </c>
      <c r="AT61" s="366" t="str">
        <f t="shared" si="43"/>
        <v/>
      </c>
      <c r="AU61" s="372" t="str">
        <f t="shared" si="44"/>
        <v/>
      </c>
      <c r="AV61" s="152">
        <v>0</v>
      </c>
      <c r="AW61" s="53">
        <v>0</v>
      </c>
      <c r="AX61" s="375">
        <v>0</v>
      </c>
      <c r="AY61" s="549">
        <f t="shared" si="10"/>
        <v>0</v>
      </c>
      <c r="AZ61" s="235">
        <v>0</v>
      </c>
      <c r="BA61" s="549">
        <f t="shared" si="11"/>
        <v>0</v>
      </c>
      <c r="BB61" s="236">
        <v>0</v>
      </c>
      <c r="BC61" s="549">
        <f t="shared" si="12"/>
        <v>0</v>
      </c>
      <c r="BD61" s="247">
        <f t="shared" si="45"/>
        <v>0</v>
      </c>
      <c r="BE61" s="54" t="str">
        <f t="shared" si="46"/>
        <v/>
      </c>
      <c r="BF61" s="54" t="str">
        <f t="shared" si="47"/>
        <v/>
      </c>
      <c r="BG61" s="88" t="str">
        <f t="shared" si="48"/>
        <v/>
      </c>
      <c r="BH61" s="95">
        <v>0</v>
      </c>
      <c r="BI61" s="96">
        <v>0</v>
      </c>
      <c r="BJ61" s="376">
        <v>0</v>
      </c>
      <c r="BK61" s="552">
        <f t="shared" si="13"/>
        <v>0</v>
      </c>
      <c r="BL61" s="238">
        <v>0</v>
      </c>
      <c r="BM61" s="552">
        <f t="shared" si="14"/>
        <v>0</v>
      </c>
      <c r="BN61" s="239">
        <v>0</v>
      </c>
      <c r="BO61" s="552">
        <f t="shared" si="15"/>
        <v>0</v>
      </c>
      <c r="BP61" s="248">
        <f t="shared" si="49"/>
        <v>0</v>
      </c>
      <c r="BQ61" s="26" t="str">
        <f t="shared" si="50"/>
        <v/>
      </c>
      <c r="BR61" s="26" t="str">
        <f t="shared" si="51"/>
        <v/>
      </c>
      <c r="BS61" s="39" t="str">
        <f t="shared" si="52"/>
        <v/>
      </c>
      <c r="BT61" s="392">
        <v>0</v>
      </c>
      <c r="BU61" s="393">
        <v>0</v>
      </c>
      <c r="BV61" s="394">
        <v>0</v>
      </c>
      <c r="BW61" s="555">
        <f t="shared" si="16"/>
        <v>0</v>
      </c>
      <c r="BX61" s="397">
        <v>0</v>
      </c>
      <c r="BY61" s="555">
        <f t="shared" si="17"/>
        <v>0</v>
      </c>
      <c r="BZ61" s="398">
        <v>0</v>
      </c>
      <c r="CA61" s="555">
        <f t="shared" si="18"/>
        <v>0</v>
      </c>
      <c r="CB61" s="395">
        <f t="shared" si="53"/>
        <v>0</v>
      </c>
      <c r="CC61" s="390" t="str">
        <f t="shared" si="54"/>
        <v/>
      </c>
      <c r="CD61" s="390" t="str">
        <f t="shared" si="55"/>
        <v/>
      </c>
      <c r="CE61" s="396" t="str">
        <f t="shared" si="56"/>
        <v/>
      </c>
      <c r="CF61" s="92">
        <v>0</v>
      </c>
      <c r="CG61" s="49">
        <v>0</v>
      </c>
      <c r="CH61" s="311"/>
      <c r="CI61" s="50">
        <f t="shared" si="57"/>
        <v>0</v>
      </c>
      <c r="CJ61" s="186">
        <v>0</v>
      </c>
      <c r="CK61" s="240">
        <v>0</v>
      </c>
      <c r="CL61" s="187">
        <f t="shared" si="119"/>
        <v>0</v>
      </c>
      <c r="CM61" s="241">
        <v>0</v>
      </c>
      <c r="CN61" s="242">
        <f t="shared" si="128"/>
        <v>0</v>
      </c>
      <c r="CO61" s="42">
        <f t="shared" si="58"/>
        <v>0</v>
      </c>
      <c r="CP61" s="188">
        <f t="shared" si="59"/>
        <v>0</v>
      </c>
      <c r="CQ61" s="249">
        <f t="shared" si="60"/>
        <v>0</v>
      </c>
      <c r="CR61" s="93" t="str">
        <f t="shared" si="61"/>
        <v/>
      </c>
      <c r="CS61" s="152">
        <v>0</v>
      </c>
      <c r="CT61" s="320">
        <v>0</v>
      </c>
      <c r="CU61" s="557">
        <f t="shared" si="62"/>
        <v>0</v>
      </c>
      <c r="CV61" s="53">
        <v>0</v>
      </c>
      <c r="CW61" s="314"/>
      <c r="CX61" s="557">
        <f t="shared" si="63"/>
        <v>0</v>
      </c>
      <c r="CY61" s="314"/>
      <c r="CZ61" s="314"/>
      <c r="DA61" s="557" t="str">
        <f t="shared" si="64"/>
        <v/>
      </c>
      <c r="DB61" s="558">
        <f t="shared" si="65"/>
        <v>0</v>
      </c>
      <c r="DC61" s="559">
        <f t="shared" si="66"/>
        <v>0</v>
      </c>
      <c r="DD61" s="153">
        <f t="shared" si="67"/>
        <v>0</v>
      </c>
      <c r="DE61" s="154">
        <v>0</v>
      </c>
      <c r="DF61" s="235">
        <v>0</v>
      </c>
      <c r="DG61" s="557">
        <f t="shared" si="68"/>
        <v>0</v>
      </c>
      <c r="DH61" s="236">
        <v>0</v>
      </c>
      <c r="DI61" s="237">
        <f t="shared" si="129"/>
        <v>0</v>
      </c>
      <c r="DJ61" s="557">
        <f t="shared" si="69"/>
        <v>0</v>
      </c>
      <c r="DK61" s="325">
        <f t="shared" si="70"/>
        <v>0</v>
      </c>
      <c r="DL61" s="324">
        <f t="shared" si="71"/>
        <v>0</v>
      </c>
      <c r="DM61" s="156">
        <f t="shared" si="72"/>
        <v>0</v>
      </c>
      <c r="DN61" s="247">
        <f t="shared" si="73"/>
        <v>0</v>
      </c>
      <c r="DO61" s="94" t="str">
        <f t="shared" si="74"/>
        <v/>
      </c>
      <c r="DP61" s="501">
        <v>0</v>
      </c>
      <c r="DQ61" s="4">
        <v>0</v>
      </c>
      <c r="DR61" s="4">
        <v>0</v>
      </c>
      <c r="DS61" s="498">
        <f t="shared" si="131"/>
        <v>0</v>
      </c>
      <c r="DT61" s="499">
        <f t="shared" si="76"/>
        <v>0</v>
      </c>
      <c r="DU61" s="500" t="str">
        <f t="shared" si="77"/>
        <v/>
      </c>
      <c r="DV61" s="404">
        <v>0</v>
      </c>
      <c r="DW61" s="2">
        <v>0</v>
      </c>
      <c r="DX61" s="2">
        <v>0</v>
      </c>
      <c r="DY61" s="24">
        <f t="shared" si="132"/>
        <v>0</v>
      </c>
      <c r="DZ61" s="249">
        <f t="shared" si="79"/>
        <v>0</v>
      </c>
      <c r="EA61" s="93" t="str">
        <f t="shared" si="80"/>
        <v/>
      </c>
      <c r="EB61" s="152">
        <v>0</v>
      </c>
      <c r="EC61" s="53">
        <v>0</v>
      </c>
      <c r="ED61" s="591">
        <v>0</v>
      </c>
      <c r="EE61" s="560">
        <f t="shared" si="122"/>
        <v>0</v>
      </c>
      <c r="EF61" s="235">
        <v>0</v>
      </c>
      <c r="EG61" s="155">
        <f t="shared" si="81"/>
        <v>0</v>
      </c>
      <c r="EH61" s="236">
        <v>0</v>
      </c>
      <c r="EI61" s="562">
        <f t="shared" si="82"/>
        <v>0</v>
      </c>
      <c r="EJ61" s="247">
        <f t="shared" si="83"/>
        <v>0</v>
      </c>
      <c r="EK61" s="94" t="str">
        <f t="shared" si="84"/>
        <v/>
      </c>
      <c r="EL61" s="6"/>
      <c r="EM61" s="4"/>
      <c r="EN61" s="40" t="str">
        <f t="shared" si="130"/>
        <v/>
      </c>
      <c r="EO61" s="37" t="str">
        <f t="shared" si="86"/>
        <v/>
      </c>
      <c r="EP61" s="27" t="str">
        <f t="shared" si="87"/>
        <v/>
      </c>
      <c r="EQ61" s="119" t="str">
        <f t="shared" si="88"/>
        <v/>
      </c>
      <c r="ER61" s="528" t="str">
        <f t="shared" si="89"/>
        <v/>
      </c>
      <c r="ES61" s="62" t="str">
        <f t="shared" si="90"/>
        <v/>
      </c>
      <c r="ET61" s="51" t="str">
        <f t="shared" si="91"/>
        <v/>
      </c>
      <c r="EU61" s="38" t="str">
        <f t="shared" si="92"/>
        <v/>
      </c>
      <c r="EV61" s="330" t="str">
        <f t="shared" si="93"/>
        <v/>
      </c>
      <c r="EW61" s="75" t="str">
        <f t="shared" si="94"/>
        <v/>
      </c>
      <c r="EX61" s="56" t="str">
        <f t="shared" si="95"/>
        <v/>
      </c>
      <c r="EY61" s="55" t="str">
        <f t="shared" si="96"/>
        <v/>
      </c>
      <c r="EZ61" s="55" t="str">
        <f t="shared" si="97"/>
        <v/>
      </c>
      <c r="FA61" s="55" t="str">
        <f t="shared" si="98"/>
        <v/>
      </c>
      <c r="FB61" s="55" t="str">
        <f t="shared" si="99"/>
        <v/>
      </c>
      <c r="FC61" s="57" t="str">
        <f t="shared" si="100"/>
        <v/>
      </c>
      <c r="FD61" s="56">
        <f t="shared" si="101"/>
        <v>0</v>
      </c>
      <c r="FE61" s="55">
        <f t="shared" si="102"/>
        <v>0</v>
      </c>
      <c r="FF61" s="55">
        <f t="shared" si="103"/>
        <v>0</v>
      </c>
      <c r="FG61" s="55">
        <f t="shared" si="104"/>
        <v>0</v>
      </c>
      <c r="FH61" s="57"/>
      <c r="FI61" s="777"/>
      <c r="FJ61" s="777"/>
      <c r="FK61" s="107">
        <f t="shared" si="105"/>
        <v>0</v>
      </c>
      <c r="FL61" s="107" t="s">
        <v>175</v>
      </c>
      <c r="FM61" s="107">
        <f t="shared" si="106"/>
        <v>200</v>
      </c>
      <c r="FN61" s="107" t="str">
        <f t="shared" si="107"/>
        <v>0/200</v>
      </c>
      <c r="FO61" s="107">
        <f t="shared" si="108"/>
        <v>0</v>
      </c>
      <c r="FP61" s="107" t="s">
        <v>175</v>
      </c>
      <c r="FQ61" s="107">
        <f t="shared" si="109"/>
        <v>200</v>
      </c>
      <c r="FR61" s="107" t="str">
        <f t="shared" si="110"/>
        <v>0/200</v>
      </c>
      <c r="FS61" s="107">
        <f t="shared" si="111"/>
        <v>0</v>
      </c>
      <c r="FT61" s="107" t="s">
        <v>175</v>
      </c>
      <c r="FU61" s="107">
        <f t="shared" si="112"/>
        <v>100</v>
      </c>
      <c r="FV61" s="107" t="str">
        <f t="shared" si="113"/>
        <v>0/100</v>
      </c>
      <c r="FW61" s="107">
        <f t="shared" si="114"/>
        <v>0</v>
      </c>
      <c r="FX61" s="107" t="s">
        <v>175</v>
      </c>
      <c r="FY61" s="107">
        <f t="shared" si="115"/>
        <v>100</v>
      </c>
      <c r="FZ61" s="107" t="str">
        <f t="shared" si="116"/>
        <v>0/100</v>
      </c>
      <c r="GA61" s="107">
        <f t="shared" si="117"/>
        <v>0</v>
      </c>
      <c r="GB61" s="107" t="s">
        <v>175</v>
      </c>
      <c r="GC61" s="107">
        <f t="shared" si="118"/>
        <v>200</v>
      </c>
      <c r="GD61" s="107" t="str">
        <f t="shared" si="29"/>
        <v>0/200</v>
      </c>
    </row>
    <row r="62" spans="1:186" ht="21.75" customHeight="1">
      <c r="A62" s="100">
        <f t="shared" si="30"/>
        <v>0</v>
      </c>
      <c r="B62" s="230">
        <v>54</v>
      </c>
      <c r="C62" s="28">
        <v>54</v>
      </c>
      <c r="D62" s="24">
        <f t="shared" si="31"/>
        <v>0</v>
      </c>
      <c r="E62" s="2"/>
      <c r="F62" s="290"/>
      <c r="G62" s="2"/>
      <c r="H62" s="2"/>
      <c r="I62" s="2"/>
      <c r="J62" s="2"/>
      <c r="K62" s="590"/>
      <c r="L62" s="7">
        <v>0</v>
      </c>
      <c r="M62" s="43">
        <v>0</v>
      </c>
      <c r="N62" s="309">
        <v>0</v>
      </c>
      <c r="O62" s="541">
        <f t="shared" si="32"/>
        <v>0</v>
      </c>
      <c r="P62" s="233">
        <v>0</v>
      </c>
      <c r="Q62" s="541">
        <f t="shared" si="2"/>
        <v>0</v>
      </c>
      <c r="R62" s="234">
        <v>0</v>
      </c>
      <c r="S62" s="541">
        <f t="shared" si="3"/>
        <v>0</v>
      </c>
      <c r="T62" s="246">
        <f t="shared" si="33"/>
        <v>0</v>
      </c>
      <c r="U62" s="25" t="str">
        <f t="shared" si="34"/>
        <v/>
      </c>
      <c r="V62" s="25" t="str">
        <f t="shared" si="35"/>
        <v/>
      </c>
      <c r="W62" s="85" t="str">
        <f t="shared" si="36"/>
        <v/>
      </c>
      <c r="X62" s="346">
        <v>0</v>
      </c>
      <c r="Y62" s="347">
        <v>0</v>
      </c>
      <c r="Z62" s="348">
        <v>0</v>
      </c>
      <c r="AA62" s="544">
        <f t="shared" si="4"/>
        <v>0</v>
      </c>
      <c r="AB62" s="351">
        <v>0</v>
      </c>
      <c r="AC62" s="544">
        <f t="shared" si="5"/>
        <v>0</v>
      </c>
      <c r="AD62" s="352">
        <v>0</v>
      </c>
      <c r="AE62" s="544">
        <f t="shared" si="6"/>
        <v>0</v>
      </c>
      <c r="AF62" s="349">
        <f t="shared" si="37"/>
        <v>0</v>
      </c>
      <c r="AG62" s="344" t="str">
        <f t="shared" si="38"/>
        <v/>
      </c>
      <c r="AH62" s="344" t="str">
        <f t="shared" si="39"/>
        <v/>
      </c>
      <c r="AI62" s="350" t="str">
        <f t="shared" si="40"/>
        <v/>
      </c>
      <c r="AJ62" s="368">
        <v>0</v>
      </c>
      <c r="AK62" s="369">
        <v>0</v>
      </c>
      <c r="AL62" s="370">
        <v>0</v>
      </c>
      <c r="AM62" s="547">
        <f t="shared" si="7"/>
        <v>0</v>
      </c>
      <c r="AN62" s="373">
        <v>0</v>
      </c>
      <c r="AO62" s="547">
        <f t="shared" si="8"/>
        <v>0</v>
      </c>
      <c r="AP62" s="374">
        <v>0</v>
      </c>
      <c r="AQ62" s="547">
        <f t="shared" si="9"/>
        <v>0</v>
      </c>
      <c r="AR62" s="371">
        <f t="shared" si="41"/>
        <v>0</v>
      </c>
      <c r="AS62" s="366" t="str">
        <f t="shared" si="42"/>
        <v/>
      </c>
      <c r="AT62" s="366" t="str">
        <f t="shared" si="43"/>
        <v/>
      </c>
      <c r="AU62" s="372" t="str">
        <f t="shared" si="44"/>
        <v/>
      </c>
      <c r="AV62" s="152">
        <v>0</v>
      </c>
      <c r="AW62" s="53">
        <v>0</v>
      </c>
      <c r="AX62" s="375">
        <v>0</v>
      </c>
      <c r="AY62" s="549">
        <f t="shared" si="10"/>
        <v>0</v>
      </c>
      <c r="AZ62" s="235">
        <v>0</v>
      </c>
      <c r="BA62" s="549">
        <f t="shared" si="11"/>
        <v>0</v>
      </c>
      <c r="BB62" s="236">
        <v>0</v>
      </c>
      <c r="BC62" s="549">
        <f t="shared" si="12"/>
        <v>0</v>
      </c>
      <c r="BD62" s="247">
        <f t="shared" si="45"/>
        <v>0</v>
      </c>
      <c r="BE62" s="54" t="str">
        <f t="shared" si="46"/>
        <v/>
      </c>
      <c r="BF62" s="54" t="str">
        <f t="shared" si="47"/>
        <v/>
      </c>
      <c r="BG62" s="88" t="str">
        <f t="shared" si="48"/>
        <v/>
      </c>
      <c r="BH62" s="95">
        <v>0</v>
      </c>
      <c r="BI62" s="96">
        <v>0</v>
      </c>
      <c r="BJ62" s="376">
        <v>0</v>
      </c>
      <c r="BK62" s="552">
        <f t="shared" si="13"/>
        <v>0</v>
      </c>
      <c r="BL62" s="238">
        <v>0</v>
      </c>
      <c r="BM62" s="552">
        <f t="shared" si="14"/>
        <v>0</v>
      </c>
      <c r="BN62" s="239">
        <v>0</v>
      </c>
      <c r="BO62" s="552">
        <f t="shared" si="15"/>
        <v>0</v>
      </c>
      <c r="BP62" s="248">
        <f t="shared" si="49"/>
        <v>0</v>
      </c>
      <c r="BQ62" s="26" t="str">
        <f t="shared" si="50"/>
        <v/>
      </c>
      <c r="BR62" s="26" t="str">
        <f t="shared" si="51"/>
        <v/>
      </c>
      <c r="BS62" s="39" t="str">
        <f t="shared" si="52"/>
        <v/>
      </c>
      <c r="BT62" s="392">
        <v>0</v>
      </c>
      <c r="BU62" s="393">
        <v>0</v>
      </c>
      <c r="BV62" s="394">
        <v>0</v>
      </c>
      <c r="BW62" s="555">
        <f t="shared" si="16"/>
        <v>0</v>
      </c>
      <c r="BX62" s="397">
        <v>0</v>
      </c>
      <c r="BY62" s="555">
        <f t="shared" si="17"/>
        <v>0</v>
      </c>
      <c r="BZ62" s="398">
        <v>0</v>
      </c>
      <c r="CA62" s="555">
        <f t="shared" si="18"/>
        <v>0</v>
      </c>
      <c r="CB62" s="395">
        <f t="shared" si="53"/>
        <v>0</v>
      </c>
      <c r="CC62" s="390" t="str">
        <f t="shared" si="54"/>
        <v/>
      </c>
      <c r="CD62" s="390" t="str">
        <f t="shared" si="55"/>
        <v/>
      </c>
      <c r="CE62" s="396" t="str">
        <f t="shared" si="56"/>
        <v/>
      </c>
      <c r="CF62" s="92">
        <v>0</v>
      </c>
      <c r="CG62" s="49">
        <v>0</v>
      </c>
      <c r="CH62" s="311"/>
      <c r="CI62" s="50">
        <f t="shared" si="57"/>
        <v>0</v>
      </c>
      <c r="CJ62" s="186">
        <v>0</v>
      </c>
      <c r="CK62" s="240">
        <v>0</v>
      </c>
      <c r="CL62" s="187">
        <f t="shared" si="119"/>
        <v>0</v>
      </c>
      <c r="CM62" s="241">
        <v>0</v>
      </c>
      <c r="CN62" s="242">
        <f t="shared" si="128"/>
        <v>0</v>
      </c>
      <c r="CO62" s="42">
        <f t="shared" si="58"/>
        <v>0</v>
      </c>
      <c r="CP62" s="188">
        <f t="shared" si="59"/>
        <v>0</v>
      </c>
      <c r="CQ62" s="249">
        <f t="shared" si="60"/>
        <v>0</v>
      </c>
      <c r="CR62" s="93" t="str">
        <f t="shared" si="61"/>
        <v/>
      </c>
      <c r="CS62" s="152">
        <v>0</v>
      </c>
      <c r="CT62" s="320">
        <v>0</v>
      </c>
      <c r="CU62" s="557">
        <f t="shared" si="62"/>
        <v>0</v>
      </c>
      <c r="CV62" s="53">
        <v>0</v>
      </c>
      <c r="CW62" s="314"/>
      <c r="CX62" s="557">
        <f t="shared" si="63"/>
        <v>0</v>
      </c>
      <c r="CY62" s="314"/>
      <c r="CZ62" s="314"/>
      <c r="DA62" s="557" t="str">
        <f t="shared" si="64"/>
        <v/>
      </c>
      <c r="DB62" s="558">
        <f t="shared" si="65"/>
        <v>0</v>
      </c>
      <c r="DC62" s="559">
        <f t="shared" si="66"/>
        <v>0</v>
      </c>
      <c r="DD62" s="153">
        <f t="shared" si="67"/>
        <v>0</v>
      </c>
      <c r="DE62" s="154">
        <v>0</v>
      </c>
      <c r="DF62" s="235">
        <v>0</v>
      </c>
      <c r="DG62" s="557">
        <f t="shared" si="68"/>
        <v>0</v>
      </c>
      <c r="DH62" s="236">
        <v>0</v>
      </c>
      <c r="DI62" s="237">
        <f t="shared" si="129"/>
        <v>0</v>
      </c>
      <c r="DJ62" s="557">
        <f t="shared" si="69"/>
        <v>0</v>
      </c>
      <c r="DK62" s="325">
        <f t="shared" si="70"/>
        <v>0</v>
      </c>
      <c r="DL62" s="324">
        <f t="shared" si="71"/>
        <v>0</v>
      </c>
      <c r="DM62" s="156">
        <f t="shared" si="72"/>
        <v>0</v>
      </c>
      <c r="DN62" s="247">
        <f t="shared" si="73"/>
        <v>0</v>
      </c>
      <c r="DO62" s="94" t="str">
        <f t="shared" si="74"/>
        <v/>
      </c>
      <c r="DP62" s="501">
        <v>0</v>
      </c>
      <c r="DQ62" s="4">
        <v>0</v>
      </c>
      <c r="DR62" s="4">
        <v>0</v>
      </c>
      <c r="DS62" s="498">
        <f t="shared" si="131"/>
        <v>0</v>
      </c>
      <c r="DT62" s="499">
        <f t="shared" si="76"/>
        <v>0</v>
      </c>
      <c r="DU62" s="500" t="str">
        <f t="shared" si="77"/>
        <v/>
      </c>
      <c r="DV62" s="404">
        <v>0</v>
      </c>
      <c r="DW62" s="2">
        <v>0</v>
      </c>
      <c r="DX62" s="2">
        <v>0</v>
      </c>
      <c r="DY62" s="24">
        <f t="shared" si="132"/>
        <v>0</v>
      </c>
      <c r="DZ62" s="249">
        <f t="shared" si="79"/>
        <v>0</v>
      </c>
      <c r="EA62" s="93" t="str">
        <f t="shared" si="80"/>
        <v/>
      </c>
      <c r="EB62" s="152">
        <v>0</v>
      </c>
      <c r="EC62" s="53">
        <v>0</v>
      </c>
      <c r="ED62" s="591">
        <v>0</v>
      </c>
      <c r="EE62" s="560">
        <f t="shared" si="122"/>
        <v>0</v>
      </c>
      <c r="EF62" s="235">
        <v>0</v>
      </c>
      <c r="EG62" s="155">
        <f t="shared" si="81"/>
        <v>0</v>
      </c>
      <c r="EH62" s="236">
        <v>0</v>
      </c>
      <c r="EI62" s="562">
        <f t="shared" si="82"/>
        <v>0</v>
      </c>
      <c r="EJ62" s="247">
        <f t="shared" si="83"/>
        <v>0</v>
      </c>
      <c r="EK62" s="94" t="str">
        <f t="shared" si="84"/>
        <v/>
      </c>
      <c r="EL62" s="6"/>
      <c r="EM62" s="4"/>
      <c r="EN62" s="40" t="str">
        <f t="shared" si="130"/>
        <v/>
      </c>
      <c r="EO62" s="37" t="str">
        <f t="shared" si="86"/>
        <v/>
      </c>
      <c r="EP62" s="27" t="str">
        <f t="shared" si="87"/>
        <v/>
      </c>
      <c r="EQ62" s="119" t="str">
        <f t="shared" si="88"/>
        <v/>
      </c>
      <c r="ER62" s="528" t="str">
        <f t="shared" si="89"/>
        <v/>
      </c>
      <c r="ES62" s="62" t="str">
        <f t="shared" si="90"/>
        <v/>
      </c>
      <c r="ET62" s="51" t="str">
        <f t="shared" si="91"/>
        <v/>
      </c>
      <c r="EU62" s="38" t="str">
        <f t="shared" si="92"/>
        <v/>
      </c>
      <c r="EV62" s="330" t="str">
        <f t="shared" si="93"/>
        <v/>
      </c>
      <c r="EW62" s="75" t="str">
        <f t="shared" si="94"/>
        <v/>
      </c>
      <c r="EX62" s="56" t="str">
        <f t="shared" si="95"/>
        <v/>
      </c>
      <c r="EY62" s="55" t="str">
        <f t="shared" si="96"/>
        <v/>
      </c>
      <c r="EZ62" s="55" t="str">
        <f t="shared" si="97"/>
        <v/>
      </c>
      <c r="FA62" s="55" t="str">
        <f t="shared" si="98"/>
        <v/>
      </c>
      <c r="FB62" s="55" t="str">
        <f t="shared" si="99"/>
        <v/>
      </c>
      <c r="FC62" s="57" t="str">
        <f t="shared" si="100"/>
        <v/>
      </c>
      <c r="FD62" s="56">
        <f t="shared" si="101"/>
        <v>0</v>
      </c>
      <c r="FE62" s="55">
        <f t="shared" si="102"/>
        <v>0</v>
      </c>
      <c r="FF62" s="55">
        <f t="shared" si="103"/>
        <v>0</v>
      </c>
      <c r="FG62" s="55">
        <f t="shared" si="104"/>
        <v>0</v>
      </c>
      <c r="FH62" s="57"/>
      <c r="FI62" s="777"/>
      <c r="FJ62" s="777"/>
      <c r="FK62" s="107">
        <f t="shared" si="105"/>
        <v>0</v>
      </c>
      <c r="FL62" s="107" t="s">
        <v>175</v>
      </c>
      <c r="FM62" s="107">
        <f t="shared" si="106"/>
        <v>200</v>
      </c>
      <c r="FN62" s="107" t="str">
        <f t="shared" si="107"/>
        <v>0/200</v>
      </c>
      <c r="FO62" s="107">
        <f t="shared" si="108"/>
        <v>0</v>
      </c>
      <c r="FP62" s="107" t="s">
        <v>175</v>
      </c>
      <c r="FQ62" s="107">
        <f t="shared" si="109"/>
        <v>200</v>
      </c>
      <c r="FR62" s="107" t="str">
        <f t="shared" si="110"/>
        <v>0/200</v>
      </c>
      <c r="FS62" s="107">
        <f t="shared" si="111"/>
        <v>0</v>
      </c>
      <c r="FT62" s="107" t="s">
        <v>175</v>
      </c>
      <c r="FU62" s="107">
        <f t="shared" si="112"/>
        <v>100</v>
      </c>
      <c r="FV62" s="107" t="str">
        <f t="shared" si="113"/>
        <v>0/100</v>
      </c>
      <c r="FW62" s="107">
        <f t="shared" si="114"/>
        <v>0</v>
      </c>
      <c r="FX62" s="107" t="s">
        <v>175</v>
      </c>
      <c r="FY62" s="107">
        <f t="shared" si="115"/>
        <v>100</v>
      </c>
      <c r="FZ62" s="107" t="str">
        <f t="shared" si="116"/>
        <v>0/100</v>
      </c>
      <c r="GA62" s="107">
        <f t="shared" si="117"/>
        <v>0</v>
      </c>
      <c r="GB62" s="107" t="s">
        <v>175</v>
      </c>
      <c r="GC62" s="107">
        <f t="shared" si="118"/>
        <v>200</v>
      </c>
      <c r="GD62" s="107" t="str">
        <f t="shared" si="29"/>
        <v>0/200</v>
      </c>
    </row>
    <row r="63" spans="1:186" ht="21.75" customHeight="1">
      <c r="A63" s="100">
        <f t="shared" si="30"/>
        <v>0</v>
      </c>
      <c r="B63" s="230">
        <v>55</v>
      </c>
      <c r="C63" s="23">
        <v>55</v>
      </c>
      <c r="D63" s="24">
        <f t="shared" si="31"/>
        <v>0</v>
      </c>
      <c r="E63" s="2"/>
      <c r="F63" s="290"/>
      <c r="G63" s="1"/>
      <c r="H63" s="2"/>
      <c r="I63" s="2"/>
      <c r="J63" s="2"/>
      <c r="K63" s="590"/>
      <c r="L63" s="7">
        <v>0</v>
      </c>
      <c r="M63" s="43">
        <v>0</v>
      </c>
      <c r="N63" s="309">
        <v>0</v>
      </c>
      <c r="O63" s="541">
        <f t="shared" si="32"/>
        <v>0</v>
      </c>
      <c r="P63" s="233">
        <v>0</v>
      </c>
      <c r="Q63" s="541">
        <f t="shared" si="2"/>
        <v>0</v>
      </c>
      <c r="R63" s="234">
        <v>0</v>
      </c>
      <c r="S63" s="541">
        <f t="shared" si="3"/>
        <v>0</v>
      </c>
      <c r="T63" s="246">
        <f t="shared" si="33"/>
        <v>0</v>
      </c>
      <c r="U63" s="25" t="str">
        <f t="shared" si="34"/>
        <v/>
      </c>
      <c r="V63" s="25" t="str">
        <f t="shared" si="35"/>
        <v/>
      </c>
      <c r="W63" s="85" t="str">
        <f t="shared" si="36"/>
        <v/>
      </c>
      <c r="X63" s="346">
        <v>0</v>
      </c>
      <c r="Y63" s="347">
        <v>0</v>
      </c>
      <c r="Z63" s="348">
        <v>0</v>
      </c>
      <c r="AA63" s="544">
        <f t="shared" si="4"/>
        <v>0</v>
      </c>
      <c r="AB63" s="351">
        <v>0</v>
      </c>
      <c r="AC63" s="544">
        <f t="shared" si="5"/>
        <v>0</v>
      </c>
      <c r="AD63" s="352">
        <v>0</v>
      </c>
      <c r="AE63" s="544">
        <f t="shared" si="6"/>
        <v>0</v>
      </c>
      <c r="AF63" s="349">
        <f t="shared" si="37"/>
        <v>0</v>
      </c>
      <c r="AG63" s="344" t="str">
        <f t="shared" si="38"/>
        <v/>
      </c>
      <c r="AH63" s="344" t="str">
        <f t="shared" si="39"/>
        <v/>
      </c>
      <c r="AI63" s="350" t="str">
        <f t="shared" si="40"/>
        <v/>
      </c>
      <c r="AJ63" s="368">
        <v>0</v>
      </c>
      <c r="AK63" s="369">
        <v>0</v>
      </c>
      <c r="AL63" s="370">
        <v>0</v>
      </c>
      <c r="AM63" s="547">
        <f t="shared" si="7"/>
        <v>0</v>
      </c>
      <c r="AN63" s="373">
        <v>0</v>
      </c>
      <c r="AO63" s="547">
        <f t="shared" si="8"/>
        <v>0</v>
      </c>
      <c r="AP63" s="374">
        <v>0</v>
      </c>
      <c r="AQ63" s="547">
        <f t="shared" si="9"/>
        <v>0</v>
      </c>
      <c r="AR63" s="371">
        <f t="shared" si="41"/>
        <v>0</v>
      </c>
      <c r="AS63" s="366" t="str">
        <f t="shared" si="42"/>
        <v/>
      </c>
      <c r="AT63" s="366" t="str">
        <f t="shared" si="43"/>
        <v/>
      </c>
      <c r="AU63" s="372" t="str">
        <f t="shared" si="44"/>
        <v/>
      </c>
      <c r="AV63" s="152">
        <v>0</v>
      </c>
      <c r="AW63" s="53">
        <v>0</v>
      </c>
      <c r="AX63" s="375">
        <v>0</v>
      </c>
      <c r="AY63" s="549">
        <f t="shared" si="10"/>
        <v>0</v>
      </c>
      <c r="AZ63" s="235">
        <v>0</v>
      </c>
      <c r="BA63" s="549">
        <f t="shared" si="11"/>
        <v>0</v>
      </c>
      <c r="BB63" s="236">
        <v>0</v>
      </c>
      <c r="BC63" s="549">
        <f t="shared" si="12"/>
        <v>0</v>
      </c>
      <c r="BD63" s="247">
        <f t="shared" si="45"/>
        <v>0</v>
      </c>
      <c r="BE63" s="54" t="str">
        <f t="shared" si="46"/>
        <v/>
      </c>
      <c r="BF63" s="54" t="str">
        <f t="shared" si="47"/>
        <v/>
      </c>
      <c r="BG63" s="88" t="str">
        <f t="shared" si="48"/>
        <v/>
      </c>
      <c r="BH63" s="95">
        <v>0</v>
      </c>
      <c r="BI63" s="96">
        <v>0</v>
      </c>
      <c r="BJ63" s="376">
        <v>0</v>
      </c>
      <c r="BK63" s="552">
        <f t="shared" si="13"/>
        <v>0</v>
      </c>
      <c r="BL63" s="238">
        <v>0</v>
      </c>
      <c r="BM63" s="552">
        <f t="shared" si="14"/>
        <v>0</v>
      </c>
      <c r="BN63" s="239">
        <v>0</v>
      </c>
      <c r="BO63" s="552">
        <f t="shared" si="15"/>
        <v>0</v>
      </c>
      <c r="BP63" s="248">
        <f t="shared" si="49"/>
        <v>0</v>
      </c>
      <c r="BQ63" s="26" t="str">
        <f t="shared" si="50"/>
        <v/>
      </c>
      <c r="BR63" s="26" t="str">
        <f t="shared" si="51"/>
        <v/>
      </c>
      <c r="BS63" s="39" t="str">
        <f t="shared" si="52"/>
        <v/>
      </c>
      <c r="BT63" s="392">
        <v>0</v>
      </c>
      <c r="BU63" s="393">
        <v>0</v>
      </c>
      <c r="BV63" s="394">
        <v>0</v>
      </c>
      <c r="BW63" s="555">
        <f t="shared" si="16"/>
        <v>0</v>
      </c>
      <c r="BX63" s="397">
        <v>0</v>
      </c>
      <c r="BY63" s="555">
        <f t="shared" si="17"/>
        <v>0</v>
      </c>
      <c r="BZ63" s="398">
        <v>0</v>
      </c>
      <c r="CA63" s="555">
        <f t="shared" si="18"/>
        <v>0</v>
      </c>
      <c r="CB63" s="395">
        <f t="shared" si="53"/>
        <v>0</v>
      </c>
      <c r="CC63" s="390" t="str">
        <f t="shared" si="54"/>
        <v/>
      </c>
      <c r="CD63" s="390" t="str">
        <f t="shared" si="55"/>
        <v/>
      </c>
      <c r="CE63" s="396" t="str">
        <f t="shared" si="56"/>
        <v/>
      </c>
      <c r="CF63" s="92">
        <v>0</v>
      </c>
      <c r="CG63" s="49">
        <v>0</v>
      </c>
      <c r="CH63" s="311"/>
      <c r="CI63" s="50">
        <f t="shared" si="57"/>
        <v>0</v>
      </c>
      <c r="CJ63" s="186">
        <v>0</v>
      </c>
      <c r="CK63" s="240">
        <v>0</v>
      </c>
      <c r="CL63" s="187">
        <f t="shared" si="119"/>
        <v>0</v>
      </c>
      <c r="CM63" s="241">
        <v>0</v>
      </c>
      <c r="CN63" s="242">
        <f t="shared" si="128"/>
        <v>0</v>
      </c>
      <c r="CO63" s="42">
        <f t="shared" si="58"/>
        <v>0</v>
      </c>
      <c r="CP63" s="188">
        <f t="shared" si="59"/>
        <v>0</v>
      </c>
      <c r="CQ63" s="249">
        <f t="shared" si="60"/>
        <v>0</v>
      </c>
      <c r="CR63" s="93" t="str">
        <f t="shared" si="61"/>
        <v/>
      </c>
      <c r="CS63" s="152">
        <v>0</v>
      </c>
      <c r="CT63" s="320">
        <v>0</v>
      </c>
      <c r="CU63" s="557">
        <f t="shared" si="62"/>
        <v>0</v>
      </c>
      <c r="CV63" s="53">
        <v>0</v>
      </c>
      <c r="CW63" s="314"/>
      <c r="CX63" s="557">
        <f t="shared" si="63"/>
        <v>0</v>
      </c>
      <c r="CY63" s="314"/>
      <c r="CZ63" s="314"/>
      <c r="DA63" s="557" t="str">
        <f t="shared" si="64"/>
        <v/>
      </c>
      <c r="DB63" s="558">
        <f t="shared" si="65"/>
        <v>0</v>
      </c>
      <c r="DC63" s="559">
        <f t="shared" si="66"/>
        <v>0</v>
      </c>
      <c r="DD63" s="153">
        <f t="shared" si="67"/>
        <v>0</v>
      </c>
      <c r="DE63" s="154">
        <v>0</v>
      </c>
      <c r="DF63" s="235">
        <v>0</v>
      </c>
      <c r="DG63" s="557">
        <f t="shared" si="68"/>
        <v>0</v>
      </c>
      <c r="DH63" s="236">
        <v>0</v>
      </c>
      <c r="DI63" s="237">
        <f t="shared" si="129"/>
        <v>0</v>
      </c>
      <c r="DJ63" s="557">
        <f t="shared" si="69"/>
        <v>0</v>
      </c>
      <c r="DK63" s="325">
        <f t="shared" si="70"/>
        <v>0</v>
      </c>
      <c r="DL63" s="324">
        <f t="shared" si="71"/>
        <v>0</v>
      </c>
      <c r="DM63" s="156">
        <f t="shared" si="72"/>
        <v>0</v>
      </c>
      <c r="DN63" s="247">
        <f t="shared" si="73"/>
        <v>0</v>
      </c>
      <c r="DO63" s="94" t="str">
        <f t="shared" si="74"/>
        <v/>
      </c>
      <c r="DP63" s="501">
        <v>0</v>
      </c>
      <c r="DQ63" s="4">
        <v>0</v>
      </c>
      <c r="DR63" s="4">
        <v>0</v>
      </c>
      <c r="DS63" s="498">
        <f t="shared" si="131"/>
        <v>0</v>
      </c>
      <c r="DT63" s="499">
        <f t="shared" si="76"/>
        <v>0</v>
      </c>
      <c r="DU63" s="500" t="str">
        <f t="shared" si="77"/>
        <v/>
      </c>
      <c r="DV63" s="404">
        <v>0</v>
      </c>
      <c r="DW63" s="2">
        <v>0</v>
      </c>
      <c r="DX63" s="2">
        <v>0</v>
      </c>
      <c r="DY63" s="24">
        <f t="shared" si="132"/>
        <v>0</v>
      </c>
      <c r="DZ63" s="249">
        <f t="shared" si="79"/>
        <v>0</v>
      </c>
      <c r="EA63" s="93" t="str">
        <f t="shared" si="80"/>
        <v/>
      </c>
      <c r="EB63" s="152">
        <v>0</v>
      </c>
      <c r="EC63" s="53">
        <v>0</v>
      </c>
      <c r="ED63" s="591">
        <v>0</v>
      </c>
      <c r="EE63" s="560">
        <f t="shared" si="122"/>
        <v>0</v>
      </c>
      <c r="EF63" s="235">
        <v>0</v>
      </c>
      <c r="EG63" s="155">
        <f t="shared" si="81"/>
        <v>0</v>
      </c>
      <c r="EH63" s="236">
        <v>0</v>
      </c>
      <c r="EI63" s="562">
        <f t="shared" si="82"/>
        <v>0</v>
      </c>
      <c r="EJ63" s="247">
        <f t="shared" si="83"/>
        <v>0</v>
      </c>
      <c r="EK63" s="94" t="str">
        <f t="shared" si="84"/>
        <v/>
      </c>
      <c r="EL63" s="6"/>
      <c r="EM63" s="4"/>
      <c r="EN63" s="40" t="str">
        <f t="shared" si="130"/>
        <v/>
      </c>
      <c r="EO63" s="37" t="str">
        <f t="shared" si="86"/>
        <v/>
      </c>
      <c r="EP63" s="27" t="str">
        <f t="shared" si="87"/>
        <v/>
      </c>
      <c r="EQ63" s="119" t="str">
        <f t="shared" si="88"/>
        <v/>
      </c>
      <c r="ER63" s="528" t="str">
        <f t="shared" si="89"/>
        <v/>
      </c>
      <c r="ES63" s="62" t="str">
        <f t="shared" si="90"/>
        <v/>
      </c>
      <c r="ET63" s="51" t="str">
        <f t="shared" si="91"/>
        <v/>
      </c>
      <c r="EU63" s="38" t="str">
        <f t="shared" si="92"/>
        <v/>
      </c>
      <c r="EV63" s="330" t="str">
        <f t="shared" si="93"/>
        <v/>
      </c>
      <c r="EW63" s="75" t="str">
        <f t="shared" si="94"/>
        <v/>
      </c>
      <c r="EX63" s="56" t="str">
        <f t="shared" si="95"/>
        <v/>
      </c>
      <c r="EY63" s="55" t="str">
        <f t="shared" si="96"/>
        <v/>
      </c>
      <c r="EZ63" s="55" t="str">
        <f t="shared" si="97"/>
        <v/>
      </c>
      <c r="FA63" s="55" t="str">
        <f t="shared" si="98"/>
        <v/>
      </c>
      <c r="FB63" s="55" t="str">
        <f t="shared" si="99"/>
        <v/>
      </c>
      <c r="FC63" s="57" t="str">
        <f t="shared" si="100"/>
        <v/>
      </c>
      <c r="FD63" s="56">
        <f t="shared" si="101"/>
        <v>0</v>
      </c>
      <c r="FE63" s="55">
        <f t="shared" si="102"/>
        <v>0</v>
      </c>
      <c r="FF63" s="55">
        <f t="shared" si="103"/>
        <v>0</v>
      </c>
      <c r="FG63" s="55">
        <f t="shared" si="104"/>
        <v>0</v>
      </c>
      <c r="FH63" s="57"/>
      <c r="FI63" s="777"/>
      <c r="FJ63" s="777"/>
      <c r="FK63" s="107">
        <f t="shared" si="105"/>
        <v>0</v>
      </c>
      <c r="FL63" s="107" t="s">
        <v>175</v>
      </c>
      <c r="FM63" s="107">
        <f t="shared" si="106"/>
        <v>200</v>
      </c>
      <c r="FN63" s="107" t="str">
        <f t="shared" si="107"/>
        <v>0/200</v>
      </c>
      <c r="FO63" s="107">
        <f t="shared" si="108"/>
        <v>0</v>
      </c>
      <c r="FP63" s="107" t="s">
        <v>175</v>
      </c>
      <c r="FQ63" s="107">
        <f t="shared" si="109"/>
        <v>200</v>
      </c>
      <c r="FR63" s="107" t="str">
        <f t="shared" si="110"/>
        <v>0/200</v>
      </c>
      <c r="FS63" s="107">
        <f t="shared" si="111"/>
        <v>0</v>
      </c>
      <c r="FT63" s="107" t="s">
        <v>175</v>
      </c>
      <c r="FU63" s="107">
        <f t="shared" si="112"/>
        <v>100</v>
      </c>
      <c r="FV63" s="107" t="str">
        <f t="shared" si="113"/>
        <v>0/100</v>
      </c>
      <c r="FW63" s="107">
        <f t="shared" si="114"/>
        <v>0</v>
      </c>
      <c r="FX63" s="107" t="s">
        <v>175</v>
      </c>
      <c r="FY63" s="107">
        <f t="shared" si="115"/>
        <v>100</v>
      </c>
      <c r="FZ63" s="107" t="str">
        <f t="shared" si="116"/>
        <v>0/100</v>
      </c>
      <c r="GA63" s="107">
        <f t="shared" si="117"/>
        <v>0</v>
      </c>
      <c r="GB63" s="107" t="s">
        <v>175</v>
      </c>
      <c r="GC63" s="107">
        <f t="shared" si="118"/>
        <v>200</v>
      </c>
      <c r="GD63" s="107" t="str">
        <f t="shared" si="29"/>
        <v>0/200</v>
      </c>
    </row>
    <row r="64" spans="1:186" ht="21.75" customHeight="1">
      <c r="A64" s="100">
        <f t="shared" si="30"/>
        <v>0</v>
      </c>
      <c r="B64" s="230">
        <v>56</v>
      </c>
      <c r="C64" s="28">
        <v>56</v>
      </c>
      <c r="D64" s="24">
        <f t="shared" si="31"/>
        <v>0</v>
      </c>
      <c r="E64" s="2"/>
      <c r="F64" s="290"/>
      <c r="G64" s="2"/>
      <c r="H64" s="2"/>
      <c r="I64" s="2"/>
      <c r="J64" s="2"/>
      <c r="K64" s="590"/>
      <c r="L64" s="7">
        <v>0</v>
      </c>
      <c r="M64" s="43">
        <v>0</v>
      </c>
      <c r="N64" s="309">
        <v>0</v>
      </c>
      <c r="O64" s="541">
        <f t="shared" si="32"/>
        <v>0</v>
      </c>
      <c r="P64" s="233">
        <v>0</v>
      </c>
      <c r="Q64" s="541">
        <f t="shared" si="2"/>
        <v>0</v>
      </c>
      <c r="R64" s="234">
        <v>0</v>
      </c>
      <c r="S64" s="541">
        <f t="shared" si="3"/>
        <v>0</v>
      </c>
      <c r="T64" s="246">
        <f t="shared" si="33"/>
        <v>0</v>
      </c>
      <c r="U64" s="25" t="str">
        <f t="shared" si="34"/>
        <v/>
      </c>
      <c r="V64" s="25" t="str">
        <f t="shared" si="35"/>
        <v/>
      </c>
      <c r="W64" s="85" t="str">
        <f t="shared" si="36"/>
        <v/>
      </c>
      <c r="X64" s="346">
        <v>0</v>
      </c>
      <c r="Y64" s="347">
        <v>0</v>
      </c>
      <c r="Z64" s="348">
        <v>0</v>
      </c>
      <c r="AA64" s="544">
        <f t="shared" si="4"/>
        <v>0</v>
      </c>
      <c r="AB64" s="351">
        <v>0</v>
      </c>
      <c r="AC64" s="544">
        <f t="shared" si="5"/>
        <v>0</v>
      </c>
      <c r="AD64" s="352">
        <v>0</v>
      </c>
      <c r="AE64" s="544">
        <f t="shared" si="6"/>
        <v>0</v>
      </c>
      <c r="AF64" s="349">
        <f t="shared" si="37"/>
        <v>0</v>
      </c>
      <c r="AG64" s="344" t="str">
        <f t="shared" si="38"/>
        <v/>
      </c>
      <c r="AH64" s="344" t="str">
        <f t="shared" si="39"/>
        <v/>
      </c>
      <c r="AI64" s="350" t="str">
        <f t="shared" si="40"/>
        <v/>
      </c>
      <c r="AJ64" s="368">
        <v>0</v>
      </c>
      <c r="AK64" s="369">
        <v>0</v>
      </c>
      <c r="AL64" s="370">
        <v>0</v>
      </c>
      <c r="AM64" s="547">
        <f t="shared" si="7"/>
        <v>0</v>
      </c>
      <c r="AN64" s="373">
        <v>0</v>
      </c>
      <c r="AO64" s="547">
        <f t="shared" si="8"/>
        <v>0</v>
      </c>
      <c r="AP64" s="374">
        <v>0</v>
      </c>
      <c r="AQ64" s="547">
        <f t="shared" si="9"/>
        <v>0</v>
      </c>
      <c r="AR64" s="371">
        <f t="shared" si="41"/>
        <v>0</v>
      </c>
      <c r="AS64" s="366" t="str">
        <f t="shared" si="42"/>
        <v/>
      </c>
      <c r="AT64" s="366" t="str">
        <f t="shared" si="43"/>
        <v/>
      </c>
      <c r="AU64" s="372" t="str">
        <f t="shared" si="44"/>
        <v/>
      </c>
      <c r="AV64" s="152">
        <v>0</v>
      </c>
      <c r="AW64" s="53">
        <v>0</v>
      </c>
      <c r="AX64" s="375">
        <v>0</v>
      </c>
      <c r="AY64" s="549">
        <f t="shared" si="10"/>
        <v>0</v>
      </c>
      <c r="AZ64" s="235">
        <v>0</v>
      </c>
      <c r="BA64" s="549">
        <f t="shared" si="11"/>
        <v>0</v>
      </c>
      <c r="BB64" s="236">
        <v>0</v>
      </c>
      <c r="BC64" s="549">
        <f t="shared" si="12"/>
        <v>0</v>
      </c>
      <c r="BD64" s="247">
        <f t="shared" si="45"/>
        <v>0</v>
      </c>
      <c r="BE64" s="54" t="str">
        <f t="shared" si="46"/>
        <v/>
      </c>
      <c r="BF64" s="54" t="str">
        <f t="shared" si="47"/>
        <v/>
      </c>
      <c r="BG64" s="88" t="str">
        <f t="shared" si="48"/>
        <v/>
      </c>
      <c r="BH64" s="95">
        <v>0</v>
      </c>
      <c r="BI64" s="96">
        <v>0</v>
      </c>
      <c r="BJ64" s="376">
        <v>0</v>
      </c>
      <c r="BK64" s="552">
        <f t="shared" si="13"/>
        <v>0</v>
      </c>
      <c r="BL64" s="238">
        <v>0</v>
      </c>
      <c r="BM64" s="552">
        <f t="shared" si="14"/>
        <v>0</v>
      </c>
      <c r="BN64" s="239">
        <v>0</v>
      </c>
      <c r="BO64" s="552">
        <f t="shared" si="15"/>
        <v>0</v>
      </c>
      <c r="BP64" s="248">
        <f t="shared" si="49"/>
        <v>0</v>
      </c>
      <c r="BQ64" s="26" t="str">
        <f t="shared" si="50"/>
        <v/>
      </c>
      <c r="BR64" s="26" t="str">
        <f t="shared" si="51"/>
        <v/>
      </c>
      <c r="BS64" s="39" t="str">
        <f t="shared" si="52"/>
        <v/>
      </c>
      <c r="BT64" s="392">
        <v>0</v>
      </c>
      <c r="BU64" s="393">
        <v>0</v>
      </c>
      <c r="BV64" s="394">
        <v>0</v>
      </c>
      <c r="BW64" s="555">
        <f t="shared" si="16"/>
        <v>0</v>
      </c>
      <c r="BX64" s="397">
        <v>0</v>
      </c>
      <c r="BY64" s="555">
        <f t="shared" si="17"/>
        <v>0</v>
      </c>
      <c r="BZ64" s="398">
        <v>0</v>
      </c>
      <c r="CA64" s="555">
        <f t="shared" si="18"/>
        <v>0</v>
      </c>
      <c r="CB64" s="395">
        <f t="shared" si="53"/>
        <v>0</v>
      </c>
      <c r="CC64" s="390" t="str">
        <f t="shared" si="54"/>
        <v/>
      </c>
      <c r="CD64" s="390" t="str">
        <f t="shared" si="55"/>
        <v/>
      </c>
      <c r="CE64" s="396" t="str">
        <f t="shared" si="56"/>
        <v/>
      </c>
      <c r="CF64" s="92">
        <v>0</v>
      </c>
      <c r="CG64" s="49">
        <v>0</v>
      </c>
      <c r="CH64" s="311"/>
      <c r="CI64" s="50">
        <f t="shared" si="57"/>
        <v>0</v>
      </c>
      <c r="CJ64" s="186">
        <v>0</v>
      </c>
      <c r="CK64" s="240">
        <v>0</v>
      </c>
      <c r="CL64" s="187">
        <f t="shared" si="119"/>
        <v>0</v>
      </c>
      <c r="CM64" s="241">
        <v>0</v>
      </c>
      <c r="CN64" s="242">
        <f t="shared" si="128"/>
        <v>0</v>
      </c>
      <c r="CO64" s="42">
        <f t="shared" si="58"/>
        <v>0</v>
      </c>
      <c r="CP64" s="188">
        <f t="shared" si="59"/>
        <v>0</v>
      </c>
      <c r="CQ64" s="249">
        <f t="shared" si="60"/>
        <v>0</v>
      </c>
      <c r="CR64" s="93" t="str">
        <f t="shared" si="61"/>
        <v/>
      </c>
      <c r="CS64" s="152">
        <v>0</v>
      </c>
      <c r="CT64" s="320">
        <v>0</v>
      </c>
      <c r="CU64" s="557">
        <f t="shared" si="62"/>
        <v>0</v>
      </c>
      <c r="CV64" s="53">
        <v>0</v>
      </c>
      <c r="CW64" s="314"/>
      <c r="CX64" s="557">
        <f t="shared" si="63"/>
        <v>0</v>
      </c>
      <c r="CY64" s="314"/>
      <c r="CZ64" s="314"/>
      <c r="DA64" s="557" t="str">
        <f t="shared" si="64"/>
        <v/>
      </c>
      <c r="DB64" s="558">
        <f t="shared" si="65"/>
        <v>0</v>
      </c>
      <c r="DC64" s="559">
        <f t="shared" si="66"/>
        <v>0</v>
      </c>
      <c r="DD64" s="153">
        <f t="shared" si="67"/>
        <v>0</v>
      </c>
      <c r="DE64" s="154">
        <v>0</v>
      </c>
      <c r="DF64" s="235">
        <v>0</v>
      </c>
      <c r="DG64" s="557">
        <f t="shared" si="68"/>
        <v>0</v>
      </c>
      <c r="DH64" s="236">
        <v>0</v>
      </c>
      <c r="DI64" s="237">
        <f t="shared" si="129"/>
        <v>0</v>
      </c>
      <c r="DJ64" s="557">
        <f t="shared" si="69"/>
        <v>0</v>
      </c>
      <c r="DK64" s="325">
        <f t="shared" si="70"/>
        <v>0</v>
      </c>
      <c r="DL64" s="324">
        <f t="shared" si="71"/>
        <v>0</v>
      </c>
      <c r="DM64" s="156">
        <f t="shared" si="72"/>
        <v>0</v>
      </c>
      <c r="DN64" s="247">
        <f t="shared" si="73"/>
        <v>0</v>
      </c>
      <c r="DO64" s="94" t="str">
        <f t="shared" si="74"/>
        <v/>
      </c>
      <c r="DP64" s="501">
        <v>0</v>
      </c>
      <c r="DQ64" s="4">
        <v>0</v>
      </c>
      <c r="DR64" s="4">
        <v>0</v>
      </c>
      <c r="DS64" s="498">
        <f t="shared" si="131"/>
        <v>0</v>
      </c>
      <c r="DT64" s="499">
        <f t="shared" si="76"/>
        <v>0</v>
      </c>
      <c r="DU64" s="500" t="str">
        <f t="shared" si="77"/>
        <v/>
      </c>
      <c r="DV64" s="404">
        <v>0</v>
      </c>
      <c r="DW64" s="2">
        <v>0</v>
      </c>
      <c r="DX64" s="2">
        <v>0</v>
      </c>
      <c r="DY64" s="24">
        <f t="shared" si="132"/>
        <v>0</v>
      </c>
      <c r="DZ64" s="249">
        <f t="shared" si="79"/>
        <v>0</v>
      </c>
      <c r="EA64" s="93" t="str">
        <f t="shared" si="80"/>
        <v/>
      </c>
      <c r="EB64" s="152">
        <v>0</v>
      </c>
      <c r="EC64" s="53">
        <v>0</v>
      </c>
      <c r="ED64" s="591">
        <v>0</v>
      </c>
      <c r="EE64" s="560">
        <f t="shared" si="122"/>
        <v>0</v>
      </c>
      <c r="EF64" s="235">
        <v>0</v>
      </c>
      <c r="EG64" s="155">
        <f t="shared" si="81"/>
        <v>0</v>
      </c>
      <c r="EH64" s="236">
        <v>0</v>
      </c>
      <c r="EI64" s="562">
        <f t="shared" si="82"/>
        <v>0</v>
      </c>
      <c r="EJ64" s="247">
        <f t="shared" si="83"/>
        <v>0</v>
      </c>
      <c r="EK64" s="94" t="str">
        <f t="shared" si="84"/>
        <v/>
      </c>
      <c r="EL64" s="6"/>
      <c r="EM64" s="4"/>
      <c r="EN64" s="40" t="str">
        <f t="shared" si="130"/>
        <v/>
      </c>
      <c r="EO64" s="37" t="str">
        <f t="shared" si="86"/>
        <v/>
      </c>
      <c r="EP64" s="27" t="str">
        <f t="shared" si="87"/>
        <v/>
      </c>
      <c r="EQ64" s="119" t="str">
        <f t="shared" si="88"/>
        <v/>
      </c>
      <c r="ER64" s="528" t="str">
        <f t="shared" si="89"/>
        <v/>
      </c>
      <c r="ES64" s="62" t="str">
        <f t="shared" si="90"/>
        <v/>
      </c>
      <c r="ET64" s="51" t="str">
        <f t="shared" si="91"/>
        <v/>
      </c>
      <c r="EU64" s="38" t="str">
        <f t="shared" si="92"/>
        <v/>
      </c>
      <c r="EV64" s="330" t="str">
        <f t="shared" si="93"/>
        <v/>
      </c>
      <c r="EW64" s="75" t="str">
        <f t="shared" si="94"/>
        <v/>
      </c>
      <c r="EX64" s="56" t="str">
        <f t="shared" si="95"/>
        <v/>
      </c>
      <c r="EY64" s="55" t="str">
        <f t="shared" si="96"/>
        <v/>
      </c>
      <c r="EZ64" s="55" t="str">
        <f t="shared" si="97"/>
        <v/>
      </c>
      <c r="FA64" s="55" t="str">
        <f t="shared" si="98"/>
        <v/>
      </c>
      <c r="FB64" s="55" t="str">
        <f t="shared" si="99"/>
        <v/>
      </c>
      <c r="FC64" s="57" t="str">
        <f t="shared" si="100"/>
        <v/>
      </c>
      <c r="FD64" s="56">
        <f t="shared" si="101"/>
        <v>0</v>
      </c>
      <c r="FE64" s="55">
        <f t="shared" si="102"/>
        <v>0</v>
      </c>
      <c r="FF64" s="55">
        <f t="shared" si="103"/>
        <v>0</v>
      </c>
      <c r="FG64" s="55">
        <f t="shared" si="104"/>
        <v>0</v>
      </c>
      <c r="FH64" s="57"/>
      <c r="FI64" s="777"/>
      <c r="FJ64" s="777"/>
      <c r="FK64" s="107">
        <f t="shared" si="105"/>
        <v>0</v>
      </c>
      <c r="FL64" s="107" t="s">
        <v>175</v>
      </c>
      <c r="FM64" s="107">
        <f t="shared" si="106"/>
        <v>200</v>
      </c>
      <c r="FN64" s="107" t="str">
        <f t="shared" si="107"/>
        <v>0/200</v>
      </c>
      <c r="FO64" s="107">
        <f t="shared" si="108"/>
        <v>0</v>
      </c>
      <c r="FP64" s="107" t="s">
        <v>175</v>
      </c>
      <c r="FQ64" s="107">
        <f t="shared" si="109"/>
        <v>200</v>
      </c>
      <c r="FR64" s="107" t="str">
        <f t="shared" si="110"/>
        <v>0/200</v>
      </c>
      <c r="FS64" s="107">
        <f t="shared" si="111"/>
        <v>0</v>
      </c>
      <c r="FT64" s="107" t="s">
        <v>175</v>
      </c>
      <c r="FU64" s="107">
        <f t="shared" si="112"/>
        <v>100</v>
      </c>
      <c r="FV64" s="107" t="str">
        <f t="shared" si="113"/>
        <v>0/100</v>
      </c>
      <c r="FW64" s="107">
        <f t="shared" si="114"/>
        <v>0</v>
      </c>
      <c r="FX64" s="107" t="s">
        <v>175</v>
      </c>
      <c r="FY64" s="107">
        <f t="shared" si="115"/>
        <v>100</v>
      </c>
      <c r="FZ64" s="107" t="str">
        <f t="shared" si="116"/>
        <v>0/100</v>
      </c>
      <c r="GA64" s="107">
        <f t="shared" si="117"/>
        <v>0</v>
      </c>
      <c r="GB64" s="107" t="s">
        <v>175</v>
      </c>
      <c r="GC64" s="107">
        <f t="shared" si="118"/>
        <v>200</v>
      </c>
      <c r="GD64" s="107" t="str">
        <f t="shared" si="29"/>
        <v>0/200</v>
      </c>
    </row>
    <row r="65" spans="1:195" ht="21.75" customHeight="1">
      <c r="A65" s="100">
        <f t="shared" si="30"/>
        <v>0</v>
      </c>
      <c r="B65" s="230">
        <v>57</v>
      </c>
      <c r="C65" s="23">
        <v>57</v>
      </c>
      <c r="D65" s="24">
        <f t="shared" si="31"/>
        <v>0</v>
      </c>
      <c r="E65" s="2"/>
      <c r="F65" s="290"/>
      <c r="G65" s="1"/>
      <c r="H65" s="2"/>
      <c r="I65" s="2"/>
      <c r="J65" s="2"/>
      <c r="K65" s="590"/>
      <c r="L65" s="7">
        <v>0</v>
      </c>
      <c r="M65" s="43">
        <v>0</v>
      </c>
      <c r="N65" s="309">
        <v>0</v>
      </c>
      <c r="O65" s="541">
        <f t="shared" si="32"/>
        <v>0</v>
      </c>
      <c r="P65" s="233">
        <v>0</v>
      </c>
      <c r="Q65" s="541">
        <f t="shared" si="2"/>
        <v>0</v>
      </c>
      <c r="R65" s="234">
        <v>0</v>
      </c>
      <c r="S65" s="541">
        <f t="shared" si="3"/>
        <v>0</v>
      </c>
      <c r="T65" s="246">
        <f t="shared" si="33"/>
        <v>0</v>
      </c>
      <c r="U65" s="25" t="str">
        <f t="shared" si="34"/>
        <v/>
      </c>
      <c r="V65" s="25" t="str">
        <f t="shared" si="35"/>
        <v/>
      </c>
      <c r="W65" s="85" t="str">
        <f t="shared" si="36"/>
        <v/>
      </c>
      <c r="X65" s="346">
        <v>0</v>
      </c>
      <c r="Y65" s="347">
        <v>0</v>
      </c>
      <c r="Z65" s="348">
        <v>0</v>
      </c>
      <c r="AA65" s="544">
        <f t="shared" si="4"/>
        <v>0</v>
      </c>
      <c r="AB65" s="351">
        <v>0</v>
      </c>
      <c r="AC65" s="544">
        <f t="shared" si="5"/>
        <v>0</v>
      </c>
      <c r="AD65" s="352">
        <v>0</v>
      </c>
      <c r="AE65" s="544">
        <f t="shared" si="6"/>
        <v>0</v>
      </c>
      <c r="AF65" s="349">
        <f t="shared" si="37"/>
        <v>0</v>
      </c>
      <c r="AG65" s="344" t="str">
        <f t="shared" si="38"/>
        <v/>
      </c>
      <c r="AH65" s="344" t="str">
        <f t="shared" si="39"/>
        <v/>
      </c>
      <c r="AI65" s="350" t="str">
        <f t="shared" si="40"/>
        <v/>
      </c>
      <c r="AJ65" s="368">
        <v>0</v>
      </c>
      <c r="AK65" s="369">
        <v>0</v>
      </c>
      <c r="AL65" s="370">
        <v>0</v>
      </c>
      <c r="AM65" s="547">
        <f t="shared" si="7"/>
        <v>0</v>
      </c>
      <c r="AN65" s="373">
        <v>0</v>
      </c>
      <c r="AO65" s="547">
        <f t="shared" si="8"/>
        <v>0</v>
      </c>
      <c r="AP65" s="374">
        <v>0</v>
      </c>
      <c r="AQ65" s="547">
        <f t="shared" si="9"/>
        <v>0</v>
      </c>
      <c r="AR65" s="371">
        <f t="shared" si="41"/>
        <v>0</v>
      </c>
      <c r="AS65" s="366" t="str">
        <f t="shared" si="42"/>
        <v/>
      </c>
      <c r="AT65" s="366" t="str">
        <f t="shared" si="43"/>
        <v/>
      </c>
      <c r="AU65" s="372" t="str">
        <f t="shared" si="44"/>
        <v/>
      </c>
      <c r="AV65" s="152">
        <v>0</v>
      </c>
      <c r="AW65" s="53">
        <v>0</v>
      </c>
      <c r="AX65" s="375">
        <v>0</v>
      </c>
      <c r="AY65" s="549">
        <f t="shared" si="10"/>
        <v>0</v>
      </c>
      <c r="AZ65" s="235">
        <v>0</v>
      </c>
      <c r="BA65" s="549">
        <f t="shared" si="11"/>
        <v>0</v>
      </c>
      <c r="BB65" s="236">
        <v>0</v>
      </c>
      <c r="BC65" s="549">
        <f t="shared" si="12"/>
        <v>0</v>
      </c>
      <c r="BD65" s="247">
        <f t="shared" si="45"/>
        <v>0</v>
      </c>
      <c r="BE65" s="54" t="str">
        <f t="shared" si="46"/>
        <v/>
      </c>
      <c r="BF65" s="54" t="str">
        <f t="shared" si="47"/>
        <v/>
      </c>
      <c r="BG65" s="88" t="str">
        <f t="shared" si="48"/>
        <v/>
      </c>
      <c r="BH65" s="95">
        <v>0</v>
      </c>
      <c r="BI65" s="96">
        <v>0</v>
      </c>
      <c r="BJ65" s="376">
        <v>0</v>
      </c>
      <c r="BK65" s="552">
        <f t="shared" si="13"/>
        <v>0</v>
      </c>
      <c r="BL65" s="238">
        <v>0</v>
      </c>
      <c r="BM65" s="552">
        <f t="shared" si="14"/>
        <v>0</v>
      </c>
      <c r="BN65" s="239">
        <v>0</v>
      </c>
      <c r="BO65" s="552">
        <f t="shared" si="15"/>
        <v>0</v>
      </c>
      <c r="BP65" s="248">
        <f t="shared" si="49"/>
        <v>0</v>
      </c>
      <c r="BQ65" s="26" t="str">
        <f t="shared" si="50"/>
        <v/>
      </c>
      <c r="BR65" s="26" t="str">
        <f t="shared" si="51"/>
        <v/>
      </c>
      <c r="BS65" s="39" t="str">
        <f t="shared" si="52"/>
        <v/>
      </c>
      <c r="BT65" s="392">
        <v>0</v>
      </c>
      <c r="BU65" s="393">
        <v>0</v>
      </c>
      <c r="BV65" s="394">
        <v>0</v>
      </c>
      <c r="BW65" s="555">
        <f t="shared" si="16"/>
        <v>0</v>
      </c>
      <c r="BX65" s="397">
        <v>0</v>
      </c>
      <c r="BY65" s="555">
        <f t="shared" si="17"/>
        <v>0</v>
      </c>
      <c r="BZ65" s="398">
        <v>0</v>
      </c>
      <c r="CA65" s="555">
        <f t="shared" si="18"/>
        <v>0</v>
      </c>
      <c r="CB65" s="395">
        <f t="shared" si="53"/>
        <v>0</v>
      </c>
      <c r="CC65" s="390" t="str">
        <f t="shared" si="54"/>
        <v/>
      </c>
      <c r="CD65" s="390" t="str">
        <f t="shared" si="55"/>
        <v/>
      </c>
      <c r="CE65" s="396" t="str">
        <f t="shared" si="56"/>
        <v/>
      </c>
      <c r="CF65" s="92">
        <v>0</v>
      </c>
      <c r="CG65" s="49">
        <v>0</v>
      </c>
      <c r="CH65" s="311"/>
      <c r="CI65" s="50">
        <f t="shared" si="57"/>
        <v>0</v>
      </c>
      <c r="CJ65" s="186">
        <v>0</v>
      </c>
      <c r="CK65" s="240">
        <v>0</v>
      </c>
      <c r="CL65" s="187">
        <f t="shared" si="119"/>
        <v>0</v>
      </c>
      <c r="CM65" s="241">
        <v>0</v>
      </c>
      <c r="CN65" s="242">
        <f t="shared" si="128"/>
        <v>0</v>
      </c>
      <c r="CO65" s="42">
        <f t="shared" si="58"/>
        <v>0</v>
      </c>
      <c r="CP65" s="188">
        <f t="shared" si="59"/>
        <v>0</v>
      </c>
      <c r="CQ65" s="249">
        <f t="shared" si="60"/>
        <v>0</v>
      </c>
      <c r="CR65" s="93" t="str">
        <f t="shared" si="61"/>
        <v/>
      </c>
      <c r="CS65" s="152">
        <v>0</v>
      </c>
      <c r="CT65" s="320">
        <v>0</v>
      </c>
      <c r="CU65" s="557">
        <f t="shared" si="62"/>
        <v>0</v>
      </c>
      <c r="CV65" s="53">
        <v>0</v>
      </c>
      <c r="CW65" s="314"/>
      <c r="CX65" s="557">
        <f t="shared" si="63"/>
        <v>0</v>
      </c>
      <c r="CY65" s="314"/>
      <c r="CZ65" s="314"/>
      <c r="DA65" s="557" t="str">
        <f t="shared" si="64"/>
        <v/>
      </c>
      <c r="DB65" s="558">
        <f t="shared" si="65"/>
        <v>0</v>
      </c>
      <c r="DC65" s="559">
        <f t="shared" si="66"/>
        <v>0</v>
      </c>
      <c r="DD65" s="153">
        <f t="shared" si="67"/>
        <v>0</v>
      </c>
      <c r="DE65" s="154">
        <v>0</v>
      </c>
      <c r="DF65" s="235">
        <v>0</v>
      </c>
      <c r="DG65" s="557">
        <f t="shared" si="68"/>
        <v>0</v>
      </c>
      <c r="DH65" s="236">
        <v>0</v>
      </c>
      <c r="DI65" s="237">
        <f t="shared" si="129"/>
        <v>0</v>
      </c>
      <c r="DJ65" s="557">
        <f t="shared" si="69"/>
        <v>0</v>
      </c>
      <c r="DK65" s="325">
        <f t="shared" si="70"/>
        <v>0</v>
      </c>
      <c r="DL65" s="324">
        <f t="shared" si="71"/>
        <v>0</v>
      </c>
      <c r="DM65" s="156">
        <f t="shared" si="72"/>
        <v>0</v>
      </c>
      <c r="DN65" s="247">
        <f t="shared" si="73"/>
        <v>0</v>
      </c>
      <c r="DO65" s="94" t="str">
        <f t="shared" si="74"/>
        <v/>
      </c>
      <c r="DP65" s="501">
        <v>0</v>
      </c>
      <c r="DQ65" s="4">
        <v>0</v>
      </c>
      <c r="DR65" s="4">
        <v>0</v>
      </c>
      <c r="DS65" s="498">
        <f t="shared" si="131"/>
        <v>0</v>
      </c>
      <c r="DT65" s="499">
        <f t="shared" si="76"/>
        <v>0</v>
      </c>
      <c r="DU65" s="500" t="str">
        <f t="shared" si="77"/>
        <v/>
      </c>
      <c r="DV65" s="404">
        <v>0</v>
      </c>
      <c r="DW65" s="2">
        <v>0</v>
      </c>
      <c r="DX65" s="2">
        <v>0</v>
      </c>
      <c r="DY65" s="24">
        <f t="shared" si="132"/>
        <v>0</v>
      </c>
      <c r="DZ65" s="249">
        <f t="shared" si="79"/>
        <v>0</v>
      </c>
      <c r="EA65" s="93" t="str">
        <f t="shared" si="80"/>
        <v/>
      </c>
      <c r="EB65" s="152">
        <v>0</v>
      </c>
      <c r="EC65" s="53">
        <v>0</v>
      </c>
      <c r="ED65" s="591">
        <v>0</v>
      </c>
      <c r="EE65" s="560">
        <f t="shared" si="122"/>
        <v>0</v>
      </c>
      <c r="EF65" s="235">
        <v>0</v>
      </c>
      <c r="EG65" s="155">
        <f t="shared" si="81"/>
        <v>0</v>
      </c>
      <c r="EH65" s="236">
        <v>0</v>
      </c>
      <c r="EI65" s="562">
        <f t="shared" si="82"/>
        <v>0</v>
      </c>
      <c r="EJ65" s="247">
        <f t="shared" si="83"/>
        <v>0</v>
      </c>
      <c r="EK65" s="94" t="str">
        <f t="shared" si="84"/>
        <v/>
      </c>
      <c r="EL65" s="6"/>
      <c r="EM65" s="4"/>
      <c r="EN65" s="40" t="str">
        <f t="shared" si="130"/>
        <v/>
      </c>
      <c r="EO65" s="37" t="str">
        <f t="shared" si="86"/>
        <v/>
      </c>
      <c r="EP65" s="27" t="str">
        <f t="shared" si="87"/>
        <v/>
      </c>
      <c r="EQ65" s="119" t="str">
        <f t="shared" si="88"/>
        <v/>
      </c>
      <c r="ER65" s="528" t="str">
        <f t="shared" si="89"/>
        <v/>
      </c>
      <c r="ES65" s="62" t="str">
        <f t="shared" si="90"/>
        <v/>
      </c>
      <c r="ET65" s="51" t="str">
        <f t="shared" si="91"/>
        <v/>
      </c>
      <c r="EU65" s="38" t="str">
        <f t="shared" si="92"/>
        <v/>
      </c>
      <c r="EV65" s="330" t="str">
        <f t="shared" si="93"/>
        <v/>
      </c>
      <c r="EW65" s="75" t="str">
        <f t="shared" si="94"/>
        <v/>
      </c>
      <c r="EX65" s="56" t="str">
        <f t="shared" si="95"/>
        <v/>
      </c>
      <c r="EY65" s="55" t="str">
        <f t="shared" si="96"/>
        <v/>
      </c>
      <c r="EZ65" s="55" t="str">
        <f t="shared" si="97"/>
        <v/>
      </c>
      <c r="FA65" s="55" t="str">
        <f t="shared" si="98"/>
        <v/>
      </c>
      <c r="FB65" s="55" t="str">
        <f t="shared" si="99"/>
        <v/>
      </c>
      <c r="FC65" s="57" t="str">
        <f t="shared" si="100"/>
        <v/>
      </c>
      <c r="FD65" s="56">
        <f t="shared" si="101"/>
        <v>0</v>
      </c>
      <c r="FE65" s="55">
        <f t="shared" si="102"/>
        <v>0</v>
      </c>
      <c r="FF65" s="55">
        <f t="shared" si="103"/>
        <v>0</v>
      </c>
      <c r="FG65" s="55">
        <f t="shared" si="104"/>
        <v>0</v>
      </c>
      <c r="FH65" s="57"/>
      <c r="FI65" s="777"/>
      <c r="FJ65" s="777"/>
      <c r="FK65" s="107">
        <f t="shared" si="105"/>
        <v>0</v>
      </c>
      <c r="FL65" s="107" t="s">
        <v>175</v>
      </c>
      <c r="FM65" s="107">
        <f t="shared" si="106"/>
        <v>200</v>
      </c>
      <c r="FN65" s="107" t="str">
        <f t="shared" si="107"/>
        <v>0/200</v>
      </c>
      <c r="FO65" s="107">
        <f t="shared" si="108"/>
        <v>0</v>
      </c>
      <c r="FP65" s="107" t="s">
        <v>175</v>
      </c>
      <c r="FQ65" s="107">
        <f t="shared" si="109"/>
        <v>200</v>
      </c>
      <c r="FR65" s="107" t="str">
        <f t="shared" si="110"/>
        <v>0/200</v>
      </c>
      <c r="FS65" s="107">
        <f t="shared" si="111"/>
        <v>0</v>
      </c>
      <c r="FT65" s="107" t="s">
        <v>175</v>
      </c>
      <c r="FU65" s="107">
        <f t="shared" si="112"/>
        <v>100</v>
      </c>
      <c r="FV65" s="107" t="str">
        <f t="shared" si="113"/>
        <v>0/100</v>
      </c>
      <c r="FW65" s="107">
        <f t="shared" si="114"/>
        <v>0</v>
      </c>
      <c r="FX65" s="107" t="s">
        <v>175</v>
      </c>
      <c r="FY65" s="107">
        <f t="shared" si="115"/>
        <v>100</v>
      </c>
      <c r="FZ65" s="107" t="str">
        <f t="shared" si="116"/>
        <v>0/100</v>
      </c>
      <c r="GA65" s="107">
        <f t="shared" si="117"/>
        <v>0</v>
      </c>
      <c r="GB65" s="107" t="s">
        <v>175</v>
      </c>
      <c r="GC65" s="107">
        <f t="shared" si="118"/>
        <v>200</v>
      </c>
      <c r="GD65" s="107" t="str">
        <f t="shared" si="29"/>
        <v>0/200</v>
      </c>
    </row>
    <row r="66" spans="1:195" ht="21.75" customHeight="1">
      <c r="A66" s="100">
        <f t="shared" si="30"/>
        <v>0</v>
      </c>
      <c r="B66" s="230">
        <v>58</v>
      </c>
      <c r="C66" s="28">
        <v>58</v>
      </c>
      <c r="D66" s="24">
        <f t="shared" si="31"/>
        <v>0</v>
      </c>
      <c r="E66" s="2"/>
      <c r="F66" s="290"/>
      <c r="G66" s="2"/>
      <c r="H66" s="2"/>
      <c r="I66" s="2"/>
      <c r="J66" s="2"/>
      <c r="K66" s="590"/>
      <c r="L66" s="7">
        <v>0</v>
      </c>
      <c r="M66" s="43">
        <v>0</v>
      </c>
      <c r="N66" s="309">
        <v>0</v>
      </c>
      <c r="O66" s="541">
        <f t="shared" si="32"/>
        <v>0</v>
      </c>
      <c r="P66" s="233">
        <v>0</v>
      </c>
      <c r="Q66" s="541">
        <f t="shared" si="2"/>
        <v>0</v>
      </c>
      <c r="R66" s="234">
        <v>0</v>
      </c>
      <c r="S66" s="541">
        <f t="shared" si="3"/>
        <v>0</v>
      </c>
      <c r="T66" s="246">
        <f t="shared" si="33"/>
        <v>0</v>
      </c>
      <c r="U66" s="25" t="str">
        <f t="shared" si="34"/>
        <v/>
      </c>
      <c r="V66" s="25" t="str">
        <f t="shared" si="35"/>
        <v/>
      </c>
      <c r="W66" s="85" t="str">
        <f t="shared" si="36"/>
        <v/>
      </c>
      <c r="X66" s="346">
        <v>0</v>
      </c>
      <c r="Y66" s="347">
        <v>0</v>
      </c>
      <c r="Z66" s="348">
        <v>0</v>
      </c>
      <c r="AA66" s="544">
        <f t="shared" si="4"/>
        <v>0</v>
      </c>
      <c r="AB66" s="351">
        <v>0</v>
      </c>
      <c r="AC66" s="544">
        <f t="shared" si="5"/>
        <v>0</v>
      </c>
      <c r="AD66" s="352">
        <v>0</v>
      </c>
      <c r="AE66" s="544">
        <f t="shared" si="6"/>
        <v>0</v>
      </c>
      <c r="AF66" s="349">
        <f t="shared" si="37"/>
        <v>0</v>
      </c>
      <c r="AG66" s="344" t="str">
        <f t="shared" si="38"/>
        <v/>
      </c>
      <c r="AH66" s="344" t="str">
        <f t="shared" si="39"/>
        <v/>
      </c>
      <c r="AI66" s="350" t="str">
        <f t="shared" si="40"/>
        <v/>
      </c>
      <c r="AJ66" s="368">
        <v>0</v>
      </c>
      <c r="AK66" s="369">
        <v>0</v>
      </c>
      <c r="AL66" s="370">
        <v>0</v>
      </c>
      <c r="AM66" s="547">
        <f t="shared" si="7"/>
        <v>0</v>
      </c>
      <c r="AN66" s="373">
        <v>0</v>
      </c>
      <c r="AO66" s="547">
        <f t="shared" si="8"/>
        <v>0</v>
      </c>
      <c r="AP66" s="374">
        <v>0</v>
      </c>
      <c r="AQ66" s="547">
        <f t="shared" si="9"/>
        <v>0</v>
      </c>
      <c r="AR66" s="371">
        <f t="shared" si="41"/>
        <v>0</v>
      </c>
      <c r="AS66" s="366" t="str">
        <f t="shared" si="42"/>
        <v/>
      </c>
      <c r="AT66" s="366" t="str">
        <f t="shared" si="43"/>
        <v/>
      </c>
      <c r="AU66" s="372" t="str">
        <f t="shared" si="44"/>
        <v/>
      </c>
      <c r="AV66" s="152">
        <v>0</v>
      </c>
      <c r="AW66" s="53">
        <v>0</v>
      </c>
      <c r="AX66" s="375">
        <v>0</v>
      </c>
      <c r="AY66" s="549">
        <f t="shared" si="10"/>
        <v>0</v>
      </c>
      <c r="AZ66" s="235">
        <v>0</v>
      </c>
      <c r="BA66" s="549">
        <f t="shared" si="11"/>
        <v>0</v>
      </c>
      <c r="BB66" s="236">
        <v>0</v>
      </c>
      <c r="BC66" s="549">
        <f t="shared" si="12"/>
        <v>0</v>
      </c>
      <c r="BD66" s="247">
        <f t="shared" si="45"/>
        <v>0</v>
      </c>
      <c r="BE66" s="54" t="str">
        <f t="shared" si="46"/>
        <v/>
      </c>
      <c r="BF66" s="54" t="str">
        <f t="shared" si="47"/>
        <v/>
      </c>
      <c r="BG66" s="88" t="str">
        <f t="shared" si="48"/>
        <v/>
      </c>
      <c r="BH66" s="95">
        <v>0</v>
      </c>
      <c r="BI66" s="96">
        <v>0</v>
      </c>
      <c r="BJ66" s="376">
        <v>0</v>
      </c>
      <c r="BK66" s="552">
        <f t="shared" si="13"/>
        <v>0</v>
      </c>
      <c r="BL66" s="238">
        <v>0</v>
      </c>
      <c r="BM66" s="552">
        <f t="shared" si="14"/>
        <v>0</v>
      </c>
      <c r="BN66" s="239">
        <v>0</v>
      </c>
      <c r="BO66" s="552">
        <f t="shared" si="15"/>
        <v>0</v>
      </c>
      <c r="BP66" s="248">
        <f t="shared" si="49"/>
        <v>0</v>
      </c>
      <c r="BQ66" s="26" t="str">
        <f t="shared" si="50"/>
        <v/>
      </c>
      <c r="BR66" s="26" t="str">
        <f t="shared" si="51"/>
        <v/>
      </c>
      <c r="BS66" s="39" t="str">
        <f t="shared" si="52"/>
        <v/>
      </c>
      <c r="BT66" s="392">
        <v>0</v>
      </c>
      <c r="BU66" s="393">
        <v>0</v>
      </c>
      <c r="BV66" s="394">
        <v>0</v>
      </c>
      <c r="BW66" s="555">
        <f t="shared" si="16"/>
        <v>0</v>
      </c>
      <c r="BX66" s="397">
        <v>0</v>
      </c>
      <c r="BY66" s="555">
        <f t="shared" si="17"/>
        <v>0</v>
      </c>
      <c r="BZ66" s="398">
        <v>0</v>
      </c>
      <c r="CA66" s="555">
        <f t="shared" si="18"/>
        <v>0</v>
      </c>
      <c r="CB66" s="395">
        <f t="shared" si="53"/>
        <v>0</v>
      </c>
      <c r="CC66" s="390" t="str">
        <f t="shared" si="54"/>
        <v/>
      </c>
      <c r="CD66" s="390" t="str">
        <f t="shared" si="55"/>
        <v/>
      </c>
      <c r="CE66" s="396" t="str">
        <f t="shared" si="56"/>
        <v/>
      </c>
      <c r="CF66" s="92">
        <v>0</v>
      </c>
      <c r="CG66" s="49">
        <v>0</v>
      </c>
      <c r="CH66" s="311"/>
      <c r="CI66" s="50">
        <f t="shared" si="57"/>
        <v>0</v>
      </c>
      <c r="CJ66" s="186">
        <v>0</v>
      </c>
      <c r="CK66" s="240">
        <v>0</v>
      </c>
      <c r="CL66" s="187">
        <f t="shared" si="119"/>
        <v>0</v>
      </c>
      <c r="CM66" s="241">
        <v>0</v>
      </c>
      <c r="CN66" s="242">
        <f t="shared" si="128"/>
        <v>0</v>
      </c>
      <c r="CO66" s="42">
        <f t="shared" si="58"/>
        <v>0</v>
      </c>
      <c r="CP66" s="188">
        <f t="shared" si="59"/>
        <v>0</v>
      </c>
      <c r="CQ66" s="249">
        <f t="shared" si="60"/>
        <v>0</v>
      </c>
      <c r="CR66" s="93" t="str">
        <f t="shared" si="61"/>
        <v/>
      </c>
      <c r="CS66" s="152">
        <v>0</v>
      </c>
      <c r="CT66" s="320">
        <v>0</v>
      </c>
      <c r="CU66" s="557">
        <f t="shared" si="62"/>
        <v>0</v>
      </c>
      <c r="CV66" s="53">
        <v>0</v>
      </c>
      <c r="CW66" s="314"/>
      <c r="CX66" s="557">
        <f t="shared" si="63"/>
        <v>0</v>
      </c>
      <c r="CY66" s="314"/>
      <c r="CZ66" s="314"/>
      <c r="DA66" s="557" t="str">
        <f t="shared" si="64"/>
        <v/>
      </c>
      <c r="DB66" s="558">
        <f t="shared" si="65"/>
        <v>0</v>
      </c>
      <c r="DC66" s="559">
        <f t="shared" si="66"/>
        <v>0</v>
      </c>
      <c r="DD66" s="153">
        <f t="shared" si="67"/>
        <v>0</v>
      </c>
      <c r="DE66" s="154">
        <v>0</v>
      </c>
      <c r="DF66" s="235">
        <v>0</v>
      </c>
      <c r="DG66" s="557">
        <f t="shared" si="68"/>
        <v>0</v>
      </c>
      <c r="DH66" s="236">
        <v>0</v>
      </c>
      <c r="DI66" s="237">
        <f t="shared" si="129"/>
        <v>0</v>
      </c>
      <c r="DJ66" s="557">
        <f t="shared" si="69"/>
        <v>0</v>
      </c>
      <c r="DK66" s="325">
        <f t="shared" si="70"/>
        <v>0</v>
      </c>
      <c r="DL66" s="324">
        <f t="shared" si="71"/>
        <v>0</v>
      </c>
      <c r="DM66" s="156">
        <f t="shared" si="72"/>
        <v>0</v>
      </c>
      <c r="DN66" s="247">
        <f t="shared" si="73"/>
        <v>0</v>
      </c>
      <c r="DO66" s="94" t="str">
        <f t="shared" si="74"/>
        <v/>
      </c>
      <c r="DP66" s="501">
        <v>0</v>
      </c>
      <c r="DQ66" s="4">
        <v>0</v>
      </c>
      <c r="DR66" s="4">
        <v>0</v>
      </c>
      <c r="DS66" s="498">
        <f t="shared" si="131"/>
        <v>0</v>
      </c>
      <c r="DT66" s="499">
        <f t="shared" si="76"/>
        <v>0</v>
      </c>
      <c r="DU66" s="500" t="str">
        <f t="shared" si="77"/>
        <v/>
      </c>
      <c r="DV66" s="404">
        <v>0</v>
      </c>
      <c r="DW66" s="2">
        <v>0</v>
      </c>
      <c r="DX66" s="2">
        <v>0</v>
      </c>
      <c r="DY66" s="24">
        <f t="shared" si="132"/>
        <v>0</v>
      </c>
      <c r="DZ66" s="249">
        <f t="shared" si="79"/>
        <v>0</v>
      </c>
      <c r="EA66" s="93" t="str">
        <f t="shared" si="80"/>
        <v/>
      </c>
      <c r="EB66" s="152">
        <v>0</v>
      </c>
      <c r="EC66" s="53">
        <v>0</v>
      </c>
      <c r="ED66" s="591">
        <v>0</v>
      </c>
      <c r="EE66" s="560">
        <f t="shared" si="122"/>
        <v>0</v>
      </c>
      <c r="EF66" s="235">
        <v>0</v>
      </c>
      <c r="EG66" s="155">
        <f t="shared" si="81"/>
        <v>0</v>
      </c>
      <c r="EH66" s="236">
        <v>0</v>
      </c>
      <c r="EI66" s="562">
        <f t="shared" si="82"/>
        <v>0</v>
      </c>
      <c r="EJ66" s="247">
        <f t="shared" si="83"/>
        <v>0</v>
      </c>
      <c r="EK66" s="94" t="str">
        <f t="shared" si="84"/>
        <v/>
      </c>
      <c r="EL66" s="6"/>
      <c r="EM66" s="4"/>
      <c r="EN66" s="40" t="str">
        <f t="shared" si="130"/>
        <v/>
      </c>
      <c r="EO66" s="37" t="str">
        <f t="shared" si="86"/>
        <v/>
      </c>
      <c r="EP66" s="27" t="str">
        <f t="shared" si="87"/>
        <v/>
      </c>
      <c r="EQ66" s="119" t="str">
        <f t="shared" si="88"/>
        <v/>
      </c>
      <c r="ER66" s="528" t="str">
        <f t="shared" si="89"/>
        <v/>
      </c>
      <c r="ES66" s="62" t="str">
        <f t="shared" si="90"/>
        <v/>
      </c>
      <c r="ET66" s="51" t="str">
        <f t="shared" si="91"/>
        <v/>
      </c>
      <c r="EU66" s="38" t="str">
        <f t="shared" si="92"/>
        <v/>
      </c>
      <c r="EV66" s="330" t="str">
        <f t="shared" si="93"/>
        <v/>
      </c>
      <c r="EW66" s="75" t="str">
        <f t="shared" si="94"/>
        <v/>
      </c>
      <c r="EX66" s="56" t="str">
        <f t="shared" si="95"/>
        <v/>
      </c>
      <c r="EY66" s="55" t="str">
        <f t="shared" si="96"/>
        <v/>
      </c>
      <c r="EZ66" s="55" t="str">
        <f t="shared" si="97"/>
        <v/>
      </c>
      <c r="FA66" s="55" t="str">
        <f t="shared" si="98"/>
        <v/>
      </c>
      <c r="FB66" s="55" t="str">
        <f t="shared" si="99"/>
        <v/>
      </c>
      <c r="FC66" s="57" t="str">
        <f t="shared" si="100"/>
        <v/>
      </c>
      <c r="FD66" s="56">
        <f t="shared" si="101"/>
        <v>0</v>
      </c>
      <c r="FE66" s="55">
        <f t="shared" si="102"/>
        <v>0</v>
      </c>
      <c r="FF66" s="55">
        <f t="shared" si="103"/>
        <v>0</v>
      </c>
      <c r="FG66" s="55">
        <f t="shared" si="104"/>
        <v>0</v>
      </c>
      <c r="FH66" s="57"/>
      <c r="FI66" s="777"/>
      <c r="FJ66" s="777"/>
      <c r="FK66" s="107">
        <f t="shared" si="105"/>
        <v>0</v>
      </c>
      <c r="FL66" s="107" t="s">
        <v>175</v>
      </c>
      <c r="FM66" s="107">
        <f t="shared" si="106"/>
        <v>200</v>
      </c>
      <c r="FN66" s="107" t="str">
        <f t="shared" si="107"/>
        <v>0/200</v>
      </c>
      <c r="FO66" s="107">
        <f t="shared" si="108"/>
        <v>0</v>
      </c>
      <c r="FP66" s="107" t="s">
        <v>175</v>
      </c>
      <c r="FQ66" s="107">
        <f t="shared" si="109"/>
        <v>200</v>
      </c>
      <c r="FR66" s="107" t="str">
        <f t="shared" si="110"/>
        <v>0/200</v>
      </c>
      <c r="FS66" s="107">
        <f t="shared" si="111"/>
        <v>0</v>
      </c>
      <c r="FT66" s="107" t="s">
        <v>175</v>
      </c>
      <c r="FU66" s="107">
        <f t="shared" si="112"/>
        <v>100</v>
      </c>
      <c r="FV66" s="107" t="str">
        <f t="shared" si="113"/>
        <v>0/100</v>
      </c>
      <c r="FW66" s="107">
        <f t="shared" si="114"/>
        <v>0</v>
      </c>
      <c r="FX66" s="107" t="s">
        <v>175</v>
      </c>
      <c r="FY66" s="107">
        <f t="shared" si="115"/>
        <v>100</v>
      </c>
      <c r="FZ66" s="107" t="str">
        <f t="shared" si="116"/>
        <v>0/100</v>
      </c>
      <c r="GA66" s="107">
        <f t="shared" si="117"/>
        <v>0</v>
      </c>
      <c r="GB66" s="107" t="s">
        <v>175</v>
      </c>
      <c r="GC66" s="107">
        <f t="shared" si="118"/>
        <v>200</v>
      </c>
      <c r="GD66" s="107" t="str">
        <f t="shared" si="29"/>
        <v>0/200</v>
      </c>
    </row>
    <row r="67" spans="1:195" ht="21.75" customHeight="1">
      <c r="A67" s="100">
        <f t="shared" si="30"/>
        <v>0</v>
      </c>
      <c r="B67" s="230">
        <v>59</v>
      </c>
      <c r="C67" s="23">
        <v>59</v>
      </c>
      <c r="D67" s="24">
        <f t="shared" si="31"/>
        <v>0</v>
      </c>
      <c r="E67" s="2"/>
      <c r="F67" s="290"/>
      <c r="G67" s="1"/>
      <c r="H67" s="2"/>
      <c r="I67" s="2"/>
      <c r="J67" s="2"/>
      <c r="K67" s="590"/>
      <c r="L67" s="7">
        <v>0</v>
      </c>
      <c r="M67" s="43">
        <v>0</v>
      </c>
      <c r="N67" s="309">
        <v>0</v>
      </c>
      <c r="O67" s="541">
        <f t="shared" si="32"/>
        <v>0</v>
      </c>
      <c r="P67" s="233">
        <v>0</v>
      </c>
      <c r="Q67" s="541">
        <f t="shared" si="2"/>
        <v>0</v>
      </c>
      <c r="R67" s="234">
        <v>0</v>
      </c>
      <c r="S67" s="541">
        <f t="shared" si="3"/>
        <v>0</v>
      </c>
      <c r="T67" s="246">
        <f t="shared" si="33"/>
        <v>0</v>
      </c>
      <c r="U67" s="25" t="str">
        <f t="shared" si="34"/>
        <v/>
      </c>
      <c r="V67" s="25" t="str">
        <f t="shared" si="35"/>
        <v/>
      </c>
      <c r="W67" s="85" t="str">
        <f t="shared" si="36"/>
        <v/>
      </c>
      <c r="X67" s="346">
        <v>0</v>
      </c>
      <c r="Y67" s="347">
        <v>0</v>
      </c>
      <c r="Z67" s="348">
        <v>0</v>
      </c>
      <c r="AA67" s="544">
        <f t="shared" si="4"/>
        <v>0</v>
      </c>
      <c r="AB67" s="351">
        <v>0</v>
      </c>
      <c r="AC67" s="544">
        <f t="shared" si="5"/>
        <v>0</v>
      </c>
      <c r="AD67" s="352">
        <v>0</v>
      </c>
      <c r="AE67" s="544">
        <f t="shared" si="6"/>
        <v>0</v>
      </c>
      <c r="AF67" s="349">
        <f t="shared" si="37"/>
        <v>0</v>
      </c>
      <c r="AG67" s="344" t="str">
        <f t="shared" si="38"/>
        <v/>
      </c>
      <c r="AH67" s="344" t="str">
        <f t="shared" si="39"/>
        <v/>
      </c>
      <c r="AI67" s="350" t="str">
        <f t="shared" si="40"/>
        <v/>
      </c>
      <c r="AJ67" s="368">
        <v>0</v>
      </c>
      <c r="AK67" s="369">
        <v>0</v>
      </c>
      <c r="AL67" s="370">
        <v>0</v>
      </c>
      <c r="AM67" s="547">
        <f t="shared" si="7"/>
        <v>0</v>
      </c>
      <c r="AN67" s="373">
        <v>0</v>
      </c>
      <c r="AO67" s="547">
        <f t="shared" si="8"/>
        <v>0</v>
      </c>
      <c r="AP67" s="374">
        <v>0</v>
      </c>
      <c r="AQ67" s="547">
        <f t="shared" si="9"/>
        <v>0</v>
      </c>
      <c r="AR67" s="371">
        <f t="shared" si="41"/>
        <v>0</v>
      </c>
      <c r="AS67" s="366" t="str">
        <f t="shared" si="42"/>
        <v/>
      </c>
      <c r="AT67" s="366" t="str">
        <f t="shared" si="43"/>
        <v/>
      </c>
      <c r="AU67" s="372" t="str">
        <f t="shared" si="44"/>
        <v/>
      </c>
      <c r="AV67" s="152">
        <v>0</v>
      </c>
      <c r="AW67" s="53">
        <v>0</v>
      </c>
      <c r="AX67" s="375">
        <v>0</v>
      </c>
      <c r="AY67" s="549">
        <f t="shared" si="10"/>
        <v>0</v>
      </c>
      <c r="AZ67" s="235">
        <v>0</v>
      </c>
      <c r="BA67" s="549">
        <f t="shared" si="11"/>
        <v>0</v>
      </c>
      <c r="BB67" s="236">
        <v>0</v>
      </c>
      <c r="BC67" s="549">
        <f t="shared" si="12"/>
        <v>0</v>
      </c>
      <c r="BD67" s="247">
        <f t="shared" si="45"/>
        <v>0</v>
      </c>
      <c r="BE67" s="54" t="str">
        <f t="shared" si="46"/>
        <v/>
      </c>
      <c r="BF67" s="54" t="str">
        <f t="shared" si="47"/>
        <v/>
      </c>
      <c r="BG67" s="88" t="str">
        <f t="shared" si="48"/>
        <v/>
      </c>
      <c r="BH67" s="95">
        <v>0</v>
      </c>
      <c r="BI67" s="96">
        <v>0</v>
      </c>
      <c r="BJ67" s="376">
        <v>0</v>
      </c>
      <c r="BK67" s="552">
        <f t="shared" si="13"/>
        <v>0</v>
      </c>
      <c r="BL67" s="238">
        <v>0</v>
      </c>
      <c r="BM67" s="552">
        <f t="shared" si="14"/>
        <v>0</v>
      </c>
      <c r="BN67" s="239">
        <v>0</v>
      </c>
      <c r="BO67" s="552">
        <f t="shared" si="15"/>
        <v>0</v>
      </c>
      <c r="BP67" s="248">
        <f t="shared" si="49"/>
        <v>0</v>
      </c>
      <c r="BQ67" s="26" t="str">
        <f t="shared" si="50"/>
        <v/>
      </c>
      <c r="BR67" s="26" t="str">
        <f t="shared" si="51"/>
        <v/>
      </c>
      <c r="BS67" s="39" t="str">
        <f t="shared" si="52"/>
        <v/>
      </c>
      <c r="BT67" s="392">
        <v>0</v>
      </c>
      <c r="BU67" s="393">
        <v>0</v>
      </c>
      <c r="BV67" s="394">
        <v>0</v>
      </c>
      <c r="BW67" s="555">
        <f t="shared" si="16"/>
        <v>0</v>
      </c>
      <c r="BX67" s="397">
        <v>0</v>
      </c>
      <c r="BY67" s="555">
        <f t="shared" si="17"/>
        <v>0</v>
      </c>
      <c r="BZ67" s="398">
        <v>0</v>
      </c>
      <c r="CA67" s="555">
        <f t="shared" si="18"/>
        <v>0</v>
      </c>
      <c r="CB67" s="395">
        <f t="shared" si="53"/>
        <v>0</v>
      </c>
      <c r="CC67" s="390" t="str">
        <f t="shared" si="54"/>
        <v/>
      </c>
      <c r="CD67" s="390" t="str">
        <f t="shared" si="55"/>
        <v/>
      </c>
      <c r="CE67" s="396" t="str">
        <f t="shared" si="56"/>
        <v/>
      </c>
      <c r="CF67" s="92">
        <v>0</v>
      </c>
      <c r="CG67" s="49">
        <v>0</v>
      </c>
      <c r="CH67" s="311"/>
      <c r="CI67" s="50">
        <f t="shared" si="57"/>
        <v>0</v>
      </c>
      <c r="CJ67" s="186">
        <v>0</v>
      </c>
      <c r="CK67" s="240">
        <v>0</v>
      </c>
      <c r="CL67" s="187">
        <f t="shared" si="119"/>
        <v>0</v>
      </c>
      <c r="CM67" s="241">
        <v>0</v>
      </c>
      <c r="CN67" s="242">
        <f t="shared" si="128"/>
        <v>0</v>
      </c>
      <c r="CO67" s="42">
        <f t="shared" si="58"/>
        <v>0</v>
      </c>
      <c r="CP67" s="188">
        <f t="shared" si="59"/>
        <v>0</v>
      </c>
      <c r="CQ67" s="249">
        <f t="shared" si="60"/>
        <v>0</v>
      </c>
      <c r="CR67" s="93" t="str">
        <f t="shared" si="61"/>
        <v/>
      </c>
      <c r="CS67" s="152">
        <v>0</v>
      </c>
      <c r="CT67" s="320">
        <v>0</v>
      </c>
      <c r="CU67" s="557">
        <f t="shared" si="62"/>
        <v>0</v>
      </c>
      <c r="CV67" s="53">
        <v>0</v>
      </c>
      <c r="CW67" s="314"/>
      <c r="CX67" s="557">
        <f t="shared" si="63"/>
        <v>0</v>
      </c>
      <c r="CY67" s="314"/>
      <c r="CZ67" s="314"/>
      <c r="DA67" s="557" t="str">
        <f t="shared" si="64"/>
        <v/>
      </c>
      <c r="DB67" s="558">
        <f t="shared" si="65"/>
        <v>0</v>
      </c>
      <c r="DC67" s="559">
        <f t="shared" si="66"/>
        <v>0</v>
      </c>
      <c r="DD67" s="153">
        <f t="shared" si="67"/>
        <v>0</v>
      </c>
      <c r="DE67" s="154">
        <v>0</v>
      </c>
      <c r="DF67" s="235">
        <v>0</v>
      </c>
      <c r="DG67" s="557">
        <f t="shared" si="68"/>
        <v>0</v>
      </c>
      <c r="DH67" s="236">
        <v>0</v>
      </c>
      <c r="DI67" s="237">
        <f t="shared" si="129"/>
        <v>0</v>
      </c>
      <c r="DJ67" s="557">
        <f t="shared" si="69"/>
        <v>0</v>
      </c>
      <c r="DK67" s="325">
        <f t="shared" si="70"/>
        <v>0</v>
      </c>
      <c r="DL67" s="324">
        <f t="shared" si="71"/>
        <v>0</v>
      </c>
      <c r="DM67" s="156">
        <f t="shared" si="72"/>
        <v>0</v>
      </c>
      <c r="DN67" s="247">
        <f t="shared" si="73"/>
        <v>0</v>
      </c>
      <c r="DO67" s="94" t="str">
        <f t="shared" si="74"/>
        <v/>
      </c>
      <c r="DP67" s="501">
        <v>0</v>
      </c>
      <c r="DQ67" s="4">
        <v>0</v>
      </c>
      <c r="DR67" s="4">
        <v>0</v>
      </c>
      <c r="DS67" s="498">
        <f t="shared" si="131"/>
        <v>0</v>
      </c>
      <c r="DT67" s="499">
        <f t="shared" si="76"/>
        <v>0</v>
      </c>
      <c r="DU67" s="500" t="str">
        <f t="shared" si="77"/>
        <v/>
      </c>
      <c r="DV67" s="404">
        <v>0</v>
      </c>
      <c r="DW67" s="2">
        <v>0</v>
      </c>
      <c r="DX67" s="2">
        <v>0</v>
      </c>
      <c r="DY67" s="24">
        <f t="shared" si="132"/>
        <v>0</v>
      </c>
      <c r="DZ67" s="249">
        <f t="shared" si="79"/>
        <v>0</v>
      </c>
      <c r="EA67" s="93" t="str">
        <f t="shared" si="80"/>
        <v/>
      </c>
      <c r="EB67" s="152">
        <v>0</v>
      </c>
      <c r="EC67" s="53">
        <v>0</v>
      </c>
      <c r="ED67" s="591">
        <v>0</v>
      </c>
      <c r="EE67" s="560">
        <f t="shared" si="122"/>
        <v>0</v>
      </c>
      <c r="EF67" s="235">
        <v>0</v>
      </c>
      <c r="EG67" s="155">
        <f t="shared" si="81"/>
        <v>0</v>
      </c>
      <c r="EH67" s="236">
        <v>0</v>
      </c>
      <c r="EI67" s="562">
        <f t="shared" si="82"/>
        <v>0</v>
      </c>
      <c r="EJ67" s="247">
        <f t="shared" si="83"/>
        <v>0</v>
      </c>
      <c r="EK67" s="94" t="str">
        <f t="shared" si="84"/>
        <v/>
      </c>
      <c r="EL67" s="6"/>
      <c r="EM67" s="4"/>
      <c r="EN67" s="40" t="str">
        <f t="shared" si="130"/>
        <v/>
      </c>
      <c r="EO67" s="37" t="str">
        <f t="shared" si="86"/>
        <v/>
      </c>
      <c r="EP67" s="27" t="str">
        <f t="shared" si="87"/>
        <v/>
      </c>
      <c r="EQ67" s="119" t="str">
        <f t="shared" si="88"/>
        <v/>
      </c>
      <c r="ER67" s="528" t="str">
        <f t="shared" si="89"/>
        <v/>
      </c>
      <c r="ES67" s="62" t="str">
        <f t="shared" si="90"/>
        <v/>
      </c>
      <c r="ET67" s="51" t="str">
        <f t="shared" si="91"/>
        <v/>
      </c>
      <c r="EU67" s="38" t="str">
        <f t="shared" si="92"/>
        <v/>
      </c>
      <c r="EV67" s="330" t="str">
        <f t="shared" si="93"/>
        <v/>
      </c>
      <c r="EW67" s="75" t="str">
        <f t="shared" si="94"/>
        <v/>
      </c>
      <c r="EX67" s="56" t="str">
        <f t="shared" si="95"/>
        <v/>
      </c>
      <c r="EY67" s="55" t="str">
        <f t="shared" si="96"/>
        <v/>
      </c>
      <c r="EZ67" s="55" t="str">
        <f t="shared" si="97"/>
        <v/>
      </c>
      <c r="FA67" s="55" t="str">
        <f t="shared" si="98"/>
        <v/>
      </c>
      <c r="FB67" s="55" t="str">
        <f t="shared" si="99"/>
        <v/>
      </c>
      <c r="FC67" s="57" t="str">
        <f t="shared" si="100"/>
        <v/>
      </c>
      <c r="FD67" s="56">
        <f t="shared" si="101"/>
        <v>0</v>
      </c>
      <c r="FE67" s="55">
        <f t="shared" si="102"/>
        <v>0</v>
      </c>
      <c r="FF67" s="55">
        <f t="shared" si="103"/>
        <v>0</v>
      </c>
      <c r="FG67" s="55">
        <f t="shared" si="104"/>
        <v>0</v>
      </c>
      <c r="FH67" s="57"/>
      <c r="FI67" s="777"/>
      <c r="FJ67" s="777"/>
      <c r="FK67" s="107">
        <f t="shared" si="105"/>
        <v>0</v>
      </c>
      <c r="FL67" s="107" t="s">
        <v>175</v>
      </c>
      <c r="FM67" s="107">
        <f t="shared" si="106"/>
        <v>200</v>
      </c>
      <c r="FN67" s="107" t="str">
        <f t="shared" si="107"/>
        <v>0/200</v>
      </c>
      <c r="FO67" s="107">
        <f t="shared" si="108"/>
        <v>0</v>
      </c>
      <c r="FP67" s="107" t="s">
        <v>175</v>
      </c>
      <c r="FQ67" s="107">
        <f t="shared" si="109"/>
        <v>200</v>
      </c>
      <c r="FR67" s="107" t="str">
        <f t="shared" si="110"/>
        <v>0/200</v>
      </c>
      <c r="FS67" s="107">
        <f t="shared" si="111"/>
        <v>0</v>
      </c>
      <c r="FT67" s="107" t="s">
        <v>175</v>
      </c>
      <c r="FU67" s="107">
        <f t="shared" si="112"/>
        <v>100</v>
      </c>
      <c r="FV67" s="107" t="str">
        <f t="shared" si="113"/>
        <v>0/100</v>
      </c>
      <c r="FW67" s="107">
        <f t="shared" si="114"/>
        <v>0</v>
      </c>
      <c r="FX67" s="107" t="s">
        <v>175</v>
      </c>
      <c r="FY67" s="107">
        <f t="shared" si="115"/>
        <v>100</v>
      </c>
      <c r="FZ67" s="107" t="str">
        <f t="shared" si="116"/>
        <v>0/100</v>
      </c>
      <c r="GA67" s="107">
        <f t="shared" si="117"/>
        <v>0</v>
      </c>
      <c r="GB67" s="107" t="s">
        <v>175</v>
      </c>
      <c r="GC67" s="107">
        <f t="shared" si="118"/>
        <v>200</v>
      </c>
      <c r="GD67" s="107" t="str">
        <f t="shared" si="29"/>
        <v>0/200</v>
      </c>
    </row>
    <row r="68" spans="1:195" ht="21.75" customHeight="1">
      <c r="A68" s="100">
        <f t="shared" si="30"/>
        <v>0</v>
      </c>
      <c r="B68" s="230">
        <v>60</v>
      </c>
      <c r="C68" s="28">
        <v>60</v>
      </c>
      <c r="D68" s="24">
        <f t="shared" si="31"/>
        <v>0</v>
      </c>
      <c r="E68" s="2"/>
      <c r="F68" s="290"/>
      <c r="G68" s="2"/>
      <c r="H68" s="2"/>
      <c r="I68" s="2"/>
      <c r="J68" s="2"/>
      <c r="K68" s="590"/>
      <c r="L68" s="7">
        <v>0</v>
      </c>
      <c r="M68" s="43">
        <v>0</v>
      </c>
      <c r="N68" s="309">
        <v>0</v>
      </c>
      <c r="O68" s="541">
        <f t="shared" si="32"/>
        <v>0</v>
      </c>
      <c r="P68" s="233">
        <v>0</v>
      </c>
      <c r="Q68" s="541">
        <f t="shared" si="2"/>
        <v>0</v>
      </c>
      <c r="R68" s="234">
        <v>0</v>
      </c>
      <c r="S68" s="541">
        <f t="shared" si="3"/>
        <v>0</v>
      </c>
      <c r="T68" s="246">
        <f t="shared" si="33"/>
        <v>0</v>
      </c>
      <c r="U68" s="25" t="str">
        <f t="shared" si="34"/>
        <v/>
      </c>
      <c r="V68" s="25" t="str">
        <f t="shared" si="35"/>
        <v/>
      </c>
      <c r="W68" s="85" t="str">
        <f t="shared" si="36"/>
        <v/>
      </c>
      <c r="X68" s="346">
        <v>0</v>
      </c>
      <c r="Y68" s="347">
        <v>0</v>
      </c>
      <c r="Z68" s="348">
        <v>0</v>
      </c>
      <c r="AA68" s="544">
        <f t="shared" si="4"/>
        <v>0</v>
      </c>
      <c r="AB68" s="351">
        <v>0</v>
      </c>
      <c r="AC68" s="544">
        <f t="shared" si="5"/>
        <v>0</v>
      </c>
      <c r="AD68" s="352">
        <v>0</v>
      </c>
      <c r="AE68" s="544">
        <f t="shared" si="6"/>
        <v>0</v>
      </c>
      <c r="AF68" s="349">
        <f t="shared" si="37"/>
        <v>0</v>
      </c>
      <c r="AG68" s="344" t="str">
        <f t="shared" si="38"/>
        <v/>
      </c>
      <c r="AH68" s="344" t="str">
        <f t="shared" si="39"/>
        <v/>
      </c>
      <c r="AI68" s="350" t="str">
        <f t="shared" si="40"/>
        <v/>
      </c>
      <c r="AJ68" s="368">
        <v>0</v>
      </c>
      <c r="AK68" s="369">
        <v>0</v>
      </c>
      <c r="AL68" s="370">
        <v>0</v>
      </c>
      <c r="AM68" s="547">
        <f t="shared" si="7"/>
        <v>0</v>
      </c>
      <c r="AN68" s="373">
        <v>0</v>
      </c>
      <c r="AO68" s="547">
        <f t="shared" si="8"/>
        <v>0</v>
      </c>
      <c r="AP68" s="374">
        <v>0</v>
      </c>
      <c r="AQ68" s="547">
        <f t="shared" si="9"/>
        <v>0</v>
      </c>
      <c r="AR68" s="371">
        <f t="shared" si="41"/>
        <v>0</v>
      </c>
      <c r="AS68" s="366" t="str">
        <f t="shared" si="42"/>
        <v/>
      </c>
      <c r="AT68" s="366" t="str">
        <f t="shared" si="43"/>
        <v/>
      </c>
      <c r="AU68" s="372" t="str">
        <f t="shared" si="44"/>
        <v/>
      </c>
      <c r="AV68" s="152">
        <v>0</v>
      </c>
      <c r="AW68" s="53">
        <v>0</v>
      </c>
      <c r="AX68" s="375">
        <v>0</v>
      </c>
      <c r="AY68" s="549">
        <f t="shared" si="10"/>
        <v>0</v>
      </c>
      <c r="AZ68" s="235">
        <v>0</v>
      </c>
      <c r="BA68" s="549">
        <f t="shared" si="11"/>
        <v>0</v>
      </c>
      <c r="BB68" s="236">
        <v>0</v>
      </c>
      <c r="BC68" s="549">
        <f t="shared" si="12"/>
        <v>0</v>
      </c>
      <c r="BD68" s="247">
        <f t="shared" si="45"/>
        <v>0</v>
      </c>
      <c r="BE68" s="54" t="str">
        <f t="shared" si="46"/>
        <v/>
      </c>
      <c r="BF68" s="54" t="str">
        <f t="shared" si="47"/>
        <v/>
      </c>
      <c r="BG68" s="88" t="str">
        <f t="shared" si="48"/>
        <v/>
      </c>
      <c r="BH68" s="95">
        <v>0</v>
      </c>
      <c r="BI68" s="96">
        <v>0</v>
      </c>
      <c r="BJ68" s="376">
        <v>0</v>
      </c>
      <c r="BK68" s="552">
        <f t="shared" si="13"/>
        <v>0</v>
      </c>
      <c r="BL68" s="238">
        <v>0</v>
      </c>
      <c r="BM68" s="552">
        <f t="shared" si="14"/>
        <v>0</v>
      </c>
      <c r="BN68" s="239">
        <v>0</v>
      </c>
      <c r="BO68" s="552">
        <f t="shared" si="15"/>
        <v>0</v>
      </c>
      <c r="BP68" s="248">
        <f t="shared" si="49"/>
        <v>0</v>
      </c>
      <c r="BQ68" s="26" t="str">
        <f t="shared" si="50"/>
        <v/>
      </c>
      <c r="BR68" s="26" t="str">
        <f t="shared" si="51"/>
        <v/>
      </c>
      <c r="BS68" s="39" t="str">
        <f t="shared" si="52"/>
        <v/>
      </c>
      <c r="BT68" s="392">
        <v>0</v>
      </c>
      <c r="BU68" s="393">
        <v>0</v>
      </c>
      <c r="BV68" s="394">
        <v>0</v>
      </c>
      <c r="BW68" s="555">
        <f t="shared" si="16"/>
        <v>0</v>
      </c>
      <c r="BX68" s="397">
        <v>0</v>
      </c>
      <c r="BY68" s="555">
        <f t="shared" si="17"/>
        <v>0</v>
      </c>
      <c r="BZ68" s="398">
        <v>0</v>
      </c>
      <c r="CA68" s="555">
        <f t="shared" si="18"/>
        <v>0</v>
      </c>
      <c r="CB68" s="395">
        <f t="shared" si="53"/>
        <v>0</v>
      </c>
      <c r="CC68" s="390" t="str">
        <f t="shared" si="54"/>
        <v/>
      </c>
      <c r="CD68" s="390" t="str">
        <f t="shared" si="55"/>
        <v/>
      </c>
      <c r="CE68" s="396" t="str">
        <f t="shared" si="56"/>
        <v/>
      </c>
      <c r="CF68" s="92">
        <v>0</v>
      </c>
      <c r="CG68" s="49">
        <v>0</v>
      </c>
      <c r="CH68" s="311"/>
      <c r="CI68" s="50">
        <f t="shared" si="57"/>
        <v>0</v>
      </c>
      <c r="CJ68" s="186">
        <v>0</v>
      </c>
      <c r="CK68" s="240">
        <v>0</v>
      </c>
      <c r="CL68" s="187">
        <f t="shared" si="119"/>
        <v>0</v>
      </c>
      <c r="CM68" s="241">
        <v>0</v>
      </c>
      <c r="CN68" s="242">
        <f t="shared" si="128"/>
        <v>0</v>
      </c>
      <c r="CO68" s="42">
        <f t="shared" si="58"/>
        <v>0</v>
      </c>
      <c r="CP68" s="188">
        <f t="shared" si="59"/>
        <v>0</v>
      </c>
      <c r="CQ68" s="249">
        <f t="shared" si="60"/>
        <v>0</v>
      </c>
      <c r="CR68" s="93" t="str">
        <f t="shared" si="61"/>
        <v/>
      </c>
      <c r="CS68" s="152">
        <v>0</v>
      </c>
      <c r="CT68" s="320">
        <v>0</v>
      </c>
      <c r="CU68" s="557">
        <f t="shared" si="62"/>
        <v>0</v>
      </c>
      <c r="CV68" s="53">
        <v>0</v>
      </c>
      <c r="CW68" s="314"/>
      <c r="CX68" s="557">
        <f t="shared" si="63"/>
        <v>0</v>
      </c>
      <c r="CY68" s="314"/>
      <c r="CZ68" s="314"/>
      <c r="DA68" s="557" t="str">
        <f t="shared" si="64"/>
        <v/>
      </c>
      <c r="DB68" s="558">
        <f t="shared" si="65"/>
        <v>0</v>
      </c>
      <c r="DC68" s="559">
        <f t="shared" si="66"/>
        <v>0</v>
      </c>
      <c r="DD68" s="153">
        <f t="shared" si="67"/>
        <v>0</v>
      </c>
      <c r="DE68" s="154">
        <v>0</v>
      </c>
      <c r="DF68" s="235">
        <v>0</v>
      </c>
      <c r="DG68" s="557">
        <f t="shared" si="68"/>
        <v>0</v>
      </c>
      <c r="DH68" s="236">
        <v>0</v>
      </c>
      <c r="DI68" s="237">
        <f t="shared" si="129"/>
        <v>0</v>
      </c>
      <c r="DJ68" s="557">
        <f t="shared" si="69"/>
        <v>0</v>
      </c>
      <c r="DK68" s="325">
        <f t="shared" si="70"/>
        <v>0</v>
      </c>
      <c r="DL68" s="324">
        <f t="shared" si="71"/>
        <v>0</v>
      </c>
      <c r="DM68" s="156">
        <f t="shared" si="72"/>
        <v>0</v>
      </c>
      <c r="DN68" s="247">
        <f t="shared" si="73"/>
        <v>0</v>
      </c>
      <c r="DO68" s="94" t="str">
        <f t="shared" si="74"/>
        <v/>
      </c>
      <c r="DP68" s="501">
        <v>0</v>
      </c>
      <c r="DQ68" s="4">
        <v>0</v>
      </c>
      <c r="DR68" s="4">
        <v>0</v>
      </c>
      <c r="DS68" s="498">
        <f t="shared" si="131"/>
        <v>0</v>
      </c>
      <c r="DT68" s="499">
        <f t="shared" si="76"/>
        <v>0</v>
      </c>
      <c r="DU68" s="500" t="str">
        <f t="shared" si="77"/>
        <v/>
      </c>
      <c r="DV68" s="404">
        <v>0</v>
      </c>
      <c r="DW68" s="2">
        <v>0</v>
      </c>
      <c r="DX68" s="2">
        <v>0</v>
      </c>
      <c r="DY68" s="24">
        <f t="shared" si="132"/>
        <v>0</v>
      </c>
      <c r="DZ68" s="249">
        <f t="shared" si="79"/>
        <v>0</v>
      </c>
      <c r="EA68" s="93" t="str">
        <f t="shared" si="80"/>
        <v/>
      </c>
      <c r="EB68" s="152">
        <v>0</v>
      </c>
      <c r="EC68" s="53">
        <v>0</v>
      </c>
      <c r="ED68" s="591">
        <v>0</v>
      </c>
      <c r="EE68" s="560">
        <f t="shared" si="122"/>
        <v>0</v>
      </c>
      <c r="EF68" s="235">
        <v>0</v>
      </c>
      <c r="EG68" s="155">
        <f t="shared" si="81"/>
        <v>0</v>
      </c>
      <c r="EH68" s="236">
        <v>0</v>
      </c>
      <c r="EI68" s="562">
        <f t="shared" si="82"/>
        <v>0</v>
      </c>
      <c r="EJ68" s="247">
        <f t="shared" si="83"/>
        <v>0</v>
      </c>
      <c r="EK68" s="94" t="str">
        <f t="shared" si="84"/>
        <v/>
      </c>
      <c r="EL68" s="6"/>
      <c r="EM68" s="4"/>
      <c r="EN68" s="40" t="str">
        <f t="shared" si="130"/>
        <v/>
      </c>
      <c r="EO68" s="37" t="str">
        <f t="shared" si="86"/>
        <v/>
      </c>
      <c r="EP68" s="27" t="str">
        <f t="shared" si="87"/>
        <v/>
      </c>
      <c r="EQ68" s="119" t="str">
        <f t="shared" si="88"/>
        <v/>
      </c>
      <c r="ER68" s="528" t="str">
        <f t="shared" si="89"/>
        <v/>
      </c>
      <c r="ES68" s="62" t="str">
        <f t="shared" si="90"/>
        <v/>
      </c>
      <c r="ET68" s="51" t="str">
        <f t="shared" si="91"/>
        <v/>
      </c>
      <c r="EU68" s="38" t="str">
        <f t="shared" si="92"/>
        <v/>
      </c>
      <c r="EV68" s="330" t="str">
        <f t="shared" si="93"/>
        <v/>
      </c>
      <c r="EW68" s="75" t="str">
        <f t="shared" si="94"/>
        <v/>
      </c>
      <c r="EX68" s="56" t="str">
        <f t="shared" si="95"/>
        <v/>
      </c>
      <c r="EY68" s="55" t="str">
        <f t="shared" si="96"/>
        <v/>
      </c>
      <c r="EZ68" s="55" t="str">
        <f t="shared" si="97"/>
        <v/>
      </c>
      <c r="FA68" s="55" t="str">
        <f t="shared" si="98"/>
        <v/>
      </c>
      <c r="FB68" s="55" t="str">
        <f t="shared" si="99"/>
        <v/>
      </c>
      <c r="FC68" s="57" t="str">
        <f t="shared" si="100"/>
        <v/>
      </c>
      <c r="FD68" s="56">
        <f t="shared" si="101"/>
        <v>0</v>
      </c>
      <c r="FE68" s="55">
        <f t="shared" si="102"/>
        <v>0</v>
      </c>
      <c r="FF68" s="55">
        <f t="shared" si="103"/>
        <v>0</v>
      </c>
      <c r="FG68" s="55">
        <f t="shared" si="104"/>
        <v>0</v>
      </c>
      <c r="FH68" s="57"/>
      <c r="FI68" s="777"/>
      <c r="FJ68" s="777"/>
      <c r="FK68" s="107">
        <f t="shared" si="105"/>
        <v>0</v>
      </c>
      <c r="FL68" s="107" t="s">
        <v>175</v>
      </c>
      <c r="FM68" s="107">
        <f t="shared" si="106"/>
        <v>200</v>
      </c>
      <c r="FN68" s="107" t="str">
        <f t="shared" si="107"/>
        <v>0/200</v>
      </c>
      <c r="FO68" s="107">
        <f t="shared" si="108"/>
        <v>0</v>
      </c>
      <c r="FP68" s="107" t="s">
        <v>175</v>
      </c>
      <c r="FQ68" s="107">
        <f t="shared" si="109"/>
        <v>200</v>
      </c>
      <c r="FR68" s="107" t="str">
        <f t="shared" si="110"/>
        <v>0/200</v>
      </c>
      <c r="FS68" s="107">
        <f t="shared" si="111"/>
        <v>0</v>
      </c>
      <c r="FT68" s="107" t="s">
        <v>175</v>
      </c>
      <c r="FU68" s="107">
        <f t="shared" si="112"/>
        <v>100</v>
      </c>
      <c r="FV68" s="107" t="str">
        <f t="shared" si="113"/>
        <v>0/100</v>
      </c>
      <c r="FW68" s="107">
        <f t="shared" si="114"/>
        <v>0</v>
      </c>
      <c r="FX68" s="107" t="s">
        <v>175</v>
      </c>
      <c r="FY68" s="107">
        <f t="shared" si="115"/>
        <v>100</v>
      </c>
      <c r="FZ68" s="107" t="str">
        <f t="shared" si="116"/>
        <v>0/100</v>
      </c>
      <c r="GA68" s="107">
        <f t="shared" si="117"/>
        <v>0</v>
      </c>
      <c r="GB68" s="107" t="s">
        <v>175</v>
      </c>
      <c r="GC68" s="107">
        <f t="shared" si="118"/>
        <v>200</v>
      </c>
      <c r="GD68" s="107" t="str">
        <f t="shared" si="29"/>
        <v>0/200</v>
      </c>
    </row>
    <row r="69" spans="1:195" ht="21.75" customHeight="1">
      <c r="A69" s="100">
        <f t="shared" si="30"/>
        <v>0</v>
      </c>
      <c r="B69" s="230">
        <v>61</v>
      </c>
      <c r="C69" s="23">
        <v>61</v>
      </c>
      <c r="D69" s="24">
        <f t="shared" si="31"/>
        <v>0</v>
      </c>
      <c r="E69" s="2"/>
      <c r="F69" s="290"/>
      <c r="G69" s="1"/>
      <c r="H69" s="2"/>
      <c r="I69" s="2"/>
      <c r="J69" s="2"/>
      <c r="K69" s="590"/>
      <c r="L69" s="7">
        <v>0</v>
      </c>
      <c r="M69" s="43">
        <v>0</v>
      </c>
      <c r="N69" s="309">
        <v>0</v>
      </c>
      <c r="O69" s="541">
        <f t="shared" si="32"/>
        <v>0</v>
      </c>
      <c r="P69" s="233">
        <v>0</v>
      </c>
      <c r="Q69" s="541">
        <f t="shared" si="2"/>
        <v>0</v>
      </c>
      <c r="R69" s="234">
        <v>0</v>
      </c>
      <c r="S69" s="541">
        <f t="shared" si="3"/>
        <v>0</v>
      </c>
      <c r="T69" s="246">
        <f t="shared" si="33"/>
        <v>0</v>
      </c>
      <c r="U69" s="25" t="str">
        <f t="shared" si="34"/>
        <v/>
      </c>
      <c r="V69" s="25" t="str">
        <f t="shared" si="35"/>
        <v/>
      </c>
      <c r="W69" s="85" t="str">
        <f t="shared" si="36"/>
        <v/>
      </c>
      <c r="X69" s="346">
        <v>0</v>
      </c>
      <c r="Y69" s="347">
        <v>0</v>
      </c>
      <c r="Z69" s="348">
        <v>0</v>
      </c>
      <c r="AA69" s="544">
        <f t="shared" si="4"/>
        <v>0</v>
      </c>
      <c r="AB69" s="351">
        <v>0</v>
      </c>
      <c r="AC69" s="544">
        <f t="shared" si="5"/>
        <v>0</v>
      </c>
      <c r="AD69" s="352">
        <v>0</v>
      </c>
      <c r="AE69" s="544">
        <f t="shared" si="6"/>
        <v>0</v>
      </c>
      <c r="AF69" s="349">
        <f t="shared" si="37"/>
        <v>0</v>
      </c>
      <c r="AG69" s="344" t="str">
        <f t="shared" si="38"/>
        <v/>
      </c>
      <c r="AH69" s="344" t="str">
        <f t="shared" si="39"/>
        <v/>
      </c>
      <c r="AI69" s="350" t="str">
        <f t="shared" si="40"/>
        <v/>
      </c>
      <c r="AJ69" s="368">
        <v>0</v>
      </c>
      <c r="AK69" s="369">
        <v>0</v>
      </c>
      <c r="AL69" s="370">
        <v>0</v>
      </c>
      <c r="AM69" s="547">
        <f t="shared" si="7"/>
        <v>0</v>
      </c>
      <c r="AN69" s="373">
        <v>0</v>
      </c>
      <c r="AO69" s="547">
        <f t="shared" si="8"/>
        <v>0</v>
      </c>
      <c r="AP69" s="374">
        <v>0</v>
      </c>
      <c r="AQ69" s="547">
        <f t="shared" si="9"/>
        <v>0</v>
      </c>
      <c r="AR69" s="371">
        <f t="shared" si="41"/>
        <v>0</v>
      </c>
      <c r="AS69" s="366" t="str">
        <f t="shared" si="42"/>
        <v/>
      </c>
      <c r="AT69" s="366" t="str">
        <f t="shared" si="43"/>
        <v/>
      </c>
      <c r="AU69" s="372" t="str">
        <f t="shared" si="44"/>
        <v/>
      </c>
      <c r="AV69" s="152">
        <v>0</v>
      </c>
      <c r="AW69" s="53">
        <v>0</v>
      </c>
      <c r="AX69" s="375">
        <v>0</v>
      </c>
      <c r="AY69" s="549">
        <f t="shared" si="10"/>
        <v>0</v>
      </c>
      <c r="AZ69" s="235">
        <v>0</v>
      </c>
      <c r="BA69" s="549">
        <f t="shared" si="11"/>
        <v>0</v>
      </c>
      <c r="BB69" s="236">
        <v>0</v>
      </c>
      <c r="BC69" s="549">
        <f t="shared" si="12"/>
        <v>0</v>
      </c>
      <c r="BD69" s="247">
        <f t="shared" si="45"/>
        <v>0</v>
      </c>
      <c r="BE69" s="54" t="str">
        <f t="shared" si="46"/>
        <v/>
      </c>
      <c r="BF69" s="54" t="str">
        <f t="shared" si="47"/>
        <v/>
      </c>
      <c r="BG69" s="88" t="str">
        <f t="shared" si="48"/>
        <v/>
      </c>
      <c r="BH69" s="95">
        <v>0</v>
      </c>
      <c r="BI69" s="96">
        <v>0</v>
      </c>
      <c r="BJ69" s="376">
        <v>0</v>
      </c>
      <c r="BK69" s="552">
        <f t="shared" si="13"/>
        <v>0</v>
      </c>
      <c r="BL69" s="238">
        <v>0</v>
      </c>
      <c r="BM69" s="552">
        <f t="shared" si="14"/>
        <v>0</v>
      </c>
      <c r="BN69" s="239">
        <v>0</v>
      </c>
      <c r="BO69" s="552">
        <f t="shared" si="15"/>
        <v>0</v>
      </c>
      <c r="BP69" s="248">
        <f t="shared" si="49"/>
        <v>0</v>
      </c>
      <c r="BQ69" s="26" t="str">
        <f t="shared" si="50"/>
        <v/>
      </c>
      <c r="BR69" s="26" t="str">
        <f t="shared" si="51"/>
        <v/>
      </c>
      <c r="BS69" s="39" t="str">
        <f t="shared" si="52"/>
        <v/>
      </c>
      <c r="BT69" s="392">
        <v>0</v>
      </c>
      <c r="BU69" s="393">
        <v>0</v>
      </c>
      <c r="BV69" s="394">
        <v>0</v>
      </c>
      <c r="BW69" s="555">
        <f t="shared" si="16"/>
        <v>0</v>
      </c>
      <c r="BX69" s="397">
        <v>0</v>
      </c>
      <c r="BY69" s="555">
        <f t="shared" si="17"/>
        <v>0</v>
      </c>
      <c r="BZ69" s="398">
        <v>0</v>
      </c>
      <c r="CA69" s="555">
        <f t="shared" si="18"/>
        <v>0</v>
      </c>
      <c r="CB69" s="395">
        <f t="shared" si="53"/>
        <v>0</v>
      </c>
      <c r="CC69" s="390" t="str">
        <f t="shared" si="54"/>
        <v/>
      </c>
      <c r="CD69" s="390" t="str">
        <f t="shared" si="55"/>
        <v/>
      </c>
      <c r="CE69" s="396" t="str">
        <f t="shared" si="56"/>
        <v/>
      </c>
      <c r="CF69" s="92">
        <v>0</v>
      </c>
      <c r="CG69" s="49">
        <v>0</v>
      </c>
      <c r="CH69" s="311"/>
      <c r="CI69" s="50">
        <f t="shared" si="57"/>
        <v>0</v>
      </c>
      <c r="CJ69" s="186">
        <v>0</v>
      </c>
      <c r="CK69" s="240">
        <v>0</v>
      </c>
      <c r="CL69" s="187">
        <f t="shared" si="119"/>
        <v>0</v>
      </c>
      <c r="CM69" s="241">
        <v>0</v>
      </c>
      <c r="CN69" s="242">
        <f t="shared" si="128"/>
        <v>0</v>
      </c>
      <c r="CO69" s="42">
        <f t="shared" si="58"/>
        <v>0</v>
      </c>
      <c r="CP69" s="188">
        <f t="shared" si="59"/>
        <v>0</v>
      </c>
      <c r="CQ69" s="249">
        <f t="shared" si="60"/>
        <v>0</v>
      </c>
      <c r="CR69" s="93" t="str">
        <f t="shared" si="61"/>
        <v/>
      </c>
      <c r="CS69" s="152">
        <v>0</v>
      </c>
      <c r="CT69" s="320">
        <v>0</v>
      </c>
      <c r="CU69" s="557">
        <f t="shared" si="62"/>
        <v>0</v>
      </c>
      <c r="CV69" s="53">
        <v>0</v>
      </c>
      <c r="CW69" s="314"/>
      <c r="CX69" s="557">
        <f t="shared" si="63"/>
        <v>0</v>
      </c>
      <c r="CY69" s="314"/>
      <c r="CZ69" s="314"/>
      <c r="DA69" s="557" t="str">
        <f t="shared" si="64"/>
        <v/>
      </c>
      <c r="DB69" s="558">
        <f t="shared" si="65"/>
        <v>0</v>
      </c>
      <c r="DC69" s="559">
        <f t="shared" si="66"/>
        <v>0</v>
      </c>
      <c r="DD69" s="153">
        <f t="shared" si="67"/>
        <v>0</v>
      </c>
      <c r="DE69" s="154">
        <v>0</v>
      </c>
      <c r="DF69" s="235">
        <v>0</v>
      </c>
      <c r="DG69" s="557">
        <f t="shared" si="68"/>
        <v>0</v>
      </c>
      <c r="DH69" s="236">
        <v>0</v>
      </c>
      <c r="DI69" s="237">
        <f t="shared" si="129"/>
        <v>0</v>
      </c>
      <c r="DJ69" s="557">
        <f t="shared" si="69"/>
        <v>0</v>
      </c>
      <c r="DK69" s="325">
        <f t="shared" si="70"/>
        <v>0</v>
      </c>
      <c r="DL69" s="324">
        <f t="shared" si="71"/>
        <v>0</v>
      </c>
      <c r="DM69" s="156">
        <f t="shared" si="72"/>
        <v>0</v>
      </c>
      <c r="DN69" s="247">
        <f t="shared" si="73"/>
        <v>0</v>
      </c>
      <c r="DO69" s="94" t="str">
        <f t="shared" si="74"/>
        <v/>
      </c>
      <c r="DP69" s="501">
        <v>0</v>
      </c>
      <c r="DQ69" s="4">
        <v>0</v>
      </c>
      <c r="DR69" s="4">
        <v>0</v>
      </c>
      <c r="DS69" s="498">
        <f t="shared" si="131"/>
        <v>0</v>
      </c>
      <c r="DT69" s="499">
        <f t="shared" si="76"/>
        <v>0</v>
      </c>
      <c r="DU69" s="500" t="str">
        <f t="shared" si="77"/>
        <v/>
      </c>
      <c r="DV69" s="404">
        <v>0</v>
      </c>
      <c r="DW69" s="2">
        <v>0</v>
      </c>
      <c r="DX69" s="2">
        <v>0</v>
      </c>
      <c r="DY69" s="24">
        <f t="shared" si="132"/>
        <v>0</v>
      </c>
      <c r="DZ69" s="249">
        <f t="shared" si="79"/>
        <v>0</v>
      </c>
      <c r="EA69" s="93" t="str">
        <f t="shared" si="80"/>
        <v/>
      </c>
      <c r="EB69" s="152">
        <v>0</v>
      </c>
      <c r="EC69" s="53">
        <v>0</v>
      </c>
      <c r="ED69" s="591">
        <v>0</v>
      </c>
      <c r="EE69" s="560">
        <f t="shared" si="122"/>
        <v>0</v>
      </c>
      <c r="EF69" s="235">
        <v>0</v>
      </c>
      <c r="EG69" s="155">
        <f t="shared" si="81"/>
        <v>0</v>
      </c>
      <c r="EH69" s="236">
        <v>0</v>
      </c>
      <c r="EI69" s="562">
        <f t="shared" si="82"/>
        <v>0</v>
      </c>
      <c r="EJ69" s="247">
        <f t="shared" si="83"/>
        <v>0</v>
      </c>
      <c r="EK69" s="94" t="str">
        <f t="shared" si="84"/>
        <v/>
      </c>
      <c r="EL69" s="6"/>
      <c r="EM69" s="4"/>
      <c r="EN69" s="40" t="str">
        <f t="shared" si="130"/>
        <v/>
      </c>
      <c r="EO69" s="37" t="str">
        <f t="shared" si="86"/>
        <v/>
      </c>
      <c r="EP69" s="27" t="str">
        <f t="shared" si="87"/>
        <v/>
      </c>
      <c r="EQ69" s="119" t="str">
        <f t="shared" si="88"/>
        <v/>
      </c>
      <c r="ER69" s="528" t="str">
        <f t="shared" si="89"/>
        <v/>
      </c>
      <c r="ES69" s="62" t="str">
        <f t="shared" si="90"/>
        <v/>
      </c>
      <c r="ET69" s="51" t="str">
        <f t="shared" si="91"/>
        <v/>
      </c>
      <c r="EU69" s="38" t="str">
        <f t="shared" si="92"/>
        <v/>
      </c>
      <c r="EV69" s="330" t="str">
        <f t="shared" si="93"/>
        <v/>
      </c>
      <c r="EW69" s="75" t="str">
        <f t="shared" si="94"/>
        <v/>
      </c>
      <c r="EX69" s="56" t="str">
        <f t="shared" si="95"/>
        <v/>
      </c>
      <c r="EY69" s="55" t="str">
        <f t="shared" si="96"/>
        <v/>
      </c>
      <c r="EZ69" s="55" t="str">
        <f t="shared" si="97"/>
        <v/>
      </c>
      <c r="FA69" s="55" t="str">
        <f t="shared" si="98"/>
        <v/>
      </c>
      <c r="FB69" s="55" t="str">
        <f t="shared" si="99"/>
        <v/>
      </c>
      <c r="FC69" s="57" t="str">
        <f t="shared" si="100"/>
        <v/>
      </c>
      <c r="FD69" s="56">
        <f t="shared" si="101"/>
        <v>0</v>
      </c>
      <c r="FE69" s="55">
        <f t="shared" si="102"/>
        <v>0</v>
      </c>
      <c r="FF69" s="55">
        <f t="shared" si="103"/>
        <v>0</v>
      </c>
      <c r="FG69" s="55">
        <f t="shared" si="104"/>
        <v>0</v>
      </c>
      <c r="FH69" s="57"/>
      <c r="FI69" s="777"/>
      <c r="FJ69" s="777"/>
      <c r="FK69" s="107">
        <f t="shared" si="105"/>
        <v>0</v>
      </c>
      <c r="FL69" s="107" t="s">
        <v>175</v>
      </c>
      <c r="FM69" s="107">
        <f t="shared" si="106"/>
        <v>200</v>
      </c>
      <c r="FN69" s="107" t="str">
        <f t="shared" si="107"/>
        <v>0/200</v>
      </c>
      <c r="FO69" s="107">
        <f t="shared" si="108"/>
        <v>0</v>
      </c>
      <c r="FP69" s="107" t="s">
        <v>175</v>
      </c>
      <c r="FQ69" s="107">
        <f t="shared" si="109"/>
        <v>200</v>
      </c>
      <c r="FR69" s="107" t="str">
        <f t="shared" si="110"/>
        <v>0/200</v>
      </c>
      <c r="FS69" s="107">
        <f t="shared" si="111"/>
        <v>0</v>
      </c>
      <c r="FT69" s="107" t="s">
        <v>175</v>
      </c>
      <c r="FU69" s="107">
        <f t="shared" si="112"/>
        <v>100</v>
      </c>
      <c r="FV69" s="107" t="str">
        <f t="shared" si="113"/>
        <v>0/100</v>
      </c>
      <c r="FW69" s="107">
        <f t="shared" si="114"/>
        <v>0</v>
      </c>
      <c r="FX69" s="107" t="s">
        <v>175</v>
      </c>
      <c r="FY69" s="107">
        <f t="shared" si="115"/>
        <v>100</v>
      </c>
      <c r="FZ69" s="107" t="str">
        <f t="shared" si="116"/>
        <v>0/100</v>
      </c>
      <c r="GA69" s="107">
        <f t="shared" si="117"/>
        <v>0</v>
      </c>
      <c r="GB69" s="107" t="s">
        <v>175</v>
      </c>
      <c r="GC69" s="107">
        <f t="shared" si="118"/>
        <v>200</v>
      </c>
      <c r="GD69" s="107" t="str">
        <f t="shared" si="29"/>
        <v>0/200</v>
      </c>
    </row>
    <row r="70" spans="1:195" ht="21.75" customHeight="1">
      <c r="A70" s="100">
        <f t="shared" si="30"/>
        <v>0</v>
      </c>
      <c r="B70" s="230">
        <v>62</v>
      </c>
      <c r="C70" s="28">
        <v>62</v>
      </c>
      <c r="D70" s="24">
        <f t="shared" si="31"/>
        <v>0</v>
      </c>
      <c r="E70" s="2"/>
      <c r="F70" s="290"/>
      <c r="G70" s="2"/>
      <c r="H70" s="2"/>
      <c r="I70" s="2"/>
      <c r="J70" s="2"/>
      <c r="K70" s="590"/>
      <c r="L70" s="7">
        <v>0</v>
      </c>
      <c r="M70" s="43">
        <v>0</v>
      </c>
      <c r="N70" s="309">
        <v>0</v>
      </c>
      <c r="O70" s="541">
        <f t="shared" si="32"/>
        <v>0</v>
      </c>
      <c r="P70" s="233">
        <v>0</v>
      </c>
      <c r="Q70" s="541">
        <f t="shared" si="2"/>
        <v>0</v>
      </c>
      <c r="R70" s="234">
        <v>0</v>
      </c>
      <c r="S70" s="541">
        <f t="shared" si="3"/>
        <v>0</v>
      </c>
      <c r="T70" s="246">
        <f t="shared" si="33"/>
        <v>0</v>
      </c>
      <c r="U70" s="25" t="str">
        <f t="shared" si="34"/>
        <v/>
      </c>
      <c r="V70" s="25" t="str">
        <f t="shared" si="35"/>
        <v/>
      </c>
      <c r="W70" s="85" t="str">
        <f t="shared" si="36"/>
        <v/>
      </c>
      <c r="X70" s="346">
        <v>0</v>
      </c>
      <c r="Y70" s="347">
        <v>0</v>
      </c>
      <c r="Z70" s="348">
        <v>0</v>
      </c>
      <c r="AA70" s="544">
        <f t="shared" si="4"/>
        <v>0</v>
      </c>
      <c r="AB70" s="351">
        <v>0</v>
      </c>
      <c r="AC70" s="544">
        <f t="shared" si="5"/>
        <v>0</v>
      </c>
      <c r="AD70" s="352">
        <v>0</v>
      </c>
      <c r="AE70" s="544">
        <f t="shared" si="6"/>
        <v>0</v>
      </c>
      <c r="AF70" s="349">
        <f t="shared" si="37"/>
        <v>0</v>
      </c>
      <c r="AG70" s="344" t="str">
        <f t="shared" si="38"/>
        <v/>
      </c>
      <c r="AH70" s="344" t="str">
        <f t="shared" si="39"/>
        <v/>
      </c>
      <c r="AI70" s="350" t="str">
        <f t="shared" si="40"/>
        <v/>
      </c>
      <c r="AJ70" s="368">
        <v>0</v>
      </c>
      <c r="AK70" s="369">
        <v>0</v>
      </c>
      <c r="AL70" s="370">
        <v>0</v>
      </c>
      <c r="AM70" s="547">
        <f t="shared" si="7"/>
        <v>0</v>
      </c>
      <c r="AN70" s="373">
        <v>0</v>
      </c>
      <c r="AO70" s="547">
        <f t="shared" si="8"/>
        <v>0</v>
      </c>
      <c r="AP70" s="374">
        <v>0</v>
      </c>
      <c r="AQ70" s="547">
        <f t="shared" si="9"/>
        <v>0</v>
      </c>
      <c r="AR70" s="371">
        <f t="shared" si="41"/>
        <v>0</v>
      </c>
      <c r="AS70" s="366" t="str">
        <f t="shared" si="42"/>
        <v/>
      </c>
      <c r="AT70" s="366" t="str">
        <f t="shared" si="43"/>
        <v/>
      </c>
      <c r="AU70" s="372" t="str">
        <f t="shared" si="44"/>
        <v/>
      </c>
      <c r="AV70" s="152">
        <v>0</v>
      </c>
      <c r="AW70" s="53">
        <v>0</v>
      </c>
      <c r="AX70" s="375">
        <v>0</v>
      </c>
      <c r="AY70" s="549">
        <f t="shared" si="10"/>
        <v>0</v>
      </c>
      <c r="AZ70" s="235">
        <v>0</v>
      </c>
      <c r="BA70" s="549">
        <f t="shared" si="11"/>
        <v>0</v>
      </c>
      <c r="BB70" s="236">
        <v>0</v>
      </c>
      <c r="BC70" s="549">
        <f t="shared" si="12"/>
        <v>0</v>
      </c>
      <c r="BD70" s="247">
        <f t="shared" si="45"/>
        <v>0</v>
      </c>
      <c r="BE70" s="54" t="str">
        <f t="shared" si="46"/>
        <v/>
      </c>
      <c r="BF70" s="54" t="str">
        <f t="shared" si="47"/>
        <v/>
      </c>
      <c r="BG70" s="88" t="str">
        <f t="shared" si="48"/>
        <v/>
      </c>
      <c r="BH70" s="95">
        <v>0</v>
      </c>
      <c r="BI70" s="96">
        <v>0</v>
      </c>
      <c r="BJ70" s="376">
        <v>0</v>
      </c>
      <c r="BK70" s="552">
        <f t="shared" si="13"/>
        <v>0</v>
      </c>
      <c r="BL70" s="238">
        <v>0</v>
      </c>
      <c r="BM70" s="552">
        <f t="shared" si="14"/>
        <v>0</v>
      </c>
      <c r="BN70" s="239">
        <v>0</v>
      </c>
      <c r="BO70" s="552">
        <f t="shared" si="15"/>
        <v>0</v>
      </c>
      <c r="BP70" s="248">
        <f t="shared" si="49"/>
        <v>0</v>
      </c>
      <c r="BQ70" s="26" t="str">
        <f t="shared" si="50"/>
        <v/>
      </c>
      <c r="BR70" s="26" t="str">
        <f t="shared" si="51"/>
        <v/>
      </c>
      <c r="BS70" s="39" t="str">
        <f t="shared" si="52"/>
        <v/>
      </c>
      <c r="BT70" s="392">
        <v>0</v>
      </c>
      <c r="BU70" s="393">
        <v>0</v>
      </c>
      <c r="BV70" s="394">
        <v>0</v>
      </c>
      <c r="BW70" s="555">
        <f t="shared" si="16"/>
        <v>0</v>
      </c>
      <c r="BX70" s="397">
        <v>0</v>
      </c>
      <c r="BY70" s="555">
        <f t="shared" si="17"/>
        <v>0</v>
      </c>
      <c r="BZ70" s="398">
        <v>0</v>
      </c>
      <c r="CA70" s="555">
        <f t="shared" si="18"/>
        <v>0</v>
      </c>
      <c r="CB70" s="395">
        <f t="shared" si="53"/>
        <v>0</v>
      </c>
      <c r="CC70" s="390" t="str">
        <f t="shared" si="54"/>
        <v/>
      </c>
      <c r="CD70" s="390" t="str">
        <f t="shared" si="55"/>
        <v/>
      </c>
      <c r="CE70" s="396" t="str">
        <f t="shared" si="56"/>
        <v/>
      </c>
      <c r="CF70" s="92">
        <v>0</v>
      </c>
      <c r="CG70" s="49">
        <v>0</v>
      </c>
      <c r="CH70" s="311"/>
      <c r="CI70" s="50">
        <f t="shared" si="57"/>
        <v>0</v>
      </c>
      <c r="CJ70" s="186">
        <v>0</v>
      </c>
      <c r="CK70" s="240">
        <v>0</v>
      </c>
      <c r="CL70" s="187">
        <f t="shared" si="119"/>
        <v>0</v>
      </c>
      <c r="CM70" s="241">
        <v>0</v>
      </c>
      <c r="CN70" s="242">
        <f t="shared" si="128"/>
        <v>0</v>
      </c>
      <c r="CO70" s="42">
        <f t="shared" si="58"/>
        <v>0</v>
      </c>
      <c r="CP70" s="188">
        <f t="shared" si="59"/>
        <v>0</v>
      </c>
      <c r="CQ70" s="249">
        <f t="shared" si="60"/>
        <v>0</v>
      </c>
      <c r="CR70" s="93" t="str">
        <f t="shared" si="61"/>
        <v/>
      </c>
      <c r="CS70" s="152">
        <v>0</v>
      </c>
      <c r="CT70" s="320">
        <v>0</v>
      </c>
      <c r="CU70" s="557">
        <f t="shared" si="62"/>
        <v>0</v>
      </c>
      <c r="CV70" s="53">
        <v>0</v>
      </c>
      <c r="CW70" s="314"/>
      <c r="CX70" s="557">
        <f t="shared" si="63"/>
        <v>0</v>
      </c>
      <c r="CY70" s="314"/>
      <c r="CZ70" s="314"/>
      <c r="DA70" s="557" t="str">
        <f t="shared" si="64"/>
        <v/>
      </c>
      <c r="DB70" s="558">
        <f t="shared" si="65"/>
        <v>0</v>
      </c>
      <c r="DC70" s="559">
        <f t="shared" si="66"/>
        <v>0</v>
      </c>
      <c r="DD70" s="153">
        <f t="shared" si="67"/>
        <v>0</v>
      </c>
      <c r="DE70" s="154">
        <v>0</v>
      </c>
      <c r="DF70" s="235">
        <v>0</v>
      </c>
      <c r="DG70" s="557">
        <f t="shared" si="68"/>
        <v>0</v>
      </c>
      <c r="DH70" s="236">
        <v>0</v>
      </c>
      <c r="DI70" s="237">
        <f t="shared" si="129"/>
        <v>0</v>
      </c>
      <c r="DJ70" s="557">
        <f t="shared" si="69"/>
        <v>0</v>
      </c>
      <c r="DK70" s="325">
        <f t="shared" si="70"/>
        <v>0</v>
      </c>
      <c r="DL70" s="324">
        <f t="shared" si="71"/>
        <v>0</v>
      </c>
      <c r="DM70" s="156">
        <f t="shared" si="72"/>
        <v>0</v>
      </c>
      <c r="DN70" s="247">
        <f t="shared" si="73"/>
        <v>0</v>
      </c>
      <c r="DO70" s="94" t="str">
        <f t="shared" si="74"/>
        <v/>
      </c>
      <c r="DP70" s="501">
        <v>0</v>
      </c>
      <c r="DQ70" s="4">
        <v>0</v>
      </c>
      <c r="DR70" s="4">
        <v>0</v>
      </c>
      <c r="DS70" s="498">
        <f t="shared" si="131"/>
        <v>0</v>
      </c>
      <c r="DT70" s="499">
        <f t="shared" si="76"/>
        <v>0</v>
      </c>
      <c r="DU70" s="500" t="str">
        <f t="shared" si="77"/>
        <v/>
      </c>
      <c r="DV70" s="404">
        <v>0</v>
      </c>
      <c r="DW70" s="2">
        <v>0</v>
      </c>
      <c r="DX70" s="2">
        <v>0</v>
      </c>
      <c r="DY70" s="24">
        <f t="shared" si="132"/>
        <v>0</v>
      </c>
      <c r="DZ70" s="249">
        <f t="shared" si="79"/>
        <v>0</v>
      </c>
      <c r="EA70" s="93" t="str">
        <f t="shared" si="80"/>
        <v/>
      </c>
      <c r="EB70" s="152">
        <v>0</v>
      </c>
      <c r="EC70" s="53">
        <v>0</v>
      </c>
      <c r="ED70" s="591">
        <v>0</v>
      </c>
      <c r="EE70" s="560">
        <f t="shared" si="122"/>
        <v>0</v>
      </c>
      <c r="EF70" s="235">
        <v>0</v>
      </c>
      <c r="EG70" s="155">
        <f t="shared" si="81"/>
        <v>0</v>
      </c>
      <c r="EH70" s="236">
        <v>0</v>
      </c>
      <c r="EI70" s="562">
        <f t="shared" si="82"/>
        <v>0</v>
      </c>
      <c r="EJ70" s="247">
        <f t="shared" si="83"/>
        <v>0</v>
      </c>
      <c r="EK70" s="94" t="str">
        <f t="shared" si="84"/>
        <v/>
      </c>
      <c r="EL70" s="6"/>
      <c r="EM70" s="4"/>
      <c r="EN70" s="40" t="str">
        <f t="shared" si="130"/>
        <v/>
      </c>
      <c r="EO70" s="37" t="str">
        <f t="shared" si="86"/>
        <v/>
      </c>
      <c r="EP70" s="27" t="str">
        <f t="shared" si="87"/>
        <v/>
      </c>
      <c r="EQ70" s="119" t="str">
        <f t="shared" si="88"/>
        <v/>
      </c>
      <c r="ER70" s="528" t="str">
        <f t="shared" si="89"/>
        <v/>
      </c>
      <c r="ES70" s="62" t="str">
        <f t="shared" si="90"/>
        <v/>
      </c>
      <c r="ET70" s="51" t="str">
        <f t="shared" si="91"/>
        <v/>
      </c>
      <c r="EU70" s="38" t="str">
        <f t="shared" si="92"/>
        <v/>
      </c>
      <c r="EV70" s="330" t="str">
        <f t="shared" si="93"/>
        <v/>
      </c>
      <c r="EW70" s="75" t="str">
        <f t="shared" si="94"/>
        <v/>
      </c>
      <c r="EX70" s="56" t="str">
        <f t="shared" si="95"/>
        <v/>
      </c>
      <c r="EY70" s="55" t="str">
        <f t="shared" si="96"/>
        <v/>
      </c>
      <c r="EZ70" s="55" t="str">
        <f t="shared" si="97"/>
        <v/>
      </c>
      <c r="FA70" s="55" t="str">
        <f t="shared" si="98"/>
        <v/>
      </c>
      <c r="FB70" s="55" t="str">
        <f t="shared" si="99"/>
        <v/>
      </c>
      <c r="FC70" s="57" t="str">
        <f t="shared" si="100"/>
        <v/>
      </c>
      <c r="FD70" s="56">
        <f t="shared" si="101"/>
        <v>0</v>
      </c>
      <c r="FE70" s="55">
        <f t="shared" si="102"/>
        <v>0</v>
      </c>
      <c r="FF70" s="55">
        <f t="shared" si="103"/>
        <v>0</v>
      </c>
      <c r="FG70" s="55">
        <f t="shared" si="104"/>
        <v>0</v>
      </c>
      <c r="FH70" s="57"/>
      <c r="FI70" s="777"/>
      <c r="FJ70" s="777"/>
      <c r="FK70" s="107">
        <f t="shared" si="105"/>
        <v>0</v>
      </c>
      <c r="FL70" s="107" t="s">
        <v>175</v>
      </c>
      <c r="FM70" s="107">
        <f t="shared" si="106"/>
        <v>200</v>
      </c>
      <c r="FN70" s="107" t="str">
        <f t="shared" si="107"/>
        <v>0/200</v>
      </c>
      <c r="FO70" s="107">
        <f t="shared" si="108"/>
        <v>0</v>
      </c>
      <c r="FP70" s="107" t="s">
        <v>175</v>
      </c>
      <c r="FQ70" s="107">
        <f t="shared" si="109"/>
        <v>200</v>
      </c>
      <c r="FR70" s="107" t="str">
        <f t="shared" si="110"/>
        <v>0/200</v>
      </c>
      <c r="FS70" s="107">
        <f t="shared" si="111"/>
        <v>0</v>
      </c>
      <c r="FT70" s="107" t="s">
        <v>175</v>
      </c>
      <c r="FU70" s="107">
        <f t="shared" si="112"/>
        <v>100</v>
      </c>
      <c r="FV70" s="107" t="str">
        <f t="shared" si="113"/>
        <v>0/100</v>
      </c>
      <c r="FW70" s="107">
        <f t="shared" si="114"/>
        <v>0</v>
      </c>
      <c r="FX70" s="107" t="s">
        <v>175</v>
      </c>
      <c r="FY70" s="107">
        <f t="shared" si="115"/>
        <v>100</v>
      </c>
      <c r="FZ70" s="107" t="str">
        <f t="shared" si="116"/>
        <v>0/100</v>
      </c>
      <c r="GA70" s="107">
        <f t="shared" si="117"/>
        <v>0</v>
      </c>
      <c r="GB70" s="107" t="s">
        <v>175</v>
      </c>
      <c r="GC70" s="107">
        <f t="shared" si="118"/>
        <v>200</v>
      </c>
      <c r="GD70" s="107" t="str">
        <f t="shared" si="29"/>
        <v>0/200</v>
      </c>
    </row>
    <row r="71" spans="1:195" ht="21.75" customHeight="1">
      <c r="A71" s="100">
        <f t="shared" si="30"/>
        <v>0</v>
      </c>
      <c r="B71" s="230">
        <v>63</v>
      </c>
      <c r="C71" s="23">
        <v>63</v>
      </c>
      <c r="D71" s="24">
        <f t="shared" si="31"/>
        <v>0</v>
      </c>
      <c r="E71" s="2"/>
      <c r="F71" s="290"/>
      <c r="G71" s="1"/>
      <c r="H71" s="2"/>
      <c r="I71" s="2"/>
      <c r="J71" s="2"/>
      <c r="K71" s="590"/>
      <c r="L71" s="7">
        <v>0</v>
      </c>
      <c r="M71" s="43">
        <v>0</v>
      </c>
      <c r="N71" s="309">
        <v>0</v>
      </c>
      <c r="O71" s="541">
        <f t="shared" si="32"/>
        <v>0</v>
      </c>
      <c r="P71" s="233">
        <v>0</v>
      </c>
      <c r="Q71" s="541">
        <f t="shared" si="2"/>
        <v>0</v>
      </c>
      <c r="R71" s="234">
        <v>0</v>
      </c>
      <c r="S71" s="541">
        <f t="shared" si="3"/>
        <v>0</v>
      </c>
      <c r="T71" s="246">
        <f t="shared" si="33"/>
        <v>0</v>
      </c>
      <c r="U71" s="25" t="str">
        <f t="shared" si="34"/>
        <v/>
      </c>
      <c r="V71" s="25" t="str">
        <f t="shared" si="35"/>
        <v/>
      </c>
      <c r="W71" s="85" t="str">
        <f t="shared" si="36"/>
        <v/>
      </c>
      <c r="X71" s="346">
        <v>0</v>
      </c>
      <c r="Y71" s="347">
        <v>0</v>
      </c>
      <c r="Z71" s="348">
        <v>0</v>
      </c>
      <c r="AA71" s="544">
        <f t="shared" si="4"/>
        <v>0</v>
      </c>
      <c r="AB71" s="351">
        <v>0</v>
      </c>
      <c r="AC71" s="544">
        <f t="shared" si="5"/>
        <v>0</v>
      </c>
      <c r="AD71" s="352">
        <v>0</v>
      </c>
      <c r="AE71" s="544">
        <f t="shared" si="6"/>
        <v>0</v>
      </c>
      <c r="AF71" s="349">
        <f t="shared" si="37"/>
        <v>0</v>
      </c>
      <c r="AG71" s="344" t="str">
        <f t="shared" si="38"/>
        <v/>
      </c>
      <c r="AH71" s="344" t="str">
        <f t="shared" si="39"/>
        <v/>
      </c>
      <c r="AI71" s="350" t="str">
        <f t="shared" si="40"/>
        <v/>
      </c>
      <c r="AJ71" s="368">
        <v>0</v>
      </c>
      <c r="AK71" s="369">
        <v>0</v>
      </c>
      <c r="AL71" s="370">
        <v>0</v>
      </c>
      <c r="AM71" s="547">
        <f t="shared" si="7"/>
        <v>0</v>
      </c>
      <c r="AN71" s="373">
        <v>0</v>
      </c>
      <c r="AO71" s="547">
        <f t="shared" si="8"/>
        <v>0</v>
      </c>
      <c r="AP71" s="374">
        <v>0</v>
      </c>
      <c r="AQ71" s="547">
        <f t="shared" si="9"/>
        <v>0</v>
      </c>
      <c r="AR71" s="371">
        <f t="shared" si="41"/>
        <v>0</v>
      </c>
      <c r="AS71" s="366" t="str">
        <f t="shared" si="42"/>
        <v/>
      </c>
      <c r="AT71" s="366" t="str">
        <f t="shared" si="43"/>
        <v/>
      </c>
      <c r="AU71" s="372" t="str">
        <f t="shared" si="44"/>
        <v/>
      </c>
      <c r="AV71" s="152">
        <v>0</v>
      </c>
      <c r="AW71" s="53">
        <v>0</v>
      </c>
      <c r="AX71" s="375">
        <v>0</v>
      </c>
      <c r="AY71" s="549">
        <f t="shared" si="10"/>
        <v>0</v>
      </c>
      <c r="AZ71" s="235">
        <v>0</v>
      </c>
      <c r="BA71" s="549">
        <f t="shared" si="11"/>
        <v>0</v>
      </c>
      <c r="BB71" s="236">
        <v>0</v>
      </c>
      <c r="BC71" s="549">
        <f t="shared" si="12"/>
        <v>0</v>
      </c>
      <c r="BD71" s="247">
        <f t="shared" si="45"/>
        <v>0</v>
      </c>
      <c r="BE71" s="54" t="str">
        <f t="shared" si="46"/>
        <v/>
      </c>
      <c r="BF71" s="54" t="str">
        <f t="shared" si="47"/>
        <v/>
      </c>
      <c r="BG71" s="88" t="str">
        <f t="shared" si="48"/>
        <v/>
      </c>
      <c r="BH71" s="95">
        <v>0</v>
      </c>
      <c r="BI71" s="96">
        <v>0</v>
      </c>
      <c r="BJ71" s="376">
        <v>0</v>
      </c>
      <c r="BK71" s="552">
        <f t="shared" si="13"/>
        <v>0</v>
      </c>
      <c r="BL71" s="238">
        <v>0</v>
      </c>
      <c r="BM71" s="552">
        <f t="shared" si="14"/>
        <v>0</v>
      </c>
      <c r="BN71" s="239">
        <v>0</v>
      </c>
      <c r="BO71" s="552">
        <f t="shared" si="15"/>
        <v>0</v>
      </c>
      <c r="BP71" s="248">
        <f t="shared" si="49"/>
        <v>0</v>
      </c>
      <c r="BQ71" s="26" t="str">
        <f t="shared" si="50"/>
        <v/>
      </c>
      <c r="BR71" s="26" t="str">
        <f t="shared" si="51"/>
        <v/>
      </c>
      <c r="BS71" s="39" t="str">
        <f t="shared" si="52"/>
        <v/>
      </c>
      <c r="BT71" s="392">
        <v>0</v>
      </c>
      <c r="BU71" s="393">
        <v>0</v>
      </c>
      <c r="BV71" s="394">
        <v>0</v>
      </c>
      <c r="BW71" s="555">
        <f t="shared" si="16"/>
        <v>0</v>
      </c>
      <c r="BX71" s="397">
        <v>0</v>
      </c>
      <c r="BY71" s="555">
        <f t="shared" si="17"/>
        <v>0</v>
      </c>
      <c r="BZ71" s="398">
        <v>0</v>
      </c>
      <c r="CA71" s="555">
        <f t="shared" si="18"/>
        <v>0</v>
      </c>
      <c r="CB71" s="395">
        <f t="shared" si="53"/>
        <v>0</v>
      </c>
      <c r="CC71" s="390" t="str">
        <f t="shared" si="54"/>
        <v/>
      </c>
      <c r="CD71" s="390" t="str">
        <f t="shared" si="55"/>
        <v/>
      </c>
      <c r="CE71" s="396" t="str">
        <f t="shared" si="56"/>
        <v/>
      </c>
      <c r="CF71" s="92">
        <v>0</v>
      </c>
      <c r="CG71" s="49">
        <v>0</v>
      </c>
      <c r="CH71" s="311"/>
      <c r="CI71" s="50">
        <f t="shared" si="57"/>
        <v>0</v>
      </c>
      <c r="CJ71" s="186">
        <v>0</v>
      </c>
      <c r="CK71" s="240">
        <v>0</v>
      </c>
      <c r="CL71" s="187">
        <f t="shared" si="119"/>
        <v>0</v>
      </c>
      <c r="CM71" s="241">
        <v>0</v>
      </c>
      <c r="CN71" s="242">
        <f t="shared" si="128"/>
        <v>0</v>
      </c>
      <c r="CO71" s="42">
        <f t="shared" si="58"/>
        <v>0</v>
      </c>
      <c r="CP71" s="188">
        <f t="shared" si="59"/>
        <v>0</v>
      </c>
      <c r="CQ71" s="249">
        <f t="shared" si="60"/>
        <v>0</v>
      </c>
      <c r="CR71" s="93" t="str">
        <f t="shared" si="61"/>
        <v/>
      </c>
      <c r="CS71" s="152">
        <v>0</v>
      </c>
      <c r="CT71" s="320">
        <v>0</v>
      </c>
      <c r="CU71" s="557">
        <f t="shared" si="62"/>
        <v>0</v>
      </c>
      <c r="CV71" s="53">
        <v>0</v>
      </c>
      <c r="CW71" s="314"/>
      <c r="CX71" s="557">
        <f t="shared" si="63"/>
        <v>0</v>
      </c>
      <c r="CY71" s="314"/>
      <c r="CZ71" s="314"/>
      <c r="DA71" s="557" t="str">
        <f t="shared" si="64"/>
        <v/>
      </c>
      <c r="DB71" s="558">
        <f t="shared" si="65"/>
        <v>0</v>
      </c>
      <c r="DC71" s="559">
        <f t="shared" si="66"/>
        <v>0</v>
      </c>
      <c r="DD71" s="153">
        <f t="shared" si="67"/>
        <v>0</v>
      </c>
      <c r="DE71" s="154">
        <v>0</v>
      </c>
      <c r="DF71" s="235">
        <v>0</v>
      </c>
      <c r="DG71" s="557">
        <f t="shared" si="68"/>
        <v>0</v>
      </c>
      <c r="DH71" s="236">
        <v>0</v>
      </c>
      <c r="DI71" s="237">
        <f t="shared" si="129"/>
        <v>0</v>
      </c>
      <c r="DJ71" s="557">
        <f t="shared" si="69"/>
        <v>0</v>
      </c>
      <c r="DK71" s="325">
        <f t="shared" si="70"/>
        <v>0</v>
      </c>
      <c r="DL71" s="324">
        <f t="shared" si="71"/>
        <v>0</v>
      </c>
      <c r="DM71" s="156">
        <f t="shared" si="72"/>
        <v>0</v>
      </c>
      <c r="DN71" s="247">
        <f t="shared" si="73"/>
        <v>0</v>
      </c>
      <c r="DO71" s="94" t="str">
        <f t="shared" si="74"/>
        <v/>
      </c>
      <c r="DP71" s="501">
        <v>0</v>
      </c>
      <c r="DQ71" s="4">
        <v>0</v>
      </c>
      <c r="DR71" s="4">
        <v>0</v>
      </c>
      <c r="DS71" s="498">
        <f t="shared" si="131"/>
        <v>0</v>
      </c>
      <c r="DT71" s="499">
        <f t="shared" si="76"/>
        <v>0</v>
      </c>
      <c r="DU71" s="500" t="str">
        <f t="shared" si="77"/>
        <v/>
      </c>
      <c r="DV71" s="404">
        <v>0</v>
      </c>
      <c r="DW71" s="2">
        <v>0</v>
      </c>
      <c r="DX71" s="2">
        <v>0</v>
      </c>
      <c r="DY71" s="24">
        <f t="shared" si="132"/>
        <v>0</v>
      </c>
      <c r="DZ71" s="249">
        <f t="shared" si="79"/>
        <v>0</v>
      </c>
      <c r="EA71" s="93" t="str">
        <f t="shared" si="80"/>
        <v/>
      </c>
      <c r="EB71" s="152">
        <v>0</v>
      </c>
      <c r="EC71" s="53">
        <v>0</v>
      </c>
      <c r="ED71" s="591">
        <v>0</v>
      </c>
      <c r="EE71" s="560">
        <f t="shared" si="122"/>
        <v>0</v>
      </c>
      <c r="EF71" s="235">
        <v>0</v>
      </c>
      <c r="EG71" s="155">
        <f t="shared" si="81"/>
        <v>0</v>
      </c>
      <c r="EH71" s="236">
        <v>0</v>
      </c>
      <c r="EI71" s="562">
        <f t="shared" si="82"/>
        <v>0</v>
      </c>
      <c r="EJ71" s="247">
        <f t="shared" si="83"/>
        <v>0</v>
      </c>
      <c r="EK71" s="94" t="str">
        <f t="shared" si="84"/>
        <v/>
      </c>
      <c r="EL71" s="6"/>
      <c r="EM71" s="4"/>
      <c r="EN71" s="40" t="str">
        <f t="shared" si="130"/>
        <v/>
      </c>
      <c r="EO71" s="37" t="str">
        <f t="shared" si="86"/>
        <v/>
      </c>
      <c r="EP71" s="27" t="str">
        <f t="shared" si="87"/>
        <v/>
      </c>
      <c r="EQ71" s="119" t="str">
        <f t="shared" si="88"/>
        <v/>
      </c>
      <c r="ER71" s="528" t="str">
        <f t="shared" si="89"/>
        <v/>
      </c>
      <c r="ES71" s="62" t="str">
        <f t="shared" si="90"/>
        <v/>
      </c>
      <c r="ET71" s="51" t="str">
        <f t="shared" si="91"/>
        <v/>
      </c>
      <c r="EU71" s="38" t="str">
        <f t="shared" si="92"/>
        <v/>
      </c>
      <c r="EV71" s="330" t="str">
        <f t="shared" si="93"/>
        <v/>
      </c>
      <c r="EW71" s="75" t="str">
        <f t="shared" si="94"/>
        <v/>
      </c>
      <c r="EX71" s="56" t="str">
        <f t="shared" si="95"/>
        <v/>
      </c>
      <c r="EY71" s="55" t="str">
        <f t="shared" si="96"/>
        <v/>
      </c>
      <c r="EZ71" s="55" t="str">
        <f t="shared" si="97"/>
        <v/>
      </c>
      <c r="FA71" s="55" t="str">
        <f t="shared" si="98"/>
        <v/>
      </c>
      <c r="FB71" s="55" t="str">
        <f t="shared" si="99"/>
        <v/>
      </c>
      <c r="FC71" s="57" t="str">
        <f t="shared" si="100"/>
        <v/>
      </c>
      <c r="FD71" s="56">
        <f t="shared" si="101"/>
        <v>0</v>
      </c>
      <c r="FE71" s="55">
        <f t="shared" si="102"/>
        <v>0</v>
      </c>
      <c r="FF71" s="55">
        <f t="shared" si="103"/>
        <v>0</v>
      </c>
      <c r="FG71" s="55">
        <f t="shared" si="104"/>
        <v>0</v>
      </c>
      <c r="FH71" s="57"/>
      <c r="FI71" s="777"/>
      <c r="FJ71" s="777"/>
      <c r="FK71" s="107">
        <f t="shared" si="105"/>
        <v>0</v>
      </c>
      <c r="FL71" s="107" t="s">
        <v>175</v>
      </c>
      <c r="FM71" s="107">
        <f t="shared" si="106"/>
        <v>200</v>
      </c>
      <c r="FN71" s="107" t="str">
        <f t="shared" si="107"/>
        <v>0/200</v>
      </c>
      <c r="FO71" s="107">
        <f t="shared" si="108"/>
        <v>0</v>
      </c>
      <c r="FP71" s="107" t="s">
        <v>175</v>
      </c>
      <c r="FQ71" s="107">
        <f t="shared" si="109"/>
        <v>200</v>
      </c>
      <c r="FR71" s="107" t="str">
        <f t="shared" si="110"/>
        <v>0/200</v>
      </c>
      <c r="FS71" s="107">
        <f t="shared" si="111"/>
        <v>0</v>
      </c>
      <c r="FT71" s="107" t="s">
        <v>175</v>
      </c>
      <c r="FU71" s="107">
        <f t="shared" si="112"/>
        <v>100</v>
      </c>
      <c r="FV71" s="107" t="str">
        <f t="shared" si="113"/>
        <v>0/100</v>
      </c>
      <c r="FW71" s="107">
        <f t="shared" si="114"/>
        <v>0</v>
      </c>
      <c r="FX71" s="107" t="s">
        <v>175</v>
      </c>
      <c r="FY71" s="107">
        <f t="shared" si="115"/>
        <v>100</v>
      </c>
      <c r="FZ71" s="107" t="str">
        <f t="shared" si="116"/>
        <v>0/100</v>
      </c>
      <c r="GA71" s="107">
        <f t="shared" si="117"/>
        <v>0</v>
      </c>
      <c r="GB71" s="107" t="s">
        <v>175</v>
      </c>
      <c r="GC71" s="107">
        <f t="shared" si="118"/>
        <v>200</v>
      </c>
      <c r="GD71" s="107" t="str">
        <f t="shared" si="29"/>
        <v>0/200</v>
      </c>
    </row>
    <row r="72" spans="1:195" ht="21.75" customHeight="1">
      <c r="A72" s="100">
        <f t="shared" si="30"/>
        <v>0</v>
      </c>
      <c r="B72" s="230">
        <v>64</v>
      </c>
      <c r="C72" s="28">
        <v>64</v>
      </c>
      <c r="D72" s="24">
        <f t="shared" si="31"/>
        <v>0</v>
      </c>
      <c r="E72" s="2"/>
      <c r="F72" s="290"/>
      <c r="G72" s="2"/>
      <c r="H72" s="2"/>
      <c r="I72" s="2"/>
      <c r="J72" s="2"/>
      <c r="K72" s="590"/>
      <c r="L72" s="7">
        <v>0</v>
      </c>
      <c r="M72" s="43">
        <v>0</v>
      </c>
      <c r="N72" s="309">
        <v>0</v>
      </c>
      <c r="O72" s="541">
        <f t="shared" si="32"/>
        <v>0</v>
      </c>
      <c r="P72" s="233">
        <v>0</v>
      </c>
      <c r="Q72" s="541">
        <f t="shared" si="2"/>
        <v>0</v>
      </c>
      <c r="R72" s="234">
        <v>0</v>
      </c>
      <c r="S72" s="541">
        <f t="shared" si="3"/>
        <v>0</v>
      </c>
      <c r="T72" s="246">
        <f t="shared" si="33"/>
        <v>0</v>
      </c>
      <c r="U72" s="25" t="str">
        <f t="shared" si="34"/>
        <v/>
      </c>
      <c r="V72" s="25" t="str">
        <f t="shared" si="35"/>
        <v/>
      </c>
      <c r="W72" s="85" t="str">
        <f t="shared" si="36"/>
        <v/>
      </c>
      <c r="X72" s="346">
        <v>0</v>
      </c>
      <c r="Y72" s="347">
        <v>0</v>
      </c>
      <c r="Z72" s="348">
        <v>0</v>
      </c>
      <c r="AA72" s="544">
        <f t="shared" si="4"/>
        <v>0</v>
      </c>
      <c r="AB72" s="351">
        <v>0</v>
      </c>
      <c r="AC72" s="544">
        <f t="shared" si="5"/>
        <v>0</v>
      </c>
      <c r="AD72" s="352">
        <v>0</v>
      </c>
      <c r="AE72" s="544">
        <f t="shared" si="6"/>
        <v>0</v>
      </c>
      <c r="AF72" s="349">
        <f t="shared" si="37"/>
        <v>0</v>
      </c>
      <c r="AG72" s="344" t="str">
        <f t="shared" si="38"/>
        <v/>
      </c>
      <c r="AH72" s="344" t="str">
        <f t="shared" si="39"/>
        <v/>
      </c>
      <c r="AI72" s="350" t="str">
        <f t="shared" si="40"/>
        <v/>
      </c>
      <c r="AJ72" s="368">
        <v>0</v>
      </c>
      <c r="AK72" s="369">
        <v>0</v>
      </c>
      <c r="AL72" s="370">
        <v>0</v>
      </c>
      <c r="AM72" s="547">
        <f t="shared" si="7"/>
        <v>0</v>
      </c>
      <c r="AN72" s="373">
        <v>0</v>
      </c>
      <c r="AO72" s="547">
        <f t="shared" si="8"/>
        <v>0</v>
      </c>
      <c r="AP72" s="374">
        <v>0</v>
      </c>
      <c r="AQ72" s="547">
        <f t="shared" si="9"/>
        <v>0</v>
      </c>
      <c r="AR72" s="371">
        <f t="shared" si="41"/>
        <v>0</v>
      </c>
      <c r="AS72" s="366" t="str">
        <f t="shared" si="42"/>
        <v/>
      </c>
      <c r="AT72" s="366" t="str">
        <f t="shared" si="43"/>
        <v/>
      </c>
      <c r="AU72" s="372" t="str">
        <f t="shared" si="44"/>
        <v/>
      </c>
      <c r="AV72" s="152">
        <v>0</v>
      </c>
      <c r="AW72" s="53">
        <v>0</v>
      </c>
      <c r="AX72" s="375">
        <v>0</v>
      </c>
      <c r="AY72" s="549">
        <f t="shared" si="10"/>
        <v>0</v>
      </c>
      <c r="AZ72" s="235">
        <v>0</v>
      </c>
      <c r="BA72" s="549">
        <f t="shared" si="11"/>
        <v>0</v>
      </c>
      <c r="BB72" s="236">
        <v>0</v>
      </c>
      <c r="BC72" s="549">
        <f t="shared" si="12"/>
        <v>0</v>
      </c>
      <c r="BD72" s="247">
        <f t="shared" si="45"/>
        <v>0</v>
      </c>
      <c r="BE72" s="54" t="str">
        <f t="shared" si="46"/>
        <v/>
      </c>
      <c r="BF72" s="54" t="str">
        <f t="shared" si="47"/>
        <v/>
      </c>
      <c r="BG72" s="88" t="str">
        <f t="shared" si="48"/>
        <v/>
      </c>
      <c r="BH72" s="95">
        <v>0</v>
      </c>
      <c r="BI72" s="96">
        <v>0</v>
      </c>
      <c r="BJ72" s="376">
        <v>0</v>
      </c>
      <c r="BK72" s="552">
        <f t="shared" si="13"/>
        <v>0</v>
      </c>
      <c r="BL72" s="238">
        <v>0</v>
      </c>
      <c r="BM72" s="552">
        <f t="shared" si="14"/>
        <v>0</v>
      </c>
      <c r="BN72" s="239">
        <v>0</v>
      </c>
      <c r="BO72" s="552">
        <f t="shared" si="15"/>
        <v>0</v>
      </c>
      <c r="BP72" s="248">
        <f t="shared" si="49"/>
        <v>0</v>
      </c>
      <c r="BQ72" s="26" t="str">
        <f t="shared" si="50"/>
        <v/>
      </c>
      <c r="BR72" s="26" t="str">
        <f t="shared" si="51"/>
        <v/>
      </c>
      <c r="BS72" s="39" t="str">
        <f t="shared" si="52"/>
        <v/>
      </c>
      <c r="BT72" s="392">
        <v>0</v>
      </c>
      <c r="BU72" s="393">
        <v>0</v>
      </c>
      <c r="BV72" s="394">
        <v>0</v>
      </c>
      <c r="BW72" s="555">
        <f t="shared" si="16"/>
        <v>0</v>
      </c>
      <c r="BX72" s="397">
        <v>0</v>
      </c>
      <c r="BY72" s="555">
        <f t="shared" si="17"/>
        <v>0</v>
      </c>
      <c r="BZ72" s="398">
        <v>0</v>
      </c>
      <c r="CA72" s="555">
        <f t="shared" si="18"/>
        <v>0</v>
      </c>
      <c r="CB72" s="395">
        <f t="shared" si="53"/>
        <v>0</v>
      </c>
      <c r="CC72" s="390" t="str">
        <f t="shared" si="54"/>
        <v/>
      </c>
      <c r="CD72" s="390" t="str">
        <f t="shared" si="55"/>
        <v/>
      </c>
      <c r="CE72" s="396" t="str">
        <f t="shared" si="56"/>
        <v/>
      </c>
      <c r="CF72" s="92">
        <v>0</v>
      </c>
      <c r="CG72" s="49">
        <v>0</v>
      </c>
      <c r="CH72" s="311"/>
      <c r="CI72" s="50">
        <f t="shared" si="57"/>
        <v>0</v>
      </c>
      <c r="CJ72" s="186">
        <v>0</v>
      </c>
      <c r="CK72" s="240">
        <v>0</v>
      </c>
      <c r="CL72" s="187">
        <f t="shared" si="119"/>
        <v>0</v>
      </c>
      <c r="CM72" s="241">
        <v>0</v>
      </c>
      <c r="CN72" s="242">
        <f t="shared" si="128"/>
        <v>0</v>
      </c>
      <c r="CO72" s="42">
        <f t="shared" si="58"/>
        <v>0</v>
      </c>
      <c r="CP72" s="188">
        <f t="shared" si="59"/>
        <v>0</v>
      </c>
      <c r="CQ72" s="249">
        <f t="shared" si="60"/>
        <v>0</v>
      </c>
      <c r="CR72" s="93" t="str">
        <f t="shared" si="61"/>
        <v/>
      </c>
      <c r="CS72" s="152">
        <v>0</v>
      </c>
      <c r="CT72" s="320">
        <v>0</v>
      </c>
      <c r="CU72" s="557">
        <f t="shared" si="62"/>
        <v>0</v>
      </c>
      <c r="CV72" s="53">
        <v>0</v>
      </c>
      <c r="CW72" s="314"/>
      <c r="CX72" s="557">
        <f t="shared" si="63"/>
        <v>0</v>
      </c>
      <c r="CY72" s="314"/>
      <c r="CZ72" s="314"/>
      <c r="DA72" s="557" t="str">
        <f t="shared" si="64"/>
        <v/>
      </c>
      <c r="DB72" s="558">
        <f t="shared" si="65"/>
        <v>0</v>
      </c>
      <c r="DC72" s="559">
        <f t="shared" si="66"/>
        <v>0</v>
      </c>
      <c r="DD72" s="153">
        <f t="shared" si="67"/>
        <v>0</v>
      </c>
      <c r="DE72" s="154">
        <v>0</v>
      </c>
      <c r="DF72" s="235">
        <v>0</v>
      </c>
      <c r="DG72" s="557">
        <f t="shared" si="68"/>
        <v>0</v>
      </c>
      <c r="DH72" s="236">
        <v>0</v>
      </c>
      <c r="DI72" s="237">
        <f t="shared" si="129"/>
        <v>0</v>
      </c>
      <c r="DJ72" s="557">
        <f t="shared" si="69"/>
        <v>0</v>
      </c>
      <c r="DK72" s="325">
        <f t="shared" si="70"/>
        <v>0</v>
      </c>
      <c r="DL72" s="324">
        <f t="shared" si="71"/>
        <v>0</v>
      </c>
      <c r="DM72" s="156">
        <f t="shared" si="72"/>
        <v>0</v>
      </c>
      <c r="DN72" s="247">
        <f t="shared" si="73"/>
        <v>0</v>
      </c>
      <c r="DO72" s="94" t="str">
        <f t="shared" si="74"/>
        <v/>
      </c>
      <c r="DP72" s="501">
        <v>0</v>
      </c>
      <c r="DQ72" s="4">
        <v>0</v>
      </c>
      <c r="DR72" s="4">
        <v>0</v>
      </c>
      <c r="DS72" s="498">
        <f t="shared" si="131"/>
        <v>0</v>
      </c>
      <c r="DT72" s="499">
        <f t="shared" si="76"/>
        <v>0</v>
      </c>
      <c r="DU72" s="500" t="str">
        <f t="shared" si="77"/>
        <v/>
      </c>
      <c r="DV72" s="404">
        <v>0</v>
      </c>
      <c r="DW72" s="2">
        <v>0</v>
      </c>
      <c r="DX72" s="2">
        <v>0</v>
      </c>
      <c r="DY72" s="24">
        <f t="shared" si="132"/>
        <v>0</v>
      </c>
      <c r="DZ72" s="249">
        <f t="shared" si="79"/>
        <v>0</v>
      </c>
      <c r="EA72" s="93" t="str">
        <f t="shared" si="80"/>
        <v/>
      </c>
      <c r="EB72" s="152">
        <v>0</v>
      </c>
      <c r="EC72" s="53">
        <v>0</v>
      </c>
      <c r="ED72" s="591">
        <v>0</v>
      </c>
      <c r="EE72" s="560">
        <f t="shared" si="122"/>
        <v>0</v>
      </c>
      <c r="EF72" s="235">
        <v>0</v>
      </c>
      <c r="EG72" s="155">
        <f t="shared" si="81"/>
        <v>0</v>
      </c>
      <c r="EH72" s="236">
        <v>0</v>
      </c>
      <c r="EI72" s="562">
        <f t="shared" si="82"/>
        <v>0</v>
      </c>
      <c r="EJ72" s="247">
        <f t="shared" si="83"/>
        <v>0</v>
      </c>
      <c r="EK72" s="94" t="str">
        <f t="shared" si="84"/>
        <v/>
      </c>
      <c r="EL72" s="6"/>
      <c r="EM72" s="4"/>
      <c r="EN72" s="40" t="str">
        <f t="shared" si="130"/>
        <v/>
      </c>
      <c r="EO72" s="37" t="str">
        <f t="shared" si="86"/>
        <v/>
      </c>
      <c r="EP72" s="27" t="str">
        <f t="shared" si="87"/>
        <v/>
      </c>
      <c r="EQ72" s="119" t="str">
        <f t="shared" si="88"/>
        <v/>
      </c>
      <c r="ER72" s="528" t="str">
        <f t="shared" si="89"/>
        <v/>
      </c>
      <c r="ES72" s="62" t="str">
        <f t="shared" si="90"/>
        <v/>
      </c>
      <c r="ET72" s="51" t="str">
        <f t="shared" si="91"/>
        <v/>
      </c>
      <c r="EU72" s="38" t="str">
        <f t="shared" si="92"/>
        <v/>
      </c>
      <c r="EV72" s="330" t="str">
        <f t="shared" si="93"/>
        <v/>
      </c>
      <c r="EW72" s="75" t="str">
        <f t="shared" si="94"/>
        <v/>
      </c>
      <c r="EX72" s="56" t="str">
        <f t="shared" si="95"/>
        <v/>
      </c>
      <c r="EY72" s="55" t="str">
        <f t="shared" si="96"/>
        <v/>
      </c>
      <c r="EZ72" s="55" t="str">
        <f t="shared" si="97"/>
        <v/>
      </c>
      <c r="FA72" s="55" t="str">
        <f t="shared" si="98"/>
        <v/>
      </c>
      <c r="FB72" s="55" t="str">
        <f t="shared" si="99"/>
        <v/>
      </c>
      <c r="FC72" s="57" t="str">
        <f t="shared" si="100"/>
        <v/>
      </c>
      <c r="FD72" s="56">
        <f t="shared" si="101"/>
        <v>0</v>
      </c>
      <c r="FE72" s="55">
        <f t="shared" si="102"/>
        <v>0</v>
      </c>
      <c r="FF72" s="55">
        <f t="shared" si="103"/>
        <v>0</v>
      </c>
      <c r="FG72" s="55">
        <f t="shared" si="104"/>
        <v>0</v>
      </c>
      <c r="FH72" s="57"/>
      <c r="FI72" s="777"/>
      <c r="FJ72" s="777"/>
      <c r="FK72" s="107">
        <f t="shared" si="105"/>
        <v>0</v>
      </c>
      <c r="FL72" s="107" t="s">
        <v>175</v>
      </c>
      <c r="FM72" s="107">
        <f t="shared" si="106"/>
        <v>200</v>
      </c>
      <c r="FN72" s="107" t="str">
        <f t="shared" si="107"/>
        <v>0/200</v>
      </c>
      <c r="FO72" s="107">
        <f t="shared" si="108"/>
        <v>0</v>
      </c>
      <c r="FP72" s="107" t="s">
        <v>175</v>
      </c>
      <c r="FQ72" s="107">
        <f t="shared" si="109"/>
        <v>200</v>
      </c>
      <c r="FR72" s="107" t="str">
        <f t="shared" si="110"/>
        <v>0/200</v>
      </c>
      <c r="FS72" s="107">
        <f t="shared" si="111"/>
        <v>0</v>
      </c>
      <c r="FT72" s="107" t="s">
        <v>175</v>
      </c>
      <c r="FU72" s="107">
        <f t="shared" si="112"/>
        <v>100</v>
      </c>
      <c r="FV72" s="107" t="str">
        <f t="shared" si="113"/>
        <v>0/100</v>
      </c>
      <c r="FW72" s="107">
        <f t="shared" si="114"/>
        <v>0</v>
      </c>
      <c r="FX72" s="107" t="s">
        <v>175</v>
      </c>
      <c r="FY72" s="107">
        <f t="shared" si="115"/>
        <v>100</v>
      </c>
      <c r="FZ72" s="107" t="str">
        <f t="shared" si="116"/>
        <v>0/100</v>
      </c>
      <c r="GA72" s="107">
        <f t="shared" si="117"/>
        <v>0</v>
      </c>
      <c r="GB72" s="107" t="s">
        <v>175</v>
      </c>
      <c r="GC72" s="107">
        <f t="shared" si="118"/>
        <v>200</v>
      </c>
      <c r="GD72" s="107" t="str">
        <f t="shared" si="29"/>
        <v>0/200</v>
      </c>
    </row>
    <row r="73" spans="1:195" ht="21.75" customHeight="1">
      <c r="A73" s="100">
        <f t="shared" si="30"/>
        <v>0</v>
      </c>
      <c r="B73" s="230">
        <v>65</v>
      </c>
      <c r="C73" s="23">
        <v>65</v>
      </c>
      <c r="D73" s="24">
        <f t="shared" si="31"/>
        <v>0</v>
      </c>
      <c r="E73" s="2"/>
      <c r="F73" s="290"/>
      <c r="G73" s="1"/>
      <c r="H73" s="2"/>
      <c r="I73" s="2"/>
      <c r="J73" s="2"/>
      <c r="K73" s="590"/>
      <c r="L73" s="7">
        <v>0</v>
      </c>
      <c r="M73" s="43">
        <v>0</v>
      </c>
      <c r="N73" s="309">
        <v>0</v>
      </c>
      <c r="O73" s="541">
        <f t="shared" ref="O73:O108" si="133">SUM(L73:N73)</f>
        <v>0</v>
      </c>
      <c r="P73" s="233">
        <v>0</v>
      </c>
      <c r="Q73" s="541">
        <f t="shared" ref="Q73:Q108" si="134">SUM(O73,P73)</f>
        <v>0</v>
      </c>
      <c r="R73" s="234">
        <v>0</v>
      </c>
      <c r="S73" s="541">
        <f t="shared" ref="S73:S108" si="135">SUM(Q73,R73)</f>
        <v>0</v>
      </c>
      <c r="T73" s="246">
        <f t="shared" si="33"/>
        <v>0</v>
      </c>
      <c r="U73" s="25" t="str">
        <f t="shared" si="34"/>
        <v/>
      </c>
      <c r="V73" s="25" t="str">
        <f t="shared" si="35"/>
        <v/>
      </c>
      <c r="W73" s="85" t="str">
        <f t="shared" si="36"/>
        <v/>
      </c>
      <c r="X73" s="346">
        <v>0</v>
      </c>
      <c r="Y73" s="347">
        <v>0</v>
      </c>
      <c r="Z73" s="348">
        <v>0</v>
      </c>
      <c r="AA73" s="544">
        <f t="shared" ref="AA73:AA108" si="136">SUM(X73:Z73)</f>
        <v>0</v>
      </c>
      <c r="AB73" s="351">
        <v>0</v>
      </c>
      <c r="AC73" s="544">
        <f t="shared" ref="AC73:AC108" si="137">SUM(AA73,AB73)</f>
        <v>0</v>
      </c>
      <c r="AD73" s="352">
        <v>0</v>
      </c>
      <c r="AE73" s="544">
        <f t="shared" ref="AE73:AE108" si="138">SUM(AC73,AD73)</f>
        <v>0</v>
      </c>
      <c r="AF73" s="349">
        <f t="shared" si="37"/>
        <v>0</v>
      </c>
      <c r="AG73" s="344" t="str">
        <f t="shared" si="38"/>
        <v/>
      </c>
      <c r="AH73" s="344" t="str">
        <f t="shared" si="39"/>
        <v/>
      </c>
      <c r="AI73" s="350" t="str">
        <f t="shared" si="40"/>
        <v/>
      </c>
      <c r="AJ73" s="368">
        <v>0</v>
      </c>
      <c r="AK73" s="369">
        <v>0</v>
      </c>
      <c r="AL73" s="370">
        <v>0</v>
      </c>
      <c r="AM73" s="547">
        <f t="shared" ref="AM73:AM108" si="139">SUM(AJ73:AL73)</f>
        <v>0</v>
      </c>
      <c r="AN73" s="373">
        <v>0</v>
      </c>
      <c r="AO73" s="547">
        <f t="shared" ref="AO73:AO108" si="140">SUM(AM73,AN73)</f>
        <v>0</v>
      </c>
      <c r="AP73" s="374">
        <v>0</v>
      </c>
      <c r="AQ73" s="547">
        <f t="shared" ref="AQ73:AQ108" si="141">SUM(AO73,AP73)</f>
        <v>0</v>
      </c>
      <c r="AR73" s="371">
        <f t="shared" si="41"/>
        <v>0</v>
      </c>
      <c r="AS73" s="366" t="str">
        <f t="shared" si="42"/>
        <v/>
      </c>
      <c r="AT73" s="366" t="str">
        <f t="shared" si="43"/>
        <v/>
      </c>
      <c r="AU73" s="372" t="str">
        <f t="shared" si="44"/>
        <v/>
      </c>
      <c r="AV73" s="152">
        <v>0</v>
      </c>
      <c r="AW73" s="53">
        <v>0</v>
      </c>
      <c r="AX73" s="375">
        <v>0</v>
      </c>
      <c r="AY73" s="549">
        <f t="shared" ref="AY73:AY108" si="142">SUM(AV73:AX73)</f>
        <v>0</v>
      </c>
      <c r="AZ73" s="235">
        <v>0</v>
      </c>
      <c r="BA73" s="549">
        <f t="shared" ref="BA73:BA108" si="143">SUM(AY73,AZ73)</f>
        <v>0</v>
      </c>
      <c r="BB73" s="236">
        <v>0</v>
      </c>
      <c r="BC73" s="549">
        <f t="shared" ref="BC73:BC108" si="144">SUM(BA73,BB73)</f>
        <v>0</v>
      </c>
      <c r="BD73" s="247">
        <f t="shared" si="45"/>
        <v>0</v>
      </c>
      <c r="BE73" s="54" t="str">
        <f t="shared" si="46"/>
        <v/>
      </c>
      <c r="BF73" s="54" t="str">
        <f t="shared" si="47"/>
        <v/>
      </c>
      <c r="BG73" s="88" t="str">
        <f t="shared" si="48"/>
        <v/>
      </c>
      <c r="BH73" s="95">
        <v>0</v>
      </c>
      <c r="BI73" s="96">
        <v>0</v>
      </c>
      <c r="BJ73" s="376">
        <v>0</v>
      </c>
      <c r="BK73" s="552">
        <f t="shared" ref="BK73:BK108" si="145">SUM(BH73:BJ73)</f>
        <v>0</v>
      </c>
      <c r="BL73" s="238">
        <v>0</v>
      </c>
      <c r="BM73" s="552">
        <f t="shared" ref="BM73:BM108" si="146">SUM(BK73,BL73)</f>
        <v>0</v>
      </c>
      <c r="BN73" s="239">
        <v>0</v>
      </c>
      <c r="BO73" s="552">
        <f t="shared" ref="BO73:BO108" si="147">SUM(BM73,BN73)</f>
        <v>0</v>
      </c>
      <c r="BP73" s="248">
        <f t="shared" si="49"/>
        <v>0</v>
      </c>
      <c r="BQ73" s="26" t="str">
        <f t="shared" si="50"/>
        <v/>
      </c>
      <c r="BR73" s="26" t="str">
        <f t="shared" si="51"/>
        <v/>
      </c>
      <c r="BS73" s="39" t="str">
        <f t="shared" si="52"/>
        <v/>
      </c>
      <c r="BT73" s="392">
        <v>0</v>
      </c>
      <c r="BU73" s="393">
        <v>0</v>
      </c>
      <c r="BV73" s="394">
        <v>0</v>
      </c>
      <c r="BW73" s="555">
        <f t="shared" ref="BW73:BW108" si="148">SUM(BT73:BV73)</f>
        <v>0</v>
      </c>
      <c r="BX73" s="397">
        <v>0</v>
      </c>
      <c r="BY73" s="555">
        <f t="shared" ref="BY73:BY108" si="149">SUM(BW73,BX73)</f>
        <v>0</v>
      </c>
      <c r="BZ73" s="398">
        <v>0</v>
      </c>
      <c r="CA73" s="555">
        <f t="shared" ref="CA73:CA108" si="150">SUM(BY73,BZ73)</f>
        <v>0</v>
      </c>
      <c r="CB73" s="395">
        <f t="shared" si="53"/>
        <v>0</v>
      </c>
      <c r="CC73" s="390" t="str">
        <f t="shared" si="54"/>
        <v/>
      </c>
      <c r="CD73" s="390" t="str">
        <f t="shared" si="55"/>
        <v/>
      </c>
      <c r="CE73" s="396" t="str">
        <f t="shared" si="56"/>
        <v/>
      </c>
      <c r="CF73" s="92">
        <v>0</v>
      </c>
      <c r="CG73" s="49">
        <v>0</v>
      </c>
      <c r="CH73" s="311"/>
      <c r="CI73" s="50">
        <f t="shared" si="57"/>
        <v>0</v>
      </c>
      <c r="CJ73" s="186">
        <v>0</v>
      </c>
      <c r="CK73" s="240">
        <v>0</v>
      </c>
      <c r="CL73" s="187">
        <f t="shared" si="119"/>
        <v>0</v>
      </c>
      <c r="CM73" s="241">
        <v>0</v>
      </c>
      <c r="CN73" s="242">
        <f>IF($S$7="NA","NA",0)</f>
        <v>0</v>
      </c>
      <c r="CO73" s="42">
        <f t="shared" si="58"/>
        <v>0</v>
      </c>
      <c r="CP73" s="188">
        <f t="shared" si="59"/>
        <v>0</v>
      </c>
      <c r="CQ73" s="249">
        <f t="shared" si="60"/>
        <v>0</v>
      </c>
      <c r="CR73" s="93" t="str">
        <f t="shared" si="61"/>
        <v/>
      </c>
      <c r="CS73" s="152">
        <v>0</v>
      </c>
      <c r="CT73" s="320">
        <v>0</v>
      </c>
      <c r="CU73" s="557">
        <f t="shared" si="62"/>
        <v>0</v>
      </c>
      <c r="CV73" s="53">
        <v>0</v>
      </c>
      <c r="CW73" s="314"/>
      <c r="CX73" s="557">
        <f t="shared" si="63"/>
        <v>0</v>
      </c>
      <c r="CY73" s="314"/>
      <c r="CZ73" s="314"/>
      <c r="DA73" s="557" t="str">
        <f t="shared" si="64"/>
        <v/>
      </c>
      <c r="DB73" s="558">
        <f t="shared" si="65"/>
        <v>0</v>
      </c>
      <c r="DC73" s="559">
        <f t="shared" si="66"/>
        <v>0</v>
      </c>
      <c r="DD73" s="153">
        <f t="shared" si="67"/>
        <v>0</v>
      </c>
      <c r="DE73" s="154">
        <v>0</v>
      </c>
      <c r="DF73" s="235">
        <v>0</v>
      </c>
      <c r="DG73" s="557">
        <f t="shared" si="68"/>
        <v>0</v>
      </c>
      <c r="DH73" s="236">
        <v>0</v>
      </c>
      <c r="DI73" s="237">
        <f>IF($S$7="NA","NA",0)</f>
        <v>0</v>
      </c>
      <c r="DJ73" s="557">
        <f t="shared" si="69"/>
        <v>0</v>
      </c>
      <c r="DK73" s="325">
        <f t="shared" si="70"/>
        <v>0</v>
      </c>
      <c r="DL73" s="324">
        <f t="shared" si="71"/>
        <v>0</v>
      </c>
      <c r="DM73" s="156">
        <f t="shared" si="72"/>
        <v>0</v>
      </c>
      <c r="DN73" s="247">
        <f t="shared" si="73"/>
        <v>0</v>
      </c>
      <c r="DO73" s="94" t="str">
        <f t="shared" si="74"/>
        <v/>
      </c>
      <c r="DP73" s="501">
        <v>0</v>
      </c>
      <c r="DQ73" s="4">
        <v>0</v>
      </c>
      <c r="DR73" s="4">
        <v>0</v>
      </c>
      <c r="DS73" s="498">
        <f t="shared" si="131"/>
        <v>0</v>
      </c>
      <c r="DT73" s="499">
        <f t="shared" si="76"/>
        <v>0</v>
      </c>
      <c r="DU73" s="500" t="str">
        <f t="shared" si="77"/>
        <v/>
      </c>
      <c r="DV73" s="404">
        <v>0</v>
      </c>
      <c r="DW73" s="2">
        <v>0</v>
      </c>
      <c r="DX73" s="2">
        <v>0</v>
      </c>
      <c r="DY73" s="24">
        <f t="shared" si="132"/>
        <v>0</v>
      </c>
      <c r="DZ73" s="249">
        <f t="shared" si="79"/>
        <v>0</v>
      </c>
      <c r="EA73" s="93" t="str">
        <f t="shared" si="80"/>
        <v/>
      </c>
      <c r="EB73" s="152">
        <v>0</v>
      </c>
      <c r="EC73" s="53">
        <v>0</v>
      </c>
      <c r="ED73" s="591">
        <v>0</v>
      </c>
      <c r="EE73" s="560">
        <f t="shared" si="122"/>
        <v>0</v>
      </c>
      <c r="EF73" s="235">
        <v>0</v>
      </c>
      <c r="EG73" s="155">
        <f t="shared" si="81"/>
        <v>0</v>
      </c>
      <c r="EH73" s="236">
        <v>0</v>
      </c>
      <c r="EI73" s="562">
        <f t="shared" si="82"/>
        <v>0</v>
      </c>
      <c r="EJ73" s="247">
        <f t="shared" si="83"/>
        <v>0</v>
      </c>
      <c r="EK73" s="94" t="str">
        <f t="shared" si="84"/>
        <v/>
      </c>
      <c r="EL73" s="6"/>
      <c r="EM73" s="4"/>
      <c r="EN73" s="40" t="str">
        <f t="shared" si="130"/>
        <v/>
      </c>
      <c r="EO73" s="37" t="str">
        <f t="shared" si="86"/>
        <v/>
      </c>
      <c r="EP73" s="27" t="str">
        <f t="shared" si="87"/>
        <v/>
      </c>
      <c r="EQ73" s="119" t="str">
        <f t="shared" si="88"/>
        <v/>
      </c>
      <c r="ER73" s="528" t="str">
        <f t="shared" si="89"/>
        <v/>
      </c>
      <c r="ES73" s="62" t="str">
        <f t="shared" si="90"/>
        <v/>
      </c>
      <c r="ET73" s="51" t="str">
        <f t="shared" si="91"/>
        <v/>
      </c>
      <c r="EU73" s="38" t="str">
        <f t="shared" si="92"/>
        <v/>
      </c>
      <c r="EV73" s="330" t="str">
        <f t="shared" si="93"/>
        <v/>
      </c>
      <c r="EW73" s="75" t="str">
        <f t="shared" si="94"/>
        <v/>
      </c>
      <c r="EX73" s="56" t="str">
        <f t="shared" si="95"/>
        <v/>
      </c>
      <c r="EY73" s="55" t="str">
        <f t="shared" si="96"/>
        <v/>
      </c>
      <c r="EZ73" s="55" t="str">
        <f t="shared" si="97"/>
        <v/>
      </c>
      <c r="FA73" s="55" t="str">
        <f t="shared" si="98"/>
        <v/>
      </c>
      <c r="FB73" s="55" t="str">
        <f t="shared" si="99"/>
        <v/>
      </c>
      <c r="FC73" s="57" t="str">
        <f t="shared" si="100"/>
        <v/>
      </c>
      <c r="FD73" s="56">
        <f t="shared" si="101"/>
        <v>0</v>
      </c>
      <c r="FE73" s="55">
        <f t="shared" si="102"/>
        <v>0</v>
      </c>
      <c r="FF73" s="55">
        <f t="shared" si="103"/>
        <v>0</v>
      </c>
      <c r="FG73" s="55">
        <f t="shared" si="104"/>
        <v>0</v>
      </c>
      <c r="FH73" s="57"/>
      <c r="FI73" s="777"/>
      <c r="FJ73" s="777"/>
      <c r="FK73" s="107">
        <f t="shared" si="105"/>
        <v>0</v>
      </c>
      <c r="FL73" s="107" t="s">
        <v>175</v>
      </c>
      <c r="FM73" s="107">
        <f t="shared" si="106"/>
        <v>200</v>
      </c>
      <c r="FN73" s="107" t="str">
        <f t="shared" si="107"/>
        <v>0/200</v>
      </c>
      <c r="FO73" s="107">
        <f t="shared" si="108"/>
        <v>0</v>
      </c>
      <c r="FP73" s="107" t="s">
        <v>175</v>
      </c>
      <c r="FQ73" s="107">
        <f t="shared" si="109"/>
        <v>200</v>
      </c>
      <c r="FR73" s="107" t="str">
        <f t="shared" si="110"/>
        <v>0/200</v>
      </c>
      <c r="FS73" s="107">
        <f t="shared" si="111"/>
        <v>0</v>
      </c>
      <c r="FT73" s="107" t="s">
        <v>175</v>
      </c>
      <c r="FU73" s="107">
        <f t="shared" si="112"/>
        <v>100</v>
      </c>
      <c r="FV73" s="107" t="str">
        <f t="shared" si="113"/>
        <v>0/100</v>
      </c>
      <c r="FW73" s="107">
        <f t="shared" si="114"/>
        <v>0</v>
      </c>
      <c r="FX73" s="107" t="s">
        <v>175</v>
      </c>
      <c r="FY73" s="107">
        <f t="shared" si="115"/>
        <v>100</v>
      </c>
      <c r="FZ73" s="107" t="str">
        <f t="shared" si="116"/>
        <v>0/100</v>
      </c>
      <c r="GA73" s="107">
        <f t="shared" si="117"/>
        <v>0</v>
      </c>
      <c r="GB73" s="107" t="s">
        <v>175</v>
      </c>
      <c r="GC73" s="107">
        <f t="shared" si="118"/>
        <v>200</v>
      </c>
      <c r="GD73" s="107" t="str">
        <f t="shared" ref="GD73:GD108" si="151">CONCATENATE(GA73,GB73,GC73)</f>
        <v>0/200</v>
      </c>
    </row>
    <row r="74" spans="1:195" ht="18">
      <c r="A74" s="100">
        <f t="shared" ref="A74:A108" si="152">G74</f>
        <v>0</v>
      </c>
      <c r="B74" s="230">
        <v>66</v>
      </c>
      <c r="C74" s="28">
        <v>66</v>
      </c>
      <c r="D74" s="24">
        <f t="shared" ref="D74:D108" si="153">IF(E74&gt;0,$G$4,0)</f>
        <v>0</v>
      </c>
      <c r="E74" s="2"/>
      <c r="F74" s="290"/>
      <c r="G74" s="2"/>
      <c r="H74" s="2"/>
      <c r="I74" s="2"/>
      <c r="J74" s="2"/>
      <c r="K74" s="590"/>
      <c r="L74" s="7">
        <v>0</v>
      </c>
      <c r="M74" s="43">
        <v>0</v>
      </c>
      <c r="N74" s="309">
        <v>0</v>
      </c>
      <c r="O74" s="541">
        <f t="shared" si="133"/>
        <v>0</v>
      </c>
      <c r="P74" s="233">
        <v>0</v>
      </c>
      <c r="Q74" s="541">
        <f t="shared" si="134"/>
        <v>0</v>
      </c>
      <c r="R74" s="234">
        <v>0</v>
      </c>
      <c r="S74" s="541">
        <f t="shared" si="135"/>
        <v>0</v>
      </c>
      <c r="T74" s="246">
        <f t="shared" ref="T74:T108" si="154">IF(OR(P74="",R74=""),"",S74/S$7*100)</f>
        <v>0</v>
      </c>
      <c r="U74" s="25" t="str">
        <f t="shared" ref="U74:U108" si="155">IF(R74="AB","AB",IF(AND(OR(L74="ab",L74="ml"),OR(M74="ab",M74="ml"),OR(O74="ab",O74="ml")),"AB",IF(AND(OR(L74="ab",L74="ml"),OR(O74="ab",O74="ml")),"AB","")))</f>
        <v/>
      </c>
      <c r="V74" s="25" t="str">
        <f t="shared" ref="V74:V109" si="156">IF(OR($G74="NSO",$G74="",R74=""),"",IF(OR(U74="AB",R74="ab"),"AB",IF(AND(T74&gt;=36,R74&gt;=20),"P",IF(AND(T74&gt;=34,R74&gt;=20,COUNTIF(N74:R74,"ml")=0),"G2",IF(AND(T74&gt;=31,R74&gt;=20,COUNTIF(N74:R74,"ml")=0),"G1",IF(T74&gt;=25,"S","F"))))))</f>
        <v/>
      </c>
      <c r="W74" s="85" t="str">
        <f t="shared" ref="W74:W108" si="157">IF(OR(V74="",V74=0,V74="S",V74="F",V74="AB"),V74,IF(T74&gt;=75,"D",IF(T74&gt;=60,"I",IF(T74&gt;=48,"II",IF(T74&gt;=36,"III",V74)))))</f>
        <v/>
      </c>
      <c r="X74" s="346">
        <v>0</v>
      </c>
      <c r="Y74" s="347">
        <v>0</v>
      </c>
      <c r="Z74" s="348">
        <v>0</v>
      </c>
      <c r="AA74" s="544">
        <f t="shared" si="136"/>
        <v>0</v>
      </c>
      <c r="AB74" s="351">
        <v>0</v>
      </c>
      <c r="AC74" s="544">
        <f t="shared" si="137"/>
        <v>0</v>
      </c>
      <c r="AD74" s="352">
        <v>0</v>
      </c>
      <c r="AE74" s="544">
        <f t="shared" si="138"/>
        <v>0</v>
      </c>
      <c r="AF74" s="349">
        <f t="shared" ref="AF74:AF108" si="158">IF(OR(AB74="",AD74=""),"",AE74/AE$7*100)</f>
        <v>0</v>
      </c>
      <c r="AG74" s="344" t="str">
        <f t="shared" ref="AG74:AG108" si="159">IF(AD74="AB","AB",IF(AND(OR(X74="ab",X74="ml"),OR(Y74="ab",Y74="ml"),OR(AA74="ab",AA74="ml")),"AB",IF(AND(OR(X74="ab",X74="ml"),OR(AA74="ab",AA74="ml")),"AB","")))</f>
        <v/>
      </c>
      <c r="AH74" s="344" t="str">
        <f t="shared" ref="AH74:AH109" si="160">IF(OR($G74="NSO",$G74="",AD74=""),"",IF(OR(AG74="AB",AD74="ab"),"AB",IF(AND(AF74&gt;=36,AD74&gt;=20),"P",IF(AND(AF74&gt;=34,AD74&gt;=20,COUNTIF(Z74:AD74,"ml")=0),"G2",IF(AND(AF74&gt;=31,AD74&gt;=20,COUNTIF(Z74:AD74,"ml")=0),"G1",IF(AF74&gt;=25,"S","F"))))))</f>
        <v/>
      </c>
      <c r="AI74" s="350" t="str">
        <f t="shared" ref="AI74:AI108" si="161">IF(OR(AH74="",AH74=0,AH74="S",AH74="F",AH74="AB"),AH74,IF(AF74&gt;=75,"D",IF(AF74&gt;=60,"I",IF(AF74&gt;=48,"II",IF(AF74&gt;=36,"III",AH74)))))</f>
        <v/>
      </c>
      <c r="AJ74" s="368">
        <v>0</v>
      </c>
      <c r="AK74" s="369">
        <v>0</v>
      </c>
      <c r="AL74" s="370">
        <v>0</v>
      </c>
      <c r="AM74" s="547">
        <f t="shared" si="139"/>
        <v>0</v>
      </c>
      <c r="AN74" s="373">
        <v>0</v>
      </c>
      <c r="AO74" s="547">
        <f t="shared" si="140"/>
        <v>0</v>
      </c>
      <c r="AP74" s="374">
        <v>0</v>
      </c>
      <c r="AQ74" s="547">
        <f t="shared" si="141"/>
        <v>0</v>
      </c>
      <c r="AR74" s="371">
        <f t="shared" ref="AR74:AR108" si="162">IF(OR(AN74="",AP74=""),"",AQ74/AQ$7*100)</f>
        <v>0</v>
      </c>
      <c r="AS74" s="366" t="str">
        <f t="shared" ref="AS74:AS108" si="163">IF(AP74="AB","AB",IF(AND(OR(AJ74="ab",AJ74="ml"),OR(AK74="ab",AK74="ml"),OR(AM74="ab",AM74="ml")),"AB",IF(AND(OR(AJ74="ab",AJ74="ml"),OR(AM74="ab",AM74="ml")),"AB","")))</f>
        <v/>
      </c>
      <c r="AT74" s="366" t="str">
        <f t="shared" ref="AT74:AT109" si="164">IF(OR($G74="NSO",$G74="",AP74=""),"",IF(OR(AS74="AB",AP74="ab"),"AB",IF(AND(AR74&gt;=36,AP74&gt;=20),"P",IF(AND(AR74&gt;=34,AP74&gt;=20,COUNTIF(AL74:AP74,"ml")=0),"G2",IF(AND(AR74&gt;=31,AP74&gt;=20,COUNTIF(AL74:AP74,"ml")=0),"G1",IF(AR74&gt;=25,"S","F"))))))</f>
        <v/>
      </c>
      <c r="AU74" s="372" t="str">
        <f t="shared" ref="AU74:AU108" si="165">IF(OR(AT74="",AT74=0,AT74="S",AT74="F",AT74="AB"),AT74,IF(AR74&gt;=75,"D",IF(AR74&gt;=60,"I",IF(AR74&gt;=48,"II",IF(AR74&gt;=36,"III",AT74)))))</f>
        <v/>
      </c>
      <c r="AV74" s="152">
        <v>0</v>
      </c>
      <c r="AW74" s="53">
        <v>0</v>
      </c>
      <c r="AX74" s="375">
        <v>0</v>
      </c>
      <c r="AY74" s="549">
        <f t="shared" si="142"/>
        <v>0</v>
      </c>
      <c r="AZ74" s="235">
        <v>0</v>
      </c>
      <c r="BA74" s="549">
        <f t="shared" si="143"/>
        <v>0</v>
      </c>
      <c r="BB74" s="236">
        <v>0</v>
      </c>
      <c r="BC74" s="549">
        <f t="shared" si="144"/>
        <v>0</v>
      </c>
      <c r="BD74" s="247">
        <f t="shared" ref="BD74:BD108" si="166">IF(OR(AZ74="",BB74=""),"",BC74/BC$7*100)</f>
        <v>0</v>
      </c>
      <c r="BE74" s="54" t="str">
        <f t="shared" ref="BE74:BE108" si="167">IF(BB74="AB","AB",IF(AND(OR(AV74="ab",AV74="ml"),OR(AW74="ab",AW74="ml"),OR(AY74="ab",AY74="ml")),"AB",IF(AND(OR(AV74="ab",AV74="ml"),OR(AY74="ab",AY74="ml")),"AB","")))</f>
        <v/>
      </c>
      <c r="BF74" s="54" t="str">
        <f t="shared" ref="BF74:BF109" si="168">IF(OR($G74="NSO",$G74="",BB74=""),"",IF(OR(BE74="AB",BB74="ab"),"AB",IF(AND(BD74&gt;=36,BB74&gt;=20),"P",IF(AND(BD74&gt;=34,BB74&gt;=20,COUNTIF(AX74:BB74,"ml")=0),"G2",IF(AND(BD74&gt;=31,BB74&gt;=20,COUNTIF(AX74:BB74,"ml")=0),"G1",IF(BD74&gt;=25,"S","F"))))))</f>
        <v/>
      </c>
      <c r="BG74" s="88" t="str">
        <f t="shared" ref="BG74:BG108" si="169">IF(OR(BF74="",BF74=0,BF74="S",BF74="F",BF74="AB"),BF74,IF(BD74&gt;=75,"D",IF(BD74&gt;=60,"I",IF(BD74&gt;=48,"II",IF(BD74&gt;=36,"III",BF74)))))</f>
        <v/>
      </c>
      <c r="BH74" s="95">
        <v>0</v>
      </c>
      <c r="BI74" s="96">
        <v>0</v>
      </c>
      <c r="BJ74" s="376">
        <v>0</v>
      </c>
      <c r="BK74" s="552">
        <f t="shared" si="145"/>
        <v>0</v>
      </c>
      <c r="BL74" s="238">
        <v>0</v>
      </c>
      <c r="BM74" s="552">
        <f t="shared" si="146"/>
        <v>0</v>
      </c>
      <c r="BN74" s="239">
        <v>0</v>
      </c>
      <c r="BO74" s="552">
        <f t="shared" si="147"/>
        <v>0</v>
      </c>
      <c r="BP74" s="248">
        <f t="shared" ref="BP74:BP108" si="170">IF(OR(BL74="",BN74=""),"",BO74/BO$7*100)</f>
        <v>0</v>
      </c>
      <c r="BQ74" s="26" t="str">
        <f t="shared" ref="BQ74:BQ108" si="171">IF(BN74="AB","AB",IF(AND(OR(BH74="ab",BH74="ml"),OR(BI74="ab",BI74="ml"),OR(BK74="ab",BK74="ml")),"AB",IF(AND(OR(BH74="ab",BH74="ml"),OR(BK74="ab",BK74="ml")),"AB","")))</f>
        <v/>
      </c>
      <c r="BR74" s="26" t="str">
        <f t="shared" ref="BR74:BR109" si="172">IF(OR($G74="NSO",$G74="",BN74=""),"",IF(OR(BQ74="AB",BN74="ab"),"AB",IF(AND(BP74&gt;=36,BN74&gt;=20),"P",IF(AND(BP74&gt;=34,BN74&gt;=20,COUNTIF(BJ74:BN74,"ml")=0),"G2",IF(AND(BP74&gt;=31,BN74&gt;=20,COUNTIF(BJ74:BN74,"ml")=0),"G1",IF(BP74&gt;=25,"S","F"))))))</f>
        <v/>
      </c>
      <c r="BS74" s="39" t="str">
        <f t="shared" ref="BS74:BS108" si="173">IF(OR(BR74="",BR74=0,BR74="S",BR74="F",BR74="AB"),BR74,IF(BP74&gt;=75,"D",IF(BP74&gt;=60,"I",IF(BP74&gt;=48,"II",IF(BP74&gt;=36,"III",BR74)))))</f>
        <v/>
      </c>
      <c r="BT74" s="392">
        <v>0</v>
      </c>
      <c r="BU74" s="393">
        <v>0</v>
      </c>
      <c r="BV74" s="394">
        <v>0</v>
      </c>
      <c r="BW74" s="555">
        <f t="shared" si="148"/>
        <v>0</v>
      </c>
      <c r="BX74" s="397">
        <v>0</v>
      </c>
      <c r="BY74" s="555">
        <f t="shared" si="149"/>
        <v>0</v>
      </c>
      <c r="BZ74" s="398">
        <v>0</v>
      </c>
      <c r="CA74" s="555">
        <f t="shared" si="150"/>
        <v>0</v>
      </c>
      <c r="CB74" s="395">
        <f t="shared" ref="CB74:CB108" si="174">IF(OR(BX74="",BZ74=""),"",CA74/CA$7*100)</f>
        <v>0</v>
      </c>
      <c r="CC74" s="390" t="str">
        <f t="shared" ref="CC74:CC108" si="175">IF(BZ74="AB","AB",IF(AND(OR(BT74="ab",BT74="ml"),OR(BU74="ab",BU74="ml"),OR(BW74="ab",BW74="ml")),"AB",IF(AND(OR(BT74="ab",BT74="ml"),OR(BW74="ab",BW74="ml")),"AB","")))</f>
        <v/>
      </c>
      <c r="CD74" s="390" t="str">
        <f t="shared" ref="CD74:CD109" si="176">IF(OR($G74="NSO",$G74="",BZ74=""),"",IF(OR(CC74="AB",BZ74="ab"),"AB",IF(AND(CB74&gt;=36,BZ74&gt;=20),"P",IF(AND(CB74&gt;=34,BZ74&gt;=20,COUNTIF(BV74:BZ74,"ml")=0),"G2",IF(AND(CB74&gt;=31,BZ74&gt;=20,COUNTIF(BV74:BZ74,"ml")=0),"G1",IF(CB74&gt;=25,"S","F"))))))</f>
        <v/>
      </c>
      <c r="CE74" s="396" t="str">
        <f t="shared" ref="CE74:CE108" si="177">IF(OR(CD74="",CD74=0,CD74="S",CD74="F",CD74="AB"),CD74,IF(CB74&gt;=75,"D",IF(CB74&gt;=60,"I",IF(CB74&gt;=48,"II",IF(CB74&gt;=36,"III",CD74)))))</f>
        <v/>
      </c>
      <c r="CF74" s="92">
        <v>0</v>
      </c>
      <c r="CG74" s="49">
        <v>0</v>
      </c>
      <c r="CH74" s="311"/>
      <c r="CI74" s="50">
        <f t="shared" ref="CI74:CI108" si="178">SUM(CF74:CH74)</f>
        <v>0</v>
      </c>
      <c r="CJ74" s="186">
        <v>0</v>
      </c>
      <c r="CK74" s="240">
        <v>0</v>
      </c>
      <c r="CL74" s="187">
        <f t="shared" si="119"/>
        <v>0</v>
      </c>
      <c r="CM74" s="241">
        <v>0</v>
      </c>
      <c r="CN74" s="242">
        <f>IF($S$7="NA","NA",0)</f>
        <v>0</v>
      </c>
      <c r="CO74" s="42">
        <f t="shared" ref="CO74:CO108" si="179">SUM(CM74:CN74)</f>
        <v>0</v>
      </c>
      <c r="CP74" s="188">
        <f t="shared" ref="CP74:CP108" si="180">SUM(CI74,CL74,CO74)</f>
        <v>0</v>
      </c>
      <c r="CQ74" s="249">
        <f t="shared" ref="CQ74:CQ108" si="181">IF(OR(CL74="",CO74=""),"",CP74/CP$7*100)</f>
        <v>0</v>
      </c>
      <c r="CR74" s="93" t="str">
        <f t="shared" ref="CR74:CR108" si="182">IF(CQ74&gt;=80,"A",IF(CQ74&gt;=60,"B",IF(CQ74&gt;=40,"C",IF(CQ74&gt;=36,"D",""))))</f>
        <v/>
      </c>
      <c r="CS74" s="152">
        <v>0</v>
      </c>
      <c r="CT74" s="320">
        <v>0</v>
      </c>
      <c r="CU74" s="557">
        <f t="shared" ref="CU74:CU108" si="183">IF(AND(CS74="",CT74=""),"",IF(AND(CS74="ml",CT74="ml"),"ml",IF(AND(CS74="AB",CT74="AB"),"AB",SUM(CS74:CT74))))</f>
        <v>0</v>
      </c>
      <c r="CV74" s="53">
        <v>0</v>
      </c>
      <c r="CW74" s="314"/>
      <c r="CX74" s="557">
        <f t="shared" ref="CX74:CX108" si="184">IF(AND(CV74="",CW74=""),"",IF(AND(CV74="ml",CW74="ml"),"ml",IF(AND(CV74="AB",CW74="AB"),"AB",SUM(CV74:CW74))))</f>
        <v>0</v>
      </c>
      <c r="CY74" s="314"/>
      <c r="CZ74" s="314"/>
      <c r="DA74" s="557" t="str">
        <f t="shared" ref="DA74:DA108" si="185">IF(AND(CY74="",CZ74=""),"",IF(AND(CY74="ml",CZ74="ml"),"ml",IF(AND(CY74="AB",CZ74="AB"),"AB",SUM(CY74:CZ74))))</f>
        <v/>
      </c>
      <c r="DB74" s="558">
        <f t="shared" ref="DB74:DB108" si="186">SUM(CS74,CV74,CY74)</f>
        <v>0</v>
      </c>
      <c r="DC74" s="559">
        <f t="shared" ref="DC74:DC108" si="187">SUM(CT74,CW74,CZ74)</f>
        <v>0</v>
      </c>
      <c r="DD74" s="153">
        <f t="shared" ref="DD74:DD108" si="188">SUM(DB74:DC74)</f>
        <v>0</v>
      </c>
      <c r="DE74" s="154">
        <v>0</v>
      </c>
      <c r="DF74" s="235">
        <v>0</v>
      </c>
      <c r="DG74" s="557">
        <f t="shared" ref="DG74:DG108" si="189">IF(AND(DE74="",DF74=""),"",IF(AND(DE74="ml",DF74="ml"),"ml",IF(AND(DE74="AB",DF74="AB"),"AB",SUM(DE74:DF74))))</f>
        <v>0</v>
      </c>
      <c r="DH74" s="236">
        <v>0</v>
      </c>
      <c r="DI74" s="237">
        <f>IF($S$7="NA","NA",0)</f>
        <v>0</v>
      </c>
      <c r="DJ74" s="557">
        <f t="shared" ref="DJ74:DJ108" si="190">IF(AND(DH74="",DI74=""),"",IF(AND(DH74="ml",DI74="ml"),"ml",IF(AND(DH74="AB",DI74="AB"),"AB",SUM(DH74:DI74))))</f>
        <v>0</v>
      </c>
      <c r="DK74" s="325">
        <f t="shared" ref="DK74:DK108" si="191">SUM(DB74,DE74,DH74)</f>
        <v>0</v>
      </c>
      <c r="DL74" s="324">
        <f t="shared" ref="DL74:DL108" si="192">SUM(DC74,DF74,DI74)</f>
        <v>0</v>
      </c>
      <c r="DM74" s="156">
        <f t="shared" ref="DM74:DM108" si="193">SUM(DK74:DL74)</f>
        <v>0</v>
      </c>
      <c r="DN74" s="247">
        <f t="shared" ref="DN74:DN108" si="194">IF(OR(DG74="",DJ74=""),"",DM74/DM$7*100)</f>
        <v>0</v>
      </c>
      <c r="DO74" s="94" t="str">
        <f t="shared" ref="DO74:DO108" si="195">IF(DN74&gt;=80,"A",IF(DN74&gt;=60,"B",IF(DN74&gt;=40,"C",IF(DN74&gt;=36,"D",""))))</f>
        <v/>
      </c>
      <c r="DP74" s="501">
        <v>0</v>
      </c>
      <c r="DQ74" s="4">
        <v>0</v>
      </c>
      <c r="DR74" s="4">
        <v>0</v>
      </c>
      <c r="DS74" s="498">
        <f t="shared" si="131"/>
        <v>0</v>
      </c>
      <c r="DT74" s="499">
        <f t="shared" ref="DT74:DT108" si="196">IF(OR(DS74="",DS$7=""),"",DS74/DS$7*100)</f>
        <v>0</v>
      </c>
      <c r="DU74" s="500" t="str">
        <f t="shared" ref="DU74:DU108" si="197">IF(DT74&gt;=80,"A",IF(DT74&gt;=60,"B",IF(DT74&gt;=40,"C",IF(DT74&gt;=21,"D",""))))</f>
        <v/>
      </c>
      <c r="DV74" s="404">
        <v>0</v>
      </c>
      <c r="DW74" s="2">
        <v>0</v>
      </c>
      <c r="DX74" s="2">
        <v>0</v>
      </c>
      <c r="DY74" s="24">
        <f t="shared" si="132"/>
        <v>0</v>
      </c>
      <c r="DZ74" s="249">
        <f t="shared" ref="DZ74:DZ108" si="198">IF(OR(DY74="",DY$7=""),"",DY74/DY$7*100)</f>
        <v>0</v>
      </c>
      <c r="EA74" s="93" t="str">
        <f t="shared" ref="EA74:EA108" si="199">IF(DZ74&gt;=80,"A",IF(DZ74&gt;=60,"B",IF(DZ74&gt;=40,"C",IF(DZ74&gt;=21,"D",""))))</f>
        <v/>
      </c>
      <c r="EB74" s="152">
        <v>0</v>
      </c>
      <c r="EC74" s="53">
        <v>0</v>
      </c>
      <c r="ED74" s="591">
        <v>0</v>
      </c>
      <c r="EE74" s="560">
        <f t="shared" si="122"/>
        <v>0</v>
      </c>
      <c r="EF74" s="235">
        <v>0</v>
      </c>
      <c r="EG74" s="155">
        <f t="shared" ref="EG74:EG108" si="200">SUM(EE74,EF74)</f>
        <v>0</v>
      </c>
      <c r="EH74" s="236">
        <v>0</v>
      </c>
      <c r="EI74" s="562">
        <f t="shared" ref="EI74:EI108" si="201">SUM(EG74:EH74)</f>
        <v>0</v>
      </c>
      <c r="EJ74" s="247">
        <f t="shared" ref="EJ74:EJ108" si="202">IF(OR(EF74="",EH74=""),"",EI74/EI$7*100)</f>
        <v>0</v>
      </c>
      <c r="EK74" s="94" t="str">
        <f t="shared" ref="EK74:EK108" si="203">IF(EJ74&gt;=80,"A",IF(EJ74&gt;=60,"B",IF(EJ74&gt;=40,"C",IF(EJ74&gt;=36,"D",""))))</f>
        <v/>
      </c>
      <c r="EL74" s="6"/>
      <c r="EM74" s="4"/>
      <c r="EN74" s="40" t="str">
        <f t="shared" si="130"/>
        <v/>
      </c>
      <c r="EO74" s="37" t="str">
        <f t="shared" ref="EO74:EO108" si="204">IF(G74="","",SUM($S$7,$AE$7,$AQ$7,$BC$7,$BO$7,$CA$7))</f>
        <v/>
      </c>
      <c r="EP74" s="27" t="str">
        <f t="shared" ref="EP74:EP108" si="205">IF(G74="","",SUM(S74,AE74,AQ74,BC74,BO74,CA74))</f>
        <v/>
      </c>
      <c r="EQ74" s="119" t="str">
        <f t="shared" ref="EQ74:EQ109" si="206">IF(G74="","",IF(AND(ES74="Passed",EO74&gt;0),EP74/EO74*100,"--"))</f>
        <v/>
      </c>
      <c r="ER74" s="528" t="str">
        <f t="shared" ref="ER74:ER109" si="207">IF(G74="","",IF(AND(EQ74&gt;=60,ES74="Passed"),"First",IF(AND(EQ74&gt;=60,ES74="Passed with G"),"First",IF(AND(EQ74&gt;=48,ES74="Passed"),"Second",IF(AND(EQ74&gt;=48,ES74="Passed With G"),"Second",IF(OR(ES74="Passed",ES74="Passed With G"),"Third","--"))))))</f>
        <v/>
      </c>
      <c r="ES74" s="62" t="str">
        <f t="shared" ref="ES74:ES109" si="208">IF(G74="TC","Transfered",IF($G74="NSO","NSO",IF(OR($G74="",$G74=0,O74="",P74="",R74="",AB74="",AD74="",AN74="",AP74="",AZ74="",BB74="",BL74="",BN74="",BX74="",BZ74=""),"",IF(OR(FD74&gt;0,(FE74+FF74+FG74)&gt;2),"FAILED",IF(OR(FE74&gt;0,FF74&gt;1),"SUPP.",IF(AND(FF74&gt;0,FG74&gt;0),"SUPP.",IF((FF74+FG74),"Passed With G","Passed")))))))</f>
        <v/>
      </c>
      <c r="ET74" s="51" t="str">
        <f t="shared" ref="ET74:ET108" si="209">IF(ES74="Passed",EQ74,"")</f>
        <v/>
      </c>
      <c r="EU74" s="38" t="str">
        <f t="shared" ref="EU74:EU108" si="210">IF(ET74="","",SUMPRODUCT((ET74&lt;ET$9:ET$108)/COUNTIF(ET$9:ET$108,ET$9:ET$108)))</f>
        <v/>
      </c>
      <c r="EV74" s="330" t="str">
        <f t="shared" ref="EV74:EV109" si="211">IF(OR(G74="",G74="NSO",G74="TC"),"",IF(EQ74&gt;81,"Excellent",IF(EQ74&gt;60,"Very Good",IF(EQ74&gt;48,"Good",IF(EQ74&gt;36,"Average","Need Improvement")))))</f>
        <v/>
      </c>
      <c r="EW74" s="75" t="str">
        <f t="shared" ref="EW74:EW108" si="212">IF(G74="","",IF(G74="Tc","Transfered",IF(ES74="nso","Name Separated",IF(FD74&gt;0,"Need Improvement",IF(FE74&gt;0,"Need Improvement",IF(FF74&gt;0,"Need Improvement",IF(EQ74&gt;=80,"Excellent",IF(EQ74&gt;=60,"Very Good",IF(EQ74&gt;=48,"Good",IF(EQ74&gt;=36,"Average",IF(EQ74=0,0,"Need Improvement")))))))))))</f>
        <v/>
      </c>
      <c r="EX74" s="56" t="str">
        <f t="shared" ref="EX74:EX108" si="213">W74</f>
        <v/>
      </c>
      <c r="EY74" s="55" t="str">
        <f t="shared" ref="EY74:EY108" si="214">AI74</f>
        <v/>
      </c>
      <c r="EZ74" s="55" t="str">
        <f t="shared" ref="EZ74:EZ108" si="215">AU74</f>
        <v/>
      </c>
      <c r="FA74" s="55" t="str">
        <f t="shared" ref="FA74:FA108" si="216">BG74</f>
        <v/>
      </c>
      <c r="FB74" s="55" t="str">
        <f t="shared" ref="FB74:FB108" si="217">BS74</f>
        <v/>
      </c>
      <c r="FC74" s="57" t="str">
        <f t="shared" ref="FC74:FC108" si="218">CE74</f>
        <v/>
      </c>
      <c r="FD74" s="56">
        <f t="shared" ref="FD74:FD108" si="219">COUNTIF(EX74:FC74,"F")+COUNTIF(EX74:FC74,"AB")</f>
        <v>0</v>
      </c>
      <c r="FE74" s="55">
        <f t="shared" ref="FE74:FE108" si="220">COUNTIF(EX74:FC74,"S")</f>
        <v>0</v>
      </c>
      <c r="FF74" s="55">
        <f t="shared" ref="FF74:FF108" si="221">COUNTIF(EX74:FC74,"G1")</f>
        <v>0</v>
      </c>
      <c r="FG74" s="55">
        <f t="shared" ref="FG74:FG108" si="222">COUNTIF(EX74:FC74,"G2")</f>
        <v>0</v>
      </c>
      <c r="FH74" s="57"/>
      <c r="FI74" s="777"/>
      <c r="FJ74" s="777"/>
      <c r="FK74" s="107">
        <f t="shared" ref="FK74:FK108" si="223">CP74</f>
        <v>0</v>
      </c>
      <c r="FL74" s="107" t="s">
        <v>175</v>
      </c>
      <c r="FM74" s="107">
        <f t="shared" ref="FM74:FM108" si="224">$CP$7</f>
        <v>200</v>
      </c>
      <c r="FN74" s="107" t="str">
        <f t="shared" ref="FN74:FN108" si="225">CONCATENATE(FK74,FL74,FM74)</f>
        <v>0/200</v>
      </c>
      <c r="FO74" s="107">
        <f t="shared" ref="FO74:FO108" si="226">DM74</f>
        <v>0</v>
      </c>
      <c r="FP74" s="107" t="s">
        <v>175</v>
      </c>
      <c r="FQ74" s="107">
        <f t="shared" ref="FQ74:FQ108" si="227">$DM$7</f>
        <v>200</v>
      </c>
      <c r="FR74" s="107" t="str">
        <f t="shared" ref="FR74:FR108" si="228">CONCATENATE(FO74,FP74,FQ74)</f>
        <v>0/200</v>
      </c>
      <c r="FS74" s="107">
        <f t="shared" ref="FS74:FS108" si="229">DS74</f>
        <v>0</v>
      </c>
      <c r="FT74" s="107" t="s">
        <v>175</v>
      </c>
      <c r="FU74" s="107">
        <f t="shared" ref="FU74:FU108" si="230">$DS$7</f>
        <v>100</v>
      </c>
      <c r="FV74" s="107" t="str">
        <f t="shared" ref="FV74:FV108" si="231">CONCATENATE(FS74,FT74,FU74)</f>
        <v>0/100</v>
      </c>
      <c r="FW74" s="107">
        <f t="shared" ref="FW74:FW108" si="232">DY74</f>
        <v>0</v>
      </c>
      <c r="FX74" s="107" t="s">
        <v>175</v>
      </c>
      <c r="FY74" s="107">
        <f t="shared" ref="FY74:FY108" si="233">$DY$7</f>
        <v>100</v>
      </c>
      <c r="FZ74" s="107" t="str">
        <f t="shared" ref="FZ74:FZ108" si="234">CONCATENATE(FW74,FX74,FY74)</f>
        <v>0/100</v>
      </c>
      <c r="GA74" s="107">
        <f t="shared" ref="GA74:GA108" si="235">EI74</f>
        <v>0</v>
      </c>
      <c r="GB74" s="107" t="s">
        <v>175</v>
      </c>
      <c r="GC74" s="107">
        <f t="shared" ref="GC74:GC108" si="236">$EI$7</f>
        <v>200</v>
      </c>
      <c r="GD74" s="107" t="str">
        <f t="shared" si="151"/>
        <v>0/200</v>
      </c>
    </row>
    <row r="75" spans="1:195" ht="18">
      <c r="A75" s="100">
        <f t="shared" si="152"/>
        <v>0</v>
      </c>
      <c r="B75" s="230">
        <v>67</v>
      </c>
      <c r="C75" s="23">
        <v>67</v>
      </c>
      <c r="D75" s="24">
        <f t="shared" si="153"/>
        <v>0</v>
      </c>
      <c r="E75" s="2"/>
      <c r="F75" s="290"/>
      <c r="G75" s="1"/>
      <c r="H75" s="2"/>
      <c r="I75" s="2"/>
      <c r="J75" s="2"/>
      <c r="K75" s="590"/>
      <c r="L75" s="7">
        <v>0</v>
      </c>
      <c r="M75" s="43">
        <v>0</v>
      </c>
      <c r="N75" s="309">
        <v>0</v>
      </c>
      <c r="O75" s="541">
        <f t="shared" si="133"/>
        <v>0</v>
      </c>
      <c r="P75" s="233">
        <v>0</v>
      </c>
      <c r="Q75" s="541">
        <f t="shared" si="134"/>
        <v>0</v>
      </c>
      <c r="R75" s="234">
        <v>0</v>
      </c>
      <c r="S75" s="541">
        <f t="shared" si="135"/>
        <v>0</v>
      </c>
      <c r="T75" s="246">
        <f t="shared" si="154"/>
        <v>0</v>
      </c>
      <c r="U75" s="25" t="str">
        <f t="shared" si="155"/>
        <v/>
      </c>
      <c r="V75" s="25" t="str">
        <f t="shared" si="156"/>
        <v/>
      </c>
      <c r="W75" s="85" t="str">
        <f t="shared" si="157"/>
        <v/>
      </c>
      <c r="X75" s="346">
        <v>0</v>
      </c>
      <c r="Y75" s="347">
        <v>0</v>
      </c>
      <c r="Z75" s="348">
        <v>0</v>
      </c>
      <c r="AA75" s="544">
        <f t="shared" si="136"/>
        <v>0</v>
      </c>
      <c r="AB75" s="351">
        <v>0</v>
      </c>
      <c r="AC75" s="544">
        <f t="shared" si="137"/>
        <v>0</v>
      </c>
      <c r="AD75" s="352">
        <v>0</v>
      </c>
      <c r="AE75" s="544">
        <f t="shared" si="138"/>
        <v>0</v>
      </c>
      <c r="AF75" s="349">
        <f t="shared" si="158"/>
        <v>0</v>
      </c>
      <c r="AG75" s="344" t="str">
        <f t="shared" si="159"/>
        <v/>
      </c>
      <c r="AH75" s="344" t="str">
        <f t="shared" si="160"/>
        <v/>
      </c>
      <c r="AI75" s="350" t="str">
        <f t="shared" si="161"/>
        <v/>
      </c>
      <c r="AJ75" s="368">
        <v>0</v>
      </c>
      <c r="AK75" s="369">
        <v>0</v>
      </c>
      <c r="AL75" s="370">
        <v>0</v>
      </c>
      <c r="AM75" s="547">
        <f t="shared" si="139"/>
        <v>0</v>
      </c>
      <c r="AN75" s="373">
        <v>0</v>
      </c>
      <c r="AO75" s="547">
        <f t="shared" si="140"/>
        <v>0</v>
      </c>
      <c r="AP75" s="374">
        <v>0</v>
      </c>
      <c r="AQ75" s="547">
        <f t="shared" si="141"/>
        <v>0</v>
      </c>
      <c r="AR75" s="371">
        <f t="shared" si="162"/>
        <v>0</v>
      </c>
      <c r="AS75" s="366" t="str">
        <f t="shared" si="163"/>
        <v/>
      </c>
      <c r="AT75" s="366" t="str">
        <f t="shared" si="164"/>
        <v/>
      </c>
      <c r="AU75" s="372" t="str">
        <f t="shared" si="165"/>
        <v/>
      </c>
      <c r="AV75" s="152">
        <v>0</v>
      </c>
      <c r="AW75" s="53">
        <v>0</v>
      </c>
      <c r="AX75" s="375">
        <v>0</v>
      </c>
      <c r="AY75" s="549">
        <f t="shared" si="142"/>
        <v>0</v>
      </c>
      <c r="AZ75" s="235">
        <v>0</v>
      </c>
      <c r="BA75" s="549">
        <f t="shared" si="143"/>
        <v>0</v>
      </c>
      <c r="BB75" s="236">
        <v>0</v>
      </c>
      <c r="BC75" s="549">
        <f t="shared" si="144"/>
        <v>0</v>
      </c>
      <c r="BD75" s="247">
        <f t="shared" si="166"/>
        <v>0</v>
      </c>
      <c r="BE75" s="54" t="str">
        <f t="shared" si="167"/>
        <v/>
      </c>
      <c r="BF75" s="54" t="str">
        <f t="shared" si="168"/>
        <v/>
      </c>
      <c r="BG75" s="88" t="str">
        <f t="shared" si="169"/>
        <v/>
      </c>
      <c r="BH75" s="95">
        <v>0</v>
      </c>
      <c r="BI75" s="96">
        <v>0</v>
      </c>
      <c r="BJ75" s="376">
        <v>0</v>
      </c>
      <c r="BK75" s="552">
        <f t="shared" si="145"/>
        <v>0</v>
      </c>
      <c r="BL75" s="238">
        <v>0</v>
      </c>
      <c r="BM75" s="552">
        <f t="shared" si="146"/>
        <v>0</v>
      </c>
      <c r="BN75" s="239">
        <v>0</v>
      </c>
      <c r="BO75" s="552">
        <f t="shared" si="147"/>
        <v>0</v>
      </c>
      <c r="BP75" s="248">
        <f t="shared" si="170"/>
        <v>0</v>
      </c>
      <c r="BQ75" s="26" t="str">
        <f t="shared" si="171"/>
        <v/>
      </c>
      <c r="BR75" s="26" t="str">
        <f t="shared" si="172"/>
        <v/>
      </c>
      <c r="BS75" s="39" t="str">
        <f t="shared" si="173"/>
        <v/>
      </c>
      <c r="BT75" s="392">
        <v>0</v>
      </c>
      <c r="BU75" s="393">
        <v>0</v>
      </c>
      <c r="BV75" s="394">
        <v>0</v>
      </c>
      <c r="BW75" s="555">
        <f t="shared" si="148"/>
        <v>0</v>
      </c>
      <c r="BX75" s="397">
        <v>0</v>
      </c>
      <c r="BY75" s="555">
        <f t="shared" si="149"/>
        <v>0</v>
      </c>
      <c r="BZ75" s="398">
        <v>0</v>
      </c>
      <c r="CA75" s="555">
        <f t="shared" si="150"/>
        <v>0</v>
      </c>
      <c r="CB75" s="395">
        <f t="shared" si="174"/>
        <v>0</v>
      </c>
      <c r="CC75" s="390" t="str">
        <f t="shared" si="175"/>
        <v/>
      </c>
      <c r="CD75" s="390" t="str">
        <f t="shared" si="176"/>
        <v/>
      </c>
      <c r="CE75" s="396" t="str">
        <f t="shared" si="177"/>
        <v/>
      </c>
      <c r="CF75" s="92">
        <v>0</v>
      </c>
      <c r="CG75" s="49">
        <v>0</v>
      </c>
      <c r="CH75" s="311"/>
      <c r="CI75" s="50">
        <f t="shared" si="178"/>
        <v>0</v>
      </c>
      <c r="CJ75" s="186">
        <v>0</v>
      </c>
      <c r="CK75" s="240">
        <v>0</v>
      </c>
      <c r="CL75" s="187">
        <f t="shared" ref="CL75:CL108" si="237">SUM(CJ75,CK75)</f>
        <v>0</v>
      </c>
      <c r="CM75" s="241">
        <v>0</v>
      </c>
      <c r="CN75" s="242">
        <f t="shared" ref="CN75:CN104" si="238">IF($S$7="NA","NA",0)</f>
        <v>0</v>
      </c>
      <c r="CO75" s="42">
        <f t="shared" si="179"/>
        <v>0</v>
      </c>
      <c r="CP75" s="188">
        <f t="shared" si="180"/>
        <v>0</v>
      </c>
      <c r="CQ75" s="249">
        <f t="shared" si="181"/>
        <v>0</v>
      </c>
      <c r="CR75" s="93" t="str">
        <f t="shared" si="182"/>
        <v/>
      </c>
      <c r="CS75" s="152">
        <v>0</v>
      </c>
      <c r="CT75" s="320">
        <v>0</v>
      </c>
      <c r="CU75" s="557">
        <f t="shared" si="183"/>
        <v>0</v>
      </c>
      <c r="CV75" s="53">
        <v>0</v>
      </c>
      <c r="CW75" s="314"/>
      <c r="CX75" s="557">
        <f t="shared" si="184"/>
        <v>0</v>
      </c>
      <c r="CY75" s="314"/>
      <c r="CZ75" s="314"/>
      <c r="DA75" s="557" t="str">
        <f t="shared" si="185"/>
        <v/>
      </c>
      <c r="DB75" s="558">
        <f t="shared" si="186"/>
        <v>0</v>
      </c>
      <c r="DC75" s="559">
        <f t="shared" si="187"/>
        <v>0</v>
      </c>
      <c r="DD75" s="153">
        <f t="shared" si="188"/>
        <v>0</v>
      </c>
      <c r="DE75" s="154">
        <v>0</v>
      </c>
      <c r="DF75" s="235">
        <v>0</v>
      </c>
      <c r="DG75" s="557">
        <f t="shared" si="189"/>
        <v>0</v>
      </c>
      <c r="DH75" s="236">
        <v>0</v>
      </c>
      <c r="DI75" s="237">
        <f t="shared" ref="DI75:DI104" si="239">IF($S$7="NA","NA",0)</f>
        <v>0</v>
      </c>
      <c r="DJ75" s="557">
        <f t="shared" si="190"/>
        <v>0</v>
      </c>
      <c r="DK75" s="325">
        <f t="shared" si="191"/>
        <v>0</v>
      </c>
      <c r="DL75" s="324">
        <f t="shared" si="192"/>
        <v>0</v>
      </c>
      <c r="DM75" s="156">
        <f t="shared" si="193"/>
        <v>0</v>
      </c>
      <c r="DN75" s="247">
        <f t="shared" si="194"/>
        <v>0</v>
      </c>
      <c r="DO75" s="94" t="str">
        <f t="shared" si="195"/>
        <v/>
      </c>
      <c r="DP75" s="501">
        <v>0</v>
      </c>
      <c r="DQ75" s="4">
        <v>0</v>
      </c>
      <c r="DR75" s="4">
        <v>0</v>
      </c>
      <c r="DS75" s="498">
        <f t="shared" si="131"/>
        <v>0</v>
      </c>
      <c r="DT75" s="499">
        <f t="shared" si="196"/>
        <v>0</v>
      </c>
      <c r="DU75" s="500" t="str">
        <f t="shared" si="197"/>
        <v/>
      </c>
      <c r="DV75" s="404">
        <v>0</v>
      </c>
      <c r="DW75" s="2">
        <v>0</v>
      </c>
      <c r="DX75" s="2">
        <v>0</v>
      </c>
      <c r="DY75" s="24">
        <f t="shared" si="132"/>
        <v>0</v>
      </c>
      <c r="DZ75" s="249">
        <f t="shared" si="198"/>
        <v>0</v>
      </c>
      <c r="EA75" s="93" t="str">
        <f t="shared" si="199"/>
        <v/>
      </c>
      <c r="EB75" s="152">
        <v>0</v>
      </c>
      <c r="EC75" s="53">
        <v>0</v>
      </c>
      <c r="ED75" s="591">
        <v>0</v>
      </c>
      <c r="EE75" s="560">
        <f t="shared" ref="EE75:EE108" si="240">SUM(EB75:ED75)</f>
        <v>0</v>
      </c>
      <c r="EF75" s="235">
        <v>0</v>
      </c>
      <c r="EG75" s="155">
        <f t="shared" si="200"/>
        <v>0</v>
      </c>
      <c r="EH75" s="236">
        <v>0</v>
      </c>
      <c r="EI75" s="562">
        <f t="shared" si="201"/>
        <v>0</v>
      </c>
      <c r="EJ75" s="247">
        <f t="shared" si="202"/>
        <v>0</v>
      </c>
      <c r="EK75" s="94" t="str">
        <f t="shared" si="203"/>
        <v/>
      </c>
      <c r="EL75" s="6"/>
      <c r="EM75" s="4"/>
      <c r="EN75" s="40" t="str">
        <f t="shared" si="130"/>
        <v/>
      </c>
      <c r="EO75" s="37" t="str">
        <f t="shared" si="204"/>
        <v/>
      </c>
      <c r="EP75" s="27" t="str">
        <f t="shared" si="205"/>
        <v/>
      </c>
      <c r="EQ75" s="119" t="str">
        <f t="shared" si="206"/>
        <v/>
      </c>
      <c r="ER75" s="528" t="str">
        <f t="shared" si="207"/>
        <v/>
      </c>
      <c r="ES75" s="62" t="str">
        <f t="shared" si="208"/>
        <v/>
      </c>
      <c r="ET75" s="51" t="str">
        <f t="shared" si="209"/>
        <v/>
      </c>
      <c r="EU75" s="38" t="str">
        <f t="shared" si="210"/>
        <v/>
      </c>
      <c r="EV75" s="330" t="str">
        <f t="shared" si="211"/>
        <v/>
      </c>
      <c r="EW75" s="75" t="str">
        <f t="shared" si="212"/>
        <v/>
      </c>
      <c r="EX75" s="56" t="str">
        <f t="shared" si="213"/>
        <v/>
      </c>
      <c r="EY75" s="55" t="str">
        <f t="shared" si="214"/>
        <v/>
      </c>
      <c r="EZ75" s="55" t="str">
        <f t="shared" si="215"/>
        <v/>
      </c>
      <c r="FA75" s="55" t="str">
        <f t="shared" si="216"/>
        <v/>
      </c>
      <c r="FB75" s="55" t="str">
        <f t="shared" si="217"/>
        <v/>
      </c>
      <c r="FC75" s="57" t="str">
        <f t="shared" si="218"/>
        <v/>
      </c>
      <c r="FD75" s="56">
        <f t="shared" si="219"/>
        <v>0</v>
      </c>
      <c r="FE75" s="55">
        <f t="shared" si="220"/>
        <v>0</v>
      </c>
      <c r="FF75" s="55">
        <f t="shared" si="221"/>
        <v>0</v>
      </c>
      <c r="FG75" s="55">
        <f t="shared" si="222"/>
        <v>0</v>
      </c>
      <c r="FH75" s="57"/>
      <c r="FI75" s="777"/>
      <c r="FJ75" s="777"/>
      <c r="FK75" s="107">
        <f t="shared" si="223"/>
        <v>0</v>
      </c>
      <c r="FL75" s="107" t="s">
        <v>175</v>
      </c>
      <c r="FM75" s="107">
        <f t="shared" si="224"/>
        <v>200</v>
      </c>
      <c r="FN75" s="107" t="str">
        <f t="shared" si="225"/>
        <v>0/200</v>
      </c>
      <c r="FO75" s="107">
        <f t="shared" si="226"/>
        <v>0</v>
      </c>
      <c r="FP75" s="107" t="s">
        <v>175</v>
      </c>
      <c r="FQ75" s="107">
        <f t="shared" si="227"/>
        <v>200</v>
      </c>
      <c r="FR75" s="107" t="str">
        <f t="shared" si="228"/>
        <v>0/200</v>
      </c>
      <c r="FS75" s="107">
        <f t="shared" si="229"/>
        <v>0</v>
      </c>
      <c r="FT75" s="107" t="s">
        <v>175</v>
      </c>
      <c r="FU75" s="107">
        <f t="shared" si="230"/>
        <v>100</v>
      </c>
      <c r="FV75" s="107" t="str">
        <f t="shared" si="231"/>
        <v>0/100</v>
      </c>
      <c r="FW75" s="107">
        <f t="shared" si="232"/>
        <v>0</v>
      </c>
      <c r="FX75" s="107" t="s">
        <v>175</v>
      </c>
      <c r="FY75" s="107">
        <f t="shared" si="233"/>
        <v>100</v>
      </c>
      <c r="FZ75" s="107" t="str">
        <f t="shared" si="234"/>
        <v>0/100</v>
      </c>
      <c r="GA75" s="107">
        <f t="shared" si="235"/>
        <v>0</v>
      </c>
      <c r="GB75" s="107" t="s">
        <v>175</v>
      </c>
      <c r="GC75" s="107">
        <f t="shared" si="236"/>
        <v>200</v>
      </c>
      <c r="GD75" s="107" t="str">
        <f t="shared" si="151"/>
        <v>0/200</v>
      </c>
    </row>
    <row r="76" spans="1:195" ht="30.75" customHeight="1">
      <c r="A76" s="100">
        <f t="shared" si="152"/>
        <v>0</v>
      </c>
      <c r="B76" s="230">
        <v>68</v>
      </c>
      <c r="C76" s="28">
        <v>68</v>
      </c>
      <c r="D76" s="24">
        <f t="shared" si="153"/>
        <v>0</v>
      </c>
      <c r="E76" s="2"/>
      <c r="F76" s="290"/>
      <c r="G76" s="2"/>
      <c r="H76" s="2"/>
      <c r="I76" s="2"/>
      <c r="J76" s="2"/>
      <c r="K76" s="590"/>
      <c r="L76" s="7">
        <v>0</v>
      </c>
      <c r="M76" s="43">
        <v>0</v>
      </c>
      <c r="N76" s="309">
        <v>0</v>
      </c>
      <c r="O76" s="541">
        <f t="shared" si="133"/>
        <v>0</v>
      </c>
      <c r="P76" s="233">
        <v>0</v>
      </c>
      <c r="Q76" s="541">
        <f t="shared" si="134"/>
        <v>0</v>
      </c>
      <c r="R76" s="234">
        <v>0</v>
      </c>
      <c r="S76" s="541">
        <f t="shared" si="135"/>
        <v>0</v>
      </c>
      <c r="T76" s="246">
        <f t="shared" si="154"/>
        <v>0</v>
      </c>
      <c r="U76" s="25" t="str">
        <f t="shared" si="155"/>
        <v/>
      </c>
      <c r="V76" s="25" t="str">
        <f t="shared" si="156"/>
        <v/>
      </c>
      <c r="W76" s="85" t="str">
        <f t="shared" si="157"/>
        <v/>
      </c>
      <c r="X76" s="346">
        <v>0</v>
      </c>
      <c r="Y76" s="347">
        <v>0</v>
      </c>
      <c r="Z76" s="348">
        <v>0</v>
      </c>
      <c r="AA76" s="544">
        <f t="shared" si="136"/>
        <v>0</v>
      </c>
      <c r="AB76" s="351">
        <v>0</v>
      </c>
      <c r="AC76" s="544">
        <f t="shared" si="137"/>
        <v>0</v>
      </c>
      <c r="AD76" s="352">
        <v>0</v>
      </c>
      <c r="AE76" s="544">
        <f t="shared" si="138"/>
        <v>0</v>
      </c>
      <c r="AF76" s="349">
        <f t="shared" si="158"/>
        <v>0</v>
      </c>
      <c r="AG76" s="344" t="str">
        <f t="shared" si="159"/>
        <v/>
      </c>
      <c r="AH76" s="344" t="str">
        <f t="shared" si="160"/>
        <v/>
      </c>
      <c r="AI76" s="350" t="str">
        <f t="shared" si="161"/>
        <v/>
      </c>
      <c r="AJ76" s="368">
        <v>0</v>
      </c>
      <c r="AK76" s="369">
        <v>0</v>
      </c>
      <c r="AL76" s="370">
        <v>0</v>
      </c>
      <c r="AM76" s="547">
        <f t="shared" si="139"/>
        <v>0</v>
      </c>
      <c r="AN76" s="373">
        <v>0</v>
      </c>
      <c r="AO76" s="547">
        <f t="shared" si="140"/>
        <v>0</v>
      </c>
      <c r="AP76" s="374">
        <v>0</v>
      </c>
      <c r="AQ76" s="547">
        <f t="shared" si="141"/>
        <v>0</v>
      </c>
      <c r="AR76" s="371">
        <f t="shared" si="162"/>
        <v>0</v>
      </c>
      <c r="AS76" s="366" t="str">
        <f t="shared" si="163"/>
        <v/>
      </c>
      <c r="AT76" s="366" t="str">
        <f t="shared" si="164"/>
        <v/>
      </c>
      <c r="AU76" s="372" t="str">
        <f t="shared" si="165"/>
        <v/>
      </c>
      <c r="AV76" s="152">
        <v>0</v>
      </c>
      <c r="AW76" s="53">
        <v>0</v>
      </c>
      <c r="AX76" s="375">
        <v>0</v>
      </c>
      <c r="AY76" s="549">
        <f t="shared" si="142"/>
        <v>0</v>
      </c>
      <c r="AZ76" s="235">
        <v>0</v>
      </c>
      <c r="BA76" s="549">
        <f t="shared" si="143"/>
        <v>0</v>
      </c>
      <c r="BB76" s="236">
        <v>0</v>
      </c>
      <c r="BC76" s="549">
        <f t="shared" si="144"/>
        <v>0</v>
      </c>
      <c r="BD76" s="247">
        <f t="shared" si="166"/>
        <v>0</v>
      </c>
      <c r="BE76" s="54" t="str">
        <f t="shared" si="167"/>
        <v/>
      </c>
      <c r="BF76" s="54" t="str">
        <f t="shared" si="168"/>
        <v/>
      </c>
      <c r="BG76" s="88" t="str">
        <f t="shared" si="169"/>
        <v/>
      </c>
      <c r="BH76" s="95">
        <v>0</v>
      </c>
      <c r="BI76" s="96">
        <v>0</v>
      </c>
      <c r="BJ76" s="376">
        <v>0</v>
      </c>
      <c r="BK76" s="552">
        <f t="shared" si="145"/>
        <v>0</v>
      </c>
      <c r="BL76" s="238">
        <v>0</v>
      </c>
      <c r="BM76" s="552">
        <f t="shared" si="146"/>
        <v>0</v>
      </c>
      <c r="BN76" s="239">
        <v>0</v>
      </c>
      <c r="BO76" s="552">
        <f t="shared" si="147"/>
        <v>0</v>
      </c>
      <c r="BP76" s="248">
        <f t="shared" si="170"/>
        <v>0</v>
      </c>
      <c r="BQ76" s="26" t="str">
        <f t="shared" si="171"/>
        <v/>
      </c>
      <c r="BR76" s="26" t="str">
        <f t="shared" si="172"/>
        <v/>
      </c>
      <c r="BS76" s="39" t="str">
        <f t="shared" si="173"/>
        <v/>
      </c>
      <c r="BT76" s="392">
        <v>0</v>
      </c>
      <c r="BU76" s="393">
        <v>0</v>
      </c>
      <c r="BV76" s="394">
        <v>0</v>
      </c>
      <c r="BW76" s="555">
        <f t="shared" si="148"/>
        <v>0</v>
      </c>
      <c r="BX76" s="397">
        <v>0</v>
      </c>
      <c r="BY76" s="555">
        <f t="shared" si="149"/>
        <v>0</v>
      </c>
      <c r="BZ76" s="398">
        <v>0</v>
      </c>
      <c r="CA76" s="555">
        <f t="shared" si="150"/>
        <v>0</v>
      </c>
      <c r="CB76" s="395">
        <f t="shared" si="174"/>
        <v>0</v>
      </c>
      <c r="CC76" s="390" t="str">
        <f t="shared" si="175"/>
        <v/>
      </c>
      <c r="CD76" s="390" t="str">
        <f t="shared" si="176"/>
        <v/>
      </c>
      <c r="CE76" s="396" t="str">
        <f t="shared" si="177"/>
        <v/>
      </c>
      <c r="CF76" s="92">
        <v>0</v>
      </c>
      <c r="CG76" s="49">
        <v>0</v>
      </c>
      <c r="CH76" s="311"/>
      <c r="CI76" s="50">
        <f t="shared" si="178"/>
        <v>0</v>
      </c>
      <c r="CJ76" s="186">
        <v>0</v>
      </c>
      <c r="CK76" s="240">
        <v>0</v>
      </c>
      <c r="CL76" s="187">
        <f t="shared" si="237"/>
        <v>0</v>
      </c>
      <c r="CM76" s="241">
        <v>0</v>
      </c>
      <c r="CN76" s="242">
        <f t="shared" si="238"/>
        <v>0</v>
      </c>
      <c r="CO76" s="42">
        <f t="shared" si="179"/>
        <v>0</v>
      </c>
      <c r="CP76" s="188">
        <f t="shared" si="180"/>
        <v>0</v>
      </c>
      <c r="CQ76" s="249">
        <f t="shared" si="181"/>
        <v>0</v>
      </c>
      <c r="CR76" s="93" t="str">
        <f t="shared" si="182"/>
        <v/>
      </c>
      <c r="CS76" s="152">
        <v>0</v>
      </c>
      <c r="CT76" s="320">
        <v>0</v>
      </c>
      <c r="CU76" s="557">
        <f t="shared" si="183"/>
        <v>0</v>
      </c>
      <c r="CV76" s="53">
        <v>0</v>
      </c>
      <c r="CW76" s="314"/>
      <c r="CX76" s="557">
        <f t="shared" si="184"/>
        <v>0</v>
      </c>
      <c r="CY76" s="314"/>
      <c r="CZ76" s="314"/>
      <c r="DA76" s="557" t="str">
        <f t="shared" si="185"/>
        <v/>
      </c>
      <c r="DB76" s="558">
        <f t="shared" si="186"/>
        <v>0</v>
      </c>
      <c r="DC76" s="559">
        <f t="shared" si="187"/>
        <v>0</v>
      </c>
      <c r="DD76" s="153">
        <f t="shared" si="188"/>
        <v>0</v>
      </c>
      <c r="DE76" s="154">
        <v>0</v>
      </c>
      <c r="DF76" s="235">
        <v>0</v>
      </c>
      <c r="DG76" s="557">
        <f t="shared" si="189"/>
        <v>0</v>
      </c>
      <c r="DH76" s="236">
        <v>0</v>
      </c>
      <c r="DI76" s="237">
        <f t="shared" si="239"/>
        <v>0</v>
      </c>
      <c r="DJ76" s="557">
        <f t="shared" si="190"/>
        <v>0</v>
      </c>
      <c r="DK76" s="325">
        <f t="shared" si="191"/>
        <v>0</v>
      </c>
      <c r="DL76" s="324">
        <f t="shared" si="192"/>
        <v>0</v>
      </c>
      <c r="DM76" s="156">
        <f t="shared" si="193"/>
        <v>0</v>
      </c>
      <c r="DN76" s="247">
        <f t="shared" si="194"/>
        <v>0</v>
      </c>
      <c r="DO76" s="94" t="str">
        <f t="shared" si="195"/>
        <v/>
      </c>
      <c r="DP76" s="501">
        <v>0</v>
      </c>
      <c r="DQ76" s="4">
        <v>0</v>
      </c>
      <c r="DR76" s="4">
        <v>0</v>
      </c>
      <c r="DS76" s="498">
        <f t="shared" si="131"/>
        <v>0</v>
      </c>
      <c r="DT76" s="499">
        <f t="shared" si="196"/>
        <v>0</v>
      </c>
      <c r="DU76" s="500" t="str">
        <f t="shared" si="197"/>
        <v/>
      </c>
      <c r="DV76" s="404">
        <v>0</v>
      </c>
      <c r="DW76" s="2">
        <v>0</v>
      </c>
      <c r="DX76" s="2">
        <v>0</v>
      </c>
      <c r="DY76" s="24">
        <f t="shared" si="132"/>
        <v>0</v>
      </c>
      <c r="DZ76" s="249">
        <f t="shared" si="198"/>
        <v>0</v>
      </c>
      <c r="EA76" s="93" t="str">
        <f t="shared" si="199"/>
        <v/>
      </c>
      <c r="EB76" s="152">
        <v>0</v>
      </c>
      <c r="EC76" s="53">
        <v>0</v>
      </c>
      <c r="ED76" s="591">
        <v>0</v>
      </c>
      <c r="EE76" s="560">
        <f t="shared" si="240"/>
        <v>0</v>
      </c>
      <c r="EF76" s="235">
        <v>0</v>
      </c>
      <c r="EG76" s="155">
        <f t="shared" si="200"/>
        <v>0</v>
      </c>
      <c r="EH76" s="236">
        <v>0</v>
      </c>
      <c r="EI76" s="562">
        <f t="shared" si="201"/>
        <v>0</v>
      </c>
      <c r="EJ76" s="247">
        <f t="shared" si="202"/>
        <v>0</v>
      </c>
      <c r="EK76" s="94" t="str">
        <f t="shared" si="203"/>
        <v/>
      </c>
      <c r="EL76" s="6"/>
      <c r="EM76" s="4"/>
      <c r="EN76" s="40" t="str">
        <f t="shared" si="130"/>
        <v/>
      </c>
      <c r="EO76" s="37" t="str">
        <f t="shared" si="204"/>
        <v/>
      </c>
      <c r="EP76" s="27" t="str">
        <f t="shared" si="205"/>
        <v/>
      </c>
      <c r="EQ76" s="119" t="str">
        <f t="shared" si="206"/>
        <v/>
      </c>
      <c r="ER76" s="528" t="str">
        <f t="shared" si="207"/>
        <v/>
      </c>
      <c r="ES76" s="62" t="str">
        <f t="shared" si="208"/>
        <v/>
      </c>
      <c r="ET76" s="51" t="str">
        <f t="shared" si="209"/>
        <v/>
      </c>
      <c r="EU76" s="38" t="str">
        <f t="shared" si="210"/>
        <v/>
      </c>
      <c r="EV76" s="330" t="str">
        <f t="shared" si="211"/>
        <v/>
      </c>
      <c r="EW76" s="75" t="str">
        <f t="shared" si="212"/>
        <v/>
      </c>
      <c r="EX76" s="56" t="str">
        <f t="shared" si="213"/>
        <v/>
      </c>
      <c r="EY76" s="55" t="str">
        <f t="shared" si="214"/>
        <v/>
      </c>
      <c r="EZ76" s="55" t="str">
        <f t="shared" si="215"/>
        <v/>
      </c>
      <c r="FA76" s="55" t="str">
        <f t="shared" si="216"/>
        <v/>
      </c>
      <c r="FB76" s="55" t="str">
        <f t="shared" si="217"/>
        <v/>
      </c>
      <c r="FC76" s="57" t="str">
        <f t="shared" si="218"/>
        <v/>
      </c>
      <c r="FD76" s="56">
        <f t="shared" si="219"/>
        <v>0</v>
      </c>
      <c r="FE76" s="55">
        <f t="shared" si="220"/>
        <v>0</v>
      </c>
      <c r="FF76" s="55">
        <f t="shared" si="221"/>
        <v>0</v>
      </c>
      <c r="FG76" s="55">
        <f t="shared" si="222"/>
        <v>0</v>
      </c>
      <c r="FH76" s="57"/>
      <c r="FI76" s="777"/>
      <c r="FJ76" s="777"/>
      <c r="FK76" s="107">
        <f t="shared" si="223"/>
        <v>0</v>
      </c>
      <c r="FL76" s="107" t="s">
        <v>175</v>
      </c>
      <c r="FM76" s="107">
        <f t="shared" si="224"/>
        <v>200</v>
      </c>
      <c r="FN76" s="107" t="str">
        <f t="shared" si="225"/>
        <v>0/200</v>
      </c>
      <c r="FO76" s="107">
        <f t="shared" si="226"/>
        <v>0</v>
      </c>
      <c r="FP76" s="107" t="s">
        <v>175</v>
      </c>
      <c r="FQ76" s="107">
        <f t="shared" si="227"/>
        <v>200</v>
      </c>
      <c r="FR76" s="107" t="str">
        <f t="shared" si="228"/>
        <v>0/200</v>
      </c>
      <c r="FS76" s="107">
        <f t="shared" si="229"/>
        <v>0</v>
      </c>
      <c r="FT76" s="107" t="s">
        <v>175</v>
      </c>
      <c r="FU76" s="107">
        <f t="shared" si="230"/>
        <v>100</v>
      </c>
      <c r="FV76" s="107" t="str">
        <f t="shared" si="231"/>
        <v>0/100</v>
      </c>
      <c r="FW76" s="107">
        <f t="shared" si="232"/>
        <v>0</v>
      </c>
      <c r="FX76" s="107" t="s">
        <v>175</v>
      </c>
      <c r="FY76" s="107">
        <f t="shared" si="233"/>
        <v>100</v>
      </c>
      <c r="FZ76" s="107" t="str">
        <f t="shared" si="234"/>
        <v>0/100</v>
      </c>
      <c r="GA76" s="107">
        <f t="shared" si="235"/>
        <v>0</v>
      </c>
      <c r="GB76" s="107" t="s">
        <v>175</v>
      </c>
      <c r="GC76" s="107">
        <f t="shared" si="236"/>
        <v>200</v>
      </c>
      <c r="GD76" s="107" t="str">
        <f t="shared" si="151"/>
        <v>0/200</v>
      </c>
      <c r="GM76" s="231"/>
    </row>
    <row r="77" spans="1:195" ht="18">
      <c r="A77" s="100">
        <f t="shared" si="152"/>
        <v>0</v>
      </c>
      <c r="B77" s="230">
        <v>69</v>
      </c>
      <c r="C77" s="23">
        <v>69</v>
      </c>
      <c r="D77" s="24">
        <f t="shared" si="153"/>
        <v>0</v>
      </c>
      <c r="E77" s="2"/>
      <c r="F77" s="290"/>
      <c r="G77" s="1"/>
      <c r="H77" s="2"/>
      <c r="I77" s="2"/>
      <c r="J77" s="2"/>
      <c r="K77" s="590"/>
      <c r="L77" s="7">
        <v>0</v>
      </c>
      <c r="M77" s="43">
        <v>0</v>
      </c>
      <c r="N77" s="309">
        <v>0</v>
      </c>
      <c r="O77" s="541">
        <f t="shared" si="133"/>
        <v>0</v>
      </c>
      <c r="P77" s="233">
        <v>0</v>
      </c>
      <c r="Q77" s="541">
        <f t="shared" si="134"/>
        <v>0</v>
      </c>
      <c r="R77" s="234">
        <v>0</v>
      </c>
      <c r="S77" s="541">
        <f t="shared" si="135"/>
        <v>0</v>
      </c>
      <c r="T77" s="246">
        <f t="shared" si="154"/>
        <v>0</v>
      </c>
      <c r="U77" s="25" t="str">
        <f t="shared" si="155"/>
        <v/>
      </c>
      <c r="V77" s="25" t="str">
        <f t="shared" si="156"/>
        <v/>
      </c>
      <c r="W77" s="85" t="str">
        <f t="shared" si="157"/>
        <v/>
      </c>
      <c r="X77" s="346">
        <v>0</v>
      </c>
      <c r="Y77" s="347">
        <v>0</v>
      </c>
      <c r="Z77" s="348">
        <v>0</v>
      </c>
      <c r="AA77" s="544">
        <f t="shared" si="136"/>
        <v>0</v>
      </c>
      <c r="AB77" s="351">
        <v>0</v>
      </c>
      <c r="AC77" s="544">
        <f t="shared" si="137"/>
        <v>0</v>
      </c>
      <c r="AD77" s="352">
        <v>0</v>
      </c>
      <c r="AE77" s="544">
        <f t="shared" si="138"/>
        <v>0</v>
      </c>
      <c r="AF77" s="349">
        <f t="shared" si="158"/>
        <v>0</v>
      </c>
      <c r="AG77" s="344" t="str">
        <f t="shared" si="159"/>
        <v/>
      </c>
      <c r="AH77" s="344" t="str">
        <f t="shared" si="160"/>
        <v/>
      </c>
      <c r="AI77" s="350" t="str">
        <f t="shared" si="161"/>
        <v/>
      </c>
      <c r="AJ77" s="368">
        <v>0</v>
      </c>
      <c r="AK77" s="369">
        <v>0</v>
      </c>
      <c r="AL77" s="370">
        <v>0</v>
      </c>
      <c r="AM77" s="547">
        <f t="shared" si="139"/>
        <v>0</v>
      </c>
      <c r="AN77" s="373">
        <v>0</v>
      </c>
      <c r="AO77" s="547">
        <f t="shared" si="140"/>
        <v>0</v>
      </c>
      <c r="AP77" s="374">
        <v>0</v>
      </c>
      <c r="AQ77" s="547">
        <f t="shared" si="141"/>
        <v>0</v>
      </c>
      <c r="AR77" s="371">
        <f t="shared" si="162"/>
        <v>0</v>
      </c>
      <c r="AS77" s="366" t="str">
        <f t="shared" si="163"/>
        <v/>
      </c>
      <c r="AT77" s="366" t="str">
        <f t="shared" si="164"/>
        <v/>
      </c>
      <c r="AU77" s="372" t="str">
        <f t="shared" si="165"/>
        <v/>
      </c>
      <c r="AV77" s="152">
        <v>0</v>
      </c>
      <c r="AW77" s="53">
        <v>0</v>
      </c>
      <c r="AX77" s="375">
        <v>0</v>
      </c>
      <c r="AY77" s="549">
        <f t="shared" si="142"/>
        <v>0</v>
      </c>
      <c r="AZ77" s="235">
        <v>0</v>
      </c>
      <c r="BA77" s="549">
        <f t="shared" si="143"/>
        <v>0</v>
      </c>
      <c r="BB77" s="236">
        <v>0</v>
      </c>
      <c r="BC77" s="549">
        <f t="shared" si="144"/>
        <v>0</v>
      </c>
      <c r="BD77" s="247">
        <f t="shared" si="166"/>
        <v>0</v>
      </c>
      <c r="BE77" s="54" t="str">
        <f t="shared" si="167"/>
        <v/>
      </c>
      <c r="BF77" s="54" t="str">
        <f t="shared" si="168"/>
        <v/>
      </c>
      <c r="BG77" s="88" t="str">
        <f t="shared" si="169"/>
        <v/>
      </c>
      <c r="BH77" s="95">
        <v>0</v>
      </c>
      <c r="BI77" s="96">
        <v>0</v>
      </c>
      <c r="BJ77" s="376">
        <v>0</v>
      </c>
      <c r="BK77" s="552">
        <f t="shared" si="145"/>
        <v>0</v>
      </c>
      <c r="BL77" s="238">
        <v>0</v>
      </c>
      <c r="BM77" s="552">
        <f t="shared" si="146"/>
        <v>0</v>
      </c>
      <c r="BN77" s="239">
        <v>0</v>
      </c>
      <c r="BO77" s="552">
        <f t="shared" si="147"/>
        <v>0</v>
      </c>
      <c r="BP77" s="248">
        <f t="shared" si="170"/>
        <v>0</v>
      </c>
      <c r="BQ77" s="26" t="str">
        <f t="shared" si="171"/>
        <v/>
      </c>
      <c r="BR77" s="26" t="str">
        <f t="shared" si="172"/>
        <v/>
      </c>
      <c r="BS77" s="39" t="str">
        <f t="shared" si="173"/>
        <v/>
      </c>
      <c r="BT77" s="392">
        <v>0</v>
      </c>
      <c r="BU77" s="393">
        <v>0</v>
      </c>
      <c r="BV77" s="394">
        <v>0</v>
      </c>
      <c r="BW77" s="555">
        <f t="shared" si="148"/>
        <v>0</v>
      </c>
      <c r="BX77" s="397">
        <v>0</v>
      </c>
      <c r="BY77" s="555">
        <f t="shared" si="149"/>
        <v>0</v>
      </c>
      <c r="BZ77" s="398">
        <v>0</v>
      </c>
      <c r="CA77" s="555">
        <f t="shared" si="150"/>
        <v>0</v>
      </c>
      <c r="CB77" s="395">
        <f t="shared" si="174"/>
        <v>0</v>
      </c>
      <c r="CC77" s="390" t="str">
        <f t="shared" si="175"/>
        <v/>
      </c>
      <c r="CD77" s="390" t="str">
        <f t="shared" si="176"/>
        <v/>
      </c>
      <c r="CE77" s="396" t="str">
        <f t="shared" si="177"/>
        <v/>
      </c>
      <c r="CF77" s="92">
        <v>0</v>
      </c>
      <c r="CG77" s="49">
        <v>0</v>
      </c>
      <c r="CH77" s="311"/>
      <c r="CI77" s="50">
        <f t="shared" si="178"/>
        <v>0</v>
      </c>
      <c r="CJ77" s="186">
        <v>0</v>
      </c>
      <c r="CK77" s="240">
        <v>0</v>
      </c>
      <c r="CL77" s="187">
        <f t="shared" si="237"/>
        <v>0</v>
      </c>
      <c r="CM77" s="241">
        <v>0</v>
      </c>
      <c r="CN77" s="242">
        <f t="shared" si="238"/>
        <v>0</v>
      </c>
      <c r="CO77" s="42">
        <f t="shared" si="179"/>
        <v>0</v>
      </c>
      <c r="CP77" s="188">
        <f t="shared" si="180"/>
        <v>0</v>
      </c>
      <c r="CQ77" s="249">
        <f t="shared" si="181"/>
        <v>0</v>
      </c>
      <c r="CR77" s="93" t="str">
        <f t="shared" si="182"/>
        <v/>
      </c>
      <c r="CS77" s="152">
        <v>0</v>
      </c>
      <c r="CT77" s="320">
        <v>0</v>
      </c>
      <c r="CU77" s="557">
        <f t="shared" si="183"/>
        <v>0</v>
      </c>
      <c r="CV77" s="53">
        <v>0</v>
      </c>
      <c r="CW77" s="314"/>
      <c r="CX77" s="557">
        <f t="shared" si="184"/>
        <v>0</v>
      </c>
      <c r="CY77" s="314"/>
      <c r="CZ77" s="314"/>
      <c r="DA77" s="557" t="str">
        <f t="shared" si="185"/>
        <v/>
      </c>
      <c r="DB77" s="558">
        <f t="shared" si="186"/>
        <v>0</v>
      </c>
      <c r="DC77" s="559">
        <f t="shared" si="187"/>
        <v>0</v>
      </c>
      <c r="DD77" s="153">
        <f t="shared" si="188"/>
        <v>0</v>
      </c>
      <c r="DE77" s="154">
        <v>0</v>
      </c>
      <c r="DF77" s="235">
        <v>0</v>
      </c>
      <c r="DG77" s="557">
        <f t="shared" si="189"/>
        <v>0</v>
      </c>
      <c r="DH77" s="236">
        <v>0</v>
      </c>
      <c r="DI77" s="237">
        <f t="shared" si="239"/>
        <v>0</v>
      </c>
      <c r="DJ77" s="557">
        <f t="shared" si="190"/>
        <v>0</v>
      </c>
      <c r="DK77" s="325">
        <f t="shared" si="191"/>
        <v>0</v>
      </c>
      <c r="DL77" s="324">
        <f t="shared" si="192"/>
        <v>0</v>
      </c>
      <c r="DM77" s="156">
        <f t="shared" si="193"/>
        <v>0</v>
      </c>
      <c r="DN77" s="247">
        <f t="shared" si="194"/>
        <v>0</v>
      </c>
      <c r="DO77" s="94" t="str">
        <f t="shared" si="195"/>
        <v/>
      </c>
      <c r="DP77" s="501">
        <v>0</v>
      </c>
      <c r="DQ77" s="4">
        <v>0</v>
      </c>
      <c r="DR77" s="4">
        <v>0</v>
      </c>
      <c r="DS77" s="498">
        <f t="shared" si="131"/>
        <v>0</v>
      </c>
      <c r="DT77" s="499">
        <f t="shared" si="196"/>
        <v>0</v>
      </c>
      <c r="DU77" s="500" t="str">
        <f t="shared" si="197"/>
        <v/>
      </c>
      <c r="DV77" s="404">
        <v>0</v>
      </c>
      <c r="DW77" s="2">
        <v>0</v>
      </c>
      <c r="DX77" s="2">
        <v>0</v>
      </c>
      <c r="DY77" s="24">
        <f t="shared" si="132"/>
        <v>0</v>
      </c>
      <c r="DZ77" s="249">
        <f t="shared" si="198"/>
        <v>0</v>
      </c>
      <c r="EA77" s="93" t="str">
        <f t="shared" si="199"/>
        <v/>
      </c>
      <c r="EB77" s="152">
        <v>0</v>
      </c>
      <c r="EC77" s="53">
        <v>0</v>
      </c>
      <c r="ED77" s="591">
        <v>0</v>
      </c>
      <c r="EE77" s="560">
        <f t="shared" si="240"/>
        <v>0</v>
      </c>
      <c r="EF77" s="235">
        <v>0</v>
      </c>
      <c r="EG77" s="155">
        <f t="shared" si="200"/>
        <v>0</v>
      </c>
      <c r="EH77" s="236">
        <v>0</v>
      </c>
      <c r="EI77" s="562">
        <f t="shared" si="201"/>
        <v>0</v>
      </c>
      <c r="EJ77" s="247">
        <f t="shared" si="202"/>
        <v>0</v>
      </c>
      <c r="EK77" s="94" t="str">
        <f t="shared" si="203"/>
        <v/>
      </c>
      <c r="EL77" s="6"/>
      <c r="EM77" s="4"/>
      <c r="EN77" s="40" t="str">
        <f t="shared" si="130"/>
        <v/>
      </c>
      <c r="EO77" s="37" t="str">
        <f t="shared" si="204"/>
        <v/>
      </c>
      <c r="EP77" s="27" t="str">
        <f t="shared" si="205"/>
        <v/>
      </c>
      <c r="EQ77" s="119" t="str">
        <f t="shared" si="206"/>
        <v/>
      </c>
      <c r="ER77" s="528" t="str">
        <f t="shared" si="207"/>
        <v/>
      </c>
      <c r="ES77" s="62" t="str">
        <f t="shared" si="208"/>
        <v/>
      </c>
      <c r="ET77" s="51" t="str">
        <f t="shared" si="209"/>
        <v/>
      </c>
      <c r="EU77" s="38" t="str">
        <f t="shared" si="210"/>
        <v/>
      </c>
      <c r="EV77" s="330" t="str">
        <f t="shared" si="211"/>
        <v/>
      </c>
      <c r="EW77" s="75" t="str">
        <f t="shared" si="212"/>
        <v/>
      </c>
      <c r="EX77" s="56" t="str">
        <f t="shared" si="213"/>
        <v/>
      </c>
      <c r="EY77" s="55" t="str">
        <f t="shared" si="214"/>
        <v/>
      </c>
      <c r="EZ77" s="55" t="str">
        <f t="shared" si="215"/>
        <v/>
      </c>
      <c r="FA77" s="55" t="str">
        <f t="shared" si="216"/>
        <v/>
      </c>
      <c r="FB77" s="55" t="str">
        <f t="shared" si="217"/>
        <v/>
      </c>
      <c r="FC77" s="57" t="str">
        <f t="shared" si="218"/>
        <v/>
      </c>
      <c r="FD77" s="56">
        <f t="shared" si="219"/>
        <v>0</v>
      </c>
      <c r="FE77" s="55">
        <f t="shared" si="220"/>
        <v>0</v>
      </c>
      <c r="FF77" s="55">
        <f t="shared" si="221"/>
        <v>0</v>
      </c>
      <c r="FG77" s="55">
        <f t="shared" si="222"/>
        <v>0</v>
      </c>
      <c r="FH77" s="57"/>
      <c r="FI77" s="777"/>
      <c r="FJ77" s="777"/>
      <c r="FK77" s="107">
        <f t="shared" si="223"/>
        <v>0</v>
      </c>
      <c r="FL77" s="107" t="s">
        <v>175</v>
      </c>
      <c r="FM77" s="107">
        <f t="shared" si="224"/>
        <v>200</v>
      </c>
      <c r="FN77" s="107" t="str">
        <f t="shared" si="225"/>
        <v>0/200</v>
      </c>
      <c r="FO77" s="107">
        <f t="shared" si="226"/>
        <v>0</v>
      </c>
      <c r="FP77" s="107" t="s">
        <v>175</v>
      </c>
      <c r="FQ77" s="107">
        <f t="shared" si="227"/>
        <v>200</v>
      </c>
      <c r="FR77" s="107" t="str">
        <f t="shared" si="228"/>
        <v>0/200</v>
      </c>
      <c r="FS77" s="107">
        <f t="shared" si="229"/>
        <v>0</v>
      </c>
      <c r="FT77" s="107" t="s">
        <v>175</v>
      </c>
      <c r="FU77" s="107">
        <f t="shared" si="230"/>
        <v>100</v>
      </c>
      <c r="FV77" s="107" t="str">
        <f t="shared" si="231"/>
        <v>0/100</v>
      </c>
      <c r="FW77" s="107">
        <f t="shared" si="232"/>
        <v>0</v>
      </c>
      <c r="FX77" s="107" t="s">
        <v>175</v>
      </c>
      <c r="FY77" s="107">
        <f t="shared" si="233"/>
        <v>100</v>
      </c>
      <c r="FZ77" s="107" t="str">
        <f t="shared" si="234"/>
        <v>0/100</v>
      </c>
      <c r="GA77" s="107">
        <f t="shared" si="235"/>
        <v>0</v>
      </c>
      <c r="GB77" s="107" t="s">
        <v>175</v>
      </c>
      <c r="GC77" s="107">
        <f t="shared" si="236"/>
        <v>200</v>
      </c>
      <c r="GD77" s="107" t="str">
        <f t="shared" si="151"/>
        <v>0/200</v>
      </c>
    </row>
    <row r="78" spans="1:195" ht="18">
      <c r="A78" s="100">
        <f t="shared" si="152"/>
        <v>0</v>
      </c>
      <c r="B78" s="230">
        <v>70</v>
      </c>
      <c r="C78" s="28">
        <v>70</v>
      </c>
      <c r="D78" s="24">
        <f t="shared" si="153"/>
        <v>0</v>
      </c>
      <c r="E78" s="2"/>
      <c r="F78" s="290"/>
      <c r="G78" s="2"/>
      <c r="H78" s="2"/>
      <c r="I78" s="2"/>
      <c r="J78" s="2"/>
      <c r="K78" s="590"/>
      <c r="L78" s="7">
        <v>0</v>
      </c>
      <c r="M78" s="43">
        <v>0</v>
      </c>
      <c r="N78" s="309">
        <v>0</v>
      </c>
      <c r="O78" s="541">
        <f t="shared" si="133"/>
        <v>0</v>
      </c>
      <c r="P78" s="233">
        <v>0</v>
      </c>
      <c r="Q78" s="541">
        <f t="shared" si="134"/>
        <v>0</v>
      </c>
      <c r="R78" s="234">
        <v>0</v>
      </c>
      <c r="S78" s="541">
        <f t="shared" si="135"/>
        <v>0</v>
      </c>
      <c r="T78" s="246">
        <f t="shared" si="154"/>
        <v>0</v>
      </c>
      <c r="U78" s="25" t="str">
        <f t="shared" si="155"/>
        <v/>
      </c>
      <c r="V78" s="25" t="str">
        <f t="shared" si="156"/>
        <v/>
      </c>
      <c r="W78" s="85" t="str">
        <f t="shared" si="157"/>
        <v/>
      </c>
      <c r="X78" s="346">
        <v>0</v>
      </c>
      <c r="Y78" s="347">
        <v>0</v>
      </c>
      <c r="Z78" s="348">
        <v>0</v>
      </c>
      <c r="AA78" s="544">
        <f t="shared" si="136"/>
        <v>0</v>
      </c>
      <c r="AB78" s="351">
        <v>0</v>
      </c>
      <c r="AC78" s="544">
        <f t="shared" si="137"/>
        <v>0</v>
      </c>
      <c r="AD78" s="352">
        <v>0</v>
      </c>
      <c r="AE78" s="544">
        <f t="shared" si="138"/>
        <v>0</v>
      </c>
      <c r="AF78" s="349">
        <f t="shared" si="158"/>
        <v>0</v>
      </c>
      <c r="AG78" s="344" t="str">
        <f t="shared" si="159"/>
        <v/>
      </c>
      <c r="AH78" s="344" t="str">
        <f t="shared" si="160"/>
        <v/>
      </c>
      <c r="AI78" s="350" t="str">
        <f t="shared" si="161"/>
        <v/>
      </c>
      <c r="AJ78" s="368">
        <v>0</v>
      </c>
      <c r="AK78" s="369">
        <v>0</v>
      </c>
      <c r="AL78" s="370">
        <v>0</v>
      </c>
      <c r="AM78" s="547">
        <f t="shared" si="139"/>
        <v>0</v>
      </c>
      <c r="AN78" s="373">
        <v>0</v>
      </c>
      <c r="AO78" s="547">
        <f t="shared" si="140"/>
        <v>0</v>
      </c>
      <c r="AP78" s="374">
        <v>0</v>
      </c>
      <c r="AQ78" s="547">
        <f t="shared" si="141"/>
        <v>0</v>
      </c>
      <c r="AR78" s="371">
        <f t="shared" si="162"/>
        <v>0</v>
      </c>
      <c r="AS78" s="366" t="str">
        <f t="shared" si="163"/>
        <v/>
      </c>
      <c r="AT78" s="366" t="str">
        <f t="shared" si="164"/>
        <v/>
      </c>
      <c r="AU78" s="372" t="str">
        <f t="shared" si="165"/>
        <v/>
      </c>
      <c r="AV78" s="152">
        <v>0</v>
      </c>
      <c r="AW78" s="53">
        <v>0</v>
      </c>
      <c r="AX78" s="375">
        <v>0</v>
      </c>
      <c r="AY78" s="549">
        <f t="shared" si="142"/>
        <v>0</v>
      </c>
      <c r="AZ78" s="235">
        <v>0</v>
      </c>
      <c r="BA78" s="549">
        <f t="shared" si="143"/>
        <v>0</v>
      </c>
      <c r="BB78" s="236">
        <v>0</v>
      </c>
      <c r="BC78" s="549">
        <f t="shared" si="144"/>
        <v>0</v>
      </c>
      <c r="BD78" s="247">
        <f t="shared" si="166"/>
        <v>0</v>
      </c>
      <c r="BE78" s="54" t="str">
        <f t="shared" si="167"/>
        <v/>
      </c>
      <c r="BF78" s="54" t="str">
        <f t="shared" si="168"/>
        <v/>
      </c>
      <c r="BG78" s="88" t="str">
        <f t="shared" si="169"/>
        <v/>
      </c>
      <c r="BH78" s="95">
        <v>0</v>
      </c>
      <c r="BI78" s="96">
        <v>0</v>
      </c>
      <c r="BJ78" s="376">
        <v>0</v>
      </c>
      <c r="BK78" s="552">
        <f t="shared" si="145"/>
        <v>0</v>
      </c>
      <c r="BL78" s="238">
        <v>0</v>
      </c>
      <c r="BM78" s="552">
        <f t="shared" si="146"/>
        <v>0</v>
      </c>
      <c r="BN78" s="239">
        <v>0</v>
      </c>
      <c r="BO78" s="552">
        <f t="shared" si="147"/>
        <v>0</v>
      </c>
      <c r="BP78" s="248">
        <f t="shared" si="170"/>
        <v>0</v>
      </c>
      <c r="BQ78" s="26" t="str">
        <f t="shared" si="171"/>
        <v/>
      </c>
      <c r="BR78" s="26" t="str">
        <f t="shared" si="172"/>
        <v/>
      </c>
      <c r="BS78" s="39" t="str">
        <f t="shared" si="173"/>
        <v/>
      </c>
      <c r="BT78" s="392">
        <v>0</v>
      </c>
      <c r="BU78" s="393">
        <v>0</v>
      </c>
      <c r="BV78" s="394">
        <v>0</v>
      </c>
      <c r="BW78" s="555">
        <f t="shared" si="148"/>
        <v>0</v>
      </c>
      <c r="BX78" s="397">
        <v>0</v>
      </c>
      <c r="BY78" s="555">
        <f t="shared" si="149"/>
        <v>0</v>
      </c>
      <c r="BZ78" s="398">
        <v>0</v>
      </c>
      <c r="CA78" s="555">
        <f t="shared" si="150"/>
        <v>0</v>
      </c>
      <c r="CB78" s="395">
        <f t="shared" si="174"/>
        <v>0</v>
      </c>
      <c r="CC78" s="390" t="str">
        <f t="shared" si="175"/>
        <v/>
      </c>
      <c r="CD78" s="390" t="str">
        <f t="shared" si="176"/>
        <v/>
      </c>
      <c r="CE78" s="396" t="str">
        <f t="shared" si="177"/>
        <v/>
      </c>
      <c r="CF78" s="92">
        <v>0</v>
      </c>
      <c r="CG78" s="49">
        <v>0</v>
      </c>
      <c r="CH78" s="311"/>
      <c r="CI78" s="50">
        <f t="shared" si="178"/>
        <v>0</v>
      </c>
      <c r="CJ78" s="186">
        <v>0</v>
      </c>
      <c r="CK78" s="240">
        <v>0</v>
      </c>
      <c r="CL78" s="187">
        <f t="shared" si="237"/>
        <v>0</v>
      </c>
      <c r="CM78" s="241">
        <v>0</v>
      </c>
      <c r="CN78" s="242">
        <f t="shared" si="238"/>
        <v>0</v>
      </c>
      <c r="CO78" s="42">
        <f t="shared" si="179"/>
        <v>0</v>
      </c>
      <c r="CP78" s="188">
        <f t="shared" si="180"/>
        <v>0</v>
      </c>
      <c r="CQ78" s="249">
        <f t="shared" si="181"/>
        <v>0</v>
      </c>
      <c r="CR78" s="93" t="str">
        <f t="shared" si="182"/>
        <v/>
      </c>
      <c r="CS78" s="152">
        <v>0</v>
      </c>
      <c r="CT78" s="320">
        <v>0</v>
      </c>
      <c r="CU78" s="557">
        <f t="shared" si="183"/>
        <v>0</v>
      </c>
      <c r="CV78" s="53">
        <v>0</v>
      </c>
      <c r="CW78" s="314"/>
      <c r="CX78" s="557">
        <f t="shared" si="184"/>
        <v>0</v>
      </c>
      <c r="CY78" s="314"/>
      <c r="CZ78" s="314"/>
      <c r="DA78" s="557" t="str">
        <f t="shared" si="185"/>
        <v/>
      </c>
      <c r="DB78" s="558">
        <f t="shared" si="186"/>
        <v>0</v>
      </c>
      <c r="DC78" s="559">
        <f t="shared" si="187"/>
        <v>0</v>
      </c>
      <c r="DD78" s="153">
        <f t="shared" si="188"/>
        <v>0</v>
      </c>
      <c r="DE78" s="154">
        <v>0</v>
      </c>
      <c r="DF78" s="235">
        <v>0</v>
      </c>
      <c r="DG78" s="557">
        <f t="shared" si="189"/>
        <v>0</v>
      </c>
      <c r="DH78" s="236">
        <v>0</v>
      </c>
      <c r="DI78" s="237">
        <f t="shared" si="239"/>
        <v>0</v>
      </c>
      <c r="DJ78" s="557">
        <f t="shared" si="190"/>
        <v>0</v>
      </c>
      <c r="DK78" s="325">
        <f t="shared" si="191"/>
        <v>0</v>
      </c>
      <c r="DL78" s="324">
        <f t="shared" si="192"/>
        <v>0</v>
      </c>
      <c r="DM78" s="156">
        <f t="shared" si="193"/>
        <v>0</v>
      </c>
      <c r="DN78" s="247">
        <f t="shared" si="194"/>
        <v>0</v>
      </c>
      <c r="DO78" s="94" t="str">
        <f t="shared" si="195"/>
        <v/>
      </c>
      <c r="DP78" s="501">
        <v>0</v>
      </c>
      <c r="DQ78" s="4">
        <v>0</v>
      </c>
      <c r="DR78" s="4">
        <v>0</v>
      </c>
      <c r="DS78" s="498">
        <f t="shared" si="131"/>
        <v>0</v>
      </c>
      <c r="DT78" s="499">
        <f t="shared" si="196"/>
        <v>0</v>
      </c>
      <c r="DU78" s="500" t="str">
        <f t="shared" si="197"/>
        <v/>
      </c>
      <c r="DV78" s="404">
        <v>0</v>
      </c>
      <c r="DW78" s="2">
        <v>0</v>
      </c>
      <c r="DX78" s="2">
        <v>0</v>
      </c>
      <c r="DY78" s="24">
        <f t="shared" si="132"/>
        <v>0</v>
      </c>
      <c r="DZ78" s="249">
        <f t="shared" si="198"/>
        <v>0</v>
      </c>
      <c r="EA78" s="93" t="str">
        <f t="shared" si="199"/>
        <v/>
      </c>
      <c r="EB78" s="152">
        <v>0</v>
      </c>
      <c r="EC78" s="53">
        <v>0</v>
      </c>
      <c r="ED78" s="591">
        <v>0</v>
      </c>
      <c r="EE78" s="560">
        <f t="shared" si="240"/>
        <v>0</v>
      </c>
      <c r="EF78" s="235">
        <v>0</v>
      </c>
      <c r="EG78" s="155">
        <f t="shared" si="200"/>
        <v>0</v>
      </c>
      <c r="EH78" s="236">
        <v>0</v>
      </c>
      <c r="EI78" s="562">
        <f t="shared" si="201"/>
        <v>0</v>
      </c>
      <c r="EJ78" s="247">
        <f t="shared" si="202"/>
        <v>0</v>
      </c>
      <c r="EK78" s="94" t="str">
        <f t="shared" si="203"/>
        <v/>
      </c>
      <c r="EL78" s="6"/>
      <c r="EM78" s="4"/>
      <c r="EN78" s="40" t="str">
        <f t="shared" si="130"/>
        <v/>
      </c>
      <c r="EO78" s="37" t="str">
        <f t="shared" si="204"/>
        <v/>
      </c>
      <c r="EP78" s="27" t="str">
        <f t="shared" si="205"/>
        <v/>
      </c>
      <c r="EQ78" s="119" t="str">
        <f t="shared" si="206"/>
        <v/>
      </c>
      <c r="ER78" s="528" t="str">
        <f t="shared" si="207"/>
        <v/>
      </c>
      <c r="ES78" s="62" t="str">
        <f t="shared" si="208"/>
        <v/>
      </c>
      <c r="ET78" s="51" t="str">
        <f t="shared" si="209"/>
        <v/>
      </c>
      <c r="EU78" s="38" t="str">
        <f t="shared" si="210"/>
        <v/>
      </c>
      <c r="EV78" s="330" t="str">
        <f t="shared" si="211"/>
        <v/>
      </c>
      <c r="EW78" s="75" t="str">
        <f t="shared" si="212"/>
        <v/>
      </c>
      <c r="EX78" s="56" t="str">
        <f t="shared" si="213"/>
        <v/>
      </c>
      <c r="EY78" s="55" t="str">
        <f t="shared" si="214"/>
        <v/>
      </c>
      <c r="EZ78" s="55" t="str">
        <f t="shared" si="215"/>
        <v/>
      </c>
      <c r="FA78" s="55" t="str">
        <f t="shared" si="216"/>
        <v/>
      </c>
      <c r="FB78" s="55" t="str">
        <f t="shared" si="217"/>
        <v/>
      </c>
      <c r="FC78" s="57" t="str">
        <f t="shared" si="218"/>
        <v/>
      </c>
      <c r="FD78" s="56">
        <f t="shared" si="219"/>
        <v>0</v>
      </c>
      <c r="FE78" s="55">
        <f t="shared" si="220"/>
        <v>0</v>
      </c>
      <c r="FF78" s="55">
        <f t="shared" si="221"/>
        <v>0</v>
      </c>
      <c r="FG78" s="55">
        <f t="shared" si="222"/>
        <v>0</v>
      </c>
      <c r="FH78" s="57"/>
      <c r="FI78" s="777"/>
      <c r="FJ78" s="777"/>
      <c r="FK78" s="107">
        <f t="shared" si="223"/>
        <v>0</v>
      </c>
      <c r="FL78" s="107" t="s">
        <v>175</v>
      </c>
      <c r="FM78" s="107">
        <f t="shared" si="224"/>
        <v>200</v>
      </c>
      <c r="FN78" s="107" t="str">
        <f t="shared" si="225"/>
        <v>0/200</v>
      </c>
      <c r="FO78" s="107">
        <f t="shared" si="226"/>
        <v>0</v>
      </c>
      <c r="FP78" s="107" t="s">
        <v>175</v>
      </c>
      <c r="FQ78" s="107">
        <f t="shared" si="227"/>
        <v>200</v>
      </c>
      <c r="FR78" s="107" t="str">
        <f t="shared" si="228"/>
        <v>0/200</v>
      </c>
      <c r="FS78" s="107">
        <f t="shared" si="229"/>
        <v>0</v>
      </c>
      <c r="FT78" s="107" t="s">
        <v>175</v>
      </c>
      <c r="FU78" s="107">
        <f t="shared" si="230"/>
        <v>100</v>
      </c>
      <c r="FV78" s="107" t="str">
        <f t="shared" si="231"/>
        <v>0/100</v>
      </c>
      <c r="FW78" s="107">
        <f t="shared" si="232"/>
        <v>0</v>
      </c>
      <c r="FX78" s="107" t="s">
        <v>175</v>
      </c>
      <c r="FY78" s="107">
        <f t="shared" si="233"/>
        <v>100</v>
      </c>
      <c r="FZ78" s="107" t="str">
        <f t="shared" si="234"/>
        <v>0/100</v>
      </c>
      <c r="GA78" s="107">
        <f t="shared" si="235"/>
        <v>0</v>
      </c>
      <c r="GB78" s="107" t="s">
        <v>175</v>
      </c>
      <c r="GC78" s="107">
        <f t="shared" si="236"/>
        <v>200</v>
      </c>
      <c r="GD78" s="107" t="str">
        <f t="shared" si="151"/>
        <v>0/200</v>
      </c>
    </row>
    <row r="79" spans="1:195" ht="18">
      <c r="A79" s="100">
        <f t="shared" si="152"/>
        <v>0</v>
      </c>
      <c r="B79" s="230">
        <v>71</v>
      </c>
      <c r="C79" s="23">
        <v>71</v>
      </c>
      <c r="D79" s="24">
        <f t="shared" si="153"/>
        <v>0</v>
      </c>
      <c r="E79" s="2"/>
      <c r="F79" s="290"/>
      <c r="G79" s="1"/>
      <c r="H79" s="2"/>
      <c r="I79" s="2"/>
      <c r="J79" s="2"/>
      <c r="K79" s="590"/>
      <c r="L79" s="7">
        <v>0</v>
      </c>
      <c r="M79" s="43">
        <v>0</v>
      </c>
      <c r="N79" s="309">
        <v>0</v>
      </c>
      <c r="O79" s="541">
        <f t="shared" si="133"/>
        <v>0</v>
      </c>
      <c r="P79" s="233">
        <v>0</v>
      </c>
      <c r="Q79" s="541">
        <f t="shared" si="134"/>
        <v>0</v>
      </c>
      <c r="R79" s="234">
        <v>0</v>
      </c>
      <c r="S79" s="541">
        <f t="shared" si="135"/>
        <v>0</v>
      </c>
      <c r="T79" s="246">
        <f t="shared" si="154"/>
        <v>0</v>
      </c>
      <c r="U79" s="25" t="str">
        <f t="shared" si="155"/>
        <v/>
      </c>
      <c r="V79" s="25" t="str">
        <f t="shared" si="156"/>
        <v/>
      </c>
      <c r="W79" s="85" t="str">
        <f t="shared" si="157"/>
        <v/>
      </c>
      <c r="X79" s="346">
        <v>0</v>
      </c>
      <c r="Y79" s="347">
        <v>0</v>
      </c>
      <c r="Z79" s="348">
        <v>0</v>
      </c>
      <c r="AA79" s="544">
        <f t="shared" si="136"/>
        <v>0</v>
      </c>
      <c r="AB79" s="351">
        <v>0</v>
      </c>
      <c r="AC79" s="544">
        <f t="shared" si="137"/>
        <v>0</v>
      </c>
      <c r="AD79" s="352">
        <v>0</v>
      </c>
      <c r="AE79" s="544">
        <f t="shared" si="138"/>
        <v>0</v>
      </c>
      <c r="AF79" s="349">
        <f t="shared" si="158"/>
        <v>0</v>
      </c>
      <c r="AG79" s="344" t="str">
        <f t="shared" si="159"/>
        <v/>
      </c>
      <c r="AH79" s="344" t="str">
        <f t="shared" si="160"/>
        <v/>
      </c>
      <c r="AI79" s="350" t="str">
        <f t="shared" si="161"/>
        <v/>
      </c>
      <c r="AJ79" s="368">
        <v>0</v>
      </c>
      <c r="AK79" s="369">
        <v>0</v>
      </c>
      <c r="AL79" s="370">
        <v>0</v>
      </c>
      <c r="AM79" s="547">
        <f t="shared" si="139"/>
        <v>0</v>
      </c>
      <c r="AN79" s="373">
        <v>0</v>
      </c>
      <c r="AO79" s="547">
        <f t="shared" si="140"/>
        <v>0</v>
      </c>
      <c r="AP79" s="374">
        <v>0</v>
      </c>
      <c r="AQ79" s="547">
        <f t="shared" si="141"/>
        <v>0</v>
      </c>
      <c r="AR79" s="371">
        <f t="shared" si="162"/>
        <v>0</v>
      </c>
      <c r="AS79" s="366" t="str">
        <f t="shared" si="163"/>
        <v/>
      </c>
      <c r="AT79" s="366" t="str">
        <f t="shared" si="164"/>
        <v/>
      </c>
      <c r="AU79" s="372" t="str">
        <f t="shared" si="165"/>
        <v/>
      </c>
      <c r="AV79" s="152">
        <v>0</v>
      </c>
      <c r="AW79" s="53">
        <v>0</v>
      </c>
      <c r="AX79" s="375">
        <v>0</v>
      </c>
      <c r="AY79" s="549">
        <f t="shared" si="142"/>
        <v>0</v>
      </c>
      <c r="AZ79" s="235">
        <v>0</v>
      </c>
      <c r="BA79" s="549">
        <f t="shared" si="143"/>
        <v>0</v>
      </c>
      <c r="BB79" s="236">
        <v>0</v>
      </c>
      <c r="BC79" s="549">
        <f t="shared" si="144"/>
        <v>0</v>
      </c>
      <c r="BD79" s="247">
        <f t="shared" si="166"/>
        <v>0</v>
      </c>
      <c r="BE79" s="54" t="str">
        <f t="shared" si="167"/>
        <v/>
      </c>
      <c r="BF79" s="54" t="str">
        <f t="shared" si="168"/>
        <v/>
      </c>
      <c r="BG79" s="88" t="str">
        <f t="shared" si="169"/>
        <v/>
      </c>
      <c r="BH79" s="95">
        <v>0</v>
      </c>
      <c r="BI79" s="96">
        <v>0</v>
      </c>
      <c r="BJ79" s="376">
        <v>0</v>
      </c>
      <c r="BK79" s="552">
        <f t="shared" si="145"/>
        <v>0</v>
      </c>
      <c r="BL79" s="238">
        <v>0</v>
      </c>
      <c r="BM79" s="552">
        <f t="shared" si="146"/>
        <v>0</v>
      </c>
      <c r="BN79" s="239">
        <v>0</v>
      </c>
      <c r="BO79" s="552">
        <f t="shared" si="147"/>
        <v>0</v>
      </c>
      <c r="BP79" s="248">
        <f t="shared" si="170"/>
        <v>0</v>
      </c>
      <c r="BQ79" s="26" t="str">
        <f t="shared" si="171"/>
        <v/>
      </c>
      <c r="BR79" s="26" t="str">
        <f t="shared" si="172"/>
        <v/>
      </c>
      <c r="BS79" s="39" t="str">
        <f t="shared" si="173"/>
        <v/>
      </c>
      <c r="BT79" s="392">
        <v>0</v>
      </c>
      <c r="BU79" s="393">
        <v>0</v>
      </c>
      <c r="BV79" s="394">
        <v>0</v>
      </c>
      <c r="BW79" s="555">
        <f t="shared" si="148"/>
        <v>0</v>
      </c>
      <c r="BX79" s="397">
        <v>0</v>
      </c>
      <c r="BY79" s="555">
        <f t="shared" si="149"/>
        <v>0</v>
      </c>
      <c r="BZ79" s="398">
        <v>0</v>
      </c>
      <c r="CA79" s="555">
        <f t="shared" si="150"/>
        <v>0</v>
      </c>
      <c r="CB79" s="395">
        <f t="shared" si="174"/>
        <v>0</v>
      </c>
      <c r="CC79" s="390" t="str">
        <f t="shared" si="175"/>
        <v/>
      </c>
      <c r="CD79" s="390" t="str">
        <f t="shared" si="176"/>
        <v/>
      </c>
      <c r="CE79" s="396" t="str">
        <f t="shared" si="177"/>
        <v/>
      </c>
      <c r="CF79" s="92">
        <v>0</v>
      </c>
      <c r="CG79" s="49">
        <v>0</v>
      </c>
      <c r="CH79" s="311"/>
      <c r="CI79" s="50">
        <f t="shared" si="178"/>
        <v>0</v>
      </c>
      <c r="CJ79" s="186">
        <v>0</v>
      </c>
      <c r="CK79" s="240">
        <v>0</v>
      </c>
      <c r="CL79" s="187">
        <f t="shared" si="237"/>
        <v>0</v>
      </c>
      <c r="CM79" s="241">
        <v>0</v>
      </c>
      <c r="CN79" s="242">
        <f t="shared" si="238"/>
        <v>0</v>
      </c>
      <c r="CO79" s="42">
        <f t="shared" si="179"/>
        <v>0</v>
      </c>
      <c r="CP79" s="188">
        <f t="shared" si="180"/>
        <v>0</v>
      </c>
      <c r="CQ79" s="249">
        <f t="shared" si="181"/>
        <v>0</v>
      </c>
      <c r="CR79" s="93" t="str">
        <f t="shared" si="182"/>
        <v/>
      </c>
      <c r="CS79" s="152">
        <v>0</v>
      </c>
      <c r="CT79" s="320">
        <v>0</v>
      </c>
      <c r="CU79" s="557">
        <f t="shared" si="183"/>
        <v>0</v>
      </c>
      <c r="CV79" s="53">
        <v>0</v>
      </c>
      <c r="CW79" s="314"/>
      <c r="CX79" s="557">
        <f t="shared" si="184"/>
        <v>0</v>
      </c>
      <c r="CY79" s="314"/>
      <c r="CZ79" s="314"/>
      <c r="DA79" s="557" t="str">
        <f t="shared" si="185"/>
        <v/>
      </c>
      <c r="DB79" s="558">
        <f t="shared" si="186"/>
        <v>0</v>
      </c>
      <c r="DC79" s="559">
        <f t="shared" si="187"/>
        <v>0</v>
      </c>
      <c r="DD79" s="153">
        <f t="shared" si="188"/>
        <v>0</v>
      </c>
      <c r="DE79" s="154">
        <v>0</v>
      </c>
      <c r="DF79" s="235">
        <v>0</v>
      </c>
      <c r="DG79" s="557">
        <f t="shared" si="189"/>
        <v>0</v>
      </c>
      <c r="DH79" s="236">
        <v>0</v>
      </c>
      <c r="DI79" s="237">
        <f t="shared" si="239"/>
        <v>0</v>
      </c>
      <c r="DJ79" s="557">
        <f t="shared" si="190"/>
        <v>0</v>
      </c>
      <c r="DK79" s="325">
        <f t="shared" si="191"/>
        <v>0</v>
      </c>
      <c r="DL79" s="324">
        <f t="shared" si="192"/>
        <v>0</v>
      </c>
      <c r="DM79" s="156">
        <f t="shared" si="193"/>
        <v>0</v>
      </c>
      <c r="DN79" s="247">
        <f t="shared" si="194"/>
        <v>0</v>
      </c>
      <c r="DO79" s="94" t="str">
        <f t="shared" si="195"/>
        <v/>
      </c>
      <c r="DP79" s="501">
        <v>0</v>
      </c>
      <c r="DQ79" s="4">
        <v>0</v>
      </c>
      <c r="DR79" s="4">
        <v>0</v>
      </c>
      <c r="DS79" s="498">
        <f t="shared" si="131"/>
        <v>0</v>
      </c>
      <c r="DT79" s="499">
        <f t="shared" si="196"/>
        <v>0</v>
      </c>
      <c r="DU79" s="500" t="str">
        <f t="shared" si="197"/>
        <v/>
      </c>
      <c r="DV79" s="404">
        <v>0</v>
      </c>
      <c r="DW79" s="2">
        <v>0</v>
      </c>
      <c r="DX79" s="2">
        <v>0</v>
      </c>
      <c r="DY79" s="24">
        <f t="shared" si="132"/>
        <v>0</v>
      </c>
      <c r="DZ79" s="249">
        <f t="shared" si="198"/>
        <v>0</v>
      </c>
      <c r="EA79" s="93" t="str">
        <f t="shared" si="199"/>
        <v/>
      </c>
      <c r="EB79" s="152">
        <v>0</v>
      </c>
      <c r="EC79" s="53">
        <v>0</v>
      </c>
      <c r="ED79" s="591">
        <v>0</v>
      </c>
      <c r="EE79" s="560">
        <f t="shared" si="240"/>
        <v>0</v>
      </c>
      <c r="EF79" s="235">
        <v>0</v>
      </c>
      <c r="EG79" s="155">
        <f t="shared" si="200"/>
        <v>0</v>
      </c>
      <c r="EH79" s="236">
        <v>0</v>
      </c>
      <c r="EI79" s="562">
        <f t="shared" si="201"/>
        <v>0</v>
      </c>
      <c r="EJ79" s="247">
        <f t="shared" si="202"/>
        <v>0</v>
      </c>
      <c r="EK79" s="94" t="str">
        <f t="shared" si="203"/>
        <v/>
      </c>
      <c r="EL79" s="6"/>
      <c r="EM79" s="4"/>
      <c r="EN79" s="40" t="str">
        <f t="shared" si="130"/>
        <v/>
      </c>
      <c r="EO79" s="37" t="str">
        <f t="shared" si="204"/>
        <v/>
      </c>
      <c r="EP79" s="27" t="str">
        <f t="shared" si="205"/>
        <v/>
      </c>
      <c r="EQ79" s="119" t="str">
        <f t="shared" si="206"/>
        <v/>
      </c>
      <c r="ER79" s="528" t="str">
        <f t="shared" si="207"/>
        <v/>
      </c>
      <c r="ES79" s="62" t="str">
        <f t="shared" si="208"/>
        <v/>
      </c>
      <c r="ET79" s="51" t="str">
        <f t="shared" si="209"/>
        <v/>
      </c>
      <c r="EU79" s="38" t="str">
        <f t="shared" si="210"/>
        <v/>
      </c>
      <c r="EV79" s="330" t="str">
        <f t="shared" si="211"/>
        <v/>
      </c>
      <c r="EW79" s="75" t="str">
        <f t="shared" si="212"/>
        <v/>
      </c>
      <c r="EX79" s="56" t="str">
        <f t="shared" si="213"/>
        <v/>
      </c>
      <c r="EY79" s="55" t="str">
        <f t="shared" si="214"/>
        <v/>
      </c>
      <c r="EZ79" s="55" t="str">
        <f t="shared" si="215"/>
        <v/>
      </c>
      <c r="FA79" s="55" t="str">
        <f t="shared" si="216"/>
        <v/>
      </c>
      <c r="FB79" s="55" t="str">
        <f t="shared" si="217"/>
        <v/>
      </c>
      <c r="FC79" s="57" t="str">
        <f t="shared" si="218"/>
        <v/>
      </c>
      <c r="FD79" s="56">
        <f t="shared" si="219"/>
        <v>0</v>
      </c>
      <c r="FE79" s="55">
        <f t="shared" si="220"/>
        <v>0</v>
      </c>
      <c r="FF79" s="55">
        <f t="shared" si="221"/>
        <v>0</v>
      </c>
      <c r="FG79" s="55">
        <f t="shared" si="222"/>
        <v>0</v>
      </c>
      <c r="FH79" s="57"/>
      <c r="FI79" s="777"/>
      <c r="FJ79" s="777"/>
      <c r="FK79" s="107">
        <f t="shared" si="223"/>
        <v>0</v>
      </c>
      <c r="FL79" s="107" t="s">
        <v>175</v>
      </c>
      <c r="FM79" s="107">
        <f t="shared" si="224"/>
        <v>200</v>
      </c>
      <c r="FN79" s="107" t="str">
        <f t="shared" si="225"/>
        <v>0/200</v>
      </c>
      <c r="FO79" s="107">
        <f t="shared" si="226"/>
        <v>0</v>
      </c>
      <c r="FP79" s="107" t="s">
        <v>175</v>
      </c>
      <c r="FQ79" s="107">
        <f t="shared" si="227"/>
        <v>200</v>
      </c>
      <c r="FR79" s="107" t="str">
        <f t="shared" si="228"/>
        <v>0/200</v>
      </c>
      <c r="FS79" s="107">
        <f t="shared" si="229"/>
        <v>0</v>
      </c>
      <c r="FT79" s="107" t="s">
        <v>175</v>
      </c>
      <c r="FU79" s="107">
        <f t="shared" si="230"/>
        <v>100</v>
      </c>
      <c r="FV79" s="107" t="str">
        <f t="shared" si="231"/>
        <v>0/100</v>
      </c>
      <c r="FW79" s="107">
        <f t="shared" si="232"/>
        <v>0</v>
      </c>
      <c r="FX79" s="107" t="s">
        <v>175</v>
      </c>
      <c r="FY79" s="107">
        <f t="shared" si="233"/>
        <v>100</v>
      </c>
      <c r="FZ79" s="107" t="str">
        <f t="shared" si="234"/>
        <v>0/100</v>
      </c>
      <c r="GA79" s="107">
        <f t="shared" si="235"/>
        <v>0</v>
      </c>
      <c r="GB79" s="107" t="s">
        <v>175</v>
      </c>
      <c r="GC79" s="107">
        <f t="shared" si="236"/>
        <v>200</v>
      </c>
      <c r="GD79" s="107" t="str">
        <f t="shared" si="151"/>
        <v>0/200</v>
      </c>
    </row>
    <row r="80" spans="1:195" ht="18">
      <c r="A80" s="100">
        <f t="shared" si="152"/>
        <v>0</v>
      </c>
      <c r="B80" s="230">
        <v>72</v>
      </c>
      <c r="C80" s="28">
        <v>72</v>
      </c>
      <c r="D80" s="24">
        <f t="shared" si="153"/>
        <v>0</v>
      </c>
      <c r="E80" s="2"/>
      <c r="F80" s="290"/>
      <c r="G80" s="2"/>
      <c r="H80" s="2"/>
      <c r="I80" s="2"/>
      <c r="J80" s="2"/>
      <c r="K80" s="590"/>
      <c r="L80" s="7">
        <v>0</v>
      </c>
      <c r="M80" s="43">
        <v>0</v>
      </c>
      <c r="N80" s="309">
        <v>0</v>
      </c>
      <c r="O80" s="541">
        <f t="shared" si="133"/>
        <v>0</v>
      </c>
      <c r="P80" s="233">
        <v>0</v>
      </c>
      <c r="Q80" s="541">
        <f t="shared" si="134"/>
        <v>0</v>
      </c>
      <c r="R80" s="234">
        <v>0</v>
      </c>
      <c r="S80" s="541">
        <f t="shared" si="135"/>
        <v>0</v>
      </c>
      <c r="T80" s="246">
        <f t="shared" si="154"/>
        <v>0</v>
      </c>
      <c r="U80" s="25" t="str">
        <f t="shared" si="155"/>
        <v/>
      </c>
      <c r="V80" s="25" t="str">
        <f t="shared" si="156"/>
        <v/>
      </c>
      <c r="W80" s="85" t="str">
        <f t="shared" si="157"/>
        <v/>
      </c>
      <c r="X80" s="346">
        <v>0</v>
      </c>
      <c r="Y80" s="347">
        <v>0</v>
      </c>
      <c r="Z80" s="348">
        <v>0</v>
      </c>
      <c r="AA80" s="544">
        <f t="shared" si="136"/>
        <v>0</v>
      </c>
      <c r="AB80" s="351">
        <v>0</v>
      </c>
      <c r="AC80" s="544">
        <f t="shared" si="137"/>
        <v>0</v>
      </c>
      <c r="AD80" s="352">
        <v>0</v>
      </c>
      <c r="AE80" s="544">
        <f t="shared" si="138"/>
        <v>0</v>
      </c>
      <c r="AF80" s="349">
        <f t="shared" si="158"/>
        <v>0</v>
      </c>
      <c r="AG80" s="344" t="str">
        <f t="shared" si="159"/>
        <v/>
      </c>
      <c r="AH80" s="344" t="str">
        <f t="shared" si="160"/>
        <v/>
      </c>
      <c r="AI80" s="350" t="str">
        <f t="shared" si="161"/>
        <v/>
      </c>
      <c r="AJ80" s="368">
        <v>0</v>
      </c>
      <c r="AK80" s="369">
        <v>0</v>
      </c>
      <c r="AL80" s="370">
        <v>0</v>
      </c>
      <c r="AM80" s="547">
        <f t="shared" si="139"/>
        <v>0</v>
      </c>
      <c r="AN80" s="373">
        <v>0</v>
      </c>
      <c r="AO80" s="547">
        <f t="shared" si="140"/>
        <v>0</v>
      </c>
      <c r="AP80" s="374">
        <v>0</v>
      </c>
      <c r="AQ80" s="547">
        <f t="shared" si="141"/>
        <v>0</v>
      </c>
      <c r="AR80" s="371">
        <f t="shared" si="162"/>
        <v>0</v>
      </c>
      <c r="AS80" s="366" t="str">
        <f t="shared" si="163"/>
        <v/>
      </c>
      <c r="AT80" s="366" t="str">
        <f t="shared" si="164"/>
        <v/>
      </c>
      <c r="AU80" s="372" t="str">
        <f t="shared" si="165"/>
        <v/>
      </c>
      <c r="AV80" s="152">
        <v>0</v>
      </c>
      <c r="AW80" s="53">
        <v>0</v>
      </c>
      <c r="AX80" s="375">
        <v>0</v>
      </c>
      <c r="AY80" s="549">
        <f t="shared" si="142"/>
        <v>0</v>
      </c>
      <c r="AZ80" s="235">
        <v>0</v>
      </c>
      <c r="BA80" s="549">
        <f t="shared" si="143"/>
        <v>0</v>
      </c>
      <c r="BB80" s="236">
        <v>0</v>
      </c>
      <c r="BC80" s="549">
        <f t="shared" si="144"/>
        <v>0</v>
      </c>
      <c r="BD80" s="247">
        <f t="shared" si="166"/>
        <v>0</v>
      </c>
      <c r="BE80" s="54" t="str">
        <f t="shared" si="167"/>
        <v/>
      </c>
      <c r="BF80" s="54" t="str">
        <f t="shared" si="168"/>
        <v/>
      </c>
      <c r="BG80" s="88" t="str">
        <f t="shared" si="169"/>
        <v/>
      </c>
      <c r="BH80" s="95">
        <v>0</v>
      </c>
      <c r="BI80" s="96">
        <v>0</v>
      </c>
      <c r="BJ80" s="376">
        <v>0</v>
      </c>
      <c r="BK80" s="552">
        <f t="shared" si="145"/>
        <v>0</v>
      </c>
      <c r="BL80" s="238">
        <v>0</v>
      </c>
      <c r="BM80" s="552">
        <f t="shared" si="146"/>
        <v>0</v>
      </c>
      <c r="BN80" s="239">
        <v>0</v>
      </c>
      <c r="BO80" s="552">
        <f t="shared" si="147"/>
        <v>0</v>
      </c>
      <c r="BP80" s="248">
        <f t="shared" si="170"/>
        <v>0</v>
      </c>
      <c r="BQ80" s="26" t="str">
        <f t="shared" si="171"/>
        <v/>
      </c>
      <c r="BR80" s="26" t="str">
        <f t="shared" si="172"/>
        <v/>
      </c>
      <c r="BS80" s="39" t="str">
        <f t="shared" si="173"/>
        <v/>
      </c>
      <c r="BT80" s="392">
        <v>0</v>
      </c>
      <c r="BU80" s="393">
        <v>0</v>
      </c>
      <c r="BV80" s="394">
        <v>0</v>
      </c>
      <c r="BW80" s="555">
        <f t="shared" si="148"/>
        <v>0</v>
      </c>
      <c r="BX80" s="397">
        <v>0</v>
      </c>
      <c r="BY80" s="555">
        <f t="shared" si="149"/>
        <v>0</v>
      </c>
      <c r="BZ80" s="398">
        <v>0</v>
      </c>
      <c r="CA80" s="555">
        <f t="shared" si="150"/>
        <v>0</v>
      </c>
      <c r="CB80" s="395">
        <f t="shared" si="174"/>
        <v>0</v>
      </c>
      <c r="CC80" s="390" t="str">
        <f t="shared" si="175"/>
        <v/>
      </c>
      <c r="CD80" s="390" t="str">
        <f t="shared" si="176"/>
        <v/>
      </c>
      <c r="CE80" s="396" t="str">
        <f t="shared" si="177"/>
        <v/>
      </c>
      <c r="CF80" s="92">
        <v>0</v>
      </c>
      <c r="CG80" s="49">
        <v>0</v>
      </c>
      <c r="CH80" s="311"/>
      <c r="CI80" s="50">
        <f t="shared" si="178"/>
        <v>0</v>
      </c>
      <c r="CJ80" s="186">
        <v>0</v>
      </c>
      <c r="CK80" s="240">
        <v>0</v>
      </c>
      <c r="CL80" s="187">
        <f t="shared" si="237"/>
        <v>0</v>
      </c>
      <c r="CM80" s="241">
        <v>0</v>
      </c>
      <c r="CN80" s="242">
        <f t="shared" si="238"/>
        <v>0</v>
      </c>
      <c r="CO80" s="42">
        <f t="shared" si="179"/>
        <v>0</v>
      </c>
      <c r="CP80" s="188">
        <f t="shared" si="180"/>
        <v>0</v>
      </c>
      <c r="CQ80" s="249">
        <f t="shared" si="181"/>
        <v>0</v>
      </c>
      <c r="CR80" s="93" t="str">
        <f t="shared" si="182"/>
        <v/>
      </c>
      <c r="CS80" s="152">
        <v>0</v>
      </c>
      <c r="CT80" s="320">
        <v>0</v>
      </c>
      <c r="CU80" s="557">
        <f t="shared" si="183"/>
        <v>0</v>
      </c>
      <c r="CV80" s="53">
        <v>0</v>
      </c>
      <c r="CW80" s="314"/>
      <c r="CX80" s="557">
        <f t="shared" si="184"/>
        <v>0</v>
      </c>
      <c r="CY80" s="314"/>
      <c r="CZ80" s="314"/>
      <c r="DA80" s="557" t="str">
        <f t="shared" si="185"/>
        <v/>
      </c>
      <c r="DB80" s="558">
        <f t="shared" si="186"/>
        <v>0</v>
      </c>
      <c r="DC80" s="559">
        <f t="shared" si="187"/>
        <v>0</v>
      </c>
      <c r="DD80" s="153">
        <f t="shared" si="188"/>
        <v>0</v>
      </c>
      <c r="DE80" s="154">
        <v>0</v>
      </c>
      <c r="DF80" s="235">
        <v>0</v>
      </c>
      <c r="DG80" s="557">
        <f t="shared" si="189"/>
        <v>0</v>
      </c>
      <c r="DH80" s="236">
        <v>0</v>
      </c>
      <c r="DI80" s="237">
        <f t="shared" si="239"/>
        <v>0</v>
      </c>
      <c r="DJ80" s="557">
        <f t="shared" si="190"/>
        <v>0</v>
      </c>
      <c r="DK80" s="325">
        <f t="shared" si="191"/>
        <v>0</v>
      </c>
      <c r="DL80" s="324">
        <f t="shared" si="192"/>
        <v>0</v>
      </c>
      <c r="DM80" s="156">
        <f t="shared" si="193"/>
        <v>0</v>
      </c>
      <c r="DN80" s="247">
        <f t="shared" si="194"/>
        <v>0</v>
      </c>
      <c r="DO80" s="94" t="str">
        <f t="shared" si="195"/>
        <v/>
      </c>
      <c r="DP80" s="501">
        <v>0</v>
      </c>
      <c r="DQ80" s="4">
        <v>0</v>
      </c>
      <c r="DR80" s="4">
        <v>0</v>
      </c>
      <c r="DS80" s="498">
        <f t="shared" si="131"/>
        <v>0</v>
      </c>
      <c r="DT80" s="499">
        <f t="shared" si="196"/>
        <v>0</v>
      </c>
      <c r="DU80" s="500" t="str">
        <f t="shared" si="197"/>
        <v/>
      </c>
      <c r="DV80" s="404">
        <v>0</v>
      </c>
      <c r="DW80" s="2">
        <v>0</v>
      </c>
      <c r="DX80" s="2">
        <v>0</v>
      </c>
      <c r="DY80" s="24">
        <f t="shared" si="132"/>
        <v>0</v>
      </c>
      <c r="DZ80" s="249">
        <f t="shared" si="198"/>
        <v>0</v>
      </c>
      <c r="EA80" s="93" t="str">
        <f t="shared" si="199"/>
        <v/>
      </c>
      <c r="EB80" s="152">
        <v>0</v>
      </c>
      <c r="EC80" s="53">
        <v>0</v>
      </c>
      <c r="ED80" s="591">
        <v>0</v>
      </c>
      <c r="EE80" s="560">
        <f t="shared" si="240"/>
        <v>0</v>
      </c>
      <c r="EF80" s="235">
        <v>0</v>
      </c>
      <c r="EG80" s="155">
        <f t="shared" si="200"/>
        <v>0</v>
      </c>
      <c r="EH80" s="236">
        <v>0</v>
      </c>
      <c r="EI80" s="562">
        <f t="shared" si="201"/>
        <v>0</v>
      </c>
      <c r="EJ80" s="247">
        <f t="shared" si="202"/>
        <v>0</v>
      </c>
      <c r="EK80" s="94" t="str">
        <f t="shared" si="203"/>
        <v/>
      </c>
      <c r="EL80" s="6"/>
      <c r="EM80" s="4"/>
      <c r="EN80" s="40" t="str">
        <f t="shared" si="130"/>
        <v/>
      </c>
      <c r="EO80" s="37" t="str">
        <f t="shared" si="204"/>
        <v/>
      </c>
      <c r="EP80" s="27" t="str">
        <f t="shared" si="205"/>
        <v/>
      </c>
      <c r="EQ80" s="119" t="str">
        <f t="shared" si="206"/>
        <v/>
      </c>
      <c r="ER80" s="528" t="str">
        <f t="shared" si="207"/>
        <v/>
      </c>
      <c r="ES80" s="62" t="str">
        <f t="shared" si="208"/>
        <v/>
      </c>
      <c r="ET80" s="51" t="str">
        <f t="shared" si="209"/>
        <v/>
      </c>
      <c r="EU80" s="38" t="str">
        <f t="shared" si="210"/>
        <v/>
      </c>
      <c r="EV80" s="330" t="str">
        <f t="shared" si="211"/>
        <v/>
      </c>
      <c r="EW80" s="75" t="str">
        <f t="shared" si="212"/>
        <v/>
      </c>
      <c r="EX80" s="56" t="str">
        <f t="shared" si="213"/>
        <v/>
      </c>
      <c r="EY80" s="55" t="str">
        <f t="shared" si="214"/>
        <v/>
      </c>
      <c r="EZ80" s="55" t="str">
        <f t="shared" si="215"/>
        <v/>
      </c>
      <c r="FA80" s="55" t="str">
        <f t="shared" si="216"/>
        <v/>
      </c>
      <c r="FB80" s="55" t="str">
        <f t="shared" si="217"/>
        <v/>
      </c>
      <c r="FC80" s="57" t="str">
        <f t="shared" si="218"/>
        <v/>
      </c>
      <c r="FD80" s="56">
        <f t="shared" si="219"/>
        <v>0</v>
      </c>
      <c r="FE80" s="55">
        <f t="shared" si="220"/>
        <v>0</v>
      </c>
      <c r="FF80" s="55">
        <f t="shared" si="221"/>
        <v>0</v>
      </c>
      <c r="FG80" s="55">
        <f t="shared" si="222"/>
        <v>0</v>
      </c>
      <c r="FH80" s="57"/>
      <c r="FI80" s="777"/>
      <c r="FJ80" s="777"/>
      <c r="FK80" s="107">
        <f t="shared" si="223"/>
        <v>0</v>
      </c>
      <c r="FL80" s="107" t="s">
        <v>175</v>
      </c>
      <c r="FM80" s="107">
        <f t="shared" si="224"/>
        <v>200</v>
      </c>
      <c r="FN80" s="107" t="str">
        <f t="shared" si="225"/>
        <v>0/200</v>
      </c>
      <c r="FO80" s="107">
        <f t="shared" si="226"/>
        <v>0</v>
      </c>
      <c r="FP80" s="107" t="s">
        <v>175</v>
      </c>
      <c r="FQ80" s="107">
        <f t="shared" si="227"/>
        <v>200</v>
      </c>
      <c r="FR80" s="107" t="str">
        <f t="shared" si="228"/>
        <v>0/200</v>
      </c>
      <c r="FS80" s="107">
        <f t="shared" si="229"/>
        <v>0</v>
      </c>
      <c r="FT80" s="107" t="s">
        <v>175</v>
      </c>
      <c r="FU80" s="107">
        <f t="shared" si="230"/>
        <v>100</v>
      </c>
      <c r="FV80" s="107" t="str">
        <f t="shared" si="231"/>
        <v>0/100</v>
      </c>
      <c r="FW80" s="107">
        <f t="shared" si="232"/>
        <v>0</v>
      </c>
      <c r="FX80" s="107" t="s">
        <v>175</v>
      </c>
      <c r="FY80" s="107">
        <f t="shared" si="233"/>
        <v>100</v>
      </c>
      <c r="FZ80" s="107" t="str">
        <f t="shared" si="234"/>
        <v>0/100</v>
      </c>
      <c r="GA80" s="107">
        <f t="shared" si="235"/>
        <v>0</v>
      </c>
      <c r="GB80" s="107" t="s">
        <v>175</v>
      </c>
      <c r="GC80" s="107">
        <f t="shared" si="236"/>
        <v>200</v>
      </c>
      <c r="GD80" s="107" t="str">
        <f t="shared" si="151"/>
        <v>0/200</v>
      </c>
    </row>
    <row r="81" spans="1:186" ht="18">
      <c r="A81" s="100">
        <f t="shared" si="152"/>
        <v>0</v>
      </c>
      <c r="B81" s="230">
        <v>73</v>
      </c>
      <c r="C81" s="23">
        <v>73</v>
      </c>
      <c r="D81" s="24">
        <f t="shared" si="153"/>
        <v>0</v>
      </c>
      <c r="E81" s="2"/>
      <c r="F81" s="290"/>
      <c r="G81" s="1"/>
      <c r="H81" s="2"/>
      <c r="I81" s="2"/>
      <c r="J81" s="2"/>
      <c r="K81" s="590"/>
      <c r="L81" s="7">
        <v>0</v>
      </c>
      <c r="M81" s="43">
        <v>0</v>
      </c>
      <c r="N81" s="309">
        <v>0</v>
      </c>
      <c r="O81" s="541">
        <f t="shared" si="133"/>
        <v>0</v>
      </c>
      <c r="P81" s="233">
        <v>0</v>
      </c>
      <c r="Q81" s="541">
        <f t="shared" si="134"/>
        <v>0</v>
      </c>
      <c r="R81" s="234">
        <v>0</v>
      </c>
      <c r="S81" s="541">
        <f t="shared" si="135"/>
        <v>0</v>
      </c>
      <c r="T81" s="246">
        <f t="shared" si="154"/>
        <v>0</v>
      </c>
      <c r="U81" s="25" t="str">
        <f t="shared" si="155"/>
        <v/>
      </c>
      <c r="V81" s="25" t="str">
        <f t="shared" si="156"/>
        <v/>
      </c>
      <c r="W81" s="85" t="str">
        <f t="shared" si="157"/>
        <v/>
      </c>
      <c r="X81" s="346">
        <v>0</v>
      </c>
      <c r="Y81" s="347">
        <v>0</v>
      </c>
      <c r="Z81" s="348">
        <v>0</v>
      </c>
      <c r="AA81" s="544">
        <f t="shared" si="136"/>
        <v>0</v>
      </c>
      <c r="AB81" s="351">
        <v>0</v>
      </c>
      <c r="AC81" s="544">
        <f t="shared" si="137"/>
        <v>0</v>
      </c>
      <c r="AD81" s="352">
        <v>0</v>
      </c>
      <c r="AE81" s="544">
        <f t="shared" si="138"/>
        <v>0</v>
      </c>
      <c r="AF81" s="349">
        <f t="shared" si="158"/>
        <v>0</v>
      </c>
      <c r="AG81" s="344" t="str">
        <f t="shared" si="159"/>
        <v/>
      </c>
      <c r="AH81" s="344" t="str">
        <f t="shared" si="160"/>
        <v/>
      </c>
      <c r="AI81" s="350" t="str">
        <f t="shared" si="161"/>
        <v/>
      </c>
      <c r="AJ81" s="368">
        <v>0</v>
      </c>
      <c r="AK81" s="369">
        <v>0</v>
      </c>
      <c r="AL81" s="370">
        <v>0</v>
      </c>
      <c r="AM81" s="547">
        <f t="shared" si="139"/>
        <v>0</v>
      </c>
      <c r="AN81" s="373">
        <v>0</v>
      </c>
      <c r="AO81" s="547">
        <f t="shared" si="140"/>
        <v>0</v>
      </c>
      <c r="AP81" s="374">
        <v>0</v>
      </c>
      <c r="AQ81" s="547">
        <f t="shared" si="141"/>
        <v>0</v>
      </c>
      <c r="AR81" s="371">
        <f t="shared" si="162"/>
        <v>0</v>
      </c>
      <c r="AS81" s="366" t="str">
        <f t="shared" si="163"/>
        <v/>
      </c>
      <c r="AT81" s="366" t="str">
        <f t="shared" si="164"/>
        <v/>
      </c>
      <c r="AU81" s="372" t="str">
        <f t="shared" si="165"/>
        <v/>
      </c>
      <c r="AV81" s="152">
        <v>0</v>
      </c>
      <c r="AW81" s="53">
        <v>0</v>
      </c>
      <c r="AX81" s="375">
        <v>0</v>
      </c>
      <c r="AY81" s="549">
        <f t="shared" si="142"/>
        <v>0</v>
      </c>
      <c r="AZ81" s="235">
        <v>0</v>
      </c>
      <c r="BA81" s="549">
        <f t="shared" si="143"/>
        <v>0</v>
      </c>
      <c r="BB81" s="236">
        <v>0</v>
      </c>
      <c r="BC81" s="549">
        <f t="shared" si="144"/>
        <v>0</v>
      </c>
      <c r="BD81" s="247">
        <f t="shared" si="166"/>
        <v>0</v>
      </c>
      <c r="BE81" s="54" t="str">
        <f t="shared" si="167"/>
        <v/>
      </c>
      <c r="BF81" s="54" t="str">
        <f t="shared" si="168"/>
        <v/>
      </c>
      <c r="BG81" s="88" t="str">
        <f t="shared" si="169"/>
        <v/>
      </c>
      <c r="BH81" s="95">
        <v>0</v>
      </c>
      <c r="BI81" s="96">
        <v>0</v>
      </c>
      <c r="BJ81" s="376">
        <v>0</v>
      </c>
      <c r="BK81" s="552">
        <f t="shared" si="145"/>
        <v>0</v>
      </c>
      <c r="BL81" s="238">
        <v>0</v>
      </c>
      <c r="BM81" s="552">
        <f t="shared" si="146"/>
        <v>0</v>
      </c>
      <c r="BN81" s="239">
        <v>0</v>
      </c>
      <c r="BO81" s="552">
        <f t="shared" si="147"/>
        <v>0</v>
      </c>
      <c r="BP81" s="248">
        <f t="shared" si="170"/>
        <v>0</v>
      </c>
      <c r="BQ81" s="26" t="str">
        <f t="shared" si="171"/>
        <v/>
      </c>
      <c r="BR81" s="26" t="str">
        <f t="shared" si="172"/>
        <v/>
      </c>
      <c r="BS81" s="39" t="str">
        <f t="shared" si="173"/>
        <v/>
      </c>
      <c r="BT81" s="392">
        <v>0</v>
      </c>
      <c r="BU81" s="393">
        <v>0</v>
      </c>
      <c r="BV81" s="394">
        <v>0</v>
      </c>
      <c r="BW81" s="555">
        <f t="shared" si="148"/>
        <v>0</v>
      </c>
      <c r="BX81" s="397">
        <v>0</v>
      </c>
      <c r="BY81" s="555">
        <f t="shared" si="149"/>
        <v>0</v>
      </c>
      <c r="BZ81" s="398">
        <v>0</v>
      </c>
      <c r="CA81" s="555">
        <f t="shared" si="150"/>
        <v>0</v>
      </c>
      <c r="CB81" s="395">
        <f t="shared" si="174"/>
        <v>0</v>
      </c>
      <c r="CC81" s="390" t="str">
        <f t="shared" si="175"/>
        <v/>
      </c>
      <c r="CD81" s="390" t="str">
        <f t="shared" si="176"/>
        <v/>
      </c>
      <c r="CE81" s="396" t="str">
        <f t="shared" si="177"/>
        <v/>
      </c>
      <c r="CF81" s="92">
        <v>0</v>
      </c>
      <c r="CG81" s="49">
        <v>0</v>
      </c>
      <c r="CH81" s="311"/>
      <c r="CI81" s="50">
        <f t="shared" si="178"/>
        <v>0</v>
      </c>
      <c r="CJ81" s="186">
        <v>0</v>
      </c>
      <c r="CK81" s="240">
        <v>0</v>
      </c>
      <c r="CL81" s="187">
        <f t="shared" si="237"/>
        <v>0</v>
      </c>
      <c r="CM81" s="241">
        <v>0</v>
      </c>
      <c r="CN81" s="242">
        <f t="shared" si="238"/>
        <v>0</v>
      </c>
      <c r="CO81" s="42">
        <f t="shared" si="179"/>
        <v>0</v>
      </c>
      <c r="CP81" s="188">
        <f t="shared" si="180"/>
        <v>0</v>
      </c>
      <c r="CQ81" s="249">
        <f t="shared" si="181"/>
        <v>0</v>
      </c>
      <c r="CR81" s="93" t="str">
        <f t="shared" si="182"/>
        <v/>
      </c>
      <c r="CS81" s="152">
        <v>0</v>
      </c>
      <c r="CT81" s="320">
        <v>0</v>
      </c>
      <c r="CU81" s="557">
        <f t="shared" si="183"/>
        <v>0</v>
      </c>
      <c r="CV81" s="53">
        <v>0</v>
      </c>
      <c r="CW81" s="314"/>
      <c r="CX81" s="557">
        <f t="shared" si="184"/>
        <v>0</v>
      </c>
      <c r="CY81" s="314"/>
      <c r="CZ81" s="314"/>
      <c r="DA81" s="557" t="str">
        <f t="shared" si="185"/>
        <v/>
      </c>
      <c r="DB81" s="558">
        <f t="shared" si="186"/>
        <v>0</v>
      </c>
      <c r="DC81" s="559">
        <f t="shared" si="187"/>
        <v>0</v>
      </c>
      <c r="DD81" s="153">
        <f t="shared" si="188"/>
        <v>0</v>
      </c>
      <c r="DE81" s="154">
        <v>0</v>
      </c>
      <c r="DF81" s="235">
        <v>0</v>
      </c>
      <c r="DG81" s="557">
        <f t="shared" si="189"/>
        <v>0</v>
      </c>
      <c r="DH81" s="236">
        <v>0</v>
      </c>
      <c r="DI81" s="237">
        <f t="shared" si="239"/>
        <v>0</v>
      </c>
      <c r="DJ81" s="557">
        <f t="shared" si="190"/>
        <v>0</v>
      </c>
      <c r="DK81" s="325">
        <f t="shared" si="191"/>
        <v>0</v>
      </c>
      <c r="DL81" s="324">
        <f t="shared" si="192"/>
        <v>0</v>
      </c>
      <c r="DM81" s="156">
        <f t="shared" si="193"/>
        <v>0</v>
      </c>
      <c r="DN81" s="247">
        <f t="shared" si="194"/>
        <v>0</v>
      </c>
      <c r="DO81" s="94" t="str">
        <f t="shared" si="195"/>
        <v/>
      </c>
      <c r="DP81" s="501">
        <v>0</v>
      </c>
      <c r="DQ81" s="4">
        <v>0</v>
      </c>
      <c r="DR81" s="4">
        <v>0</v>
      </c>
      <c r="DS81" s="498">
        <f t="shared" si="131"/>
        <v>0</v>
      </c>
      <c r="DT81" s="499">
        <f t="shared" si="196"/>
        <v>0</v>
      </c>
      <c r="DU81" s="500" t="str">
        <f t="shared" si="197"/>
        <v/>
      </c>
      <c r="DV81" s="404">
        <v>0</v>
      </c>
      <c r="DW81" s="2">
        <v>0</v>
      </c>
      <c r="DX81" s="2">
        <v>0</v>
      </c>
      <c r="DY81" s="24">
        <f t="shared" si="132"/>
        <v>0</v>
      </c>
      <c r="DZ81" s="249">
        <f t="shared" si="198"/>
        <v>0</v>
      </c>
      <c r="EA81" s="93" t="str">
        <f t="shared" si="199"/>
        <v/>
      </c>
      <c r="EB81" s="152">
        <v>0</v>
      </c>
      <c r="EC81" s="53">
        <v>0</v>
      </c>
      <c r="ED81" s="591">
        <v>0</v>
      </c>
      <c r="EE81" s="560">
        <f t="shared" si="240"/>
        <v>0</v>
      </c>
      <c r="EF81" s="235">
        <v>0</v>
      </c>
      <c r="EG81" s="155">
        <f t="shared" si="200"/>
        <v>0</v>
      </c>
      <c r="EH81" s="236">
        <v>0</v>
      </c>
      <c r="EI81" s="562">
        <f t="shared" si="201"/>
        <v>0</v>
      </c>
      <c r="EJ81" s="247">
        <f t="shared" si="202"/>
        <v>0</v>
      </c>
      <c r="EK81" s="94" t="str">
        <f t="shared" si="203"/>
        <v/>
      </c>
      <c r="EL81" s="6"/>
      <c r="EM81" s="4"/>
      <c r="EN81" s="40" t="str">
        <f t="shared" si="130"/>
        <v/>
      </c>
      <c r="EO81" s="37" t="str">
        <f t="shared" si="204"/>
        <v/>
      </c>
      <c r="EP81" s="27" t="str">
        <f t="shared" si="205"/>
        <v/>
      </c>
      <c r="EQ81" s="119" t="str">
        <f t="shared" si="206"/>
        <v/>
      </c>
      <c r="ER81" s="528" t="str">
        <f t="shared" si="207"/>
        <v/>
      </c>
      <c r="ES81" s="62" t="str">
        <f t="shared" si="208"/>
        <v/>
      </c>
      <c r="ET81" s="51" t="str">
        <f t="shared" si="209"/>
        <v/>
      </c>
      <c r="EU81" s="38" t="str">
        <f t="shared" si="210"/>
        <v/>
      </c>
      <c r="EV81" s="330" t="str">
        <f t="shared" si="211"/>
        <v/>
      </c>
      <c r="EW81" s="75" t="str">
        <f t="shared" si="212"/>
        <v/>
      </c>
      <c r="EX81" s="56" t="str">
        <f t="shared" si="213"/>
        <v/>
      </c>
      <c r="EY81" s="55" t="str">
        <f t="shared" si="214"/>
        <v/>
      </c>
      <c r="EZ81" s="55" t="str">
        <f t="shared" si="215"/>
        <v/>
      </c>
      <c r="FA81" s="55" t="str">
        <f t="shared" si="216"/>
        <v/>
      </c>
      <c r="FB81" s="55" t="str">
        <f t="shared" si="217"/>
        <v/>
      </c>
      <c r="FC81" s="57" t="str">
        <f t="shared" si="218"/>
        <v/>
      </c>
      <c r="FD81" s="56">
        <f t="shared" si="219"/>
        <v>0</v>
      </c>
      <c r="FE81" s="55">
        <f t="shared" si="220"/>
        <v>0</v>
      </c>
      <c r="FF81" s="55">
        <f t="shared" si="221"/>
        <v>0</v>
      </c>
      <c r="FG81" s="55">
        <f t="shared" si="222"/>
        <v>0</v>
      </c>
      <c r="FH81" s="57"/>
      <c r="FI81" s="777"/>
      <c r="FJ81" s="777"/>
      <c r="FK81" s="107">
        <f t="shared" si="223"/>
        <v>0</v>
      </c>
      <c r="FL81" s="107" t="s">
        <v>175</v>
      </c>
      <c r="FM81" s="107">
        <f t="shared" si="224"/>
        <v>200</v>
      </c>
      <c r="FN81" s="107" t="str">
        <f t="shared" si="225"/>
        <v>0/200</v>
      </c>
      <c r="FO81" s="107">
        <f t="shared" si="226"/>
        <v>0</v>
      </c>
      <c r="FP81" s="107" t="s">
        <v>175</v>
      </c>
      <c r="FQ81" s="107">
        <f t="shared" si="227"/>
        <v>200</v>
      </c>
      <c r="FR81" s="107" t="str">
        <f t="shared" si="228"/>
        <v>0/200</v>
      </c>
      <c r="FS81" s="107">
        <f t="shared" si="229"/>
        <v>0</v>
      </c>
      <c r="FT81" s="107" t="s">
        <v>175</v>
      </c>
      <c r="FU81" s="107">
        <f t="shared" si="230"/>
        <v>100</v>
      </c>
      <c r="FV81" s="107" t="str">
        <f t="shared" si="231"/>
        <v>0/100</v>
      </c>
      <c r="FW81" s="107">
        <f t="shared" si="232"/>
        <v>0</v>
      </c>
      <c r="FX81" s="107" t="s">
        <v>175</v>
      </c>
      <c r="FY81" s="107">
        <f t="shared" si="233"/>
        <v>100</v>
      </c>
      <c r="FZ81" s="107" t="str">
        <f t="shared" si="234"/>
        <v>0/100</v>
      </c>
      <c r="GA81" s="107">
        <f t="shared" si="235"/>
        <v>0</v>
      </c>
      <c r="GB81" s="107" t="s">
        <v>175</v>
      </c>
      <c r="GC81" s="107">
        <f t="shared" si="236"/>
        <v>200</v>
      </c>
      <c r="GD81" s="107" t="str">
        <f t="shared" si="151"/>
        <v>0/200</v>
      </c>
    </row>
    <row r="82" spans="1:186" ht="18">
      <c r="A82" s="100">
        <f t="shared" si="152"/>
        <v>0</v>
      </c>
      <c r="B82" s="230">
        <v>74</v>
      </c>
      <c r="C82" s="28">
        <v>74</v>
      </c>
      <c r="D82" s="24">
        <f t="shared" si="153"/>
        <v>0</v>
      </c>
      <c r="E82" s="2"/>
      <c r="F82" s="290"/>
      <c r="G82" s="2"/>
      <c r="H82" s="2"/>
      <c r="I82" s="2"/>
      <c r="J82" s="2"/>
      <c r="K82" s="590"/>
      <c r="L82" s="7">
        <v>0</v>
      </c>
      <c r="M82" s="43">
        <v>0</v>
      </c>
      <c r="N82" s="309">
        <v>0</v>
      </c>
      <c r="O82" s="541">
        <f t="shared" si="133"/>
        <v>0</v>
      </c>
      <c r="P82" s="233">
        <v>0</v>
      </c>
      <c r="Q82" s="541">
        <f t="shared" si="134"/>
        <v>0</v>
      </c>
      <c r="R82" s="234">
        <v>0</v>
      </c>
      <c r="S82" s="541">
        <f t="shared" si="135"/>
        <v>0</v>
      </c>
      <c r="T82" s="246">
        <f t="shared" si="154"/>
        <v>0</v>
      </c>
      <c r="U82" s="25" t="str">
        <f t="shared" si="155"/>
        <v/>
      </c>
      <c r="V82" s="25" t="str">
        <f t="shared" si="156"/>
        <v/>
      </c>
      <c r="W82" s="85" t="str">
        <f t="shared" si="157"/>
        <v/>
      </c>
      <c r="X82" s="346">
        <v>0</v>
      </c>
      <c r="Y82" s="347">
        <v>0</v>
      </c>
      <c r="Z82" s="348">
        <v>0</v>
      </c>
      <c r="AA82" s="544">
        <f t="shared" si="136"/>
        <v>0</v>
      </c>
      <c r="AB82" s="351">
        <v>0</v>
      </c>
      <c r="AC82" s="544">
        <f t="shared" si="137"/>
        <v>0</v>
      </c>
      <c r="AD82" s="352">
        <v>0</v>
      </c>
      <c r="AE82" s="544">
        <f t="shared" si="138"/>
        <v>0</v>
      </c>
      <c r="AF82" s="349">
        <f t="shared" si="158"/>
        <v>0</v>
      </c>
      <c r="AG82" s="344" t="str">
        <f t="shared" si="159"/>
        <v/>
      </c>
      <c r="AH82" s="344" t="str">
        <f t="shared" si="160"/>
        <v/>
      </c>
      <c r="AI82" s="350" t="str">
        <f t="shared" si="161"/>
        <v/>
      </c>
      <c r="AJ82" s="368">
        <v>0</v>
      </c>
      <c r="AK82" s="369">
        <v>0</v>
      </c>
      <c r="AL82" s="370">
        <v>0</v>
      </c>
      <c r="AM82" s="547">
        <f t="shared" si="139"/>
        <v>0</v>
      </c>
      <c r="AN82" s="373">
        <v>0</v>
      </c>
      <c r="AO82" s="547">
        <f t="shared" si="140"/>
        <v>0</v>
      </c>
      <c r="AP82" s="374">
        <v>0</v>
      </c>
      <c r="AQ82" s="547">
        <f t="shared" si="141"/>
        <v>0</v>
      </c>
      <c r="AR82" s="371">
        <f t="shared" si="162"/>
        <v>0</v>
      </c>
      <c r="AS82" s="366" t="str">
        <f t="shared" si="163"/>
        <v/>
      </c>
      <c r="AT82" s="366" t="str">
        <f t="shared" si="164"/>
        <v/>
      </c>
      <c r="AU82" s="372" t="str">
        <f t="shared" si="165"/>
        <v/>
      </c>
      <c r="AV82" s="152">
        <v>0</v>
      </c>
      <c r="AW82" s="53">
        <v>0</v>
      </c>
      <c r="AX82" s="375">
        <v>0</v>
      </c>
      <c r="AY82" s="549">
        <f t="shared" si="142"/>
        <v>0</v>
      </c>
      <c r="AZ82" s="235">
        <v>0</v>
      </c>
      <c r="BA82" s="549">
        <f t="shared" si="143"/>
        <v>0</v>
      </c>
      <c r="BB82" s="236">
        <v>0</v>
      </c>
      <c r="BC82" s="549">
        <f t="shared" si="144"/>
        <v>0</v>
      </c>
      <c r="BD82" s="247">
        <f t="shared" si="166"/>
        <v>0</v>
      </c>
      <c r="BE82" s="54" t="str">
        <f t="shared" si="167"/>
        <v/>
      </c>
      <c r="BF82" s="54" t="str">
        <f t="shared" si="168"/>
        <v/>
      </c>
      <c r="BG82" s="88" t="str">
        <f t="shared" si="169"/>
        <v/>
      </c>
      <c r="BH82" s="95">
        <v>0</v>
      </c>
      <c r="BI82" s="96">
        <v>0</v>
      </c>
      <c r="BJ82" s="376">
        <v>0</v>
      </c>
      <c r="BK82" s="552">
        <f t="shared" si="145"/>
        <v>0</v>
      </c>
      <c r="BL82" s="238">
        <v>0</v>
      </c>
      <c r="BM82" s="552">
        <f t="shared" si="146"/>
        <v>0</v>
      </c>
      <c r="BN82" s="239">
        <v>0</v>
      </c>
      <c r="BO82" s="552">
        <f t="shared" si="147"/>
        <v>0</v>
      </c>
      <c r="BP82" s="248">
        <f t="shared" si="170"/>
        <v>0</v>
      </c>
      <c r="BQ82" s="26" t="str">
        <f t="shared" si="171"/>
        <v/>
      </c>
      <c r="BR82" s="26" t="str">
        <f t="shared" si="172"/>
        <v/>
      </c>
      <c r="BS82" s="39" t="str">
        <f t="shared" si="173"/>
        <v/>
      </c>
      <c r="BT82" s="392">
        <v>0</v>
      </c>
      <c r="BU82" s="393">
        <v>0</v>
      </c>
      <c r="BV82" s="394">
        <v>0</v>
      </c>
      <c r="BW82" s="555">
        <f t="shared" si="148"/>
        <v>0</v>
      </c>
      <c r="BX82" s="397">
        <v>0</v>
      </c>
      <c r="BY82" s="555">
        <f t="shared" si="149"/>
        <v>0</v>
      </c>
      <c r="BZ82" s="398">
        <v>0</v>
      </c>
      <c r="CA82" s="555">
        <f t="shared" si="150"/>
        <v>0</v>
      </c>
      <c r="CB82" s="395">
        <f t="shared" si="174"/>
        <v>0</v>
      </c>
      <c r="CC82" s="390" t="str">
        <f t="shared" si="175"/>
        <v/>
      </c>
      <c r="CD82" s="390" t="str">
        <f t="shared" si="176"/>
        <v/>
      </c>
      <c r="CE82" s="396" t="str">
        <f t="shared" si="177"/>
        <v/>
      </c>
      <c r="CF82" s="92">
        <v>0</v>
      </c>
      <c r="CG82" s="49">
        <v>0</v>
      </c>
      <c r="CH82" s="311"/>
      <c r="CI82" s="50">
        <f t="shared" si="178"/>
        <v>0</v>
      </c>
      <c r="CJ82" s="186">
        <v>0</v>
      </c>
      <c r="CK82" s="240">
        <v>0</v>
      </c>
      <c r="CL82" s="187">
        <f t="shared" si="237"/>
        <v>0</v>
      </c>
      <c r="CM82" s="241">
        <v>0</v>
      </c>
      <c r="CN82" s="242">
        <f t="shared" si="238"/>
        <v>0</v>
      </c>
      <c r="CO82" s="42">
        <f t="shared" si="179"/>
        <v>0</v>
      </c>
      <c r="CP82" s="188">
        <f t="shared" si="180"/>
        <v>0</v>
      </c>
      <c r="CQ82" s="249">
        <f t="shared" si="181"/>
        <v>0</v>
      </c>
      <c r="CR82" s="93" t="str">
        <f t="shared" si="182"/>
        <v/>
      </c>
      <c r="CS82" s="152">
        <v>0</v>
      </c>
      <c r="CT82" s="320">
        <v>0</v>
      </c>
      <c r="CU82" s="557">
        <f t="shared" si="183"/>
        <v>0</v>
      </c>
      <c r="CV82" s="53">
        <v>0</v>
      </c>
      <c r="CW82" s="314"/>
      <c r="CX82" s="557">
        <f t="shared" si="184"/>
        <v>0</v>
      </c>
      <c r="CY82" s="314"/>
      <c r="CZ82" s="314"/>
      <c r="DA82" s="557" t="str">
        <f t="shared" si="185"/>
        <v/>
      </c>
      <c r="DB82" s="558">
        <f t="shared" si="186"/>
        <v>0</v>
      </c>
      <c r="DC82" s="559">
        <f t="shared" si="187"/>
        <v>0</v>
      </c>
      <c r="DD82" s="153">
        <f t="shared" si="188"/>
        <v>0</v>
      </c>
      <c r="DE82" s="154">
        <v>0</v>
      </c>
      <c r="DF82" s="235">
        <v>0</v>
      </c>
      <c r="DG82" s="557">
        <f t="shared" si="189"/>
        <v>0</v>
      </c>
      <c r="DH82" s="236">
        <v>0</v>
      </c>
      <c r="DI82" s="237">
        <f t="shared" si="239"/>
        <v>0</v>
      </c>
      <c r="DJ82" s="557">
        <f t="shared" si="190"/>
        <v>0</v>
      </c>
      <c r="DK82" s="325">
        <f t="shared" si="191"/>
        <v>0</v>
      </c>
      <c r="DL82" s="324">
        <f t="shared" si="192"/>
        <v>0</v>
      </c>
      <c r="DM82" s="156">
        <f t="shared" si="193"/>
        <v>0</v>
      </c>
      <c r="DN82" s="247">
        <f t="shared" si="194"/>
        <v>0</v>
      </c>
      <c r="DO82" s="94" t="str">
        <f t="shared" si="195"/>
        <v/>
      </c>
      <c r="DP82" s="501">
        <v>0</v>
      </c>
      <c r="DQ82" s="4">
        <v>0</v>
      </c>
      <c r="DR82" s="4">
        <v>0</v>
      </c>
      <c r="DS82" s="498">
        <f t="shared" si="131"/>
        <v>0</v>
      </c>
      <c r="DT82" s="499">
        <f t="shared" si="196"/>
        <v>0</v>
      </c>
      <c r="DU82" s="500" t="str">
        <f t="shared" si="197"/>
        <v/>
      </c>
      <c r="DV82" s="404">
        <v>0</v>
      </c>
      <c r="DW82" s="2">
        <v>0</v>
      </c>
      <c r="DX82" s="2">
        <v>0</v>
      </c>
      <c r="DY82" s="24">
        <f t="shared" si="132"/>
        <v>0</v>
      </c>
      <c r="DZ82" s="249">
        <f t="shared" si="198"/>
        <v>0</v>
      </c>
      <c r="EA82" s="93" t="str">
        <f t="shared" si="199"/>
        <v/>
      </c>
      <c r="EB82" s="152">
        <v>0</v>
      </c>
      <c r="EC82" s="53">
        <v>0</v>
      </c>
      <c r="ED82" s="591">
        <v>0</v>
      </c>
      <c r="EE82" s="560">
        <f t="shared" si="240"/>
        <v>0</v>
      </c>
      <c r="EF82" s="235">
        <v>0</v>
      </c>
      <c r="EG82" s="155">
        <f t="shared" si="200"/>
        <v>0</v>
      </c>
      <c r="EH82" s="236">
        <v>0</v>
      </c>
      <c r="EI82" s="562">
        <f t="shared" si="201"/>
        <v>0</v>
      </c>
      <c r="EJ82" s="247">
        <f t="shared" si="202"/>
        <v>0</v>
      </c>
      <c r="EK82" s="94" t="str">
        <f t="shared" si="203"/>
        <v/>
      </c>
      <c r="EL82" s="6"/>
      <c r="EM82" s="4"/>
      <c r="EN82" s="40" t="str">
        <f t="shared" si="130"/>
        <v/>
      </c>
      <c r="EO82" s="37" t="str">
        <f t="shared" si="204"/>
        <v/>
      </c>
      <c r="EP82" s="27" t="str">
        <f t="shared" si="205"/>
        <v/>
      </c>
      <c r="EQ82" s="119" t="str">
        <f t="shared" si="206"/>
        <v/>
      </c>
      <c r="ER82" s="528" t="str">
        <f t="shared" si="207"/>
        <v/>
      </c>
      <c r="ES82" s="62" t="str">
        <f t="shared" si="208"/>
        <v/>
      </c>
      <c r="ET82" s="51" t="str">
        <f t="shared" si="209"/>
        <v/>
      </c>
      <c r="EU82" s="38" t="str">
        <f t="shared" si="210"/>
        <v/>
      </c>
      <c r="EV82" s="330" t="str">
        <f t="shared" si="211"/>
        <v/>
      </c>
      <c r="EW82" s="75" t="str">
        <f t="shared" si="212"/>
        <v/>
      </c>
      <c r="EX82" s="56" t="str">
        <f t="shared" si="213"/>
        <v/>
      </c>
      <c r="EY82" s="55" t="str">
        <f t="shared" si="214"/>
        <v/>
      </c>
      <c r="EZ82" s="55" t="str">
        <f t="shared" si="215"/>
        <v/>
      </c>
      <c r="FA82" s="55" t="str">
        <f t="shared" si="216"/>
        <v/>
      </c>
      <c r="FB82" s="55" t="str">
        <f t="shared" si="217"/>
        <v/>
      </c>
      <c r="FC82" s="57" t="str">
        <f t="shared" si="218"/>
        <v/>
      </c>
      <c r="FD82" s="56">
        <f t="shared" si="219"/>
        <v>0</v>
      </c>
      <c r="FE82" s="55">
        <f t="shared" si="220"/>
        <v>0</v>
      </c>
      <c r="FF82" s="55">
        <f t="shared" si="221"/>
        <v>0</v>
      </c>
      <c r="FG82" s="55">
        <f t="shared" si="222"/>
        <v>0</v>
      </c>
      <c r="FH82" s="57"/>
      <c r="FI82" s="777"/>
      <c r="FJ82" s="777"/>
      <c r="FK82" s="107">
        <f t="shared" si="223"/>
        <v>0</v>
      </c>
      <c r="FL82" s="107" t="s">
        <v>175</v>
      </c>
      <c r="FM82" s="107">
        <f t="shared" si="224"/>
        <v>200</v>
      </c>
      <c r="FN82" s="107" t="str">
        <f t="shared" si="225"/>
        <v>0/200</v>
      </c>
      <c r="FO82" s="107">
        <f t="shared" si="226"/>
        <v>0</v>
      </c>
      <c r="FP82" s="107" t="s">
        <v>175</v>
      </c>
      <c r="FQ82" s="107">
        <f t="shared" si="227"/>
        <v>200</v>
      </c>
      <c r="FR82" s="107" t="str">
        <f t="shared" si="228"/>
        <v>0/200</v>
      </c>
      <c r="FS82" s="107">
        <f t="shared" si="229"/>
        <v>0</v>
      </c>
      <c r="FT82" s="107" t="s">
        <v>175</v>
      </c>
      <c r="FU82" s="107">
        <f t="shared" si="230"/>
        <v>100</v>
      </c>
      <c r="FV82" s="107" t="str">
        <f t="shared" si="231"/>
        <v>0/100</v>
      </c>
      <c r="FW82" s="107">
        <f t="shared" si="232"/>
        <v>0</v>
      </c>
      <c r="FX82" s="107" t="s">
        <v>175</v>
      </c>
      <c r="FY82" s="107">
        <f t="shared" si="233"/>
        <v>100</v>
      </c>
      <c r="FZ82" s="107" t="str">
        <f t="shared" si="234"/>
        <v>0/100</v>
      </c>
      <c r="GA82" s="107">
        <f t="shared" si="235"/>
        <v>0</v>
      </c>
      <c r="GB82" s="107" t="s">
        <v>175</v>
      </c>
      <c r="GC82" s="107">
        <f t="shared" si="236"/>
        <v>200</v>
      </c>
      <c r="GD82" s="107" t="str">
        <f t="shared" si="151"/>
        <v>0/200</v>
      </c>
    </row>
    <row r="83" spans="1:186" ht="18">
      <c r="A83" s="100">
        <f t="shared" si="152"/>
        <v>0</v>
      </c>
      <c r="B83" s="230">
        <v>75</v>
      </c>
      <c r="C83" s="23">
        <v>75</v>
      </c>
      <c r="D83" s="24">
        <f t="shared" si="153"/>
        <v>0</v>
      </c>
      <c r="E83" s="2"/>
      <c r="F83" s="290"/>
      <c r="G83" s="1"/>
      <c r="H83" s="2"/>
      <c r="I83" s="2"/>
      <c r="J83" s="2"/>
      <c r="K83" s="590"/>
      <c r="L83" s="7">
        <v>0</v>
      </c>
      <c r="M83" s="43">
        <v>0</v>
      </c>
      <c r="N83" s="309">
        <v>0</v>
      </c>
      <c r="O83" s="541">
        <f t="shared" si="133"/>
        <v>0</v>
      </c>
      <c r="P83" s="233">
        <v>0</v>
      </c>
      <c r="Q83" s="541">
        <f t="shared" si="134"/>
        <v>0</v>
      </c>
      <c r="R83" s="234">
        <v>0</v>
      </c>
      <c r="S83" s="541">
        <f t="shared" si="135"/>
        <v>0</v>
      </c>
      <c r="T83" s="246">
        <f t="shared" si="154"/>
        <v>0</v>
      </c>
      <c r="U83" s="25" t="str">
        <f t="shared" si="155"/>
        <v/>
      </c>
      <c r="V83" s="25" t="str">
        <f t="shared" si="156"/>
        <v/>
      </c>
      <c r="W83" s="85" t="str">
        <f t="shared" si="157"/>
        <v/>
      </c>
      <c r="X83" s="346">
        <v>0</v>
      </c>
      <c r="Y83" s="347">
        <v>0</v>
      </c>
      <c r="Z83" s="348">
        <v>0</v>
      </c>
      <c r="AA83" s="544">
        <f t="shared" si="136"/>
        <v>0</v>
      </c>
      <c r="AB83" s="351">
        <v>0</v>
      </c>
      <c r="AC83" s="544">
        <f t="shared" si="137"/>
        <v>0</v>
      </c>
      <c r="AD83" s="352">
        <v>0</v>
      </c>
      <c r="AE83" s="544">
        <f t="shared" si="138"/>
        <v>0</v>
      </c>
      <c r="AF83" s="349">
        <f t="shared" si="158"/>
        <v>0</v>
      </c>
      <c r="AG83" s="344" t="str">
        <f t="shared" si="159"/>
        <v/>
      </c>
      <c r="AH83" s="344" t="str">
        <f t="shared" si="160"/>
        <v/>
      </c>
      <c r="AI83" s="350" t="str">
        <f t="shared" si="161"/>
        <v/>
      </c>
      <c r="AJ83" s="368">
        <v>0</v>
      </c>
      <c r="AK83" s="369">
        <v>0</v>
      </c>
      <c r="AL83" s="370">
        <v>0</v>
      </c>
      <c r="AM83" s="547">
        <f t="shared" si="139"/>
        <v>0</v>
      </c>
      <c r="AN83" s="373">
        <v>0</v>
      </c>
      <c r="AO83" s="547">
        <f t="shared" si="140"/>
        <v>0</v>
      </c>
      <c r="AP83" s="374">
        <v>0</v>
      </c>
      <c r="AQ83" s="547">
        <f t="shared" si="141"/>
        <v>0</v>
      </c>
      <c r="AR83" s="371">
        <f t="shared" si="162"/>
        <v>0</v>
      </c>
      <c r="AS83" s="366" t="str">
        <f t="shared" si="163"/>
        <v/>
      </c>
      <c r="AT83" s="366" t="str">
        <f t="shared" si="164"/>
        <v/>
      </c>
      <c r="AU83" s="372" t="str">
        <f t="shared" si="165"/>
        <v/>
      </c>
      <c r="AV83" s="152">
        <v>0</v>
      </c>
      <c r="AW83" s="53">
        <v>0</v>
      </c>
      <c r="AX83" s="375">
        <v>0</v>
      </c>
      <c r="AY83" s="549">
        <f t="shared" si="142"/>
        <v>0</v>
      </c>
      <c r="AZ83" s="235">
        <v>0</v>
      </c>
      <c r="BA83" s="549">
        <f t="shared" si="143"/>
        <v>0</v>
      </c>
      <c r="BB83" s="236">
        <v>0</v>
      </c>
      <c r="BC83" s="549">
        <f t="shared" si="144"/>
        <v>0</v>
      </c>
      <c r="BD83" s="247">
        <f t="shared" si="166"/>
        <v>0</v>
      </c>
      <c r="BE83" s="54" t="str">
        <f t="shared" si="167"/>
        <v/>
      </c>
      <c r="BF83" s="54" t="str">
        <f t="shared" si="168"/>
        <v/>
      </c>
      <c r="BG83" s="88" t="str">
        <f t="shared" si="169"/>
        <v/>
      </c>
      <c r="BH83" s="95">
        <v>0</v>
      </c>
      <c r="BI83" s="96">
        <v>0</v>
      </c>
      <c r="BJ83" s="376">
        <v>0</v>
      </c>
      <c r="BK83" s="552">
        <f t="shared" si="145"/>
        <v>0</v>
      </c>
      <c r="BL83" s="238">
        <v>0</v>
      </c>
      <c r="BM83" s="552">
        <f t="shared" si="146"/>
        <v>0</v>
      </c>
      <c r="BN83" s="239">
        <v>0</v>
      </c>
      <c r="BO83" s="552">
        <f t="shared" si="147"/>
        <v>0</v>
      </c>
      <c r="BP83" s="248">
        <f t="shared" si="170"/>
        <v>0</v>
      </c>
      <c r="BQ83" s="26" t="str">
        <f t="shared" si="171"/>
        <v/>
      </c>
      <c r="BR83" s="26" t="str">
        <f t="shared" si="172"/>
        <v/>
      </c>
      <c r="BS83" s="39" t="str">
        <f t="shared" si="173"/>
        <v/>
      </c>
      <c r="BT83" s="392">
        <v>0</v>
      </c>
      <c r="BU83" s="393">
        <v>0</v>
      </c>
      <c r="BV83" s="394">
        <v>0</v>
      </c>
      <c r="BW83" s="555">
        <f t="shared" si="148"/>
        <v>0</v>
      </c>
      <c r="BX83" s="397">
        <v>0</v>
      </c>
      <c r="BY83" s="555">
        <f t="shared" si="149"/>
        <v>0</v>
      </c>
      <c r="BZ83" s="398">
        <v>0</v>
      </c>
      <c r="CA83" s="555">
        <f t="shared" si="150"/>
        <v>0</v>
      </c>
      <c r="CB83" s="395">
        <f t="shared" si="174"/>
        <v>0</v>
      </c>
      <c r="CC83" s="390" t="str">
        <f t="shared" si="175"/>
        <v/>
      </c>
      <c r="CD83" s="390" t="str">
        <f t="shared" si="176"/>
        <v/>
      </c>
      <c r="CE83" s="396" t="str">
        <f t="shared" si="177"/>
        <v/>
      </c>
      <c r="CF83" s="92">
        <v>0</v>
      </c>
      <c r="CG83" s="49">
        <v>0</v>
      </c>
      <c r="CH83" s="311"/>
      <c r="CI83" s="50">
        <f t="shared" si="178"/>
        <v>0</v>
      </c>
      <c r="CJ83" s="186">
        <v>0</v>
      </c>
      <c r="CK83" s="240">
        <v>0</v>
      </c>
      <c r="CL83" s="187">
        <f t="shared" si="237"/>
        <v>0</v>
      </c>
      <c r="CM83" s="241">
        <v>0</v>
      </c>
      <c r="CN83" s="242">
        <f t="shared" si="238"/>
        <v>0</v>
      </c>
      <c r="CO83" s="42">
        <f t="shared" si="179"/>
        <v>0</v>
      </c>
      <c r="CP83" s="188">
        <f t="shared" si="180"/>
        <v>0</v>
      </c>
      <c r="CQ83" s="249">
        <f t="shared" si="181"/>
        <v>0</v>
      </c>
      <c r="CR83" s="93" t="str">
        <f t="shared" si="182"/>
        <v/>
      </c>
      <c r="CS83" s="152">
        <v>0</v>
      </c>
      <c r="CT83" s="320">
        <v>0</v>
      </c>
      <c r="CU83" s="557">
        <f t="shared" si="183"/>
        <v>0</v>
      </c>
      <c r="CV83" s="53">
        <v>0</v>
      </c>
      <c r="CW83" s="314"/>
      <c r="CX83" s="557">
        <f t="shared" si="184"/>
        <v>0</v>
      </c>
      <c r="CY83" s="314"/>
      <c r="CZ83" s="314"/>
      <c r="DA83" s="557" t="str">
        <f t="shared" si="185"/>
        <v/>
      </c>
      <c r="DB83" s="558">
        <f t="shared" si="186"/>
        <v>0</v>
      </c>
      <c r="DC83" s="559">
        <f t="shared" si="187"/>
        <v>0</v>
      </c>
      <c r="DD83" s="153">
        <f t="shared" si="188"/>
        <v>0</v>
      </c>
      <c r="DE83" s="154">
        <v>0</v>
      </c>
      <c r="DF83" s="235">
        <v>0</v>
      </c>
      <c r="DG83" s="557">
        <f t="shared" si="189"/>
        <v>0</v>
      </c>
      <c r="DH83" s="236">
        <v>0</v>
      </c>
      <c r="DI83" s="237">
        <f t="shared" si="239"/>
        <v>0</v>
      </c>
      <c r="DJ83" s="557">
        <f t="shared" si="190"/>
        <v>0</v>
      </c>
      <c r="DK83" s="325">
        <f t="shared" si="191"/>
        <v>0</v>
      </c>
      <c r="DL83" s="324">
        <f t="shared" si="192"/>
        <v>0</v>
      </c>
      <c r="DM83" s="156">
        <f t="shared" si="193"/>
        <v>0</v>
      </c>
      <c r="DN83" s="247">
        <f t="shared" si="194"/>
        <v>0</v>
      </c>
      <c r="DO83" s="94" t="str">
        <f t="shared" si="195"/>
        <v/>
      </c>
      <c r="DP83" s="501">
        <v>0</v>
      </c>
      <c r="DQ83" s="4">
        <v>0</v>
      </c>
      <c r="DR83" s="4">
        <v>0</v>
      </c>
      <c r="DS83" s="498">
        <f t="shared" si="131"/>
        <v>0</v>
      </c>
      <c r="DT83" s="499">
        <f t="shared" si="196"/>
        <v>0</v>
      </c>
      <c r="DU83" s="500" t="str">
        <f t="shared" si="197"/>
        <v/>
      </c>
      <c r="DV83" s="404">
        <v>0</v>
      </c>
      <c r="DW83" s="2">
        <v>0</v>
      </c>
      <c r="DX83" s="2">
        <v>0</v>
      </c>
      <c r="DY83" s="24">
        <f t="shared" si="132"/>
        <v>0</v>
      </c>
      <c r="DZ83" s="249">
        <f t="shared" si="198"/>
        <v>0</v>
      </c>
      <c r="EA83" s="93" t="str">
        <f t="shared" si="199"/>
        <v/>
      </c>
      <c r="EB83" s="152">
        <v>0</v>
      </c>
      <c r="EC83" s="53">
        <v>0</v>
      </c>
      <c r="ED83" s="591">
        <v>0</v>
      </c>
      <c r="EE83" s="560">
        <f t="shared" si="240"/>
        <v>0</v>
      </c>
      <c r="EF83" s="235">
        <v>0</v>
      </c>
      <c r="EG83" s="155">
        <f t="shared" si="200"/>
        <v>0</v>
      </c>
      <c r="EH83" s="236">
        <v>0</v>
      </c>
      <c r="EI83" s="562">
        <f t="shared" si="201"/>
        <v>0</v>
      </c>
      <c r="EJ83" s="247">
        <f t="shared" si="202"/>
        <v>0</v>
      </c>
      <c r="EK83" s="94" t="str">
        <f t="shared" si="203"/>
        <v/>
      </c>
      <c r="EL83" s="6"/>
      <c r="EM83" s="4"/>
      <c r="EN83" s="40" t="str">
        <f t="shared" si="130"/>
        <v/>
      </c>
      <c r="EO83" s="37" t="str">
        <f t="shared" si="204"/>
        <v/>
      </c>
      <c r="EP83" s="27" t="str">
        <f t="shared" si="205"/>
        <v/>
      </c>
      <c r="EQ83" s="119" t="str">
        <f t="shared" si="206"/>
        <v/>
      </c>
      <c r="ER83" s="528" t="str">
        <f t="shared" si="207"/>
        <v/>
      </c>
      <c r="ES83" s="62" t="str">
        <f t="shared" si="208"/>
        <v/>
      </c>
      <c r="ET83" s="51" t="str">
        <f t="shared" si="209"/>
        <v/>
      </c>
      <c r="EU83" s="38" t="str">
        <f t="shared" si="210"/>
        <v/>
      </c>
      <c r="EV83" s="330" t="str">
        <f t="shared" si="211"/>
        <v/>
      </c>
      <c r="EW83" s="75" t="str">
        <f t="shared" si="212"/>
        <v/>
      </c>
      <c r="EX83" s="56" t="str">
        <f t="shared" si="213"/>
        <v/>
      </c>
      <c r="EY83" s="55" t="str">
        <f t="shared" si="214"/>
        <v/>
      </c>
      <c r="EZ83" s="55" t="str">
        <f t="shared" si="215"/>
        <v/>
      </c>
      <c r="FA83" s="55" t="str">
        <f t="shared" si="216"/>
        <v/>
      </c>
      <c r="FB83" s="55" t="str">
        <f t="shared" si="217"/>
        <v/>
      </c>
      <c r="FC83" s="57" t="str">
        <f t="shared" si="218"/>
        <v/>
      </c>
      <c r="FD83" s="56">
        <f t="shared" si="219"/>
        <v>0</v>
      </c>
      <c r="FE83" s="55">
        <f t="shared" si="220"/>
        <v>0</v>
      </c>
      <c r="FF83" s="55">
        <f t="shared" si="221"/>
        <v>0</v>
      </c>
      <c r="FG83" s="55">
        <f t="shared" si="222"/>
        <v>0</v>
      </c>
      <c r="FH83" s="57"/>
      <c r="FI83" s="777"/>
      <c r="FJ83" s="777"/>
      <c r="FK83" s="107">
        <f t="shared" si="223"/>
        <v>0</v>
      </c>
      <c r="FL83" s="107" t="s">
        <v>175</v>
      </c>
      <c r="FM83" s="107">
        <f t="shared" si="224"/>
        <v>200</v>
      </c>
      <c r="FN83" s="107" t="str">
        <f t="shared" si="225"/>
        <v>0/200</v>
      </c>
      <c r="FO83" s="107">
        <f t="shared" si="226"/>
        <v>0</v>
      </c>
      <c r="FP83" s="107" t="s">
        <v>175</v>
      </c>
      <c r="FQ83" s="107">
        <f t="shared" si="227"/>
        <v>200</v>
      </c>
      <c r="FR83" s="107" t="str">
        <f t="shared" si="228"/>
        <v>0/200</v>
      </c>
      <c r="FS83" s="107">
        <f t="shared" si="229"/>
        <v>0</v>
      </c>
      <c r="FT83" s="107" t="s">
        <v>175</v>
      </c>
      <c r="FU83" s="107">
        <f t="shared" si="230"/>
        <v>100</v>
      </c>
      <c r="FV83" s="107" t="str">
        <f t="shared" si="231"/>
        <v>0/100</v>
      </c>
      <c r="FW83" s="107">
        <f t="shared" si="232"/>
        <v>0</v>
      </c>
      <c r="FX83" s="107" t="s">
        <v>175</v>
      </c>
      <c r="FY83" s="107">
        <f t="shared" si="233"/>
        <v>100</v>
      </c>
      <c r="FZ83" s="107" t="str">
        <f t="shared" si="234"/>
        <v>0/100</v>
      </c>
      <c r="GA83" s="107">
        <f t="shared" si="235"/>
        <v>0</v>
      </c>
      <c r="GB83" s="107" t="s">
        <v>175</v>
      </c>
      <c r="GC83" s="107">
        <f t="shared" si="236"/>
        <v>200</v>
      </c>
      <c r="GD83" s="107" t="str">
        <f t="shared" si="151"/>
        <v>0/200</v>
      </c>
    </row>
    <row r="84" spans="1:186" ht="18">
      <c r="A84" s="100">
        <f t="shared" si="152"/>
        <v>0</v>
      </c>
      <c r="B84" s="230">
        <v>76</v>
      </c>
      <c r="C84" s="28">
        <v>76</v>
      </c>
      <c r="D84" s="24">
        <f t="shared" si="153"/>
        <v>0</v>
      </c>
      <c r="E84" s="2"/>
      <c r="F84" s="290"/>
      <c r="G84" s="2"/>
      <c r="H84" s="2"/>
      <c r="I84" s="2"/>
      <c r="J84" s="2"/>
      <c r="K84" s="590"/>
      <c r="L84" s="7">
        <v>0</v>
      </c>
      <c r="M84" s="43">
        <v>0</v>
      </c>
      <c r="N84" s="309">
        <v>0</v>
      </c>
      <c r="O84" s="541">
        <f t="shared" si="133"/>
        <v>0</v>
      </c>
      <c r="P84" s="233">
        <v>0</v>
      </c>
      <c r="Q84" s="541">
        <f t="shared" si="134"/>
        <v>0</v>
      </c>
      <c r="R84" s="234">
        <v>0</v>
      </c>
      <c r="S84" s="541">
        <f t="shared" si="135"/>
        <v>0</v>
      </c>
      <c r="T84" s="246">
        <f t="shared" si="154"/>
        <v>0</v>
      </c>
      <c r="U84" s="25" t="str">
        <f t="shared" si="155"/>
        <v/>
      </c>
      <c r="V84" s="25" t="str">
        <f t="shared" si="156"/>
        <v/>
      </c>
      <c r="W84" s="85" t="str">
        <f t="shared" si="157"/>
        <v/>
      </c>
      <c r="X84" s="346">
        <v>0</v>
      </c>
      <c r="Y84" s="347">
        <v>0</v>
      </c>
      <c r="Z84" s="348">
        <v>0</v>
      </c>
      <c r="AA84" s="544">
        <f t="shared" si="136"/>
        <v>0</v>
      </c>
      <c r="AB84" s="351">
        <v>0</v>
      </c>
      <c r="AC84" s="544">
        <f t="shared" si="137"/>
        <v>0</v>
      </c>
      <c r="AD84" s="352">
        <v>0</v>
      </c>
      <c r="AE84" s="544">
        <f t="shared" si="138"/>
        <v>0</v>
      </c>
      <c r="AF84" s="349">
        <f t="shared" si="158"/>
        <v>0</v>
      </c>
      <c r="AG84" s="344" t="str">
        <f t="shared" si="159"/>
        <v/>
      </c>
      <c r="AH84" s="344" t="str">
        <f t="shared" si="160"/>
        <v/>
      </c>
      <c r="AI84" s="350" t="str">
        <f t="shared" si="161"/>
        <v/>
      </c>
      <c r="AJ84" s="368">
        <v>0</v>
      </c>
      <c r="AK84" s="369">
        <v>0</v>
      </c>
      <c r="AL84" s="370">
        <v>0</v>
      </c>
      <c r="AM84" s="547">
        <f t="shared" si="139"/>
        <v>0</v>
      </c>
      <c r="AN84" s="373">
        <v>0</v>
      </c>
      <c r="AO84" s="547">
        <f t="shared" si="140"/>
        <v>0</v>
      </c>
      <c r="AP84" s="374">
        <v>0</v>
      </c>
      <c r="AQ84" s="547">
        <f t="shared" si="141"/>
        <v>0</v>
      </c>
      <c r="AR84" s="371">
        <f t="shared" si="162"/>
        <v>0</v>
      </c>
      <c r="AS84" s="366" t="str">
        <f t="shared" si="163"/>
        <v/>
      </c>
      <c r="AT84" s="366" t="str">
        <f t="shared" si="164"/>
        <v/>
      </c>
      <c r="AU84" s="372" t="str">
        <f t="shared" si="165"/>
        <v/>
      </c>
      <c r="AV84" s="152">
        <v>0</v>
      </c>
      <c r="AW84" s="53">
        <v>0</v>
      </c>
      <c r="AX84" s="375">
        <v>0</v>
      </c>
      <c r="AY84" s="549">
        <f t="shared" si="142"/>
        <v>0</v>
      </c>
      <c r="AZ84" s="235">
        <v>0</v>
      </c>
      <c r="BA84" s="549">
        <f t="shared" si="143"/>
        <v>0</v>
      </c>
      <c r="BB84" s="236">
        <v>0</v>
      </c>
      <c r="BC84" s="549">
        <f t="shared" si="144"/>
        <v>0</v>
      </c>
      <c r="BD84" s="247">
        <f t="shared" si="166"/>
        <v>0</v>
      </c>
      <c r="BE84" s="54" t="str">
        <f t="shared" si="167"/>
        <v/>
      </c>
      <c r="BF84" s="54" t="str">
        <f t="shared" si="168"/>
        <v/>
      </c>
      <c r="BG84" s="88" t="str">
        <f t="shared" si="169"/>
        <v/>
      </c>
      <c r="BH84" s="95">
        <v>0</v>
      </c>
      <c r="BI84" s="96">
        <v>0</v>
      </c>
      <c r="BJ84" s="376">
        <v>0</v>
      </c>
      <c r="BK84" s="552">
        <f t="shared" si="145"/>
        <v>0</v>
      </c>
      <c r="BL84" s="238">
        <v>0</v>
      </c>
      <c r="BM84" s="552">
        <f t="shared" si="146"/>
        <v>0</v>
      </c>
      <c r="BN84" s="239">
        <v>0</v>
      </c>
      <c r="BO84" s="552">
        <f t="shared" si="147"/>
        <v>0</v>
      </c>
      <c r="BP84" s="248">
        <f t="shared" si="170"/>
        <v>0</v>
      </c>
      <c r="BQ84" s="26" t="str">
        <f t="shared" si="171"/>
        <v/>
      </c>
      <c r="BR84" s="26" t="str">
        <f t="shared" si="172"/>
        <v/>
      </c>
      <c r="BS84" s="39" t="str">
        <f t="shared" si="173"/>
        <v/>
      </c>
      <c r="BT84" s="392">
        <v>0</v>
      </c>
      <c r="BU84" s="393">
        <v>0</v>
      </c>
      <c r="BV84" s="394">
        <v>0</v>
      </c>
      <c r="BW84" s="555">
        <f t="shared" si="148"/>
        <v>0</v>
      </c>
      <c r="BX84" s="397">
        <v>0</v>
      </c>
      <c r="BY84" s="555">
        <f t="shared" si="149"/>
        <v>0</v>
      </c>
      <c r="BZ84" s="398">
        <v>0</v>
      </c>
      <c r="CA84" s="555">
        <f t="shared" si="150"/>
        <v>0</v>
      </c>
      <c r="CB84" s="395">
        <f t="shared" si="174"/>
        <v>0</v>
      </c>
      <c r="CC84" s="390" t="str">
        <f t="shared" si="175"/>
        <v/>
      </c>
      <c r="CD84" s="390" t="str">
        <f t="shared" si="176"/>
        <v/>
      </c>
      <c r="CE84" s="396" t="str">
        <f t="shared" si="177"/>
        <v/>
      </c>
      <c r="CF84" s="92">
        <v>0</v>
      </c>
      <c r="CG84" s="49">
        <v>0</v>
      </c>
      <c r="CH84" s="311"/>
      <c r="CI84" s="50">
        <f t="shared" si="178"/>
        <v>0</v>
      </c>
      <c r="CJ84" s="186">
        <v>0</v>
      </c>
      <c r="CK84" s="240">
        <v>0</v>
      </c>
      <c r="CL84" s="187">
        <f t="shared" si="237"/>
        <v>0</v>
      </c>
      <c r="CM84" s="241">
        <v>0</v>
      </c>
      <c r="CN84" s="242">
        <f t="shared" si="238"/>
        <v>0</v>
      </c>
      <c r="CO84" s="42">
        <f t="shared" si="179"/>
        <v>0</v>
      </c>
      <c r="CP84" s="188">
        <f t="shared" si="180"/>
        <v>0</v>
      </c>
      <c r="CQ84" s="249">
        <f t="shared" si="181"/>
        <v>0</v>
      </c>
      <c r="CR84" s="93" t="str">
        <f t="shared" si="182"/>
        <v/>
      </c>
      <c r="CS84" s="152">
        <v>0</v>
      </c>
      <c r="CT84" s="320">
        <v>0</v>
      </c>
      <c r="CU84" s="557">
        <f t="shared" si="183"/>
        <v>0</v>
      </c>
      <c r="CV84" s="53">
        <v>0</v>
      </c>
      <c r="CW84" s="314"/>
      <c r="CX84" s="557">
        <f t="shared" si="184"/>
        <v>0</v>
      </c>
      <c r="CY84" s="314"/>
      <c r="CZ84" s="314"/>
      <c r="DA84" s="557" t="str">
        <f t="shared" si="185"/>
        <v/>
      </c>
      <c r="DB84" s="558">
        <f t="shared" si="186"/>
        <v>0</v>
      </c>
      <c r="DC84" s="559">
        <f t="shared" si="187"/>
        <v>0</v>
      </c>
      <c r="DD84" s="153">
        <f t="shared" si="188"/>
        <v>0</v>
      </c>
      <c r="DE84" s="154">
        <v>0</v>
      </c>
      <c r="DF84" s="235">
        <v>0</v>
      </c>
      <c r="DG84" s="557">
        <f t="shared" si="189"/>
        <v>0</v>
      </c>
      <c r="DH84" s="236">
        <v>0</v>
      </c>
      <c r="DI84" s="237">
        <f t="shared" si="239"/>
        <v>0</v>
      </c>
      <c r="DJ84" s="557">
        <f t="shared" si="190"/>
        <v>0</v>
      </c>
      <c r="DK84" s="325">
        <f t="shared" si="191"/>
        <v>0</v>
      </c>
      <c r="DL84" s="324">
        <f t="shared" si="192"/>
        <v>0</v>
      </c>
      <c r="DM84" s="156">
        <f t="shared" si="193"/>
        <v>0</v>
      </c>
      <c r="DN84" s="247">
        <f t="shared" si="194"/>
        <v>0</v>
      </c>
      <c r="DO84" s="94" t="str">
        <f t="shared" si="195"/>
        <v/>
      </c>
      <c r="DP84" s="501">
        <v>0</v>
      </c>
      <c r="DQ84" s="4">
        <v>0</v>
      </c>
      <c r="DR84" s="4">
        <v>0</v>
      </c>
      <c r="DS84" s="498">
        <f t="shared" si="131"/>
        <v>0</v>
      </c>
      <c r="DT84" s="499">
        <f t="shared" si="196"/>
        <v>0</v>
      </c>
      <c r="DU84" s="500" t="str">
        <f t="shared" si="197"/>
        <v/>
      </c>
      <c r="DV84" s="404">
        <v>0</v>
      </c>
      <c r="DW84" s="2">
        <v>0</v>
      </c>
      <c r="DX84" s="2">
        <v>0</v>
      </c>
      <c r="DY84" s="24">
        <f t="shared" si="132"/>
        <v>0</v>
      </c>
      <c r="DZ84" s="249">
        <f t="shared" si="198"/>
        <v>0</v>
      </c>
      <c r="EA84" s="93" t="str">
        <f t="shared" si="199"/>
        <v/>
      </c>
      <c r="EB84" s="152">
        <v>0</v>
      </c>
      <c r="EC84" s="53">
        <v>0</v>
      </c>
      <c r="ED84" s="591">
        <v>0</v>
      </c>
      <c r="EE84" s="560">
        <f t="shared" si="240"/>
        <v>0</v>
      </c>
      <c r="EF84" s="235">
        <v>0</v>
      </c>
      <c r="EG84" s="155">
        <f t="shared" si="200"/>
        <v>0</v>
      </c>
      <c r="EH84" s="236">
        <v>0</v>
      </c>
      <c r="EI84" s="562">
        <f t="shared" si="201"/>
        <v>0</v>
      </c>
      <c r="EJ84" s="247">
        <f t="shared" si="202"/>
        <v>0</v>
      </c>
      <c r="EK84" s="94" t="str">
        <f t="shared" si="203"/>
        <v/>
      </c>
      <c r="EL84" s="6"/>
      <c r="EM84" s="4"/>
      <c r="EN84" s="40" t="str">
        <f t="shared" si="130"/>
        <v/>
      </c>
      <c r="EO84" s="37" t="str">
        <f t="shared" si="204"/>
        <v/>
      </c>
      <c r="EP84" s="27" t="str">
        <f t="shared" si="205"/>
        <v/>
      </c>
      <c r="EQ84" s="119" t="str">
        <f t="shared" si="206"/>
        <v/>
      </c>
      <c r="ER84" s="528" t="str">
        <f t="shared" si="207"/>
        <v/>
      </c>
      <c r="ES84" s="62" t="str">
        <f t="shared" si="208"/>
        <v/>
      </c>
      <c r="ET84" s="51" t="str">
        <f t="shared" si="209"/>
        <v/>
      </c>
      <c r="EU84" s="38" t="str">
        <f t="shared" si="210"/>
        <v/>
      </c>
      <c r="EV84" s="330" t="str">
        <f t="shared" si="211"/>
        <v/>
      </c>
      <c r="EW84" s="75" t="str">
        <f t="shared" si="212"/>
        <v/>
      </c>
      <c r="EX84" s="56" t="str">
        <f t="shared" si="213"/>
        <v/>
      </c>
      <c r="EY84" s="55" t="str">
        <f t="shared" si="214"/>
        <v/>
      </c>
      <c r="EZ84" s="55" t="str">
        <f t="shared" si="215"/>
        <v/>
      </c>
      <c r="FA84" s="55" t="str">
        <f t="shared" si="216"/>
        <v/>
      </c>
      <c r="FB84" s="55" t="str">
        <f t="shared" si="217"/>
        <v/>
      </c>
      <c r="FC84" s="57" t="str">
        <f t="shared" si="218"/>
        <v/>
      </c>
      <c r="FD84" s="56">
        <f t="shared" si="219"/>
        <v>0</v>
      </c>
      <c r="FE84" s="55">
        <f t="shared" si="220"/>
        <v>0</v>
      </c>
      <c r="FF84" s="55">
        <f t="shared" si="221"/>
        <v>0</v>
      </c>
      <c r="FG84" s="55">
        <f t="shared" si="222"/>
        <v>0</v>
      </c>
      <c r="FH84" s="57"/>
      <c r="FI84" s="777"/>
      <c r="FJ84" s="777"/>
      <c r="FK84" s="107">
        <f t="shared" si="223"/>
        <v>0</v>
      </c>
      <c r="FL84" s="107" t="s">
        <v>175</v>
      </c>
      <c r="FM84" s="107">
        <f t="shared" si="224"/>
        <v>200</v>
      </c>
      <c r="FN84" s="107" t="str">
        <f t="shared" si="225"/>
        <v>0/200</v>
      </c>
      <c r="FO84" s="107">
        <f t="shared" si="226"/>
        <v>0</v>
      </c>
      <c r="FP84" s="107" t="s">
        <v>175</v>
      </c>
      <c r="FQ84" s="107">
        <f t="shared" si="227"/>
        <v>200</v>
      </c>
      <c r="FR84" s="107" t="str">
        <f t="shared" si="228"/>
        <v>0/200</v>
      </c>
      <c r="FS84" s="107">
        <f t="shared" si="229"/>
        <v>0</v>
      </c>
      <c r="FT84" s="107" t="s">
        <v>175</v>
      </c>
      <c r="FU84" s="107">
        <f t="shared" si="230"/>
        <v>100</v>
      </c>
      <c r="FV84" s="107" t="str">
        <f t="shared" si="231"/>
        <v>0/100</v>
      </c>
      <c r="FW84" s="107">
        <f t="shared" si="232"/>
        <v>0</v>
      </c>
      <c r="FX84" s="107" t="s">
        <v>175</v>
      </c>
      <c r="FY84" s="107">
        <f t="shared" si="233"/>
        <v>100</v>
      </c>
      <c r="FZ84" s="107" t="str">
        <f t="shared" si="234"/>
        <v>0/100</v>
      </c>
      <c r="GA84" s="107">
        <f t="shared" si="235"/>
        <v>0</v>
      </c>
      <c r="GB84" s="107" t="s">
        <v>175</v>
      </c>
      <c r="GC84" s="107">
        <f t="shared" si="236"/>
        <v>200</v>
      </c>
      <c r="GD84" s="107" t="str">
        <f t="shared" si="151"/>
        <v>0/200</v>
      </c>
    </row>
    <row r="85" spans="1:186" ht="18">
      <c r="A85" s="100">
        <f t="shared" si="152"/>
        <v>0</v>
      </c>
      <c r="B85" s="230">
        <v>77</v>
      </c>
      <c r="C85" s="23">
        <v>77</v>
      </c>
      <c r="D85" s="24">
        <f t="shared" si="153"/>
        <v>0</v>
      </c>
      <c r="E85" s="2"/>
      <c r="F85" s="290"/>
      <c r="G85" s="1"/>
      <c r="H85" s="2"/>
      <c r="I85" s="2"/>
      <c r="J85" s="2"/>
      <c r="K85" s="590"/>
      <c r="L85" s="7">
        <v>0</v>
      </c>
      <c r="M85" s="43">
        <v>0</v>
      </c>
      <c r="N85" s="309">
        <v>0</v>
      </c>
      <c r="O85" s="541">
        <f t="shared" si="133"/>
        <v>0</v>
      </c>
      <c r="P85" s="233">
        <v>0</v>
      </c>
      <c r="Q85" s="541">
        <f t="shared" si="134"/>
        <v>0</v>
      </c>
      <c r="R85" s="234">
        <v>0</v>
      </c>
      <c r="S85" s="541">
        <f t="shared" si="135"/>
        <v>0</v>
      </c>
      <c r="T85" s="246">
        <f t="shared" si="154"/>
        <v>0</v>
      </c>
      <c r="U85" s="25" t="str">
        <f t="shared" si="155"/>
        <v/>
      </c>
      <c r="V85" s="25" t="str">
        <f t="shared" si="156"/>
        <v/>
      </c>
      <c r="W85" s="85" t="str">
        <f t="shared" si="157"/>
        <v/>
      </c>
      <c r="X85" s="346">
        <v>0</v>
      </c>
      <c r="Y85" s="347">
        <v>0</v>
      </c>
      <c r="Z85" s="348">
        <v>0</v>
      </c>
      <c r="AA85" s="544">
        <f t="shared" si="136"/>
        <v>0</v>
      </c>
      <c r="AB85" s="351">
        <v>0</v>
      </c>
      <c r="AC85" s="544">
        <f t="shared" si="137"/>
        <v>0</v>
      </c>
      <c r="AD85" s="352">
        <v>0</v>
      </c>
      <c r="AE85" s="544">
        <f t="shared" si="138"/>
        <v>0</v>
      </c>
      <c r="AF85" s="349">
        <f t="shared" si="158"/>
        <v>0</v>
      </c>
      <c r="AG85" s="344" t="str">
        <f t="shared" si="159"/>
        <v/>
      </c>
      <c r="AH85" s="344" t="str">
        <f t="shared" si="160"/>
        <v/>
      </c>
      <c r="AI85" s="350" t="str">
        <f t="shared" si="161"/>
        <v/>
      </c>
      <c r="AJ85" s="368">
        <v>0</v>
      </c>
      <c r="AK85" s="369">
        <v>0</v>
      </c>
      <c r="AL85" s="370">
        <v>0</v>
      </c>
      <c r="AM85" s="547">
        <f t="shared" si="139"/>
        <v>0</v>
      </c>
      <c r="AN85" s="373">
        <v>0</v>
      </c>
      <c r="AO85" s="547">
        <f t="shared" si="140"/>
        <v>0</v>
      </c>
      <c r="AP85" s="374">
        <v>0</v>
      </c>
      <c r="AQ85" s="547">
        <f t="shared" si="141"/>
        <v>0</v>
      </c>
      <c r="AR85" s="371">
        <f t="shared" si="162"/>
        <v>0</v>
      </c>
      <c r="AS85" s="366" t="str">
        <f t="shared" si="163"/>
        <v/>
      </c>
      <c r="AT85" s="366" t="str">
        <f t="shared" si="164"/>
        <v/>
      </c>
      <c r="AU85" s="372" t="str">
        <f t="shared" si="165"/>
        <v/>
      </c>
      <c r="AV85" s="152">
        <v>0</v>
      </c>
      <c r="AW85" s="53">
        <v>0</v>
      </c>
      <c r="AX85" s="375">
        <v>0</v>
      </c>
      <c r="AY85" s="549">
        <f t="shared" si="142"/>
        <v>0</v>
      </c>
      <c r="AZ85" s="235">
        <v>0</v>
      </c>
      <c r="BA85" s="549">
        <f t="shared" si="143"/>
        <v>0</v>
      </c>
      <c r="BB85" s="236">
        <v>0</v>
      </c>
      <c r="BC85" s="549">
        <f t="shared" si="144"/>
        <v>0</v>
      </c>
      <c r="BD85" s="247">
        <f t="shared" si="166"/>
        <v>0</v>
      </c>
      <c r="BE85" s="54" t="str">
        <f t="shared" si="167"/>
        <v/>
      </c>
      <c r="BF85" s="54" t="str">
        <f t="shared" si="168"/>
        <v/>
      </c>
      <c r="BG85" s="88" t="str">
        <f t="shared" si="169"/>
        <v/>
      </c>
      <c r="BH85" s="95">
        <v>0</v>
      </c>
      <c r="BI85" s="96">
        <v>0</v>
      </c>
      <c r="BJ85" s="376">
        <v>0</v>
      </c>
      <c r="BK85" s="552">
        <f t="shared" si="145"/>
        <v>0</v>
      </c>
      <c r="BL85" s="238">
        <v>0</v>
      </c>
      <c r="BM85" s="552">
        <f t="shared" si="146"/>
        <v>0</v>
      </c>
      <c r="BN85" s="239">
        <v>0</v>
      </c>
      <c r="BO85" s="552">
        <f t="shared" si="147"/>
        <v>0</v>
      </c>
      <c r="BP85" s="248">
        <f t="shared" si="170"/>
        <v>0</v>
      </c>
      <c r="BQ85" s="26" t="str">
        <f t="shared" si="171"/>
        <v/>
      </c>
      <c r="BR85" s="26" t="str">
        <f t="shared" si="172"/>
        <v/>
      </c>
      <c r="BS85" s="39" t="str">
        <f t="shared" si="173"/>
        <v/>
      </c>
      <c r="BT85" s="392">
        <v>0</v>
      </c>
      <c r="BU85" s="393">
        <v>0</v>
      </c>
      <c r="BV85" s="394">
        <v>0</v>
      </c>
      <c r="BW85" s="555">
        <f t="shared" si="148"/>
        <v>0</v>
      </c>
      <c r="BX85" s="397">
        <v>0</v>
      </c>
      <c r="BY85" s="555">
        <f t="shared" si="149"/>
        <v>0</v>
      </c>
      <c r="BZ85" s="398">
        <v>0</v>
      </c>
      <c r="CA85" s="555">
        <f t="shared" si="150"/>
        <v>0</v>
      </c>
      <c r="CB85" s="395">
        <f t="shared" si="174"/>
        <v>0</v>
      </c>
      <c r="CC85" s="390" t="str">
        <f t="shared" si="175"/>
        <v/>
      </c>
      <c r="CD85" s="390" t="str">
        <f t="shared" si="176"/>
        <v/>
      </c>
      <c r="CE85" s="396" t="str">
        <f t="shared" si="177"/>
        <v/>
      </c>
      <c r="CF85" s="92">
        <v>0</v>
      </c>
      <c r="CG85" s="49">
        <v>0</v>
      </c>
      <c r="CH85" s="311"/>
      <c r="CI85" s="50">
        <f t="shared" si="178"/>
        <v>0</v>
      </c>
      <c r="CJ85" s="186">
        <v>0</v>
      </c>
      <c r="CK85" s="240">
        <v>0</v>
      </c>
      <c r="CL85" s="187">
        <f t="shared" si="237"/>
        <v>0</v>
      </c>
      <c r="CM85" s="241">
        <v>0</v>
      </c>
      <c r="CN85" s="242">
        <f t="shared" si="238"/>
        <v>0</v>
      </c>
      <c r="CO85" s="42">
        <f t="shared" si="179"/>
        <v>0</v>
      </c>
      <c r="CP85" s="188">
        <f t="shared" si="180"/>
        <v>0</v>
      </c>
      <c r="CQ85" s="249">
        <f t="shared" si="181"/>
        <v>0</v>
      </c>
      <c r="CR85" s="93" t="str">
        <f t="shared" si="182"/>
        <v/>
      </c>
      <c r="CS85" s="152">
        <v>0</v>
      </c>
      <c r="CT85" s="320">
        <v>0</v>
      </c>
      <c r="CU85" s="557">
        <f t="shared" si="183"/>
        <v>0</v>
      </c>
      <c r="CV85" s="53">
        <v>0</v>
      </c>
      <c r="CW85" s="314"/>
      <c r="CX85" s="557">
        <f t="shared" si="184"/>
        <v>0</v>
      </c>
      <c r="CY85" s="314"/>
      <c r="CZ85" s="314"/>
      <c r="DA85" s="557" t="str">
        <f t="shared" si="185"/>
        <v/>
      </c>
      <c r="DB85" s="558">
        <f t="shared" si="186"/>
        <v>0</v>
      </c>
      <c r="DC85" s="559">
        <f t="shared" si="187"/>
        <v>0</v>
      </c>
      <c r="DD85" s="153">
        <f t="shared" si="188"/>
        <v>0</v>
      </c>
      <c r="DE85" s="154">
        <v>0</v>
      </c>
      <c r="DF85" s="235">
        <v>0</v>
      </c>
      <c r="DG85" s="557">
        <f t="shared" si="189"/>
        <v>0</v>
      </c>
      <c r="DH85" s="236">
        <v>0</v>
      </c>
      <c r="DI85" s="237">
        <f t="shared" si="239"/>
        <v>0</v>
      </c>
      <c r="DJ85" s="557">
        <f t="shared" si="190"/>
        <v>0</v>
      </c>
      <c r="DK85" s="325">
        <f t="shared" si="191"/>
        <v>0</v>
      </c>
      <c r="DL85" s="324">
        <f t="shared" si="192"/>
        <v>0</v>
      </c>
      <c r="DM85" s="156">
        <f t="shared" si="193"/>
        <v>0</v>
      </c>
      <c r="DN85" s="247">
        <f t="shared" si="194"/>
        <v>0</v>
      </c>
      <c r="DO85" s="94" t="str">
        <f t="shared" si="195"/>
        <v/>
      </c>
      <c r="DP85" s="501">
        <v>0</v>
      </c>
      <c r="DQ85" s="4">
        <v>0</v>
      </c>
      <c r="DR85" s="4">
        <v>0</v>
      </c>
      <c r="DS85" s="498">
        <f t="shared" si="131"/>
        <v>0</v>
      </c>
      <c r="DT85" s="499">
        <f t="shared" si="196"/>
        <v>0</v>
      </c>
      <c r="DU85" s="500" t="str">
        <f t="shared" si="197"/>
        <v/>
      </c>
      <c r="DV85" s="404">
        <v>0</v>
      </c>
      <c r="DW85" s="2">
        <v>0</v>
      </c>
      <c r="DX85" s="2">
        <v>0</v>
      </c>
      <c r="DY85" s="24">
        <f t="shared" si="132"/>
        <v>0</v>
      </c>
      <c r="DZ85" s="249">
        <f t="shared" si="198"/>
        <v>0</v>
      </c>
      <c r="EA85" s="93" t="str">
        <f t="shared" si="199"/>
        <v/>
      </c>
      <c r="EB85" s="152">
        <v>0</v>
      </c>
      <c r="EC85" s="53">
        <v>0</v>
      </c>
      <c r="ED85" s="591">
        <v>0</v>
      </c>
      <c r="EE85" s="560">
        <f t="shared" si="240"/>
        <v>0</v>
      </c>
      <c r="EF85" s="235">
        <v>0</v>
      </c>
      <c r="EG85" s="155">
        <f t="shared" si="200"/>
        <v>0</v>
      </c>
      <c r="EH85" s="236">
        <v>0</v>
      </c>
      <c r="EI85" s="562">
        <f t="shared" si="201"/>
        <v>0</v>
      </c>
      <c r="EJ85" s="247">
        <f t="shared" si="202"/>
        <v>0</v>
      </c>
      <c r="EK85" s="94" t="str">
        <f t="shared" si="203"/>
        <v/>
      </c>
      <c r="EL85" s="6"/>
      <c r="EM85" s="4"/>
      <c r="EN85" s="40" t="str">
        <f t="shared" si="130"/>
        <v/>
      </c>
      <c r="EO85" s="37" t="str">
        <f t="shared" si="204"/>
        <v/>
      </c>
      <c r="EP85" s="27" t="str">
        <f t="shared" si="205"/>
        <v/>
      </c>
      <c r="EQ85" s="119" t="str">
        <f t="shared" si="206"/>
        <v/>
      </c>
      <c r="ER85" s="528" t="str">
        <f t="shared" si="207"/>
        <v/>
      </c>
      <c r="ES85" s="62" t="str">
        <f t="shared" si="208"/>
        <v/>
      </c>
      <c r="ET85" s="51" t="str">
        <f t="shared" si="209"/>
        <v/>
      </c>
      <c r="EU85" s="38" t="str">
        <f t="shared" si="210"/>
        <v/>
      </c>
      <c r="EV85" s="330" t="str">
        <f t="shared" si="211"/>
        <v/>
      </c>
      <c r="EW85" s="75" t="str">
        <f t="shared" si="212"/>
        <v/>
      </c>
      <c r="EX85" s="56" t="str">
        <f t="shared" si="213"/>
        <v/>
      </c>
      <c r="EY85" s="55" t="str">
        <f t="shared" si="214"/>
        <v/>
      </c>
      <c r="EZ85" s="55" t="str">
        <f t="shared" si="215"/>
        <v/>
      </c>
      <c r="FA85" s="55" t="str">
        <f t="shared" si="216"/>
        <v/>
      </c>
      <c r="FB85" s="55" t="str">
        <f t="shared" si="217"/>
        <v/>
      </c>
      <c r="FC85" s="57" t="str">
        <f t="shared" si="218"/>
        <v/>
      </c>
      <c r="FD85" s="56">
        <f t="shared" si="219"/>
        <v>0</v>
      </c>
      <c r="FE85" s="55">
        <f t="shared" si="220"/>
        <v>0</v>
      </c>
      <c r="FF85" s="55">
        <f t="shared" si="221"/>
        <v>0</v>
      </c>
      <c r="FG85" s="55">
        <f t="shared" si="222"/>
        <v>0</v>
      </c>
      <c r="FH85" s="57"/>
      <c r="FI85" s="777"/>
      <c r="FJ85" s="777"/>
      <c r="FK85" s="107">
        <f t="shared" si="223"/>
        <v>0</v>
      </c>
      <c r="FL85" s="107" t="s">
        <v>175</v>
      </c>
      <c r="FM85" s="107">
        <f t="shared" si="224"/>
        <v>200</v>
      </c>
      <c r="FN85" s="107" t="str">
        <f t="shared" si="225"/>
        <v>0/200</v>
      </c>
      <c r="FO85" s="107">
        <f t="shared" si="226"/>
        <v>0</v>
      </c>
      <c r="FP85" s="107" t="s">
        <v>175</v>
      </c>
      <c r="FQ85" s="107">
        <f t="shared" si="227"/>
        <v>200</v>
      </c>
      <c r="FR85" s="107" t="str">
        <f t="shared" si="228"/>
        <v>0/200</v>
      </c>
      <c r="FS85" s="107">
        <f t="shared" si="229"/>
        <v>0</v>
      </c>
      <c r="FT85" s="107" t="s">
        <v>175</v>
      </c>
      <c r="FU85" s="107">
        <f t="shared" si="230"/>
        <v>100</v>
      </c>
      <c r="FV85" s="107" t="str">
        <f t="shared" si="231"/>
        <v>0/100</v>
      </c>
      <c r="FW85" s="107">
        <f t="shared" si="232"/>
        <v>0</v>
      </c>
      <c r="FX85" s="107" t="s">
        <v>175</v>
      </c>
      <c r="FY85" s="107">
        <f t="shared" si="233"/>
        <v>100</v>
      </c>
      <c r="FZ85" s="107" t="str">
        <f t="shared" si="234"/>
        <v>0/100</v>
      </c>
      <c r="GA85" s="107">
        <f t="shared" si="235"/>
        <v>0</v>
      </c>
      <c r="GB85" s="107" t="s">
        <v>175</v>
      </c>
      <c r="GC85" s="107">
        <f t="shared" si="236"/>
        <v>200</v>
      </c>
      <c r="GD85" s="107" t="str">
        <f t="shared" si="151"/>
        <v>0/200</v>
      </c>
    </row>
    <row r="86" spans="1:186" ht="18">
      <c r="A86" s="100">
        <f t="shared" si="152"/>
        <v>0</v>
      </c>
      <c r="B86" s="230">
        <v>78</v>
      </c>
      <c r="C86" s="28">
        <v>78</v>
      </c>
      <c r="D86" s="24">
        <f t="shared" si="153"/>
        <v>0</v>
      </c>
      <c r="E86" s="2"/>
      <c r="F86" s="290"/>
      <c r="G86" s="2"/>
      <c r="H86" s="2"/>
      <c r="I86" s="2"/>
      <c r="J86" s="2"/>
      <c r="K86" s="590"/>
      <c r="L86" s="7">
        <v>0</v>
      </c>
      <c r="M86" s="43">
        <v>0</v>
      </c>
      <c r="N86" s="309">
        <v>0</v>
      </c>
      <c r="O86" s="541">
        <f t="shared" si="133"/>
        <v>0</v>
      </c>
      <c r="P86" s="233">
        <v>0</v>
      </c>
      <c r="Q86" s="541">
        <f t="shared" si="134"/>
        <v>0</v>
      </c>
      <c r="R86" s="234">
        <v>0</v>
      </c>
      <c r="S86" s="541">
        <f t="shared" si="135"/>
        <v>0</v>
      </c>
      <c r="T86" s="246">
        <f t="shared" si="154"/>
        <v>0</v>
      </c>
      <c r="U86" s="25" t="str">
        <f t="shared" si="155"/>
        <v/>
      </c>
      <c r="V86" s="25" t="str">
        <f t="shared" si="156"/>
        <v/>
      </c>
      <c r="W86" s="85" t="str">
        <f t="shared" si="157"/>
        <v/>
      </c>
      <c r="X86" s="346">
        <v>0</v>
      </c>
      <c r="Y86" s="347">
        <v>0</v>
      </c>
      <c r="Z86" s="348">
        <v>0</v>
      </c>
      <c r="AA86" s="544">
        <f t="shared" si="136"/>
        <v>0</v>
      </c>
      <c r="AB86" s="351">
        <v>0</v>
      </c>
      <c r="AC86" s="544">
        <f t="shared" si="137"/>
        <v>0</v>
      </c>
      <c r="AD86" s="352">
        <v>0</v>
      </c>
      <c r="AE86" s="544">
        <f t="shared" si="138"/>
        <v>0</v>
      </c>
      <c r="AF86" s="349">
        <f t="shared" si="158"/>
        <v>0</v>
      </c>
      <c r="AG86" s="344" t="str">
        <f t="shared" si="159"/>
        <v/>
      </c>
      <c r="AH86" s="344" t="str">
        <f t="shared" si="160"/>
        <v/>
      </c>
      <c r="AI86" s="350" t="str">
        <f t="shared" si="161"/>
        <v/>
      </c>
      <c r="AJ86" s="368">
        <v>0</v>
      </c>
      <c r="AK86" s="369">
        <v>0</v>
      </c>
      <c r="AL86" s="370">
        <v>0</v>
      </c>
      <c r="AM86" s="547">
        <f t="shared" si="139"/>
        <v>0</v>
      </c>
      <c r="AN86" s="373">
        <v>0</v>
      </c>
      <c r="AO86" s="547">
        <f t="shared" si="140"/>
        <v>0</v>
      </c>
      <c r="AP86" s="374">
        <v>0</v>
      </c>
      <c r="AQ86" s="547">
        <f t="shared" si="141"/>
        <v>0</v>
      </c>
      <c r="AR86" s="371">
        <f t="shared" si="162"/>
        <v>0</v>
      </c>
      <c r="AS86" s="366" t="str">
        <f t="shared" si="163"/>
        <v/>
      </c>
      <c r="AT86" s="366" t="str">
        <f t="shared" si="164"/>
        <v/>
      </c>
      <c r="AU86" s="372" t="str">
        <f t="shared" si="165"/>
        <v/>
      </c>
      <c r="AV86" s="152">
        <v>0</v>
      </c>
      <c r="AW86" s="53">
        <v>0</v>
      </c>
      <c r="AX86" s="375">
        <v>0</v>
      </c>
      <c r="AY86" s="549">
        <f t="shared" si="142"/>
        <v>0</v>
      </c>
      <c r="AZ86" s="235">
        <v>0</v>
      </c>
      <c r="BA86" s="549">
        <f t="shared" si="143"/>
        <v>0</v>
      </c>
      <c r="BB86" s="236">
        <v>0</v>
      </c>
      <c r="BC86" s="549">
        <f t="shared" si="144"/>
        <v>0</v>
      </c>
      <c r="BD86" s="247">
        <f t="shared" si="166"/>
        <v>0</v>
      </c>
      <c r="BE86" s="54" t="str">
        <f t="shared" si="167"/>
        <v/>
      </c>
      <c r="BF86" s="54" t="str">
        <f t="shared" si="168"/>
        <v/>
      </c>
      <c r="BG86" s="88" t="str">
        <f t="shared" si="169"/>
        <v/>
      </c>
      <c r="BH86" s="95">
        <v>0</v>
      </c>
      <c r="BI86" s="96">
        <v>0</v>
      </c>
      <c r="BJ86" s="376">
        <v>0</v>
      </c>
      <c r="BK86" s="552">
        <f t="shared" si="145"/>
        <v>0</v>
      </c>
      <c r="BL86" s="238">
        <v>0</v>
      </c>
      <c r="BM86" s="552">
        <f t="shared" si="146"/>
        <v>0</v>
      </c>
      <c r="BN86" s="239">
        <v>0</v>
      </c>
      <c r="BO86" s="552">
        <f t="shared" si="147"/>
        <v>0</v>
      </c>
      <c r="BP86" s="248">
        <f t="shared" si="170"/>
        <v>0</v>
      </c>
      <c r="BQ86" s="26" t="str">
        <f t="shared" si="171"/>
        <v/>
      </c>
      <c r="BR86" s="26" t="str">
        <f t="shared" si="172"/>
        <v/>
      </c>
      <c r="BS86" s="39" t="str">
        <f t="shared" si="173"/>
        <v/>
      </c>
      <c r="BT86" s="392">
        <v>0</v>
      </c>
      <c r="BU86" s="393">
        <v>0</v>
      </c>
      <c r="BV86" s="394">
        <v>0</v>
      </c>
      <c r="BW86" s="555">
        <f t="shared" si="148"/>
        <v>0</v>
      </c>
      <c r="BX86" s="397">
        <v>0</v>
      </c>
      <c r="BY86" s="555">
        <f t="shared" si="149"/>
        <v>0</v>
      </c>
      <c r="BZ86" s="398">
        <v>0</v>
      </c>
      <c r="CA86" s="555">
        <f t="shared" si="150"/>
        <v>0</v>
      </c>
      <c r="CB86" s="395">
        <f t="shared" si="174"/>
        <v>0</v>
      </c>
      <c r="CC86" s="390" t="str">
        <f t="shared" si="175"/>
        <v/>
      </c>
      <c r="CD86" s="390" t="str">
        <f t="shared" si="176"/>
        <v/>
      </c>
      <c r="CE86" s="396" t="str">
        <f t="shared" si="177"/>
        <v/>
      </c>
      <c r="CF86" s="92">
        <v>0</v>
      </c>
      <c r="CG86" s="49">
        <v>0</v>
      </c>
      <c r="CH86" s="311"/>
      <c r="CI86" s="50">
        <f t="shared" si="178"/>
        <v>0</v>
      </c>
      <c r="CJ86" s="186">
        <v>0</v>
      </c>
      <c r="CK86" s="240">
        <v>0</v>
      </c>
      <c r="CL86" s="187">
        <f t="shared" si="237"/>
        <v>0</v>
      </c>
      <c r="CM86" s="241">
        <v>0</v>
      </c>
      <c r="CN86" s="242">
        <f t="shared" si="238"/>
        <v>0</v>
      </c>
      <c r="CO86" s="42">
        <f t="shared" si="179"/>
        <v>0</v>
      </c>
      <c r="CP86" s="188">
        <f t="shared" si="180"/>
        <v>0</v>
      </c>
      <c r="CQ86" s="249">
        <f t="shared" si="181"/>
        <v>0</v>
      </c>
      <c r="CR86" s="93" t="str">
        <f t="shared" si="182"/>
        <v/>
      </c>
      <c r="CS86" s="152">
        <v>0</v>
      </c>
      <c r="CT86" s="320">
        <v>0</v>
      </c>
      <c r="CU86" s="557">
        <f t="shared" si="183"/>
        <v>0</v>
      </c>
      <c r="CV86" s="53">
        <v>0</v>
      </c>
      <c r="CW86" s="314"/>
      <c r="CX86" s="557">
        <f t="shared" si="184"/>
        <v>0</v>
      </c>
      <c r="CY86" s="314"/>
      <c r="CZ86" s="314"/>
      <c r="DA86" s="557" t="str">
        <f t="shared" si="185"/>
        <v/>
      </c>
      <c r="DB86" s="558">
        <f t="shared" si="186"/>
        <v>0</v>
      </c>
      <c r="DC86" s="559">
        <f t="shared" si="187"/>
        <v>0</v>
      </c>
      <c r="DD86" s="153">
        <f t="shared" si="188"/>
        <v>0</v>
      </c>
      <c r="DE86" s="154">
        <v>0</v>
      </c>
      <c r="DF86" s="235">
        <v>0</v>
      </c>
      <c r="DG86" s="557">
        <f t="shared" si="189"/>
        <v>0</v>
      </c>
      <c r="DH86" s="236">
        <v>0</v>
      </c>
      <c r="DI86" s="237">
        <f t="shared" si="239"/>
        <v>0</v>
      </c>
      <c r="DJ86" s="557">
        <f t="shared" si="190"/>
        <v>0</v>
      </c>
      <c r="DK86" s="325">
        <f t="shared" si="191"/>
        <v>0</v>
      </c>
      <c r="DL86" s="324">
        <f t="shared" si="192"/>
        <v>0</v>
      </c>
      <c r="DM86" s="156">
        <f t="shared" si="193"/>
        <v>0</v>
      </c>
      <c r="DN86" s="247">
        <f t="shared" si="194"/>
        <v>0</v>
      </c>
      <c r="DO86" s="94" t="str">
        <f t="shared" si="195"/>
        <v/>
      </c>
      <c r="DP86" s="501">
        <v>0</v>
      </c>
      <c r="DQ86" s="4">
        <v>0</v>
      </c>
      <c r="DR86" s="4">
        <v>0</v>
      </c>
      <c r="DS86" s="498">
        <f t="shared" si="131"/>
        <v>0</v>
      </c>
      <c r="DT86" s="499">
        <f t="shared" si="196"/>
        <v>0</v>
      </c>
      <c r="DU86" s="500" t="str">
        <f t="shared" si="197"/>
        <v/>
      </c>
      <c r="DV86" s="404">
        <v>0</v>
      </c>
      <c r="DW86" s="2">
        <v>0</v>
      </c>
      <c r="DX86" s="2">
        <v>0</v>
      </c>
      <c r="DY86" s="24">
        <f t="shared" si="132"/>
        <v>0</v>
      </c>
      <c r="DZ86" s="249">
        <f t="shared" si="198"/>
        <v>0</v>
      </c>
      <c r="EA86" s="93" t="str">
        <f t="shared" si="199"/>
        <v/>
      </c>
      <c r="EB86" s="152">
        <v>0</v>
      </c>
      <c r="EC86" s="53">
        <v>0</v>
      </c>
      <c r="ED86" s="591">
        <v>0</v>
      </c>
      <c r="EE86" s="560">
        <f t="shared" si="240"/>
        <v>0</v>
      </c>
      <c r="EF86" s="235">
        <v>0</v>
      </c>
      <c r="EG86" s="155">
        <f t="shared" si="200"/>
        <v>0</v>
      </c>
      <c r="EH86" s="236">
        <v>0</v>
      </c>
      <c r="EI86" s="562">
        <f t="shared" si="201"/>
        <v>0</v>
      </c>
      <c r="EJ86" s="247">
        <f t="shared" si="202"/>
        <v>0</v>
      </c>
      <c r="EK86" s="94" t="str">
        <f t="shared" si="203"/>
        <v/>
      </c>
      <c r="EL86" s="6"/>
      <c r="EM86" s="4"/>
      <c r="EN86" s="40" t="str">
        <f t="shared" si="130"/>
        <v/>
      </c>
      <c r="EO86" s="37" t="str">
        <f t="shared" si="204"/>
        <v/>
      </c>
      <c r="EP86" s="27" t="str">
        <f t="shared" si="205"/>
        <v/>
      </c>
      <c r="EQ86" s="119" t="str">
        <f t="shared" si="206"/>
        <v/>
      </c>
      <c r="ER86" s="528" t="str">
        <f t="shared" si="207"/>
        <v/>
      </c>
      <c r="ES86" s="62" t="str">
        <f t="shared" si="208"/>
        <v/>
      </c>
      <c r="ET86" s="51" t="str">
        <f t="shared" si="209"/>
        <v/>
      </c>
      <c r="EU86" s="38" t="str">
        <f t="shared" si="210"/>
        <v/>
      </c>
      <c r="EV86" s="330" t="str">
        <f t="shared" si="211"/>
        <v/>
      </c>
      <c r="EW86" s="75" t="str">
        <f t="shared" si="212"/>
        <v/>
      </c>
      <c r="EX86" s="56" t="str">
        <f t="shared" si="213"/>
        <v/>
      </c>
      <c r="EY86" s="55" t="str">
        <f t="shared" si="214"/>
        <v/>
      </c>
      <c r="EZ86" s="55" t="str">
        <f t="shared" si="215"/>
        <v/>
      </c>
      <c r="FA86" s="55" t="str">
        <f t="shared" si="216"/>
        <v/>
      </c>
      <c r="FB86" s="55" t="str">
        <f t="shared" si="217"/>
        <v/>
      </c>
      <c r="FC86" s="57" t="str">
        <f t="shared" si="218"/>
        <v/>
      </c>
      <c r="FD86" s="56">
        <f t="shared" si="219"/>
        <v>0</v>
      </c>
      <c r="FE86" s="55">
        <f t="shared" si="220"/>
        <v>0</v>
      </c>
      <c r="FF86" s="55">
        <f t="shared" si="221"/>
        <v>0</v>
      </c>
      <c r="FG86" s="55">
        <f t="shared" si="222"/>
        <v>0</v>
      </c>
      <c r="FH86" s="57"/>
      <c r="FI86" s="777"/>
      <c r="FJ86" s="777"/>
      <c r="FK86" s="107">
        <f t="shared" si="223"/>
        <v>0</v>
      </c>
      <c r="FL86" s="107" t="s">
        <v>175</v>
      </c>
      <c r="FM86" s="107">
        <f t="shared" si="224"/>
        <v>200</v>
      </c>
      <c r="FN86" s="107" t="str">
        <f t="shared" si="225"/>
        <v>0/200</v>
      </c>
      <c r="FO86" s="107">
        <f t="shared" si="226"/>
        <v>0</v>
      </c>
      <c r="FP86" s="107" t="s">
        <v>175</v>
      </c>
      <c r="FQ86" s="107">
        <f t="shared" si="227"/>
        <v>200</v>
      </c>
      <c r="FR86" s="107" t="str">
        <f t="shared" si="228"/>
        <v>0/200</v>
      </c>
      <c r="FS86" s="107">
        <f t="shared" si="229"/>
        <v>0</v>
      </c>
      <c r="FT86" s="107" t="s">
        <v>175</v>
      </c>
      <c r="FU86" s="107">
        <f t="shared" si="230"/>
        <v>100</v>
      </c>
      <c r="FV86" s="107" t="str">
        <f t="shared" si="231"/>
        <v>0/100</v>
      </c>
      <c r="FW86" s="107">
        <f t="shared" si="232"/>
        <v>0</v>
      </c>
      <c r="FX86" s="107" t="s">
        <v>175</v>
      </c>
      <c r="FY86" s="107">
        <f t="shared" si="233"/>
        <v>100</v>
      </c>
      <c r="FZ86" s="107" t="str">
        <f t="shared" si="234"/>
        <v>0/100</v>
      </c>
      <c r="GA86" s="107">
        <f t="shared" si="235"/>
        <v>0</v>
      </c>
      <c r="GB86" s="107" t="s">
        <v>175</v>
      </c>
      <c r="GC86" s="107">
        <f t="shared" si="236"/>
        <v>200</v>
      </c>
      <c r="GD86" s="107" t="str">
        <f t="shared" si="151"/>
        <v>0/200</v>
      </c>
    </row>
    <row r="87" spans="1:186" ht="18">
      <c r="A87" s="100">
        <f t="shared" si="152"/>
        <v>0</v>
      </c>
      <c r="B87" s="230">
        <v>79</v>
      </c>
      <c r="C87" s="23">
        <v>79</v>
      </c>
      <c r="D87" s="24">
        <f t="shared" si="153"/>
        <v>0</v>
      </c>
      <c r="E87" s="2"/>
      <c r="F87" s="290"/>
      <c r="G87" s="1"/>
      <c r="H87" s="2"/>
      <c r="I87" s="2"/>
      <c r="J87" s="2"/>
      <c r="K87" s="590"/>
      <c r="L87" s="7">
        <v>0</v>
      </c>
      <c r="M87" s="43">
        <v>0</v>
      </c>
      <c r="N87" s="309">
        <v>0</v>
      </c>
      <c r="O87" s="541">
        <f t="shared" si="133"/>
        <v>0</v>
      </c>
      <c r="P87" s="233">
        <v>0</v>
      </c>
      <c r="Q87" s="541">
        <f t="shared" si="134"/>
        <v>0</v>
      </c>
      <c r="R87" s="234">
        <v>0</v>
      </c>
      <c r="S87" s="541">
        <f t="shared" si="135"/>
        <v>0</v>
      </c>
      <c r="T87" s="246">
        <f t="shared" si="154"/>
        <v>0</v>
      </c>
      <c r="U87" s="25" t="str">
        <f t="shared" si="155"/>
        <v/>
      </c>
      <c r="V87" s="25" t="str">
        <f t="shared" si="156"/>
        <v/>
      </c>
      <c r="W87" s="85" t="str">
        <f t="shared" si="157"/>
        <v/>
      </c>
      <c r="X87" s="346">
        <v>0</v>
      </c>
      <c r="Y87" s="347">
        <v>0</v>
      </c>
      <c r="Z87" s="348">
        <v>0</v>
      </c>
      <c r="AA87" s="544">
        <f t="shared" si="136"/>
        <v>0</v>
      </c>
      <c r="AB87" s="351">
        <v>0</v>
      </c>
      <c r="AC87" s="544">
        <f t="shared" si="137"/>
        <v>0</v>
      </c>
      <c r="AD87" s="352">
        <v>0</v>
      </c>
      <c r="AE87" s="544">
        <f t="shared" si="138"/>
        <v>0</v>
      </c>
      <c r="AF87" s="349">
        <f t="shared" si="158"/>
        <v>0</v>
      </c>
      <c r="AG87" s="344" t="str">
        <f t="shared" si="159"/>
        <v/>
      </c>
      <c r="AH87" s="344" t="str">
        <f t="shared" si="160"/>
        <v/>
      </c>
      <c r="AI87" s="350" t="str">
        <f t="shared" si="161"/>
        <v/>
      </c>
      <c r="AJ87" s="368">
        <v>0</v>
      </c>
      <c r="AK87" s="369">
        <v>0</v>
      </c>
      <c r="AL87" s="370">
        <v>0</v>
      </c>
      <c r="AM87" s="547">
        <f t="shared" si="139"/>
        <v>0</v>
      </c>
      <c r="AN87" s="373">
        <v>0</v>
      </c>
      <c r="AO87" s="547">
        <f t="shared" si="140"/>
        <v>0</v>
      </c>
      <c r="AP87" s="374">
        <v>0</v>
      </c>
      <c r="AQ87" s="547">
        <f t="shared" si="141"/>
        <v>0</v>
      </c>
      <c r="AR87" s="371">
        <f t="shared" si="162"/>
        <v>0</v>
      </c>
      <c r="AS87" s="366" t="str">
        <f t="shared" si="163"/>
        <v/>
      </c>
      <c r="AT87" s="366" t="str">
        <f t="shared" si="164"/>
        <v/>
      </c>
      <c r="AU87" s="372" t="str">
        <f t="shared" si="165"/>
        <v/>
      </c>
      <c r="AV87" s="152">
        <v>0</v>
      </c>
      <c r="AW87" s="53">
        <v>0</v>
      </c>
      <c r="AX87" s="375">
        <v>0</v>
      </c>
      <c r="AY87" s="549">
        <f t="shared" si="142"/>
        <v>0</v>
      </c>
      <c r="AZ87" s="235">
        <v>0</v>
      </c>
      <c r="BA87" s="549">
        <f t="shared" si="143"/>
        <v>0</v>
      </c>
      <c r="BB87" s="236">
        <v>0</v>
      </c>
      <c r="BC87" s="549">
        <f t="shared" si="144"/>
        <v>0</v>
      </c>
      <c r="BD87" s="247">
        <f t="shared" si="166"/>
        <v>0</v>
      </c>
      <c r="BE87" s="54" t="str">
        <f t="shared" si="167"/>
        <v/>
      </c>
      <c r="BF87" s="54" t="str">
        <f t="shared" si="168"/>
        <v/>
      </c>
      <c r="BG87" s="88" t="str">
        <f t="shared" si="169"/>
        <v/>
      </c>
      <c r="BH87" s="95">
        <v>0</v>
      </c>
      <c r="BI87" s="96">
        <v>0</v>
      </c>
      <c r="BJ87" s="376">
        <v>0</v>
      </c>
      <c r="BK87" s="552">
        <f t="shared" si="145"/>
        <v>0</v>
      </c>
      <c r="BL87" s="238">
        <v>0</v>
      </c>
      <c r="BM87" s="552">
        <f t="shared" si="146"/>
        <v>0</v>
      </c>
      <c r="BN87" s="239">
        <v>0</v>
      </c>
      <c r="BO87" s="552">
        <f t="shared" si="147"/>
        <v>0</v>
      </c>
      <c r="BP87" s="248">
        <f t="shared" si="170"/>
        <v>0</v>
      </c>
      <c r="BQ87" s="26" t="str">
        <f t="shared" si="171"/>
        <v/>
      </c>
      <c r="BR87" s="26" t="str">
        <f t="shared" si="172"/>
        <v/>
      </c>
      <c r="BS87" s="39" t="str">
        <f t="shared" si="173"/>
        <v/>
      </c>
      <c r="BT87" s="392">
        <v>0</v>
      </c>
      <c r="BU87" s="393">
        <v>0</v>
      </c>
      <c r="BV87" s="394">
        <v>0</v>
      </c>
      <c r="BW87" s="555">
        <f t="shared" si="148"/>
        <v>0</v>
      </c>
      <c r="BX87" s="397">
        <v>0</v>
      </c>
      <c r="BY87" s="555">
        <f t="shared" si="149"/>
        <v>0</v>
      </c>
      <c r="BZ87" s="398">
        <v>0</v>
      </c>
      <c r="CA87" s="555">
        <f t="shared" si="150"/>
        <v>0</v>
      </c>
      <c r="CB87" s="395">
        <f t="shared" si="174"/>
        <v>0</v>
      </c>
      <c r="CC87" s="390" t="str">
        <f t="shared" si="175"/>
        <v/>
      </c>
      <c r="CD87" s="390" t="str">
        <f t="shared" si="176"/>
        <v/>
      </c>
      <c r="CE87" s="396" t="str">
        <f t="shared" si="177"/>
        <v/>
      </c>
      <c r="CF87" s="92">
        <v>0</v>
      </c>
      <c r="CG87" s="49">
        <v>0</v>
      </c>
      <c r="CH87" s="311"/>
      <c r="CI87" s="50">
        <f t="shared" si="178"/>
        <v>0</v>
      </c>
      <c r="CJ87" s="186">
        <v>0</v>
      </c>
      <c r="CK87" s="240">
        <v>0</v>
      </c>
      <c r="CL87" s="187">
        <f t="shared" si="237"/>
        <v>0</v>
      </c>
      <c r="CM87" s="241">
        <v>0</v>
      </c>
      <c r="CN87" s="242">
        <f t="shared" si="238"/>
        <v>0</v>
      </c>
      <c r="CO87" s="42">
        <f t="shared" si="179"/>
        <v>0</v>
      </c>
      <c r="CP87" s="188">
        <f t="shared" si="180"/>
        <v>0</v>
      </c>
      <c r="CQ87" s="249">
        <f t="shared" si="181"/>
        <v>0</v>
      </c>
      <c r="CR87" s="93" t="str">
        <f t="shared" si="182"/>
        <v/>
      </c>
      <c r="CS87" s="152">
        <v>0</v>
      </c>
      <c r="CT87" s="320">
        <v>0</v>
      </c>
      <c r="CU87" s="557">
        <f t="shared" si="183"/>
        <v>0</v>
      </c>
      <c r="CV87" s="53">
        <v>0</v>
      </c>
      <c r="CW87" s="314"/>
      <c r="CX87" s="557">
        <f t="shared" si="184"/>
        <v>0</v>
      </c>
      <c r="CY87" s="314"/>
      <c r="CZ87" s="314"/>
      <c r="DA87" s="557" t="str">
        <f t="shared" si="185"/>
        <v/>
      </c>
      <c r="DB87" s="558">
        <f t="shared" si="186"/>
        <v>0</v>
      </c>
      <c r="DC87" s="559">
        <f t="shared" si="187"/>
        <v>0</v>
      </c>
      <c r="DD87" s="153">
        <f t="shared" si="188"/>
        <v>0</v>
      </c>
      <c r="DE87" s="154">
        <v>0</v>
      </c>
      <c r="DF87" s="235">
        <v>0</v>
      </c>
      <c r="DG87" s="557">
        <f t="shared" si="189"/>
        <v>0</v>
      </c>
      <c r="DH87" s="236">
        <v>0</v>
      </c>
      <c r="DI87" s="237">
        <f t="shared" si="239"/>
        <v>0</v>
      </c>
      <c r="DJ87" s="557">
        <f t="shared" si="190"/>
        <v>0</v>
      </c>
      <c r="DK87" s="325">
        <f t="shared" si="191"/>
        <v>0</v>
      </c>
      <c r="DL87" s="324">
        <f t="shared" si="192"/>
        <v>0</v>
      </c>
      <c r="DM87" s="156">
        <f t="shared" si="193"/>
        <v>0</v>
      </c>
      <c r="DN87" s="247">
        <f t="shared" si="194"/>
        <v>0</v>
      </c>
      <c r="DO87" s="94" t="str">
        <f t="shared" si="195"/>
        <v/>
      </c>
      <c r="DP87" s="501">
        <v>0</v>
      </c>
      <c r="DQ87" s="4">
        <v>0</v>
      </c>
      <c r="DR87" s="4">
        <v>0</v>
      </c>
      <c r="DS87" s="498">
        <f t="shared" si="131"/>
        <v>0</v>
      </c>
      <c r="DT87" s="499">
        <f t="shared" si="196"/>
        <v>0</v>
      </c>
      <c r="DU87" s="500" t="str">
        <f t="shared" si="197"/>
        <v/>
      </c>
      <c r="DV87" s="404">
        <v>0</v>
      </c>
      <c r="DW87" s="2">
        <v>0</v>
      </c>
      <c r="DX87" s="2">
        <v>0</v>
      </c>
      <c r="DY87" s="24">
        <f t="shared" si="132"/>
        <v>0</v>
      </c>
      <c r="DZ87" s="249">
        <f t="shared" si="198"/>
        <v>0</v>
      </c>
      <c r="EA87" s="93" t="str">
        <f t="shared" si="199"/>
        <v/>
      </c>
      <c r="EB87" s="152">
        <v>0</v>
      </c>
      <c r="EC87" s="53">
        <v>0</v>
      </c>
      <c r="ED87" s="591">
        <v>0</v>
      </c>
      <c r="EE87" s="560">
        <f t="shared" si="240"/>
        <v>0</v>
      </c>
      <c r="EF87" s="235">
        <v>0</v>
      </c>
      <c r="EG87" s="155">
        <f t="shared" si="200"/>
        <v>0</v>
      </c>
      <c r="EH87" s="236">
        <v>0</v>
      </c>
      <c r="EI87" s="562">
        <f t="shared" si="201"/>
        <v>0</v>
      </c>
      <c r="EJ87" s="247">
        <f t="shared" si="202"/>
        <v>0</v>
      </c>
      <c r="EK87" s="94" t="str">
        <f t="shared" si="203"/>
        <v/>
      </c>
      <c r="EL87" s="6"/>
      <c r="EM87" s="4"/>
      <c r="EN87" s="40" t="str">
        <f t="shared" si="130"/>
        <v/>
      </c>
      <c r="EO87" s="37" t="str">
        <f t="shared" si="204"/>
        <v/>
      </c>
      <c r="EP87" s="27" t="str">
        <f t="shared" si="205"/>
        <v/>
      </c>
      <c r="EQ87" s="119" t="str">
        <f t="shared" si="206"/>
        <v/>
      </c>
      <c r="ER87" s="528" t="str">
        <f t="shared" si="207"/>
        <v/>
      </c>
      <c r="ES87" s="62" t="str">
        <f t="shared" si="208"/>
        <v/>
      </c>
      <c r="ET87" s="51" t="str">
        <f t="shared" si="209"/>
        <v/>
      </c>
      <c r="EU87" s="38" t="str">
        <f t="shared" si="210"/>
        <v/>
      </c>
      <c r="EV87" s="330" t="str">
        <f t="shared" si="211"/>
        <v/>
      </c>
      <c r="EW87" s="75" t="str">
        <f t="shared" si="212"/>
        <v/>
      </c>
      <c r="EX87" s="56" t="str">
        <f t="shared" si="213"/>
        <v/>
      </c>
      <c r="EY87" s="55" t="str">
        <f t="shared" si="214"/>
        <v/>
      </c>
      <c r="EZ87" s="55" t="str">
        <f t="shared" si="215"/>
        <v/>
      </c>
      <c r="FA87" s="55" t="str">
        <f t="shared" si="216"/>
        <v/>
      </c>
      <c r="FB87" s="55" t="str">
        <f t="shared" si="217"/>
        <v/>
      </c>
      <c r="FC87" s="57" t="str">
        <f t="shared" si="218"/>
        <v/>
      </c>
      <c r="FD87" s="56">
        <f t="shared" si="219"/>
        <v>0</v>
      </c>
      <c r="FE87" s="55">
        <f t="shared" si="220"/>
        <v>0</v>
      </c>
      <c r="FF87" s="55">
        <f t="shared" si="221"/>
        <v>0</v>
      </c>
      <c r="FG87" s="55">
        <f t="shared" si="222"/>
        <v>0</v>
      </c>
      <c r="FH87" s="57"/>
      <c r="FI87" s="777"/>
      <c r="FJ87" s="777"/>
      <c r="FK87" s="107">
        <f t="shared" si="223"/>
        <v>0</v>
      </c>
      <c r="FL87" s="107" t="s">
        <v>175</v>
      </c>
      <c r="FM87" s="107">
        <f t="shared" si="224"/>
        <v>200</v>
      </c>
      <c r="FN87" s="107" t="str">
        <f t="shared" si="225"/>
        <v>0/200</v>
      </c>
      <c r="FO87" s="107">
        <f t="shared" si="226"/>
        <v>0</v>
      </c>
      <c r="FP87" s="107" t="s">
        <v>175</v>
      </c>
      <c r="FQ87" s="107">
        <f t="shared" si="227"/>
        <v>200</v>
      </c>
      <c r="FR87" s="107" t="str">
        <f t="shared" si="228"/>
        <v>0/200</v>
      </c>
      <c r="FS87" s="107">
        <f t="shared" si="229"/>
        <v>0</v>
      </c>
      <c r="FT87" s="107" t="s">
        <v>175</v>
      </c>
      <c r="FU87" s="107">
        <f t="shared" si="230"/>
        <v>100</v>
      </c>
      <c r="FV87" s="107" t="str">
        <f t="shared" si="231"/>
        <v>0/100</v>
      </c>
      <c r="FW87" s="107">
        <f t="shared" si="232"/>
        <v>0</v>
      </c>
      <c r="FX87" s="107" t="s">
        <v>175</v>
      </c>
      <c r="FY87" s="107">
        <f t="shared" si="233"/>
        <v>100</v>
      </c>
      <c r="FZ87" s="107" t="str">
        <f t="shared" si="234"/>
        <v>0/100</v>
      </c>
      <c r="GA87" s="107">
        <f t="shared" si="235"/>
        <v>0</v>
      </c>
      <c r="GB87" s="107" t="s">
        <v>175</v>
      </c>
      <c r="GC87" s="107">
        <f t="shared" si="236"/>
        <v>200</v>
      </c>
      <c r="GD87" s="107" t="str">
        <f t="shared" si="151"/>
        <v>0/200</v>
      </c>
    </row>
    <row r="88" spans="1:186" ht="18">
      <c r="A88" s="100">
        <f t="shared" si="152"/>
        <v>0</v>
      </c>
      <c r="B88" s="230">
        <v>80</v>
      </c>
      <c r="C88" s="28">
        <v>80</v>
      </c>
      <c r="D88" s="24">
        <f t="shared" si="153"/>
        <v>0</v>
      </c>
      <c r="E88" s="2"/>
      <c r="F88" s="290"/>
      <c r="G88" s="2"/>
      <c r="H88" s="2"/>
      <c r="I88" s="2"/>
      <c r="J88" s="2"/>
      <c r="K88" s="590"/>
      <c r="L88" s="7">
        <v>0</v>
      </c>
      <c r="M88" s="43">
        <v>0</v>
      </c>
      <c r="N88" s="309">
        <v>0</v>
      </c>
      <c r="O88" s="541">
        <f t="shared" si="133"/>
        <v>0</v>
      </c>
      <c r="P88" s="233">
        <v>0</v>
      </c>
      <c r="Q88" s="541">
        <f t="shared" si="134"/>
        <v>0</v>
      </c>
      <c r="R88" s="234">
        <v>0</v>
      </c>
      <c r="S88" s="541">
        <f t="shared" si="135"/>
        <v>0</v>
      </c>
      <c r="T88" s="246">
        <f t="shared" si="154"/>
        <v>0</v>
      </c>
      <c r="U88" s="25" t="str">
        <f t="shared" si="155"/>
        <v/>
      </c>
      <c r="V88" s="25" t="str">
        <f t="shared" si="156"/>
        <v/>
      </c>
      <c r="W88" s="85" t="str">
        <f t="shared" si="157"/>
        <v/>
      </c>
      <c r="X88" s="346">
        <v>0</v>
      </c>
      <c r="Y88" s="347">
        <v>0</v>
      </c>
      <c r="Z88" s="348">
        <v>0</v>
      </c>
      <c r="AA88" s="544">
        <f t="shared" si="136"/>
        <v>0</v>
      </c>
      <c r="AB88" s="351">
        <v>0</v>
      </c>
      <c r="AC88" s="544">
        <f t="shared" si="137"/>
        <v>0</v>
      </c>
      <c r="AD88" s="352">
        <v>0</v>
      </c>
      <c r="AE88" s="544">
        <f t="shared" si="138"/>
        <v>0</v>
      </c>
      <c r="AF88" s="349">
        <f t="shared" si="158"/>
        <v>0</v>
      </c>
      <c r="AG88" s="344" t="str">
        <f t="shared" si="159"/>
        <v/>
      </c>
      <c r="AH88" s="344" t="str">
        <f t="shared" si="160"/>
        <v/>
      </c>
      <c r="AI88" s="350" t="str">
        <f t="shared" si="161"/>
        <v/>
      </c>
      <c r="AJ88" s="368">
        <v>0</v>
      </c>
      <c r="AK88" s="369">
        <v>0</v>
      </c>
      <c r="AL88" s="370">
        <v>0</v>
      </c>
      <c r="AM88" s="547">
        <f t="shared" si="139"/>
        <v>0</v>
      </c>
      <c r="AN88" s="373">
        <v>0</v>
      </c>
      <c r="AO88" s="547">
        <f t="shared" si="140"/>
        <v>0</v>
      </c>
      <c r="AP88" s="374">
        <v>0</v>
      </c>
      <c r="AQ88" s="547">
        <f t="shared" si="141"/>
        <v>0</v>
      </c>
      <c r="AR88" s="371">
        <f t="shared" si="162"/>
        <v>0</v>
      </c>
      <c r="AS88" s="366" t="str">
        <f t="shared" si="163"/>
        <v/>
      </c>
      <c r="AT88" s="366" t="str">
        <f t="shared" si="164"/>
        <v/>
      </c>
      <c r="AU88" s="372" t="str">
        <f t="shared" si="165"/>
        <v/>
      </c>
      <c r="AV88" s="152">
        <v>0</v>
      </c>
      <c r="AW88" s="53">
        <v>0</v>
      </c>
      <c r="AX88" s="375">
        <v>0</v>
      </c>
      <c r="AY88" s="549">
        <f t="shared" si="142"/>
        <v>0</v>
      </c>
      <c r="AZ88" s="235">
        <v>0</v>
      </c>
      <c r="BA88" s="549">
        <f t="shared" si="143"/>
        <v>0</v>
      </c>
      <c r="BB88" s="236">
        <v>0</v>
      </c>
      <c r="BC88" s="549">
        <f t="shared" si="144"/>
        <v>0</v>
      </c>
      <c r="BD88" s="247">
        <f t="shared" si="166"/>
        <v>0</v>
      </c>
      <c r="BE88" s="54" t="str">
        <f t="shared" si="167"/>
        <v/>
      </c>
      <c r="BF88" s="54" t="str">
        <f t="shared" si="168"/>
        <v/>
      </c>
      <c r="BG88" s="88" t="str">
        <f t="shared" si="169"/>
        <v/>
      </c>
      <c r="BH88" s="95">
        <v>0</v>
      </c>
      <c r="BI88" s="96">
        <v>0</v>
      </c>
      <c r="BJ88" s="376">
        <v>0</v>
      </c>
      <c r="BK88" s="552">
        <f t="shared" si="145"/>
        <v>0</v>
      </c>
      <c r="BL88" s="238">
        <v>0</v>
      </c>
      <c r="BM88" s="552">
        <f t="shared" si="146"/>
        <v>0</v>
      </c>
      <c r="BN88" s="239">
        <v>0</v>
      </c>
      <c r="BO88" s="552">
        <f t="shared" si="147"/>
        <v>0</v>
      </c>
      <c r="BP88" s="248">
        <f t="shared" si="170"/>
        <v>0</v>
      </c>
      <c r="BQ88" s="26" t="str">
        <f t="shared" si="171"/>
        <v/>
      </c>
      <c r="BR88" s="26" t="str">
        <f t="shared" si="172"/>
        <v/>
      </c>
      <c r="BS88" s="39" t="str">
        <f t="shared" si="173"/>
        <v/>
      </c>
      <c r="BT88" s="392">
        <v>0</v>
      </c>
      <c r="BU88" s="393">
        <v>0</v>
      </c>
      <c r="BV88" s="394">
        <v>0</v>
      </c>
      <c r="BW88" s="555">
        <f t="shared" si="148"/>
        <v>0</v>
      </c>
      <c r="BX88" s="397">
        <v>0</v>
      </c>
      <c r="BY88" s="555">
        <f t="shared" si="149"/>
        <v>0</v>
      </c>
      <c r="BZ88" s="398">
        <v>0</v>
      </c>
      <c r="CA88" s="555">
        <f t="shared" si="150"/>
        <v>0</v>
      </c>
      <c r="CB88" s="395">
        <f t="shared" si="174"/>
        <v>0</v>
      </c>
      <c r="CC88" s="390" t="str">
        <f t="shared" si="175"/>
        <v/>
      </c>
      <c r="CD88" s="390" t="str">
        <f t="shared" si="176"/>
        <v/>
      </c>
      <c r="CE88" s="396" t="str">
        <f t="shared" si="177"/>
        <v/>
      </c>
      <c r="CF88" s="92">
        <v>0</v>
      </c>
      <c r="CG88" s="49">
        <v>0</v>
      </c>
      <c r="CH88" s="311"/>
      <c r="CI88" s="50">
        <f t="shared" si="178"/>
        <v>0</v>
      </c>
      <c r="CJ88" s="186">
        <v>0</v>
      </c>
      <c r="CK88" s="240">
        <v>0</v>
      </c>
      <c r="CL88" s="187">
        <f t="shared" si="237"/>
        <v>0</v>
      </c>
      <c r="CM88" s="241">
        <v>0</v>
      </c>
      <c r="CN88" s="242">
        <f t="shared" si="238"/>
        <v>0</v>
      </c>
      <c r="CO88" s="42">
        <f t="shared" si="179"/>
        <v>0</v>
      </c>
      <c r="CP88" s="188">
        <f t="shared" si="180"/>
        <v>0</v>
      </c>
      <c r="CQ88" s="249">
        <f t="shared" si="181"/>
        <v>0</v>
      </c>
      <c r="CR88" s="93" t="str">
        <f t="shared" si="182"/>
        <v/>
      </c>
      <c r="CS88" s="152">
        <v>0</v>
      </c>
      <c r="CT88" s="320">
        <v>0</v>
      </c>
      <c r="CU88" s="557">
        <f t="shared" si="183"/>
        <v>0</v>
      </c>
      <c r="CV88" s="53">
        <v>0</v>
      </c>
      <c r="CW88" s="314"/>
      <c r="CX88" s="557">
        <f t="shared" si="184"/>
        <v>0</v>
      </c>
      <c r="CY88" s="314"/>
      <c r="CZ88" s="314"/>
      <c r="DA88" s="557" t="str">
        <f t="shared" si="185"/>
        <v/>
      </c>
      <c r="DB88" s="558">
        <f t="shared" si="186"/>
        <v>0</v>
      </c>
      <c r="DC88" s="559">
        <f t="shared" si="187"/>
        <v>0</v>
      </c>
      <c r="DD88" s="153">
        <f t="shared" si="188"/>
        <v>0</v>
      </c>
      <c r="DE88" s="154">
        <v>0</v>
      </c>
      <c r="DF88" s="235">
        <v>0</v>
      </c>
      <c r="DG88" s="557">
        <f t="shared" si="189"/>
        <v>0</v>
      </c>
      <c r="DH88" s="236">
        <v>0</v>
      </c>
      <c r="DI88" s="237">
        <f t="shared" si="239"/>
        <v>0</v>
      </c>
      <c r="DJ88" s="557">
        <f t="shared" si="190"/>
        <v>0</v>
      </c>
      <c r="DK88" s="325">
        <f t="shared" si="191"/>
        <v>0</v>
      </c>
      <c r="DL88" s="324">
        <f t="shared" si="192"/>
        <v>0</v>
      </c>
      <c r="DM88" s="156">
        <f t="shared" si="193"/>
        <v>0</v>
      </c>
      <c r="DN88" s="247">
        <f t="shared" si="194"/>
        <v>0</v>
      </c>
      <c r="DO88" s="94" t="str">
        <f t="shared" si="195"/>
        <v/>
      </c>
      <c r="DP88" s="501">
        <v>0</v>
      </c>
      <c r="DQ88" s="4">
        <v>0</v>
      </c>
      <c r="DR88" s="4">
        <v>0</v>
      </c>
      <c r="DS88" s="498">
        <f t="shared" si="131"/>
        <v>0</v>
      </c>
      <c r="DT88" s="499">
        <f t="shared" si="196"/>
        <v>0</v>
      </c>
      <c r="DU88" s="500" t="str">
        <f t="shared" si="197"/>
        <v/>
      </c>
      <c r="DV88" s="404">
        <v>0</v>
      </c>
      <c r="DW88" s="2">
        <v>0</v>
      </c>
      <c r="DX88" s="2">
        <v>0</v>
      </c>
      <c r="DY88" s="24">
        <f t="shared" si="132"/>
        <v>0</v>
      </c>
      <c r="DZ88" s="249">
        <f t="shared" si="198"/>
        <v>0</v>
      </c>
      <c r="EA88" s="93" t="str">
        <f t="shared" si="199"/>
        <v/>
      </c>
      <c r="EB88" s="152">
        <v>0</v>
      </c>
      <c r="EC88" s="53">
        <v>0</v>
      </c>
      <c r="ED88" s="591">
        <v>0</v>
      </c>
      <c r="EE88" s="560">
        <f t="shared" si="240"/>
        <v>0</v>
      </c>
      <c r="EF88" s="235">
        <v>0</v>
      </c>
      <c r="EG88" s="155">
        <f t="shared" si="200"/>
        <v>0</v>
      </c>
      <c r="EH88" s="236">
        <v>0</v>
      </c>
      <c r="EI88" s="562">
        <f t="shared" si="201"/>
        <v>0</v>
      </c>
      <c r="EJ88" s="247">
        <f t="shared" si="202"/>
        <v>0</v>
      </c>
      <c r="EK88" s="94" t="str">
        <f t="shared" si="203"/>
        <v/>
      </c>
      <c r="EL88" s="6"/>
      <c r="EM88" s="4"/>
      <c r="EN88" s="40" t="str">
        <f t="shared" si="130"/>
        <v/>
      </c>
      <c r="EO88" s="37" t="str">
        <f t="shared" si="204"/>
        <v/>
      </c>
      <c r="EP88" s="27" t="str">
        <f t="shared" si="205"/>
        <v/>
      </c>
      <c r="EQ88" s="119" t="str">
        <f t="shared" si="206"/>
        <v/>
      </c>
      <c r="ER88" s="528" t="str">
        <f t="shared" si="207"/>
        <v/>
      </c>
      <c r="ES88" s="62" t="str">
        <f t="shared" si="208"/>
        <v/>
      </c>
      <c r="ET88" s="51" t="str">
        <f t="shared" si="209"/>
        <v/>
      </c>
      <c r="EU88" s="38" t="str">
        <f t="shared" si="210"/>
        <v/>
      </c>
      <c r="EV88" s="330" t="str">
        <f t="shared" si="211"/>
        <v/>
      </c>
      <c r="EW88" s="75" t="str">
        <f t="shared" si="212"/>
        <v/>
      </c>
      <c r="EX88" s="56" t="str">
        <f t="shared" si="213"/>
        <v/>
      </c>
      <c r="EY88" s="55" t="str">
        <f t="shared" si="214"/>
        <v/>
      </c>
      <c r="EZ88" s="55" t="str">
        <f t="shared" si="215"/>
        <v/>
      </c>
      <c r="FA88" s="55" t="str">
        <f t="shared" si="216"/>
        <v/>
      </c>
      <c r="FB88" s="55" t="str">
        <f t="shared" si="217"/>
        <v/>
      </c>
      <c r="FC88" s="57" t="str">
        <f t="shared" si="218"/>
        <v/>
      </c>
      <c r="FD88" s="56">
        <f t="shared" si="219"/>
        <v>0</v>
      </c>
      <c r="FE88" s="55">
        <f t="shared" si="220"/>
        <v>0</v>
      </c>
      <c r="FF88" s="55">
        <f t="shared" si="221"/>
        <v>0</v>
      </c>
      <c r="FG88" s="55">
        <f t="shared" si="222"/>
        <v>0</v>
      </c>
      <c r="FH88" s="57"/>
      <c r="FI88" s="777"/>
      <c r="FJ88" s="777"/>
      <c r="FK88" s="107">
        <f t="shared" si="223"/>
        <v>0</v>
      </c>
      <c r="FL88" s="107" t="s">
        <v>175</v>
      </c>
      <c r="FM88" s="107">
        <f t="shared" si="224"/>
        <v>200</v>
      </c>
      <c r="FN88" s="107" t="str">
        <f t="shared" si="225"/>
        <v>0/200</v>
      </c>
      <c r="FO88" s="107">
        <f t="shared" si="226"/>
        <v>0</v>
      </c>
      <c r="FP88" s="107" t="s">
        <v>175</v>
      </c>
      <c r="FQ88" s="107">
        <f t="shared" si="227"/>
        <v>200</v>
      </c>
      <c r="FR88" s="107" t="str">
        <f t="shared" si="228"/>
        <v>0/200</v>
      </c>
      <c r="FS88" s="107">
        <f t="shared" si="229"/>
        <v>0</v>
      </c>
      <c r="FT88" s="107" t="s">
        <v>175</v>
      </c>
      <c r="FU88" s="107">
        <f t="shared" si="230"/>
        <v>100</v>
      </c>
      <c r="FV88" s="107" t="str">
        <f t="shared" si="231"/>
        <v>0/100</v>
      </c>
      <c r="FW88" s="107">
        <f t="shared" si="232"/>
        <v>0</v>
      </c>
      <c r="FX88" s="107" t="s">
        <v>175</v>
      </c>
      <c r="FY88" s="107">
        <f t="shared" si="233"/>
        <v>100</v>
      </c>
      <c r="FZ88" s="107" t="str">
        <f t="shared" si="234"/>
        <v>0/100</v>
      </c>
      <c r="GA88" s="107">
        <f t="shared" si="235"/>
        <v>0</v>
      </c>
      <c r="GB88" s="107" t="s">
        <v>175</v>
      </c>
      <c r="GC88" s="107">
        <f t="shared" si="236"/>
        <v>200</v>
      </c>
      <c r="GD88" s="107" t="str">
        <f t="shared" si="151"/>
        <v>0/200</v>
      </c>
    </row>
    <row r="89" spans="1:186" ht="18">
      <c r="A89" s="100">
        <f t="shared" si="152"/>
        <v>0</v>
      </c>
      <c r="B89" s="230">
        <v>81</v>
      </c>
      <c r="C89" s="23">
        <v>81</v>
      </c>
      <c r="D89" s="24">
        <f t="shared" si="153"/>
        <v>0</v>
      </c>
      <c r="E89" s="2"/>
      <c r="F89" s="290"/>
      <c r="G89" s="1"/>
      <c r="H89" s="2"/>
      <c r="I89" s="2"/>
      <c r="J89" s="2"/>
      <c r="K89" s="590"/>
      <c r="L89" s="7">
        <v>0</v>
      </c>
      <c r="M89" s="43">
        <v>0</v>
      </c>
      <c r="N89" s="309">
        <v>0</v>
      </c>
      <c r="O89" s="541">
        <f t="shared" si="133"/>
        <v>0</v>
      </c>
      <c r="P89" s="233">
        <v>0</v>
      </c>
      <c r="Q89" s="541">
        <f t="shared" si="134"/>
        <v>0</v>
      </c>
      <c r="R89" s="234">
        <v>0</v>
      </c>
      <c r="S89" s="541">
        <f t="shared" si="135"/>
        <v>0</v>
      </c>
      <c r="T89" s="246">
        <f t="shared" si="154"/>
        <v>0</v>
      </c>
      <c r="U89" s="25" t="str">
        <f t="shared" si="155"/>
        <v/>
      </c>
      <c r="V89" s="25" t="str">
        <f t="shared" si="156"/>
        <v/>
      </c>
      <c r="W89" s="85" t="str">
        <f t="shared" si="157"/>
        <v/>
      </c>
      <c r="X89" s="346">
        <v>0</v>
      </c>
      <c r="Y89" s="347">
        <v>0</v>
      </c>
      <c r="Z89" s="348">
        <v>0</v>
      </c>
      <c r="AA89" s="544">
        <f t="shared" si="136"/>
        <v>0</v>
      </c>
      <c r="AB89" s="351">
        <v>0</v>
      </c>
      <c r="AC89" s="544">
        <f t="shared" si="137"/>
        <v>0</v>
      </c>
      <c r="AD89" s="352">
        <v>0</v>
      </c>
      <c r="AE89" s="544">
        <f t="shared" si="138"/>
        <v>0</v>
      </c>
      <c r="AF89" s="349">
        <f t="shared" si="158"/>
        <v>0</v>
      </c>
      <c r="AG89" s="344" t="str">
        <f t="shared" si="159"/>
        <v/>
      </c>
      <c r="AH89" s="344" t="str">
        <f t="shared" si="160"/>
        <v/>
      </c>
      <c r="AI89" s="350" t="str">
        <f t="shared" si="161"/>
        <v/>
      </c>
      <c r="AJ89" s="368">
        <v>0</v>
      </c>
      <c r="AK89" s="369">
        <v>0</v>
      </c>
      <c r="AL89" s="370">
        <v>0</v>
      </c>
      <c r="AM89" s="547">
        <f t="shared" si="139"/>
        <v>0</v>
      </c>
      <c r="AN89" s="373">
        <v>0</v>
      </c>
      <c r="AO89" s="547">
        <f t="shared" si="140"/>
        <v>0</v>
      </c>
      <c r="AP89" s="374">
        <v>0</v>
      </c>
      <c r="AQ89" s="547">
        <f t="shared" si="141"/>
        <v>0</v>
      </c>
      <c r="AR89" s="371">
        <f t="shared" si="162"/>
        <v>0</v>
      </c>
      <c r="AS89" s="366" t="str">
        <f t="shared" si="163"/>
        <v/>
      </c>
      <c r="AT89" s="366" t="str">
        <f t="shared" si="164"/>
        <v/>
      </c>
      <c r="AU89" s="372" t="str">
        <f t="shared" si="165"/>
        <v/>
      </c>
      <c r="AV89" s="152">
        <v>0</v>
      </c>
      <c r="AW89" s="53">
        <v>0</v>
      </c>
      <c r="AX89" s="375">
        <v>0</v>
      </c>
      <c r="AY89" s="549">
        <f t="shared" si="142"/>
        <v>0</v>
      </c>
      <c r="AZ89" s="235">
        <v>0</v>
      </c>
      <c r="BA89" s="549">
        <f t="shared" si="143"/>
        <v>0</v>
      </c>
      <c r="BB89" s="236">
        <v>0</v>
      </c>
      <c r="BC89" s="549">
        <f t="shared" si="144"/>
        <v>0</v>
      </c>
      <c r="BD89" s="247">
        <f t="shared" si="166"/>
        <v>0</v>
      </c>
      <c r="BE89" s="54" t="str">
        <f t="shared" si="167"/>
        <v/>
      </c>
      <c r="BF89" s="54" t="str">
        <f t="shared" si="168"/>
        <v/>
      </c>
      <c r="BG89" s="88" t="str">
        <f t="shared" si="169"/>
        <v/>
      </c>
      <c r="BH89" s="95">
        <v>0</v>
      </c>
      <c r="BI89" s="96">
        <v>0</v>
      </c>
      <c r="BJ89" s="376">
        <v>0</v>
      </c>
      <c r="BK89" s="552">
        <f t="shared" si="145"/>
        <v>0</v>
      </c>
      <c r="BL89" s="238">
        <v>0</v>
      </c>
      <c r="BM89" s="552">
        <f t="shared" si="146"/>
        <v>0</v>
      </c>
      <c r="BN89" s="239">
        <v>0</v>
      </c>
      <c r="BO89" s="552">
        <f t="shared" si="147"/>
        <v>0</v>
      </c>
      <c r="BP89" s="248">
        <f t="shared" si="170"/>
        <v>0</v>
      </c>
      <c r="BQ89" s="26" t="str">
        <f t="shared" si="171"/>
        <v/>
      </c>
      <c r="BR89" s="26" t="str">
        <f t="shared" si="172"/>
        <v/>
      </c>
      <c r="BS89" s="39" t="str">
        <f t="shared" si="173"/>
        <v/>
      </c>
      <c r="BT89" s="392">
        <v>0</v>
      </c>
      <c r="BU89" s="393">
        <v>0</v>
      </c>
      <c r="BV89" s="394">
        <v>0</v>
      </c>
      <c r="BW89" s="555">
        <f t="shared" si="148"/>
        <v>0</v>
      </c>
      <c r="BX89" s="397">
        <v>0</v>
      </c>
      <c r="BY89" s="555">
        <f t="shared" si="149"/>
        <v>0</v>
      </c>
      <c r="BZ89" s="398">
        <v>0</v>
      </c>
      <c r="CA89" s="555">
        <f t="shared" si="150"/>
        <v>0</v>
      </c>
      <c r="CB89" s="395">
        <f t="shared" si="174"/>
        <v>0</v>
      </c>
      <c r="CC89" s="390" t="str">
        <f t="shared" si="175"/>
        <v/>
      </c>
      <c r="CD89" s="390" t="str">
        <f t="shared" si="176"/>
        <v/>
      </c>
      <c r="CE89" s="396" t="str">
        <f t="shared" si="177"/>
        <v/>
      </c>
      <c r="CF89" s="92">
        <v>0</v>
      </c>
      <c r="CG89" s="49">
        <v>0</v>
      </c>
      <c r="CH89" s="311"/>
      <c r="CI89" s="50">
        <f t="shared" si="178"/>
        <v>0</v>
      </c>
      <c r="CJ89" s="186">
        <v>0</v>
      </c>
      <c r="CK89" s="240">
        <v>0</v>
      </c>
      <c r="CL89" s="187">
        <f t="shared" si="237"/>
        <v>0</v>
      </c>
      <c r="CM89" s="241">
        <v>0</v>
      </c>
      <c r="CN89" s="242">
        <f t="shared" si="238"/>
        <v>0</v>
      </c>
      <c r="CO89" s="42">
        <f t="shared" si="179"/>
        <v>0</v>
      </c>
      <c r="CP89" s="188">
        <f t="shared" si="180"/>
        <v>0</v>
      </c>
      <c r="CQ89" s="249">
        <f t="shared" si="181"/>
        <v>0</v>
      </c>
      <c r="CR89" s="93" t="str">
        <f t="shared" si="182"/>
        <v/>
      </c>
      <c r="CS89" s="152">
        <v>0</v>
      </c>
      <c r="CT89" s="320">
        <v>0</v>
      </c>
      <c r="CU89" s="557">
        <f t="shared" si="183"/>
        <v>0</v>
      </c>
      <c r="CV89" s="53">
        <v>0</v>
      </c>
      <c r="CW89" s="314"/>
      <c r="CX89" s="557">
        <f t="shared" si="184"/>
        <v>0</v>
      </c>
      <c r="CY89" s="314"/>
      <c r="CZ89" s="314"/>
      <c r="DA89" s="557" t="str">
        <f t="shared" si="185"/>
        <v/>
      </c>
      <c r="DB89" s="558">
        <f t="shared" si="186"/>
        <v>0</v>
      </c>
      <c r="DC89" s="559">
        <f t="shared" si="187"/>
        <v>0</v>
      </c>
      <c r="DD89" s="153">
        <f t="shared" si="188"/>
        <v>0</v>
      </c>
      <c r="DE89" s="154">
        <v>0</v>
      </c>
      <c r="DF89" s="235">
        <v>0</v>
      </c>
      <c r="DG89" s="557">
        <f t="shared" si="189"/>
        <v>0</v>
      </c>
      <c r="DH89" s="236">
        <v>0</v>
      </c>
      <c r="DI89" s="237">
        <f t="shared" si="239"/>
        <v>0</v>
      </c>
      <c r="DJ89" s="557">
        <f t="shared" si="190"/>
        <v>0</v>
      </c>
      <c r="DK89" s="325">
        <f t="shared" si="191"/>
        <v>0</v>
      </c>
      <c r="DL89" s="324">
        <f t="shared" si="192"/>
        <v>0</v>
      </c>
      <c r="DM89" s="156">
        <f t="shared" si="193"/>
        <v>0</v>
      </c>
      <c r="DN89" s="247">
        <f t="shared" si="194"/>
        <v>0</v>
      </c>
      <c r="DO89" s="94" t="str">
        <f t="shared" si="195"/>
        <v/>
      </c>
      <c r="DP89" s="501">
        <v>0</v>
      </c>
      <c r="DQ89" s="4">
        <v>0</v>
      </c>
      <c r="DR89" s="4">
        <v>0</v>
      </c>
      <c r="DS89" s="498">
        <f t="shared" si="131"/>
        <v>0</v>
      </c>
      <c r="DT89" s="499">
        <f t="shared" si="196"/>
        <v>0</v>
      </c>
      <c r="DU89" s="500" t="str">
        <f t="shared" si="197"/>
        <v/>
      </c>
      <c r="DV89" s="404">
        <v>0</v>
      </c>
      <c r="DW89" s="2">
        <v>0</v>
      </c>
      <c r="DX89" s="2">
        <v>0</v>
      </c>
      <c r="DY89" s="24">
        <f t="shared" si="132"/>
        <v>0</v>
      </c>
      <c r="DZ89" s="249">
        <f t="shared" si="198"/>
        <v>0</v>
      </c>
      <c r="EA89" s="93" t="str">
        <f t="shared" si="199"/>
        <v/>
      </c>
      <c r="EB89" s="152">
        <v>0</v>
      </c>
      <c r="EC89" s="53">
        <v>0</v>
      </c>
      <c r="ED89" s="591">
        <v>0</v>
      </c>
      <c r="EE89" s="560">
        <f t="shared" si="240"/>
        <v>0</v>
      </c>
      <c r="EF89" s="235">
        <v>0</v>
      </c>
      <c r="EG89" s="155">
        <f t="shared" si="200"/>
        <v>0</v>
      </c>
      <c r="EH89" s="236">
        <v>0</v>
      </c>
      <c r="EI89" s="562">
        <f t="shared" si="201"/>
        <v>0</v>
      </c>
      <c r="EJ89" s="247">
        <f t="shared" si="202"/>
        <v>0</v>
      </c>
      <c r="EK89" s="94" t="str">
        <f t="shared" si="203"/>
        <v/>
      </c>
      <c r="EL89" s="6"/>
      <c r="EM89" s="4"/>
      <c r="EN89" s="40" t="str">
        <f t="shared" si="130"/>
        <v/>
      </c>
      <c r="EO89" s="37" t="str">
        <f t="shared" si="204"/>
        <v/>
      </c>
      <c r="EP89" s="27" t="str">
        <f t="shared" si="205"/>
        <v/>
      </c>
      <c r="EQ89" s="119" t="str">
        <f t="shared" si="206"/>
        <v/>
      </c>
      <c r="ER89" s="528" t="str">
        <f t="shared" si="207"/>
        <v/>
      </c>
      <c r="ES89" s="62" t="str">
        <f t="shared" si="208"/>
        <v/>
      </c>
      <c r="ET89" s="51" t="str">
        <f t="shared" si="209"/>
        <v/>
      </c>
      <c r="EU89" s="38" t="str">
        <f t="shared" si="210"/>
        <v/>
      </c>
      <c r="EV89" s="330" t="str">
        <f t="shared" si="211"/>
        <v/>
      </c>
      <c r="EW89" s="75" t="str">
        <f t="shared" si="212"/>
        <v/>
      </c>
      <c r="EX89" s="56" t="str">
        <f t="shared" si="213"/>
        <v/>
      </c>
      <c r="EY89" s="55" t="str">
        <f t="shared" si="214"/>
        <v/>
      </c>
      <c r="EZ89" s="55" t="str">
        <f t="shared" si="215"/>
        <v/>
      </c>
      <c r="FA89" s="55" t="str">
        <f t="shared" si="216"/>
        <v/>
      </c>
      <c r="FB89" s="55" t="str">
        <f t="shared" si="217"/>
        <v/>
      </c>
      <c r="FC89" s="57" t="str">
        <f t="shared" si="218"/>
        <v/>
      </c>
      <c r="FD89" s="56">
        <f t="shared" si="219"/>
        <v>0</v>
      </c>
      <c r="FE89" s="55">
        <f t="shared" si="220"/>
        <v>0</v>
      </c>
      <c r="FF89" s="55">
        <f t="shared" si="221"/>
        <v>0</v>
      </c>
      <c r="FG89" s="55">
        <f t="shared" si="222"/>
        <v>0</v>
      </c>
      <c r="FH89" s="57"/>
      <c r="FI89" s="777"/>
      <c r="FJ89" s="777"/>
      <c r="FK89" s="107">
        <f t="shared" si="223"/>
        <v>0</v>
      </c>
      <c r="FL89" s="107" t="s">
        <v>175</v>
      </c>
      <c r="FM89" s="107">
        <f t="shared" si="224"/>
        <v>200</v>
      </c>
      <c r="FN89" s="107" t="str">
        <f t="shared" si="225"/>
        <v>0/200</v>
      </c>
      <c r="FO89" s="107">
        <f t="shared" si="226"/>
        <v>0</v>
      </c>
      <c r="FP89" s="107" t="s">
        <v>175</v>
      </c>
      <c r="FQ89" s="107">
        <f t="shared" si="227"/>
        <v>200</v>
      </c>
      <c r="FR89" s="107" t="str">
        <f t="shared" si="228"/>
        <v>0/200</v>
      </c>
      <c r="FS89" s="107">
        <f t="shared" si="229"/>
        <v>0</v>
      </c>
      <c r="FT89" s="107" t="s">
        <v>175</v>
      </c>
      <c r="FU89" s="107">
        <f t="shared" si="230"/>
        <v>100</v>
      </c>
      <c r="FV89" s="107" t="str">
        <f t="shared" si="231"/>
        <v>0/100</v>
      </c>
      <c r="FW89" s="107">
        <f t="shared" si="232"/>
        <v>0</v>
      </c>
      <c r="FX89" s="107" t="s">
        <v>175</v>
      </c>
      <c r="FY89" s="107">
        <f t="shared" si="233"/>
        <v>100</v>
      </c>
      <c r="FZ89" s="107" t="str">
        <f t="shared" si="234"/>
        <v>0/100</v>
      </c>
      <c r="GA89" s="107">
        <f t="shared" si="235"/>
        <v>0</v>
      </c>
      <c r="GB89" s="107" t="s">
        <v>175</v>
      </c>
      <c r="GC89" s="107">
        <f t="shared" si="236"/>
        <v>200</v>
      </c>
      <c r="GD89" s="107" t="str">
        <f t="shared" si="151"/>
        <v>0/200</v>
      </c>
    </row>
    <row r="90" spans="1:186" ht="18">
      <c r="A90" s="100">
        <f t="shared" si="152"/>
        <v>0</v>
      </c>
      <c r="B90" s="230">
        <v>82</v>
      </c>
      <c r="C90" s="28">
        <v>82</v>
      </c>
      <c r="D90" s="24">
        <f t="shared" si="153"/>
        <v>0</v>
      </c>
      <c r="E90" s="2"/>
      <c r="F90" s="290"/>
      <c r="G90" s="2"/>
      <c r="H90" s="2"/>
      <c r="I90" s="2"/>
      <c r="J90" s="2"/>
      <c r="K90" s="590"/>
      <c r="L90" s="7">
        <v>0</v>
      </c>
      <c r="M90" s="43">
        <v>0</v>
      </c>
      <c r="N90" s="309">
        <v>0</v>
      </c>
      <c r="O90" s="541">
        <f t="shared" si="133"/>
        <v>0</v>
      </c>
      <c r="P90" s="233">
        <v>0</v>
      </c>
      <c r="Q90" s="541">
        <f t="shared" si="134"/>
        <v>0</v>
      </c>
      <c r="R90" s="234">
        <v>0</v>
      </c>
      <c r="S90" s="541">
        <f t="shared" si="135"/>
        <v>0</v>
      </c>
      <c r="T90" s="246">
        <f t="shared" si="154"/>
        <v>0</v>
      </c>
      <c r="U90" s="25" t="str">
        <f t="shared" si="155"/>
        <v/>
      </c>
      <c r="V90" s="25" t="str">
        <f t="shared" si="156"/>
        <v/>
      </c>
      <c r="W90" s="85" t="str">
        <f t="shared" si="157"/>
        <v/>
      </c>
      <c r="X90" s="346">
        <v>0</v>
      </c>
      <c r="Y90" s="347">
        <v>0</v>
      </c>
      <c r="Z90" s="348">
        <v>0</v>
      </c>
      <c r="AA90" s="544">
        <f t="shared" si="136"/>
        <v>0</v>
      </c>
      <c r="AB90" s="351">
        <v>0</v>
      </c>
      <c r="AC90" s="544">
        <f t="shared" si="137"/>
        <v>0</v>
      </c>
      <c r="AD90" s="352">
        <v>0</v>
      </c>
      <c r="AE90" s="544">
        <f t="shared" si="138"/>
        <v>0</v>
      </c>
      <c r="AF90" s="349">
        <f t="shared" si="158"/>
        <v>0</v>
      </c>
      <c r="AG90" s="344" t="str">
        <f t="shared" si="159"/>
        <v/>
      </c>
      <c r="AH90" s="344" t="str">
        <f t="shared" si="160"/>
        <v/>
      </c>
      <c r="AI90" s="350" t="str">
        <f t="shared" si="161"/>
        <v/>
      </c>
      <c r="AJ90" s="368">
        <v>0</v>
      </c>
      <c r="AK90" s="369">
        <v>0</v>
      </c>
      <c r="AL90" s="370">
        <v>0</v>
      </c>
      <c r="AM90" s="547">
        <f t="shared" si="139"/>
        <v>0</v>
      </c>
      <c r="AN90" s="373">
        <v>0</v>
      </c>
      <c r="AO90" s="547">
        <f t="shared" si="140"/>
        <v>0</v>
      </c>
      <c r="AP90" s="374">
        <v>0</v>
      </c>
      <c r="AQ90" s="547">
        <f t="shared" si="141"/>
        <v>0</v>
      </c>
      <c r="AR90" s="371">
        <f t="shared" si="162"/>
        <v>0</v>
      </c>
      <c r="AS90" s="366" t="str">
        <f t="shared" si="163"/>
        <v/>
      </c>
      <c r="AT90" s="366" t="str">
        <f t="shared" si="164"/>
        <v/>
      </c>
      <c r="AU90" s="372" t="str">
        <f t="shared" si="165"/>
        <v/>
      </c>
      <c r="AV90" s="152">
        <v>0</v>
      </c>
      <c r="AW90" s="53">
        <v>0</v>
      </c>
      <c r="AX90" s="375">
        <v>0</v>
      </c>
      <c r="AY90" s="549">
        <f t="shared" si="142"/>
        <v>0</v>
      </c>
      <c r="AZ90" s="235">
        <v>0</v>
      </c>
      <c r="BA90" s="549">
        <f t="shared" si="143"/>
        <v>0</v>
      </c>
      <c r="BB90" s="236">
        <v>0</v>
      </c>
      <c r="BC90" s="549">
        <f t="shared" si="144"/>
        <v>0</v>
      </c>
      <c r="BD90" s="247">
        <f t="shared" si="166"/>
        <v>0</v>
      </c>
      <c r="BE90" s="54" t="str">
        <f t="shared" si="167"/>
        <v/>
      </c>
      <c r="BF90" s="54" t="str">
        <f t="shared" si="168"/>
        <v/>
      </c>
      <c r="BG90" s="88" t="str">
        <f t="shared" si="169"/>
        <v/>
      </c>
      <c r="BH90" s="95">
        <v>0</v>
      </c>
      <c r="BI90" s="96">
        <v>0</v>
      </c>
      <c r="BJ90" s="376">
        <v>0</v>
      </c>
      <c r="BK90" s="552">
        <f t="shared" si="145"/>
        <v>0</v>
      </c>
      <c r="BL90" s="238">
        <v>0</v>
      </c>
      <c r="BM90" s="552">
        <f t="shared" si="146"/>
        <v>0</v>
      </c>
      <c r="BN90" s="239">
        <v>0</v>
      </c>
      <c r="BO90" s="552">
        <f t="shared" si="147"/>
        <v>0</v>
      </c>
      <c r="BP90" s="248">
        <f t="shared" si="170"/>
        <v>0</v>
      </c>
      <c r="BQ90" s="26" t="str">
        <f t="shared" si="171"/>
        <v/>
      </c>
      <c r="BR90" s="26" t="str">
        <f t="shared" si="172"/>
        <v/>
      </c>
      <c r="BS90" s="39" t="str">
        <f t="shared" si="173"/>
        <v/>
      </c>
      <c r="BT90" s="392">
        <v>0</v>
      </c>
      <c r="BU90" s="393">
        <v>0</v>
      </c>
      <c r="BV90" s="394">
        <v>0</v>
      </c>
      <c r="BW90" s="555">
        <f t="shared" si="148"/>
        <v>0</v>
      </c>
      <c r="BX90" s="397">
        <v>0</v>
      </c>
      <c r="BY90" s="555">
        <f t="shared" si="149"/>
        <v>0</v>
      </c>
      <c r="BZ90" s="398">
        <v>0</v>
      </c>
      <c r="CA90" s="555">
        <f t="shared" si="150"/>
        <v>0</v>
      </c>
      <c r="CB90" s="395">
        <f t="shared" si="174"/>
        <v>0</v>
      </c>
      <c r="CC90" s="390" t="str">
        <f t="shared" si="175"/>
        <v/>
      </c>
      <c r="CD90" s="390" t="str">
        <f t="shared" si="176"/>
        <v/>
      </c>
      <c r="CE90" s="396" t="str">
        <f t="shared" si="177"/>
        <v/>
      </c>
      <c r="CF90" s="92">
        <v>0</v>
      </c>
      <c r="CG90" s="49">
        <v>0</v>
      </c>
      <c r="CH90" s="311"/>
      <c r="CI90" s="50">
        <f t="shared" si="178"/>
        <v>0</v>
      </c>
      <c r="CJ90" s="186">
        <v>0</v>
      </c>
      <c r="CK90" s="240">
        <v>0</v>
      </c>
      <c r="CL90" s="187">
        <f t="shared" si="237"/>
        <v>0</v>
      </c>
      <c r="CM90" s="241">
        <v>0</v>
      </c>
      <c r="CN90" s="242">
        <f t="shared" si="238"/>
        <v>0</v>
      </c>
      <c r="CO90" s="42">
        <f t="shared" si="179"/>
        <v>0</v>
      </c>
      <c r="CP90" s="188">
        <f t="shared" si="180"/>
        <v>0</v>
      </c>
      <c r="CQ90" s="249">
        <f t="shared" si="181"/>
        <v>0</v>
      </c>
      <c r="CR90" s="93" t="str">
        <f t="shared" si="182"/>
        <v/>
      </c>
      <c r="CS90" s="152">
        <v>0</v>
      </c>
      <c r="CT90" s="320">
        <v>0</v>
      </c>
      <c r="CU90" s="557">
        <f t="shared" si="183"/>
        <v>0</v>
      </c>
      <c r="CV90" s="53">
        <v>0</v>
      </c>
      <c r="CW90" s="314"/>
      <c r="CX90" s="557">
        <f t="shared" si="184"/>
        <v>0</v>
      </c>
      <c r="CY90" s="314"/>
      <c r="CZ90" s="314"/>
      <c r="DA90" s="557" t="str">
        <f t="shared" si="185"/>
        <v/>
      </c>
      <c r="DB90" s="558">
        <f t="shared" si="186"/>
        <v>0</v>
      </c>
      <c r="DC90" s="559">
        <f t="shared" si="187"/>
        <v>0</v>
      </c>
      <c r="DD90" s="153">
        <f t="shared" si="188"/>
        <v>0</v>
      </c>
      <c r="DE90" s="154">
        <v>0</v>
      </c>
      <c r="DF90" s="235">
        <v>0</v>
      </c>
      <c r="DG90" s="557">
        <f t="shared" si="189"/>
        <v>0</v>
      </c>
      <c r="DH90" s="236">
        <v>0</v>
      </c>
      <c r="DI90" s="237">
        <f t="shared" si="239"/>
        <v>0</v>
      </c>
      <c r="DJ90" s="557">
        <f t="shared" si="190"/>
        <v>0</v>
      </c>
      <c r="DK90" s="325">
        <f t="shared" si="191"/>
        <v>0</v>
      </c>
      <c r="DL90" s="324">
        <f t="shared" si="192"/>
        <v>0</v>
      </c>
      <c r="DM90" s="156">
        <f t="shared" si="193"/>
        <v>0</v>
      </c>
      <c r="DN90" s="247">
        <f t="shared" si="194"/>
        <v>0</v>
      </c>
      <c r="DO90" s="94" t="str">
        <f t="shared" si="195"/>
        <v/>
      </c>
      <c r="DP90" s="501">
        <v>0</v>
      </c>
      <c r="DQ90" s="4">
        <v>0</v>
      </c>
      <c r="DR90" s="4">
        <v>0</v>
      </c>
      <c r="DS90" s="498">
        <f t="shared" si="131"/>
        <v>0</v>
      </c>
      <c r="DT90" s="499">
        <f t="shared" si="196"/>
        <v>0</v>
      </c>
      <c r="DU90" s="500" t="str">
        <f t="shared" si="197"/>
        <v/>
      </c>
      <c r="DV90" s="404">
        <v>0</v>
      </c>
      <c r="DW90" s="2">
        <v>0</v>
      </c>
      <c r="DX90" s="2">
        <v>0</v>
      </c>
      <c r="DY90" s="24">
        <f t="shared" si="132"/>
        <v>0</v>
      </c>
      <c r="DZ90" s="249">
        <f t="shared" si="198"/>
        <v>0</v>
      </c>
      <c r="EA90" s="93" t="str">
        <f t="shared" si="199"/>
        <v/>
      </c>
      <c r="EB90" s="152">
        <v>0</v>
      </c>
      <c r="EC90" s="53">
        <v>0</v>
      </c>
      <c r="ED90" s="591">
        <v>0</v>
      </c>
      <c r="EE90" s="560">
        <f t="shared" si="240"/>
        <v>0</v>
      </c>
      <c r="EF90" s="235">
        <v>0</v>
      </c>
      <c r="EG90" s="155">
        <f t="shared" si="200"/>
        <v>0</v>
      </c>
      <c r="EH90" s="236">
        <v>0</v>
      </c>
      <c r="EI90" s="562">
        <f t="shared" si="201"/>
        <v>0</v>
      </c>
      <c r="EJ90" s="247">
        <f t="shared" si="202"/>
        <v>0</v>
      </c>
      <c r="EK90" s="94" t="str">
        <f t="shared" si="203"/>
        <v/>
      </c>
      <c r="EL90" s="6"/>
      <c r="EM90" s="4"/>
      <c r="EN90" s="40" t="str">
        <f t="shared" si="130"/>
        <v/>
      </c>
      <c r="EO90" s="37" t="str">
        <f t="shared" si="204"/>
        <v/>
      </c>
      <c r="EP90" s="27" t="str">
        <f t="shared" si="205"/>
        <v/>
      </c>
      <c r="EQ90" s="119" t="str">
        <f t="shared" si="206"/>
        <v/>
      </c>
      <c r="ER90" s="528" t="str">
        <f t="shared" si="207"/>
        <v/>
      </c>
      <c r="ES90" s="62" t="str">
        <f t="shared" si="208"/>
        <v/>
      </c>
      <c r="ET90" s="51" t="str">
        <f t="shared" si="209"/>
        <v/>
      </c>
      <c r="EU90" s="38" t="str">
        <f t="shared" si="210"/>
        <v/>
      </c>
      <c r="EV90" s="330" t="str">
        <f t="shared" si="211"/>
        <v/>
      </c>
      <c r="EW90" s="75" t="str">
        <f t="shared" si="212"/>
        <v/>
      </c>
      <c r="EX90" s="56" t="str">
        <f t="shared" si="213"/>
        <v/>
      </c>
      <c r="EY90" s="55" t="str">
        <f t="shared" si="214"/>
        <v/>
      </c>
      <c r="EZ90" s="55" t="str">
        <f t="shared" si="215"/>
        <v/>
      </c>
      <c r="FA90" s="55" t="str">
        <f t="shared" si="216"/>
        <v/>
      </c>
      <c r="FB90" s="55" t="str">
        <f t="shared" si="217"/>
        <v/>
      </c>
      <c r="FC90" s="57" t="str">
        <f t="shared" si="218"/>
        <v/>
      </c>
      <c r="FD90" s="56">
        <f t="shared" si="219"/>
        <v>0</v>
      </c>
      <c r="FE90" s="55">
        <f t="shared" si="220"/>
        <v>0</v>
      </c>
      <c r="FF90" s="55">
        <f t="shared" si="221"/>
        <v>0</v>
      </c>
      <c r="FG90" s="55">
        <f t="shared" si="222"/>
        <v>0</v>
      </c>
      <c r="FH90" s="57"/>
      <c r="FI90" s="777"/>
      <c r="FJ90" s="777"/>
      <c r="FK90" s="107">
        <f t="shared" si="223"/>
        <v>0</v>
      </c>
      <c r="FL90" s="107" t="s">
        <v>175</v>
      </c>
      <c r="FM90" s="107">
        <f t="shared" si="224"/>
        <v>200</v>
      </c>
      <c r="FN90" s="107" t="str">
        <f t="shared" si="225"/>
        <v>0/200</v>
      </c>
      <c r="FO90" s="107">
        <f t="shared" si="226"/>
        <v>0</v>
      </c>
      <c r="FP90" s="107" t="s">
        <v>175</v>
      </c>
      <c r="FQ90" s="107">
        <f t="shared" si="227"/>
        <v>200</v>
      </c>
      <c r="FR90" s="107" t="str">
        <f t="shared" si="228"/>
        <v>0/200</v>
      </c>
      <c r="FS90" s="107">
        <f t="shared" si="229"/>
        <v>0</v>
      </c>
      <c r="FT90" s="107" t="s">
        <v>175</v>
      </c>
      <c r="FU90" s="107">
        <f t="shared" si="230"/>
        <v>100</v>
      </c>
      <c r="FV90" s="107" t="str">
        <f t="shared" si="231"/>
        <v>0/100</v>
      </c>
      <c r="FW90" s="107">
        <f t="shared" si="232"/>
        <v>0</v>
      </c>
      <c r="FX90" s="107" t="s">
        <v>175</v>
      </c>
      <c r="FY90" s="107">
        <f t="shared" si="233"/>
        <v>100</v>
      </c>
      <c r="FZ90" s="107" t="str">
        <f t="shared" si="234"/>
        <v>0/100</v>
      </c>
      <c r="GA90" s="107">
        <f t="shared" si="235"/>
        <v>0</v>
      </c>
      <c r="GB90" s="107" t="s">
        <v>175</v>
      </c>
      <c r="GC90" s="107">
        <f t="shared" si="236"/>
        <v>200</v>
      </c>
      <c r="GD90" s="107" t="str">
        <f t="shared" si="151"/>
        <v>0/200</v>
      </c>
    </row>
    <row r="91" spans="1:186" ht="18">
      <c r="A91" s="100">
        <f t="shared" si="152"/>
        <v>0</v>
      </c>
      <c r="B91" s="230">
        <v>83</v>
      </c>
      <c r="C91" s="23">
        <v>83</v>
      </c>
      <c r="D91" s="24">
        <f t="shared" si="153"/>
        <v>0</v>
      </c>
      <c r="E91" s="2"/>
      <c r="F91" s="290"/>
      <c r="G91" s="1"/>
      <c r="H91" s="2"/>
      <c r="I91" s="2"/>
      <c r="J91" s="2"/>
      <c r="K91" s="590"/>
      <c r="L91" s="7">
        <v>0</v>
      </c>
      <c r="M91" s="43">
        <v>0</v>
      </c>
      <c r="N91" s="309">
        <v>0</v>
      </c>
      <c r="O91" s="541">
        <f t="shared" si="133"/>
        <v>0</v>
      </c>
      <c r="P91" s="233">
        <v>0</v>
      </c>
      <c r="Q91" s="541">
        <f t="shared" si="134"/>
        <v>0</v>
      </c>
      <c r="R91" s="234">
        <v>0</v>
      </c>
      <c r="S91" s="541">
        <f t="shared" si="135"/>
        <v>0</v>
      </c>
      <c r="T91" s="246">
        <f t="shared" si="154"/>
        <v>0</v>
      </c>
      <c r="U91" s="25" t="str">
        <f t="shared" si="155"/>
        <v/>
      </c>
      <c r="V91" s="25" t="str">
        <f t="shared" si="156"/>
        <v/>
      </c>
      <c r="W91" s="85" t="str">
        <f t="shared" si="157"/>
        <v/>
      </c>
      <c r="X91" s="346">
        <v>0</v>
      </c>
      <c r="Y91" s="347">
        <v>0</v>
      </c>
      <c r="Z91" s="348">
        <v>0</v>
      </c>
      <c r="AA91" s="544">
        <f t="shared" si="136"/>
        <v>0</v>
      </c>
      <c r="AB91" s="351">
        <v>0</v>
      </c>
      <c r="AC91" s="544">
        <f t="shared" si="137"/>
        <v>0</v>
      </c>
      <c r="AD91" s="352">
        <v>0</v>
      </c>
      <c r="AE91" s="544">
        <f t="shared" si="138"/>
        <v>0</v>
      </c>
      <c r="AF91" s="349">
        <f t="shared" si="158"/>
        <v>0</v>
      </c>
      <c r="AG91" s="344" t="str">
        <f t="shared" si="159"/>
        <v/>
      </c>
      <c r="AH91" s="344" t="str">
        <f t="shared" si="160"/>
        <v/>
      </c>
      <c r="AI91" s="350" t="str">
        <f t="shared" si="161"/>
        <v/>
      </c>
      <c r="AJ91" s="368">
        <v>0</v>
      </c>
      <c r="AK91" s="369">
        <v>0</v>
      </c>
      <c r="AL91" s="370">
        <v>0</v>
      </c>
      <c r="AM91" s="547">
        <f t="shared" si="139"/>
        <v>0</v>
      </c>
      <c r="AN91" s="373">
        <v>0</v>
      </c>
      <c r="AO91" s="547">
        <f t="shared" si="140"/>
        <v>0</v>
      </c>
      <c r="AP91" s="374">
        <v>0</v>
      </c>
      <c r="AQ91" s="547">
        <f t="shared" si="141"/>
        <v>0</v>
      </c>
      <c r="AR91" s="371">
        <f t="shared" si="162"/>
        <v>0</v>
      </c>
      <c r="AS91" s="366" t="str">
        <f t="shared" si="163"/>
        <v/>
      </c>
      <c r="AT91" s="366" t="str">
        <f t="shared" si="164"/>
        <v/>
      </c>
      <c r="AU91" s="372" t="str">
        <f t="shared" si="165"/>
        <v/>
      </c>
      <c r="AV91" s="152">
        <v>0</v>
      </c>
      <c r="AW91" s="53">
        <v>0</v>
      </c>
      <c r="AX91" s="375">
        <v>0</v>
      </c>
      <c r="AY91" s="549">
        <f t="shared" si="142"/>
        <v>0</v>
      </c>
      <c r="AZ91" s="235">
        <v>0</v>
      </c>
      <c r="BA91" s="549">
        <f t="shared" si="143"/>
        <v>0</v>
      </c>
      <c r="BB91" s="236">
        <v>0</v>
      </c>
      <c r="BC91" s="549">
        <f t="shared" si="144"/>
        <v>0</v>
      </c>
      <c r="BD91" s="247">
        <f t="shared" si="166"/>
        <v>0</v>
      </c>
      <c r="BE91" s="54" t="str">
        <f t="shared" si="167"/>
        <v/>
      </c>
      <c r="BF91" s="54" t="str">
        <f t="shared" si="168"/>
        <v/>
      </c>
      <c r="BG91" s="88" t="str">
        <f t="shared" si="169"/>
        <v/>
      </c>
      <c r="BH91" s="95">
        <v>0</v>
      </c>
      <c r="BI91" s="96">
        <v>0</v>
      </c>
      <c r="BJ91" s="376">
        <v>0</v>
      </c>
      <c r="BK91" s="552">
        <f t="shared" si="145"/>
        <v>0</v>
      </c>
      <c r="BL91" s="238">
        <v>0</v>
      </c>
      <c r="BM91" s="552">
        <f t="shared" si="146"/>
        <v>0</v>
      </c>
      <c r="BN91" s="239">
        <v>0</v>
      </c>
      <c r="BO91" s="552">
        <f t="shared" si="147"/>
        <v>0</v>
      </c>
      <c r="BP91" s="248">
        <f t="shared" si="170"/>
        <v>0</v>
      </c>
      <c r="BQ91" s="26" t="str">
        <f t="shared" si="171"/>
        <v/>
      </c>
      <c r="BR91" s="26" t="str">
        <f t="shared" si="172"/>
        <v/>
      </c>
      <c r="BS91" s="39" t="str">
        <f t="shared" si="173"/>
        <v/>
      </c>
      <c r="BT91" s="392">
        <v>0</v>
      </c>
      <c r="BU91" s="393">
        <v>0</v>
      </c>
      <c r="BV91" s="394">
        <v>0</v>
      </c>
      <c r="BW91" s="555">
        <f t="shared" si="148"/>
        <v>0</v>
      </c>
      <c r="BX91" s="397">
        <v>0</v>
      </c>
      <c r="BY91" s="555">
        <f t="shared" si="149"/>
        <v>0</v>
      </c>
      <c r="BZ91" s="398">
        <v>0</v>
      </c>
      <c r="CA91" s="555">
        <f t="shared" si="150"/>
        <v>0</v>
      </c>
      <c r="CB91" s="395">
        <f t="shared" si="174"/>
        <v>0</v>
      </c>
      <c r="CC91" s="390" t="str">
        <f t="shared" si="175"/>
        <v/>
      </c>
      <c r="CD91" s="390" t="str">
        <f t="shared" si="176"/>
        <v/>
      </c>
      <c r="CE91" s="396" t="str">
        <f t="shared" si="177"/>
        <v/>
      </c>
      <c r="CF91" s="92">
        <v>0</v>
      </c>
      <c r="CG91" s="49">
        <v>0</v>
      </c>
      <c r="CH91" s="311"/>
      <c r="CI91" s="50">
        <f t="shared" si="178"/>
        <v>0</v>
      </c>
      <c r="CJ91" s="186">
        <v>0</v>
      </c>
      <c r="CK91" s="240">
        <v>0</v>
      </c>
      <c r="CL91" s="187">
        <f t="shared" si="237"/>
        <v>0</v>
      </c>
      <c r="CM91" s="241">
        <v>0</v>
      </c>
      <c r="CN91" s="242">
        <f t="shared" si="238"/>
        <v>0</v>
      </c>
      <c r="CO91" s="42">
        <f t="shared" si="179"/>
        <v>0</v>
      </c>
      <c r="CP91" s="188">
        <f t="shared" si="180"/>
        <v>0</v>
      </c>
      <c r="CQ91" s="249">
        <f t="shared" si="181"/>
        <v>0</v>
      </c>
      <c r="CR91" s="93" t="str">
        <f t="shared" si="182"/>
        <v/>
      </c>
      <c r="CS91" s="152">
        <v>0</v>
      </c>
      <c r="CT91" s="320">
        <v>0</v>
      </c>
      <c r="CU91" s="557">
        <f t="shared" si="183"/>
        <v>0</v>
      </c>
      <c r="CV91" s="53">
        <v>0</v>
      </c>
      <c r="CW91" s="314"/>
      <c r="CX91" s="557">
        <f t="shared" si="184"/>
        <v>0</v>
      </c>
      <c r="CY91" s="314"/>
      <c r="CZ91" s="314"/>
      <c r="DA91" s="557" t="str">
        <f t="shared" si="185"/>
        <v/>
      </c>
      <c r="DB91" s="558">
        <f t="shared" si="186"/>
        <v>0</v>
      </c>
      <c r="DC91" s="559">
        <f t="shared" si="187"/>
        <v>0</v>
      </c>
      <c r="DD91" s="153">
        <f t="shared" si="188"/>
        <v>0</v>
      </c>
      <c r="DE91" s="154">
        <v>0</v>
      </c>
      <c r="DF91" s="235">
        <v>0</v>
      </c>
      <c r="DG91" s="557">
        <f t="shared" si="189"/>
        <v>0</v>
      </c>
      <c r="DH91" s="236">
        <v>0</v>
      </c>
      <c r="DI91" s="237">
        <f t="shared" si="239"/>
        <v>0</v>
      </c>
      <c r="DJ91" s="557">
        <f t="shared" si="190"/>
        <v>0</v>
      </c>
      <c r="DK91" s="325">
        <f t="shared" si="191"/>
        <v>0</v>
      </c>
      <c r="DL91" s="324">
        <f t="shared" si="192"/>
        <v>0</v>
      </c>
      <c r="DM91" s="156">
        <f t="shared" si="193"/>
        <v>0</v>
      </c>
      <c r="DN91" s="247">
        <f t="shared" si="194"/>
        <v>0</v>
      </c>
      <c r="DO91" s="94" t="str">
        <f t="shared" si="195"/>
        <v/>
      </c>
      <c r="DP91" s="501">
        <v>0</v>
      </c>
      <c r="DQ91" s="4">
        <v>0</v>
      </c>
      <c r="DR91" s="4">
        <v>0</v>
      </c>
      <c r="DS91" s="498">
        <f t="shared" si="131"/>
        <v>0</v>
      </c>
      <c r="DT91" s="499">
        <f t="shared" si="196"/>
        <v>0</v>
      </c>
      <c r="DU91" s="500" t="str">
        <f t="shared" si="197"/>
        <v/>
      </c>
      <c r="DV91" s="404">
        <v>0</v>
      </c>
      <c r="DW91" s="2">
        <v>0</v>
      </c>
      <c r="DX91" s="2">
        <v>0</v>
      </c>
      <c r="DY91" s="24">
        <f t="shared" si="132"/>
        <v>0</v>
      </c>
      <c r="DZ91" s="249">
        <f t="shared" si="198"/>
        <v>0</v>
      </c>
      <c r="EA91" s="93" t="str">
        <f t="shared" si="199"/>
        <v/>
      </c>
      <c r="EB91" s="152">
        <v>0</v>
      </c>
      <c r="EC91" s="53">
        <v>0</v>
      </c>
      <c r="ED91" s="591">
        <v>0</v>
      </c>
      <c r="EE91" s="560">
        <f t="shared" si="240"/>
        <v>0</v>
      </c>
      <c r="EF91" s="235">
        <v>0</v>
      </c>
      <c r="EG91" s="155">
        <f t="shared" si="200"/>
        <v>0</v>
      </c>
      <c r="EH91" s="236">
        <v>0</v>
      </c>
      <c r="EI91" s="562">
        <f t="shared" si="201"/>
        <v>0</v>
      </c>
      <c r="EJ91" s="247">
        <f t="shared" si="202"/>
        <v>0</v>
      </c>
      <c r="EK91" s="94" t="str">
        <f t="shared" si="203"/>
        <v/>
      </c>
      <c r="EL91" s="6"/>
      <c r="EM91" s="4"/>
      <c r="EN91" s="40" t="str">
        <f t="shared" si="130"/>
        <v/>
      </c>
      <c r="EO91" s="37" t="str">
        <f t="shared" si="204"/>
        <v/>
      </c>
      <c r="EP91" s="27" t="str">
        <f t="shared" si="205"/>
        <v/>
      </c>
      <c r="EQ91" s="119" t="str">
        <f t="shared" si="206"/>
        <v/>
      </c>
      <c r="ER91" s="528" t="str">
        <f t="shared" si="207"/>
        <v/>
      </c>
      <c r="ES91" s="62" t="str">
        <f t="shared" si="208"/>
        <v/>
      </c>
      <c r="ET91" s="51" t="str">
        <f t="shared" si="209"/>
        <v/>
      </c>
      <c r="EU91" s="38" t="str">
        <f t="shared" si="210"/>
        <v/>
      </c>
      <c r="EV91" s="330" t="str">
        <f t="shared" si="211"/>
        <v/>
      </c>
      <c r="EW91" s="75" t="str">
        <f t="shared" si="212"/>
        <v/>
      </c>
      <c r="EX91" s="56" t="str">
        <f t="shared" si="213"/>
        <v/>
      </c>
      <c r="EY91" s="55" t="str">
        <f t="shared" si="214"/>
        <v/>
      </c>
      <c r="EZ91" s="55" t="str">
        <f t="shared" si="215"/>
        <v/>
      </c>
      <c r="FA91" s="55" t="str">
        <f t="shared" si="216"/>
        <v/>
      </c>
      <c r="FB91" s="55" t="str">
        <f t="shared" si="217"/>
        <v/>
      </c>
      <c r="FC91" s="57" t="str">
        <f t="shared" si="218"/>
        <v/>
      </c>
      <c r="FD91" s="56">
        <f t="shared" si="219"/>
        <v>0</v>
      </c>
      <c r="FE91" s="55">
        <f t="shared" si="220"/>
        <v>0</v>
      </c>
      <c r="FF91" s="55">
        <f t="shared" si="221"/>
        <v>0</v>
      </c>
      <c r="FG91" s="55">
        <f t="shared" si="222"/>
        <v>0</v>
      </c>
      <c r="FH91" s="57"/>
      <c r="FI91" s="777"/>
      <c r="FJ91" s="777"/>
      <c r="FK91" s="107">
        <f t="shared" si="223"/>
        <v>0</v>
      </c>
      <c r="FL91" s="107" t="s">
        <v>175</v>
      </c>
      <c r="FM91" s="107">
        <f t="shared" si="224"/>
        <v>200</v>
      </c>
      <c r="FN91" s="107" t="str">
        <f t="shared" si="225"/>
        <v>0/200</v>
      </c>
      <c r="FO91" s="107">
        <f t="shared" si="226"/>
        <v>0</v>
      </c>
      <c r="FP91" s="107" t="s">
        <v>175</v>
      </c>
      <c r="FQ91" s="107">
        <f t="shared" si="227"/>
        <v>200</v>
      </c>
      <c r="FR91" s="107" t="str">
        <f t="shared" si="228"/>
        <v>0/200</v>
      </c>
      <c r="FS91" s="107">
        <f t="shared" si="229"/>
        <v>0</v>
      </c>
      <c r="FT91" s="107" t="s">
        <v>175</v>
      </c>
      <c r="FU91" s="107">
        <f t="shared" si="230"/>
        <v>100</v>
      </c>
      <c r="FV91" s="107" t="str">
        <f t="shared" si="231"/>
        <v>0/100</v>
      </c>
      <c r="FW91" s="107">
        <f t="shared" si="232"/>
        <v>0</v>
      </c>
      <c r="FX91" s="107" t="s">
        <v>175</v>
      </c>
      <c r="FY91" s="107">
        <f t="shared" si="233"/>
        <v>100</v>
      </c>
      <c r="FZ91" s="107" t="str">
        <f t="shared" si="234"/>
        <v>0/100</v>
      </c>
      <c r="GA91" s="107">
        <f t="shared" si="235"/>
        <v>0</v>
      </c>
      <c r="GB91" s="107" t="s">
        <v>175</v>
      </c>
      <c r="GC91" s="107">
        <f t="shared" si="236"/>
        <v>200</v>
      </c>
      <c r="GD91" s="107" t="str">
        <f t="shared" si="151"/>
        <v>0/200</v>
      </c>
    </row>
    <row r="92" spans="1:186" ht="18">
      <c r="A92" s="100">
        <f t="shared" si="152"/>
        <v>0</v>
      </c>
      <c r="B92" s="230">
        <v>84</v>
      </c>
      <c r="C92" s="28">
        <v>84</v>
      </c>
      <c r="D92" s="24">
        <f t="shared" si="153"/>
        <v>0</v>
      </c>
      <c r="E92" s="2"/>
      <c r="F92" s="290"/>
      <c r="G92" s="2"/>
      <c r="H92" s="2"/>
      <c r="I92" s="2"/>
      <c r="J92" s="2"/>
      <c r="K92" s="590"/>
      <c r="L92" s="7">
        <v>0</v>
      </c>
      <c r="M92" s="43">
        <v>0</v>
      </c>
      <c r="N92" s="309">
        <v>0</v>
      </c>
      <c r="O92" s="541">
        <f t="shared" si="133"/>
        <v>0</v>
      </c>
      <c r="P92" s="233">
        <v>0</v>
      </c>
      <c r="Q92" s="541">
        <f t="shared" si="134"/>
        <v>0</v>
      </c>
      <c r="R92" s="234">
        <v>0</v>
      </c>
      <c r="S92" s="541">
        <f t="shared" si="135"/>
        <v>0</v>
      </c>
      <c r="T92" s="246">
        <f t="shared" si="154"/>
        <v>0</v>
      </c>
      <c r="U92" s="25" t="str">
        <f t="shared" si="155"/>
        <v/>
      </c>
      <c r="V92" s="25" t="str">
        <f t="shared" si="156"/>
        <v/>
      </c>
      <c r="W92" s="85" t="str">
        <f t="shared" si="157"/>
        <v/>
      </c>
      <c r="X92" s="346">
        <v>0</v>
      </c>
      <c r="Y92" s="347">
        <v>0</v>
      </c>
      <c r="Z92" s="348">
        <v>0</v>
      </c>
      <c r="AA92" s="544">
        <f t="shared" si="136"/>
        <v>0</v>
      </c>
      <c r="AB92" s="351">
        <v>0</v>
      </c>
      <c r="AC92" s="544">
        <f t="shared" si="137"/>
        <v>0</v>
      </c>
      <c r="AD92" s="352">
        <v>0</v>
      </c>
      <c r="AE92" s="544">
        <f t="shared" si="138"/>
        <v>0</v>
      </c>
      <c r="AF92" s="349">
        <f t="shared" si="158"/>
        <v>0</v>
      </c>
      <c r="AG92" s="344" t="str">
        <f t="shared" si="159"/>
        <v/>
      </c>
      <c r="AH92" s="344" t="str">
        <f t="shared" si="160"/>
        <v/>
      </c>
      <c r="AI92" s="350" t="str">
        <f t="shared" si="161"/>
        <v/>
      </c>
      <c r="AJ92" s="368">
        <v>0</v>
      </c>
      <c r="AK92" s="369">
        <v>0</v>
      </c>
      <c r="AL92" s="370">
        <v>0</v>
      </c>
      <c r="AM92" s="547">
        <f t="shared" si="139"/>
        <v>0</v>
      </c>
      <c r="AN92" s="373">
        <v>0</v>
      </c>
      <c r="AO92" s="547">
        <f t="shared" si="140"/>
        <v>0</v>
      </c>
      <c r="AP92" s="374">
        <v>0</v>
      </c>
      <c r="AQ92" s="547">
        <f t="shared" si="141"/>
        <v>0</v>
      </c>
      <c r="AR92" s="371">
        <f t="shared" si="162"/>
        <v>0</v>
      </c>
      <c r="AS92" s="366" t="str">
        <f t="shared" si="163"/>
        <v/>
      </c>
      <c r="AT92" s="366" t="str">
        <f t="shared" si="164"/>
        <v/>
      </c>
      <c r="AU92" s="372" t="str">
        <f t="shared" si="165"/>
        <v/>
      </c>
      <c r="AV92" s="152">
        <v>0</v>
      </c>
      <c r="AW92" s="53">
        <v>0</v>
      </c>
      <c r="AX92" s="375">
        <v>0</v>
      </c>
      <c r="AY92" s="549">
        <f t="shared" si="142"/>
        <v>0</v>
      </c>
      <c r="AZ92" s="235">
        <v>0</v>
      </c>
      <c r="BA92" s="549">
        <f t="shared" si="143"/>
        <v>0</v>
      </c>
      <c r="BB92" s="236">
        <v>0</v>
      </c>
      <c r="BC92" s="549">
        <f t="shared" si="144"/>
        <v>0</v>
      </c>
      <c r="BD92" s="247">
        <f t="shared" si="166"/>
        <v>0</v>
      </c>
      <c r="BE92" s="54" t="str">
        <f t="shared" si="167"/>
        <v/>
      </c>
      <c r="BF92" s="54" t="str">
        <f t="shared" si="168"/>
        <v/>
      </c>
      <c r="BG92" s="88" t="str">
        <f t="shared" si="169"/>
        <v/>
      </c>
      <c r="BH92" s="95">
        <v>0</v>
      </c>
      <c r="BI92" s="96">
        <v>0</v>
      </c>
      <c r="BJ92" s="376">
        <v>0</v>
      </c>
      <c r="BK92" s="552">
        <f t="shared" si="145"/>
        <v>0</v>
      </c>
      <c r="BL92" s="238">
        <v>0</v>
      </c>
      <c r="BM92" s="552">
        <f t="shared" si="146"/>
        <v>0</v>
      </c>
      <c r="BN92" s="239">
        <v>0</v>
      </c>
      <c r="BO92" s="552">
        <f t="shared" si="147"/>
        <v>0</v>
      </c>
      <c r="BP92" s="248">
        <f t="shared" si="170"/>
        <v>0</v>
      </c>
      <c r="BQ92" s="26" t="str">
        <f t="shared" si="171"/>
        <v/>
      </c>
      <c r="BR92" s="26" t="str">
        <f t="shared" si="172"/>
        <v/>
      </c>
      <c r="BS92" s="39" t="str">
        <f t="shared" si="173"/>
        <v/>
      </c>
      <c r="BT92" s="392">
        <v>0</v>
      </c>
      <c r="BU92" s="393">
        <v>0</v>
      </c>
      <c r="BV92" s="394">
        <v>0</v>
      </c>
      <c r="BW92" s="555">
        <f t="shared" si="148"/>
        <v>0</v>
      </c>
      <c r="BX92" s="397">
        <v>0</v>
      </c>
      <c r="BY92" s="555">
        <f t="shared" si="149"/>
        <v>0</v>
      </c>
      <c r="BZ92" s="398">
        <v>0</v>
      </c>
      <c r="CA92" s="555">
        <f t="shared" si="150"/>
        <v>0</v>
      </c>
      <c r="CB92" s="395">
        <f t="shared" si="174"/>
        <v>0</v>
      </c>
      <c r="CC92" s="390" t="str">
        <f t="shared" si="175"/>
        <v/>
      </c>
      <c r="CD92" s="390" t="str">
        <f t="shared" si="176"/>
        <v/>
      </c>
      <c r="CE92" s="396" t="str">
        <f t="shared" si="177"/>
        <v/>
      </c>
      <c r="CF92" s="92">
        <v>0</v>
      </c>
      <c r="CG92" s="49">
        <v>0</v>
      </c>
      <c r="CH92" s="311"/>
      <c r="CI92" s="50">
        <f t="shared" si="178"/>
        <v>0</v>
      </c>
      <c r="CJ92" s="186">
        <v>0</v>
      </c>
      <c r="CK92" s="240">
        <v>0</v>
      </c>
      <c r="CL92" s="187">
        <f t="shared" si="237"/>
        <v>0</v>
      </c>
      <c r="CM92" s="241">
        <v>0</v>
      </c>
      <c r="CN92" s="242">
        <f t="shared" si="238"/>
        <v>0</v>
      </c>
      <c r="CO92" s="42">
        <f t="shared" si="179"/>
        <v>0</v>
      </c>
      <c r="CP92" s="188">
        <f t="shared" si="180"/>
        <v>0</v>
      </c>
      <c r="CQ92" s="249">
        <f t="shared" si="181"/>
        <v>0</v>
      </c>
      <c r="CR92" s="93" t="str">
        <f t="shared" si="182"/>
        <v/>
      </c>
      <c r="CS92" s="152">
        <v>0</v>
      </c>
      <c r="CT92" s="320">
        <v>0</v>
      </c>
      <c r="CU92" s="557">
        <f t="shared" si="183"/>
        <v>0</v>
      </c>
      <c r="CV92" s="53">
        <v>0</v>
      </c>
      <c r="CW92" s="314"/>
      <c r="CX92" s="557">
        <f t="shared" si="184"/>
        <v>0</v>
      </c>
      <c r="CY92" s="314"/>
      <c r="CZ92" s="314"/>
      <c r="DA92" s="557" t="str">
        <f t="shared" si="185"/>
        <v/>
      </c>
      <c r="DB92" s="558">
        <f t="shared" si="186"/>
        <v>0</v>
      </c>
      <c r="DC92" s="559">
        <f t="shared" si="187"/>
        <v>0</v>
      </c>
      <c r="DD92" s="153">
        <f t="shared" si="188"/>
        <v>0</v>
      </c>
      <c r="DE92" s="154">
        <v>0</v>
      </c>
      <c r="DF92" s="235">
        <v>0</v>
      </c>
      <c r="DG92" s="557">
        <f t="shared" si="189"/>
        <v>0</v>
      </c>
      <c r="DH92" s="236">
        <v>0</v>
      </c>
      <c r="DI92" s="237">
        <f t="shared" si="239"/>
        <v>0</v>
      </c>
      <c r="DJ92" s="557">
        <f t="shared" si="190"/>
        <v>0</v>
      </c>
      <c r="DK92" s="325">
        <f t="shared" si="191"/>
        <v>0</v>
      </c>
      <c r="DL92" s="324">
        <f t="shared" si="192"/>
        <v>0</v>
      </c>
      <c r="DM92" s="156">
        <f t="shared" si="193"/>
        <v>0</v>
      </c>
      <c r="DN92" s="247">
        <f t="shared" si="194"/>
        <v>0</v>
      </c>
      <c r="DO92" s="94" t="str">
        <f t="shared" si="195"/>
        <v/>
      </c>
      <c r="DP92" s="501">
        <v>0</v>
      </c>
      <c r="DQ92" s="4">
        <v>0</v>
      </c>
      <c r="DR92" s="4">
        <v>0</v>
      </c>
      <c r="DS92" s="498">
        <f t="shared" si="131"/>
        <v>0</v>
      </c>
      <c r="DT92" s="499">
        <f t="shared" si="196"/>
        <v>0</v>
      </c>
      <c r="DU92" s="500" t="str">
        <f t="shared" si="197"/>
        <v/>
      </c>
      <c r="DV92" s="404">
        <v>0</v>
      </c>
      <c r="DW92" s="2">
        <v>0</v>
      </c>
      <c r="DX92" s="2">
        <v>0</v>
      </c>
      <c r="DY92" s="24">
        <f t="shared" si="132"/>
        <v>0</v>
      </c>
      <c r="DZ92" s="249">
        <f t="shared" si="198"/>
        <v>0</v>
      </c>
      <c r="EA92" s="93" t="str">
        <f t="shared" si="199"/>
        <v/>
      </c>
      <c r="EB92" s="152">
        <v>0</v>
      </c>
      <c r="EC92" s="53">
        <v>0</v>
      </c>
      <c r="ED92" s="591">
        <v>0</v>
      </c>
      <c r="EE92" s="560">
        <f t="shared" si="240"/>
        <v>0</v>
      </c>
      <c r="EF92" s="235">
        <v>0</v>
      </c>
      <c r="EG92" s="155">
        <f t="shared" si="200"/>
        <v>0</v>
      </c>
      <c r="EH92" s="236">
        <v>0</v>
      </c>
      <c r="EI92" s="562">
        <f t="shared" si="201"/>
        <v>0</v>
      </c>
      <c r="EJ92" s="247">
        <f t="shared" si="202"/>
        <v>0</v>
      </c>
      <c r="EK92" s="94" t="str">
        <f t="shared" si="203"/>
        <v/>
      </c>
      <c r="EL92" s="6"/>
      <c r="EM92" s="4"/>
      <c r="EN92" s="40" t="str">
        <f t="shared" si="130"/>
        <v/>
      </c>
      <c r="EO92" s="37" t="str">
        <f t="shared" si="204"/>
        <v/>
      </c>
      <c r="EP92" s="27" t="str">
        <f t="shared" si="205"/>
        <v/>
      </c>
      <c r="EQ92" s="119" t="str">
        <f t="shared" si="206"/>
        <v/>
      </c>
      <c r="ER92" s="528" t="str">
        <f t="shared" si="207"/>
        <v/>
      </c>
      <c r="ES92" s="62" t="str">
        <f t="shared" si="208"/>
        <v/>
      </c>
      <c r="ET92" s="51" t="str">
        <f t="shared" si="209"/>
        <v/>
      </c>
      <c r="EU92" s="38" t="str">
        <f t="shared" si="210"/>
        <v/>
      </c>
      <c r="EV92" s="330" t="str">
        <f t="shared" si="211"/>
        <v/>
      </c>
      <c r="EW92" s="75" t="str">
        <f t="shared" si="212"/>
        <v/>
      </c>
      <c r="EX92" s="56" t="str">
        <f t="shared" si="213"/>
        <v/>
      </c>
      <c r="EY92" s="55" t="str">
        <f t="shared" si="214"/>
        <v/>
      </c>
      <c r="EZ92" s="55" t="str">
        <f t="shared" si="215"/>
        <v/>
      </c>
      <c r="FA92" s="55" t="str">
        <f t="shared" si="216"/>
        <v/>
      </c>
      <c r="FB92" s="55" t="str">
        <f t="shared" si="217"/>
        <v/>
      </c>
      <c r="FC92" s="57" t="str">
        <f t="shared" si="218"/>
        <v/>
      </c>
      <c r="FD92" s="56">
        <f t="shared" si="219"/>
        <v>0</v>
      </c>
      <c r="FE92" s="55">
        <f t="shared" si="220"/>
        <v>0</v>
      </c>
      <c r="FF92" s="55">
        <f t="shared" si="221"/>
        <v>0</v>
      </c>
      <c r="FG92" s="55">
        <f t="shared" si="222"/>
        <v>0</v>
      </c>
      <c r="FH92" s="57"/>
      <c r="FI92" s="777"/>
      <c r="FJ92" s="777"/>
      <c r="FK92" s="107">
        <f t="shared" si="223"/>
        <v>0</v>
      </c>
      <c r="FL92" s="107" t="s">
        <v>175</v>
      </c>
      <c r="FM92" s="107">
        <f t="shared" si="224"/>
        <v>200</v>
      </c>
      <c r="FN92" s="107" t="str">
        <f t="shared" si="225"/>
        <v>0/200</v>
      </c>
      <c r="FO92" s="107">
        <f t="shared" si="226"/>
        <v>0</v>
      </c>
      <c r="FP92" s="107" t="s">
        <v>175</v>
      </c>
      <c r="FQ92" s="107">
        <f t="shared" si="227"/>
        <v>200</v>
      </c>
      <c r="FR92" s="107" t="str">
        <f t="shared" si="228"/>
        <v>0/200</v>
      </c>
      <c r="FS92" s="107">
        <f t="shared" si="229"/>
        <v>0</v>
      </c>
      <c r="FT92" s="107" t="s">
        <v>175</v>
      </c>
      <c r="FU92" s="107">
        <f t="shared" si="230"/>
        <v>100</v>
      </c>
      <c r="FV92" s="107" t="str">
        <f t="shared" si="231"/>
        <v>0/100</v>
      </c>
      <c r="FW92" s="107">
        <f t="shared" si="232"/>
        <v>0</v>
      </c>
      <c r="FX92" s="107" t="s">
        <v>175</v>
      </c>
      <c r="FY92" s="107">
        <f t="shared" si="233"/>
        <v>100</v>
      </c>
      <c r="FZ92" s="107" t="str">
        <f t="shared" si="234"/>
        <v>0/100</v>
      </c>
      <c r="GA92" s="107">
        <f t="shared" si="235"/>
        <v>0</v>
      </c>
      <c r="GB92" s="107" t="s">
        <v>175</v>
      </c>
      <c r="GC92" s="107">
        <f t="shared" si="236"/>
        <v>200</v>
      </c>
      <c r="GD92" s="107" t="str">
        <f t="shared" si="151"/>
        <v>0/200</v>
      </c>
    </row>
    <row r="93" spans="1:186" ht="18">
      <c r="A93" s="100">
        <f t="shared" si="152"/>
        <v>0</v>
      </c>
      <c r="B93" s="230">
        <v>85</v>
      </c>
      <c r="C93" s="23">
        <v>85</v>
      </c>
      <c r="D93" s="24">
        <f t="shared" si="153"/>
        <v>0</v>
      </c>
      <c r="E93" s="2"/>
      <c r="F93" s="290"/>
      <c r="G93" s="1"/>
      <c r="H93" s="2"/>
      <c r="I93" s="2"/>
      <c r="J93" s="2"/>
      <c r="K93" s="590"/>
      <c r="L93" s="7">
        <v>0</v>
      </c>
      <c r="M93" s="43">
        <v>0</v>
      </c>
      <c r="N93" s="309">
        <v>0</v>
      </c>
      <c r="O93" s="541">
        <f t="shared" si="133"/>
        <v>0</v>
      </c>
      <c r="P93" s="233">
        <v>0</v>
      </c>
      <c r="Q93" s="541">
        <f t="shared" si="134"/>
        <v>0</v>
      </c>
      <c r="R93" s="234">
        <v>0</v>
      </c>
      <c r="S93" s="541">
        <f t="shared" si="135"/>
        <v>0</v>
      </c>
      <c r="T93" s="246">
        <f t="shared" si="154"/>
        <v>0</v>
      </c>
      <c r="U93" s="25" t="str">
        <f t="shared" si="155"/>
        <v/>
      </c>
      <c r="V93" s="25" t="str">
        <f t="shared" si="156"/>
        <v/>
      </c>
      <c r="W93" s="85" t="str">
        <f t="shared" si="157"/>
        <v/>
      </c>
      <c r="X93" s="346">
        <v>0</v>
      </c>
      <c r="Y93" s="347">
        <v>0</v>
      </c>
      <c r="Z93" s="348">
        <v>0</v>
      </c>
      <c r="AA93" s="544">
        <f t="shared" si="136"/>
        <v>0</v>
      </c>
      <c r="AB93" s="351">
        <v>0</v>
      </c>
      <c r="AC93" s="544">
        <f t="shared" si="137"/>
        <v>0</v>
      </c>
      <c r="AD93" s="352">
        <v>0</v>
      </c>
      <c r="AE93" s="544">
        <f t="shared" si="138"/>
        <v>0</v>
      </c>
      <c r="AF93" s="349">
        <f t="shared" si="158"/>
        <v>0</v>
      </c>
      <c r="AG93" s="344" t="str">
        <f t="shared" si="159"/>
        <v/>
      </c>
      <c r="AH93" s="344" t="str">
        <f t="shared" si="160"/>
        <v/>
      </c>
      <c r="AI93" s="350" t="str">
        <f t="shared" si="161"/>
        <v/>
      </c>
      <c r="AJ93" s="368">
        <v>0</v>
      </c>
      <c r="AK93" s="369">
        <v>0</v>
      </c>
      <c r="AL93" s="370">
        <v>0</v>
      </c>
      <c r="AM93" s="547">
        <f t="shared" si="139"/>
        <v>0</v>
      </c>
      <c r="AN93" s="373">
        <v>0</v>
      </c>
      <c r="AO93" s="547">
        <f t="shared" si="140"/>
        <v>0</v>
      </c>
      <c r="AP93" s="374">
        <v>0</v>
      </c>
      <c r="AQ93" s="547">
        <f t="shared" si="141"/>
        <v>0</v>
      </c>
      <c r="AR93" s="371">
        <f t="shared" si="162"/>
        <v>0</v>
      </c>
      <c r="AS93" s="366" t="str">
        <f t="shared" si="163"/>
        <v/>
      </c>
      <c r="AT93" s="366" t="str">
        <f t="shared" si="164"/>
        <v/>
      </c>
      <c r="AU93" s="372" t="str">
        <f t="shared" si="165"/>
        <v/>
      </c>
      <c r="AV93" s="152">
        <v>0</v>
      </c>
      <c r="AW93" s="53">
        <v>0</v>
      </c>
      <c r="AX93" s="375">
        <v>0</v>
      </c>
      <c r="AY93" s="549">
        <f t="shared" si="142"/>
        <v>0</v>
      </c>
      <c r="AZ93" s="235">
        <v>0</v>
      </c>
      <c r="BA93" s="549">
        <f t="shared" si="143"/>
        <v>0</v>
      </c>
      <c r="BB93" s="236">
        <v>0</v>
      </c>
      <c r="BC93" s="549">
        <f t="shared" si="144"/>
        <v>0</v>
      </c>
      <c r="BD93" s="247">
        <f t="shared" si="166"/>
        <v>0</v>
      </c>
      <c r="BE93" s="54" t="str">
        <f t="shared" si="167"/>
        <v/>
      </c>
      <c r="BF93" s="54" t="str">
        <f t="shared" si="168"/>
        <v/>
      </c>
      <c r="BG93" s="88" t="str">
        <f t="shared" si="169"/>
        <v/>
      </c>
      <c r="BH93" s="95">
        <v>0</v>
      </c>
      <c r="BI93" s="96">
        <v>0</v>
      </c>
      <c r="BJ93" s="376">
        <v>0</v>
      </c>
      <c r="BK93" s="552">
        <f t="shared" si="145"/>
        <v>0</v>
      </c>
      <c r="BL93" s="238">
        <v>0</v>
      </c>
      <c r="BM93" s="552">
        <f t="shared" si="146"/>
        <v>0</v>
      </c>
      <c r="BN93" s="239">
        <v>0</v>
      </c>
      <c r="BO93" s="552">
        <f t="shared" si="147"/>
        <v>0</v>
      </c>
      <c r="BP93" s="248">
        <f t="shared" si="170"/>
        <v>0</v>
      </c>
      <c r="BQ93" s="26" t="str">
        <f t="shared" si="171"/>
        <v/>
      </c>
      <c r="BR93" s="26" t="str">
        <f t="shared" si="172"/>
        <v/>
      </c>
      <c r="BS93" s="39" t="str">
        <f t="shared" si="173"/>
        <v/>
      </c>
      <c r="BT93" s="392">
        <v>0</v>
      </c>
      <c r="BU93" s="393">
        <v>0</v>
      </c>
      <c r="BV93" s="394">
        <v>0</v>
      </c>
      <c r="BW93" s="555">
        <f t="shared" si="148"/>
        <v>0</v>
      </c>
      <c r="BX93" s="397">
        <v>0</v>
      </c>
      <c r="BY93" s="555">
        <f t="shared" si="149"/>
        <v>0</v>
      </c>
      <c r="BZ93" s="398">
        <v>0</v>
      </c>
      <c r="CA93" s="555">
        <f t="shared" si="150"/>
        <v>0</v>
      </c>
      <c r="CB93" s="395">
        <f t="shared" si="174"/>
        <v>0</v>
      </c>
      <c r="CC93" s="390" t="str">
        <f t="shared" si="175"/>
        <v/>
      </c>
      <c r="CD93" s="390" t="str">
        <f t="shared" si="176"/>
        <v/>
      </c>
      <c r="CE93" s="396" t="str">
        <f t="shared" si="177"/>
        <v/>
      </c>
      <c r="CF93" s="92">
        <v>0</v>
      </c>
      <c r="CG93" s="49">
        <v>0</v>
      </c>
      <c r="CH93" s="311"/>
      <c r="CI93" s="50">
        <f t="shared" si="178"/>
        <v>0</v>
      </c>
      <c r="CJ93" s="186">
        <v>0</v>
      </c>
      <c r="CK93" s="240">
        <v>0</v>
      </c>
      <c r="CL93" s="187">
        <f t="shared" si="237"/>
        <v>0</v>
      </c>
      <c r="CM93" s="241">
        <v>0</v>
      </c>
      <c r="CN93" s="242">
        <f t="shared" si="238"/>
        <v>0</v>
      </c>
      <c r="CO93" s="42">
        <f t="shared" si="179"/>
        <v>0</v>
      </c>
      <c r="CP93" s="188">
        <f t="shared" si="180"/>
        <v>0</v>
      </c>
      <c r="CQ93" s="249">
        <f t="shared" si="181"/>
        <v>0</v>
      </c>
      <c r="CR93" s="93" t="str">
        <f t="shared" si="182"/>
        <v/>
      </c>
      <c r="CS93" s="152">
        <v>0</v>
      </c>
      <c r="CT93" s="320">
        <v>0</v>
      </c>
      <c r="CU93" s="557">
        <f t="shared" si="183"/>
        <v>0</v>
      </c>
      <c r="CV93" s="53">
        <v>0</v>
      </c>
      <c r="CW93" s="314"/>
      <c r="CX93" s="557">
        <f t="shared" si="184"/>
        <v>0</v>
      </c>
      <c r="CY93" s="314"/>
      <c r="CZ93" s="314"/>
      <c r="DA93" s="557" t="str">
        <f t="shared" si="185"/>
        <v/>
      </c>
      <c r="DB93" s="558">
        <f t="shared" si="186"/>
        <v>0</v>
      </c>
      <c r="DC93" s="559">
        <f t="shared" si="187"/>
        <v>0</v>
      </c>
      <c r="DD93" s="153">
        <f t="shared" si="188"/>
        <v>0</v>
      </c>
      <c r="DE93" s="154">
        <v>0</v>
      </c>
      <c r="DF93" s="235">
        <v>0</v>
      </c>
      <c r="DG93" s="557">
        <f t="shared" si="189"/>
        <v>0</v>
      </c>
      <c r="DH93" s="236">
        <v>0</v>
      </c>
      <c r="DI93" s="237">
        <f t="shared" si="239"/>
        <v>0</v>
      </c>
      <c r="DJ93" s="557">
        <f t="shared" si="190"/>
        <v>0</v>
      </c>
      <c r="DK93" s="325">
        <f t="shared" si="191"/>
        <v>0</v>
      </c>
      <c r="DL93" s="324">
        <f t="shared" si="192"/>
        <v>0</v>
      </c>
      <c r="DM93" s="156">
        <f t="shared" si="193"/>
        <v>0</v>
      </c>
      <c r="DN93" s="247">
        <f t="shared" si="194"/>
        <v>0</v>
      </c>
      <c r="DO93" s="94" t="str">
        <f t="shared" si="195"/>
        <v/>
      </c>
      <c r="DP93" s="501">
        <v>0</v>
      </c>
      <c r="DQ93" s="4">
        <v>0</v>
      </c>
      <c r="DR93" s="4">
        <v>0</v>
      </c>
      <c r="DS93" s="498">
        <f t="shared" si="131"/>
        <v>0</v>
      </c>
      <c r="DT93" s="499">
        <f t="shared" si="196"/>
        <v>0</v>
      </c>
      <c r="DU93" s="500" t="str">
        <f t="shared" si="197"/>
        <v/>
      </c>
      <c r="DV93" s="404">
        <v>0</v>
      </c>
      <c r="DW93" s="2">
        <v>0</v>
      </c>
      <c r="DX93" s="2">
        <v>0</v>
      </c>
      <c r="DY93" s="24">
        <f t="shared" si="132"/>
        <v>0</v>
      </c>
      <c r="DZ93" s="249">
        <f t="shared" si="198"/>
        <v>0</v>
      </c>
      <c r="EA93" s="93" t="str">
        <f t="shared" si="199"/>
        <v/>
      </c>
      <c r="EB93" s="152">
        <v>0</v>
      </c>
      <c r="EC93" s="53">
        <v>0</v>
      </c>
      <c r="ED93" s="591">
        <v>0</v>
      </c>
      <c r="EE93" s="560">
        <f t="shared" si="240"/>
        <v>0</v>
      </c>
      <c r="EF93" s="235">
        <v>0</v>
      </c>
      <c r="EG93" s="155">
        <f t="shared" si="200"/>
        <v>0</v>
      </c>
      <c r="EH93" s="236">
        <v>0</v>
      </c>
      <c r="EI93" s="562">
        <f t="shared" si="201"/>
        <v>0</v>
      </c>
      <c r="EJ93" s="247">
        <f t="shared" si="202"/>
        <v>0</v>
      </c>
      <c r="EK93" s="94" t="str">
        <f t="shared" si="203"/>
        <v/>
      </c>
      <c r="EL93" s="6"/>
      <c r="EM93" s="4"/>
      <c r="EN93" s="40" t="str">
        <f t="shared" si="130"/>
        <v/>
      </c>
      <c r="EO93" s="37" t="str">
        <f t="shared" si="204"/>
        <v/>
      </c>
      <c r="EP93" s="27" t="str">
        <f t="shared" si="205"/>
        <v/>
      </c>
      <c r="EQ93" s="119" t="str">
        <f t="shared" si="206"/>
        <v/>
      </c>
      <c r="ER93" s="528" t="str">
        <f t="shared" si="207"/>
        <v/>
      </c>
      <c r="ES93" s="62" t="str">
        <f t="shared" si="208"/>
        <v/>
      </c>
      <c r="ET93" s="51" t="str">
        <f t="shared" si="209"/>
        <v/>
      </c>
      <c r="EU93" s="38" t="str">
        <f t="shared" si="210"/>
        <v/>
      </c>
      <c r="EV93" s="330" t="str">
        <f t="shared" si="211"/>
        <v/>
      </c>
      <c r="EW93" s="75" t="str">
        <f t="shared" si="212"/>
        <v/>
      </c>
      <c r="EX93" s="56" t="str">
        <f t="shared" si="213"/>
        <v/>
      </c>
      <c r="EY93" s="55" t="str">
        <f t="shared" si="214"/>
        <v/>
      </c>
      <c r="EZ93" s="55" t="str">
        <f t="shared" si="215"/>
        <v/>
      </c>
      <c r="FA93" s="55" t="str">
        <f t="shared" si="216"/>
        <v/>
      </c>
      <c r="FB93" s="55" t="str">
        <f t="shared" si="217"/>
        <v/>
      </c>
      <c r="FC93" s="57" t="str">
        <f t="shared" si="218"/>
        <v/>
      </c>
      <c r="FD93" s="56">
        <f t="shared" si="219"/>
        <v>0</v>
      </c>
      <c r="FE93" s="55">
        <f t="shared" si="220"/>
        <v>0</v>
      </c>
      <c r="FF93" s="55">
        <f t="shared" si="221"/>
        <v>0</v>
      </c>
      <c r="FG93" s="55">
        <f t="shared" si="222"/>
        <v>0</v>
      </c>
      <c r="FH93" s="57"/>
      <c r="FI93" s="777"/>
      <c r="FJ93" s="777"/>
      <c r="FK93" s="107">
        <f t="shared" si="223"/>
        <v>0</v>
      </c>
      <c r="FL93" s="107" t="s">
        <v>175</v>
      </c>
      <c r="FM93" s="107">
        <f t="shared" si="224"/>
        <v>200</v>
      </c>
      <c r="FN93" s="107" t="str">
        <f t="shared" si="225"/>
        <v>0/200</v>
      </c>
      <c r="FO93" s="107">
        <f t="shared" si="226"/>
        <v>0</v>
      </c>
      <c r="FP93" s="107" t="s">
        <v>175</v>
      </c>
      <c r="FQ93" s="107">
        <f t="shared" si="227"/>
        <v>200</v>
      </c>
      <c r="FR93" s="107" t="str">
        <f t="shared" si="228"/>
        <v>0/200</v>
      </c>
      <c r="FS93" s="107">
        <f t="shared" si="229"/>
        <v>0</v>
      </c>
      <c r="FT93" s="107" t="s">
        <v>175</v>
      </c>
      <c r="FU93" s="107">
        <f t="shared" si="230"/>
        <v>100</v>
      </c>
      <c r="FV93" s="107" t="str">
        <f t="shared" si="231"/>
        <v>0/100</v>
      </c>
      <c r="FW93" s="107">
        <f t="shared" si="232"/>
        <v>0</v>
      </c>
      <c r="FX93" s="107" t="s">
        <v>175</v>
      </c>
      <c r="FY93" s="107">
        <f t="shared" si="233"/>
        <v>100</v>
      </c>
      <c r="FZ93" s="107" t="str">
        <f t="shared" si="234"/>
        <v>0/100</v>
      </c>
      <c r="GA93" s="107">
        <f t="shared" si="235"/>
        <v>0</v>
      </c>
      <c r="GB93" s="107" t="s">
        <v>175</v>
      </c>
      <c r="GC93" s="107">
        <f t="shared" si="236"/>
        <v>200</v>
      </c>
      <c r="GD93" s="107" t="str">
        <f t="shared" si="151"/>
        <v>0/200</v>
      </c>
    </row>
    <row r="94" spans="1:186" ht="18">
      <c r="A94" s="100">
        <f t="shared" si="152"/>
        <v>0</v>
      </c>
      <c r="B94" s="230">
        <v>86</v>
      </c>
      <c r="C94" s="28">
        <v>86</v>
      </c>
      <c r="D94" s="24">
        <f t="shared" si="153"/>
        <v>0</v>
      </c>
      <c r="E94" s="2"/>
      <c r="F94" s="290"/>
      <c r="G94" s="2"/>
      <c r="H94" s="2"/>
      <c r="I94" s="2"/>
      <c r="J94" s="2"/>
      <c r="K94" s="590"/>
      <c r="L94" s="7">
        <v>0</v>
      </c>
      <c r="M94" s="43">
        <v>0</v>
      </c>
      <c r="N94" s="309">
        <v>0</v>
      </c>
      <c r="O94" s="541">
        <f t="shared" si="133"/>
        <v>0</v>
      </c>
      <c r="P94" s="233">
        <v>0</v>
      </c>
      <c r="Q94" s="541">
        <f t="shared" si="134"/>
        <v>0</v>
      </c>
      <c r="R94" s="234">
        <v>0</v>
      </c>
      <c r="S94" s="541">
        <f t="shared" si="135"/>
        <v>0</v>
      </c>
      <c r="T94" s="246">
        <f t="shared" si="154"/>
        <v>0</v>
      </c>
      <c r="U94" s="25" t="str">
        <f t="shared" si="155"/>
        <v/>
      </c>
      <c r="V94" s="25" t="str">
        <f t="shared" si="156"/>
        <v/>
      </c>
      <c r="W94" s="85" t="str">
        <f t="shared" si="157"/>
        <v/>
      </c>
      <c r="X94" s="346">
        <v>0</v>
      </c>
      <c r="Y94" s="347">
        <v>0</v>
      </c>
      <c r="Z94" s="348">
        <v>0</v>
      </c>
      <c r="AA94" s="544">
        <f t="shared" si="136"/>
        <v>0</v>
      </c>
      <c r="AB94" s="351">
        <v>0</v>
      </c>
      <c r="AC94" s="544">
        <f t="shared" si="137"/>
        <v>0</v>
      </c>
      <c r="AD94" s="352">
        <v>0</v>
      </c>
      <c r="AE94" s="544">
        <f t="shared" si="138"/>
        <v>0</v>
      </c>
      <c r="AF94" s="349">
        <f t="shared" si="158"/>
        <v>0</v>
      </c>
      <c r="AG94" s="344" t="str">
        <f t="shared" si="159"/>
        <v/>
      </c>
      <c r="AH94" s="344" t="str">
        <f t="shared" si="160"/>
        <v/>
      </c>
      <c r="AI94" s="350" t="str">
        <f t="shared" si="161"/>
        <v/>
      </c>
      <c r="AJ94" s="368">
        <v>0</v>
      </c>
      <c r="AK94" s="369">
        <v>0</v>
      </c>
      <c r="AL94" s="370">
        <v>0</v>
      </c>
      <c r="AM94" s="547">
        <f t="shared" si="139"/>
        <v>0</v>
      </c>
      <c r="AN94" s="373">
        <v>0</v>
      </c>
      <c r="AO94" s="547">
        <f t="shared" si="140"/>
        <v>0</v>
      </c>
      <c r="AP94" s="374">
        <v>0</v>
      </c>
      <c r="AQ94" s="547">
        <f t="shared" si="141"/>
        <v>0</v>
      </c>
      <c r="AR94" s="371">
        <f t="shared" si="162"/>
        <v>0</v>
      </c>
      <c r="AS94" s="366" t="str">
        <f t="shared" si="163"/>
        <v/>
      </c>
      <c r="AT94" s="366" t="str">
        <f t="shared" si="164"/>
        <v/>
      </c>
      <c r="AU94" s="372" t="str">
        <f t="shared" si="165"/>
        <v/>
      </c>
      <c r="AV94" s="152">
        <v>0</v>
      </c>
      <c r="AW94" s="53">
        <v>0</v>
      </c>
      <c r="AX94" s="375">
        <v>0</v>
      </c>
      <c r="AY94" s="549">
        <f t="shared" si="142"/>
        <v>0</v>
      </c>
      <c r="AZ94" s="235">
        <v>0</v>
      </c>
      <c r="BA94" s="549">
        <f t="shared" si="143"/>
        <v>0</v>
      </c>
      <c r="BB94" s="236">
        <v>0</v>
      </c>
      <c r="BC94" s="549">
        <f t="shared" si="144"/>
        <v>0</v>
      </c>
      <c r="BD94" s="247">
        <f t="shared" si="166"/>
        <v>0</v>
      </c>
      <c r="BE94" s="54" t="str">
        <f t="shared" si="167"/>
        <v/>
      </c>
      <c r="BF94" s="54" t="str">
        <f t="shared" si="168"/>
        <v/>
      </c>
      <c r="BG94" s="88" t="str">
        <f t="shared" si="169"/>
        <v/>
      </c>
      <c r="BH94" s="95">
        <v>0</v>
      </c>
      <c r="BI94" s="96">
        <v>0</v>
      </c>
      <c r="BJ94" s="376">
        <v>0</v>
      </c>
      <c r="BK94" s="552">
        <f t="shared" si="145"/>
        <v>0</v>
      </c>
      <c r="BL94" s="238">
        <v>0</v>
      </c>
      <c r="BM94" s="552">
        <f t="shared" si="146"/>
        <v>0</v>
      </c>
      <c r="BN94" s="239">
        <v>0</v>
      </c>
      <c r="BO94" s="552">
        <f t="shared" si="147"/>
        <v>0</v>
      </c>
      <c r="BP94" s="248">
        <f t="shared" si="170"/>
        <v>0</v>
      </c>
      <c r="BQ94" s="26" t="str">
        <f t="shared" si="171"/>
        <v/>
      </c>
      <c r="BR94" s="26" t="str">
        <f t="shared" si="172"/>
        <v/>
      </c>
      <c r="BS94" s="39" t="str">
        <f t="shared" si="173"/>
        <v/>
      </c>
      <c r="BT94" s="392">
        <v>0</v>
      </c>
      <c r="BU94" s="393">
        <v>0</v>
      </c>
      <c r="BV94" s="394">
        <v>0</v>
      </c>
      <c r="BW94" s="555">
        <f t="shared" si="148"/>
        <v>0</v>
      </c>
      <c r="BX94" s="397">
        <v>0</v>
      </c>
      <c r="BY94" s="555">
        <f t="shared" si="149"/>
        <v>0</v>
      </c>
      <c r="BZ94" s="398">
        <v>0</v>
      </c>
      <c r="CA94" s="555">
        <f t="shared" si="150"/>
        <v>0</v>
      </c>
      <c r="CB94" s="395">
        <f t="shared" si="174"/>
        <v>0</v>
      </c>
      <c r="CC94" s="390" t="str">
        <f t="shared" si="175"/>
        <v/>
      </c>
      <c r="CD94" s="390" t="str">
        <f t="shared" si="176"/>
        <v/>
      </c>
      <c r="CE94" s="396" t="str">
        <f t="shared" si="177"/>
        <v/>
      </c>
      <c r="CF94" s="92">
        <v>0</v>
      </c>
      <c r="CG94" s="49">
        <v>0</v>
      </c>
      <c r="CH94" s="311"/>
      <c r="CI94" s="50">
        <f t="shared" si="178"/>
        <v>0</v>
      </c>
      <c r="CJ94" s="186">
        <v>0</v>
      </c>
      <c r="CK94" s="240">
        <v>0</v>
      </c>
      <c r="CL94" s="187">
        <f t="shared" si="237"/>
        <v>0</v>
      </c>
      <c r="CM94" s="241">
        <v>0</v>
      </c>
      <c r="CN94" s="242">
        <f t="shared" si="238"/>
        <v>0</v>
      </c>
      <c r="CO94" s="42">
        <f t="shared" si="179"/>
        <v>0</v>
      </c>
      <c r="CP94" s="188">
        <f t="shared" si="180"/>
        <v>0</v>
      </c>
      <c r="CQ94" s="249">
        <f t="shared" si="181"/>
        <v>0</v>
      </c>
      <c r="CR94" s="93" t="str">
        <f t="shared" si="182"/>
        <v/>
      </c>
      <c r="CS94" s="152">
        <v>0</v>
      </c>
      <c r="CT94" s="320">
        <v>0</v>
      </c>
      <c r="CU94" s="557">
        <f t="shared" si="183"/>
        <v>0</v>
      </c>
      <c r="CV94" s="53">
        <v>0</v>
      </c>
      <c r="CW94" s="314"/>
      <c r="CX94" s="557">
        <f t="shared" si="184"/>
        <v>0</v>
      </c>
      <c r="CY94" s="314"/>
      <c r="CZ94" s="314"/>
      <c r="DA94" s="557" t="str">
        <f t="shared" si="185"/>
        <v/>
      </c>
      <c r="DB94" s="558">
        <f t="shared" si="186"/>
        <v>0</v>
      </c>
      <c r="DC94" s="559">
        <f t="shared" si="187"/>
        <v>0</v>
      </c>
      <c r="DD94" s="153">
        <f t="shared" si="188"/>
        <v>0</v>
      </c>
      <c r="DE94" s="154">
        <v>0</v>
      </c>
      <c r="DF94" s="235">
        <v>0</v>
      </c>
      <c r="DG94" s="557">
        <f t="shared" si="189"/>
        <v>0</v>
      </c>
      <c r="DH94" s="236">
        <v>0</v>
      </c>
      <c r="DI94" s="237">
        <f t="shared" si="239"/>
        <v>0</v>
      </c>
      <c r="DJ94" s="557">
        <f t="shared" si="190"/>
        <v>0</v>
      </c>
      <c r="DK94" s="325">
        <f t="shared" si="191"/>
        <v>0</v>
      </c>
      <c r="DL94" s="324">
        <f t="shared" si="192"/>
        <v>0</v>
      </c>
      <c r="DM94" s="156">
        <f t="shared" si="193"/>
        <v>0</v>
      </c>
      <c r="DN94" s="247">
        <f t="shared" si="194"/>
        <v>0</v>
      </c>
      <c r="DO94" s="94" t="str">
        <f t="shared" si="195"/>
        <v/>
      </c>
      <c r="DP94" s="501">
        <v>0</v>
      </c>
      <c r="DQ94" s="4">
        <v>0</v>
      </c>
      <c r="DR94" s="4">
        <v>0</v>
      </c>
      <c r="DS94" s="498">
        <f t="shared" si="131"/>
        <v>0</v>
      </c>
      <c r="DT94" s="499">
        <f t="shared" si="196"/>
        <v>0</v>
      </c>
      <c r="DU94" s="500" t="str">
        <f t="shared" si="197"/>
        <v/>
      </c>
      <c r="DV94" s="404">
        <v>0</v>
      </c>
      <c r="DW94" s="2">
        <v>0</v>
      </c>
      <c r="DX94" s="2">
        <v>0</v>
      </c>
      <c r="DY94" s="24">
        <f t="shared" si="132"/>
        <v>0</v>
      </c>
      <c r="DZ94" s="249">
        <f t="shared" si="198"/>
        <v>0</v>
      </c>
      <c r="EA94" s="93" t="str">
        <f t="shared" si="199"/>
        <v/>
      </c>
      <c r="EB94" s="152">
        <v>0</v>
      </c>
      <c r="EC94" s="53">
        <v>0</v>
      </c>
      <c r="ED94" s="591">
        <v>0</v>
      </c>
      <c r="EE94" s="560">
        <f t="shared" si="240"/>
        <v>0</v>
      </c>
      <c r="EF94" s="235">
        <v>0</v>
      </c>
      <c r="EG94" s="155">
        <f t="shared" si="200"/>
        <v>0</v>
      </c>
      <c r="EH94" s="236">
        <v>0</v>
      </c>
      <c r="EI94" s="562">
        <f t="shared" si="201"/>
        <v>0</v>
      </c>
      <c r="EJ94" s="247">
        <f t="shared" si="202"/>
        <v>0</v>
      </c>
      <c r="EK94" s="94" t="str">
        <f t="shared" si="203"/>
        <v/>
      </c>
      <c r="EL94" s="6"/>
      <c r="EM94" s="4"/>
      <c r="EN94" s="40" t="str">
        <f t="shared" si="130"/>
        <v/>
      </c>
      <c r="EO94" s="37" t="str">
        <f t="shared" si="204"/>
        <v/>
      </c>
      <c r="EP94" s="27" t="str">
        <f t="shared" si="205"/>
        <v/>
      </c>
      <c r="EQ94" s="119" t="str">
        <f t="shared" si="206"/>
        <v/>
      </c>
      <c r="ER94" s="528" t="str">
        <f t="shared" si="207"/>
        <v/>
      </c>
      <c r="ES94" s="62" t="str">
        <f t="shared" si="208"/>
        <v/>
      </c>
      <c r="ET94" s="51" t="str">
        <f t="shared" si="209"/>
        <v/>
      </c>
      <c r="EU94" s="38" t="str">
        <f t="shared" si="210"/>
        <v/>
      </c>
      <c r="EV94" s="330" t="str">
        <f t="shared" si="211"/>
        <v/>
      </c>
      <c r="EW94" s="75" t="str">
        <f t="shared" si="212"/>
        <v/>
      </c>
      <c r="EX94" s="56" t="str">
        <f t="shared" si="213"/>
        <v/>
      </c>
      <c r="EY94" s="55" t="str">
        <f t="shared" si="214"/>
        <v/>
      </c>
      <c r="EZ94" s="55" t="str">
        <f t="shared" si="215"/>
        <v/>
      </c>
      <c r="FA94" s="55" t="str">
        <f t="shared" si="216"/>
        <v/>
      </c>
      <c r="FB94" s="55" t="str">
        <f t="shared" si="217"/>
        <v/>
      </c>
      <c r="FC94" s="57" t="str">
        <f t="shared" si="218"/>
        <v/>
      </c>
      <c r="FD94" s="56">
        <f t="shared" si="219"/>
        <v>0</v>
      </c>
      <c r="FE94" s="55">
        <f t="shared" si="220"/>
        <v>0</v>
      </c>
      <c r="FF94" s="55">
        <f t="shared" si="221"/>
        <v>0</v>
      </c>
      <c r="FG94" s="55">
        <f t="shared" si="222"/>
        <v>0</v>
      </c>
      <c r="FH94" s="57"/>
      <c r="FI94" s="777"/>
      <c r="FJ94" s="777"/>
      <c r="FK94" s="107">
        <f t="shared" si="223"/>
        <v>0</v>
      </c>
      <c r="FL94" s="107" t="s">
        <v>175</v>
      </c>
      <c r="FM94" s="107">
        <f t="shared" si="224"/>
        <v>200</v>
      </c>
      <c r="FN94" s="107" t="str">
        <f t="shared" si="225"/>
        <v>0/200</v>
      </c>
      <c r="FO94" s="107">
        <f t="shared" si="226"/>
        <v>0</v>
      </c>
      <c r="FP94" s="107" t="s">
        <v>175</v>
      </c>
      <c r="FQ94" s="107">
        <f t="shared" si="227"/>
        <v>200</v>
      </c>
      <c r="FR94" s="107" t="str">
        <f t="shared" si="228"/>
        <v>0/200</v>
      </c>
      <c r="FS94" s="107">
        <f t="shared" si="229"/>
        <v>0</v>
      </c>
      <c r="FT94" s="107" t="s">
        <v>175</v>
      </c>
      <c r="FU94" s="107">
        <f t="shared" si="230"/>
        <v>100</v>
      </c>
      <c r="FV94" s="107" t="str">
        <f t="shared" si="231"/>
        <v>0/100</v>
      </c>
      <c r="FW94" s="107">
        <f t="shared" si="232"/>
        <v>0</v>
      </c>
      <c r="FX94" s="107" t="s">
        <v>175</v>
      </c>
      <c r="FY94" s="107">
        <f t="shared" si="233"/>
        <v>100</v>
      </c>
      <c r="FZ94" s="107" t="str">
        <f t="shared" si="234"/>
        <v>0/100</v>
      </c>
      <c r="GA94" s="107">
        <f t="shared" si="235"/>
        <v>0</v>
      </c>
      <c r="GB94" s="107" t="s">
        <v>175</v>
      </c>
      <c r="GC94" s="107">
        <f t="shared" si="236"/>
        <v>200</v>
      </c>
      <c r="GD94" s="107" t="str">
        <f t="shared" si="151"/>
        <v>0/200</v>
      </c>
    </row>
    <row r="95" spans="1:186" ht="18">
      <c r="A95" s="100">
        <f t="shared" si="152"/>
        <v>0</v>
      </c>
      <c r="B95" s="230">
        <v>87</v>
      </c>
      <c r="C95" s="23">
        <v>87</v>
      </c>
      <c r="D95" s="24">
        <f t="shared" si="153"/>
        <v>0</v>
      </c>
      <c r="E95" s="2"/>
      <c r="F95" s="290"/>
      <c r="G95" s="1"/>
      <c r="H95" s="2"/>
      <c r="I95" s="2"/>
      <c r="J95" s="2"/>
      <c r="K95" s="590"/>
      <c r="L95" s="7">
        <v>0</v>
      </c>
      <c r="M95" s="43">
        <v>0</v>
      </c>
      <c r="N95" s="309">
        <v>0</v>
      </c>
      <c r="O95" s="541">
        <f t="shared" si="133"/>
        <v>0</v>
      </c>
      <c r="P95" s="233">
        <v>0</v>
      </c>
      <c r="Q95" s="541">
        <f t="shared" si="134"/>
        <v>0</v>
      </c>
      <c r="R95" s="234">
        <v>0</v>
      </c>
      <c r="S95" s="541">
        <f t="shared" si="135"/>
        <v>0</v>
      </c>
      <c r="T95" s="246">
        <f t="shared" si="154"/>
        <v>0</v>
      </c>
      <c r="U95" s="25" t="str">
        <f t="shared" si="155"/>
        <v/>
      </c>
      <c r="V95" s="25" t="str">
        <f t="shared" si="156"/>
        <v/>
      </c>
      <c r="W95" s="85" t="str">
        <f t="shared" si="157"/>
        <v/>
      </c>
      <c r="X95" s="346">
        <v>0</v>
      </c>
      <c r="Y95" s="347">
        <v>0</v>
      </c>
      <c r="Z95" s="348">
        <v>0</v>
      </c>
      <c r="AA95" s="544">
        <f t="shared" si="136"/>
        <v>0</v>
      </c>
      <c r="AB95" s="351">
        <v>0</v>
      </c>
      <c r="AC95" s="544">
        <f t="shared" si="137"/>
        <v>0</v>
      </c>
      <c r="AD95" s="352">
        <v>0</v>
      </c>
      <c r="AE95" s="544">
        <f t="shared" si="138"/>
        <v>0</v>
      </c>
      <c r="AF95" s="349">
        <f t="shared" si="158"/>
        <v>0</v>
      </c>
      <c r="AG95" s="344" t="str">
        <f t="shared" si="159"/>
        <v/>
      </c>
      <c r="AH95" s="344" t="str">
        <f t="shared" si="160"/>
        <v/>
      </c>
      <c r="AI95" s="350" t="str">
        <f t="shared" si="161"/>
        <v/>
      </c>
      <c r="AJ95" s="368">
        <v>0</v>
      </c>
      <c r="AK95" s="369">
        <v>0</v>
      </c>
      <c r="AL95" s="370">
        <v>0</v>
      </c>
      <c r="AM95" s="547">
        <f t="shared" si="139"/>
        <v>0</v>
      </c>
      <c r="AN95" s="373">
        <v>0</v>
      </c>
      <c r="AO95" s="547">
        <f t="shared" si="140"/>
        <v>0</v>
      </c>
      <c r="AP95" s="374">
        <v>0</v>
      </c>
      <c r="AQ95" s="547">
        <f t="shared" si="141"/>
        <v>0</v>
      </c>
      <c r="AR95" s="371">
        <f t="shared" si="162"/>
        <v>0</v>
      </c>
      <c r="AS95" s="366" t="str">
        <f t="shared" si="163"/>
        <v/>
      </c>
      <c r="AT95" s="366" t="str">
        <f t="shared" si="164"/>
        <v/>
      </c>
      <c r="AU95" s="372" t="str">
        <f t="shared" si="165"/>
        <v/>
      </c>
      <c r="AV95" s="152">
        <v>0</v>
      </c>
      <c r="AW95" s="53">
        <v>0</v>
      </c>
      <c r="AX95" s="375">
        <v>0</v>
      </c>
      <c r="AY95" s="549">
        <f t="shared" si="142"/>
        <v>0</v>
      </c>
      <c r="AZ95" s="235">
        <v>0</v>
      </c>
      <c r="BA95" s="549">
        <f t="shared" si="143"/>
        <v>0</v>
      </c>
      <c r="BB95" s="236">
        <v>0</v>
      </c>
      <c r="BC95" s="549">
        <f t="shared" si="144"/>
        <v>0</v>
      </c>
      <c r="BD95" s="247">
        <f t="shared" si="166"/>
        <v>0</v>
      </c>
      <c r="BE95" s="54" t="str">
        <f t="shared" si="167"/>
        <v/>
      </c>
      <c r="BF95" s="54" t="str">
        <f t="shared" si="168"/>
        <v/>
      </c>
      <c r="BG95" s="88" t="str">
        <f t="shared" si="169"/>
        <v/>
      </c>
      <c r="BH95" s="95">
        <v>0</v>
      </c>
      <c r="BI95" s="96">
        <v>0</v>
      </c>
      <c r="BJ95" s="376">
        <v>0</v>
      </c>
      <c r="BK95" s="552">
        <f t="shared" si="145"/>
        <v>0</v>
      </c>
      <c r="BL95" s="238">
        <v>0</v>
      </c>
      <c r="BM95" s="552">
        <f t="shared" si="146"/>
        <v>0</v>
      </c>
      <c r="BN95" s="239">
        <v>0</v>
      </c>
      <c r="BO95" s="552">
        <f t="shared" si="147"/>
        <v>0</v>
      </c>
      <c r="BP95" s="248">
        <f t="shared" si="170"/>
        <v>0</v>
      </c>
      <c r="BQ95" s="26" t="str">
        <f t="shared" si="171"/>
        <v/>
      </c>
      <c r="BR95" s="26" t="str">
        <f t="shared" si="172"/>
        <v/>
      </c>
      <c r="BS95" s="39" t="str">
        <f t="shared" si="173"/>
        <v/>
      </c>
      <c r="BT95" s="392">
        <v>0</v>
      </c>
      <c r="BU95" s="393">
        <v>0</v>
      </c>
      <c r="BV95" s="394">
        <v>0</v>
      </c>
      <c r="BW95" s="555">
        <f t="shared" si="148"/>
        <v>0</v>
      </c>
      <c r="BX95" s="397">
        <v>0</v>
      </c>
      <c r="BY95" s="555">
        <f t="shared" si="149"/>
        <v>0</v>
      </c>
      <c r="BZ95" s="398">
        <v>0</v>
      </c>
      <c r="CA95" s="555">
        <f t="shared" si="150"/>
        <v>0</v>
      </c>
      <c r="CB95" s="395">
        <f t="shared" si="174"/>
        <v>0</v>
      </c>
      <c r="CC95" s="390" t="str">
        <f t="shared" si="175"/>
        <v/>
      </c>
      <c r="CD95" s="390" t="str">
        <f t="shared" si="176"/>
        <v/>
      </c>
      <c r="CE95" s="396" t="str">
        <f t="shared" si="177"/>
        <v/>
      </c>
      <c r="CF95" s="92">
        <v>0</v>
      </c>
      <c r="CG95" s="49">
        <v>0</v>
      </c>
      <c r="CH95" s="311"/>
      <c r="CI95" s="50">
        <f t="shared" si="178"/>
        <v>0</v>
      </c>
      <c r="CJ95" s="186">
        <v>0</v>
      </c>
      <c r="CK95" s="240">
        <v>0</v>
      </c>
      <c r="CL95" s="187">
        <f t="shared" si="237"/>
        <v>0</v>
      </c>
      <c r="CM95" s="241">
        <v>0</v>
      </c>
      <c r="CN95" s="242">
        <f t="shared" si="238"/>
        <v>0</v>
      </c>
      <c r="CO95" s="42">
        <f t="shared" si="179"/>
        <v>0</v>
      </c>
      <c r="CP95" s="188">
        <f t="shared" si="180"/>
        <v>0</v>
      </c>
      <c r="CQ95" s="249">
        <f t="shared" si="181"/>
        <v>0</v>
      </c>
      <c r="CR95" s="93" t="str">
        <f t="shared" si="182"/>
        <v/>
      </c>
      <c r="CS95" s="152">
        <v>0</v>
      </c>
      <c r="CT95" s="320">
        <v>0</v>
      </c>
      <c r="CU95" s="557">
        <f t="shared" si="183"/>
        <v>0</v>
      </c>
      <c r="CV95" s="53">
        <v>0</v>
      </c>
      <c r="CW95" s="314"/>
      <c r="CX95" s="557">
        <f t="shared" si="184"/>
        <v>0</v>
      </c>
      <c r="CY95" s="314"/>
      <c r="CZ95" s="314"/>
      <c r="DA95" s="557" t="str">
        <f t="shared" si="185"/>
        <v/>
      </c>
      <c r="DB95" s="558">
        <f t="shared" si="186"/>
        <v>0</v>
      </c>
      <c r="DC95" s="559">
        <f t="shared" si="187"/>
        <v>0</v>
      </c>
      <c r="DD95" s="153">
        <f t="shared" si="188"/>
        <v>0</v>
      </c>
      <c r="DE95" s="154">
        <v>0</v>
      </c>
      <c r="DF95" s="235">
        <v>0</v>
      </c>
      <c r="DG95" s="557">
        <f t="shared" si="189"/>
        <v>0</v>
      </c>
      <c r="DH95" s="236">
        <v>0</v>
      </c>
      <c r="DI95" s="237">
        <f t="shared" si="239"/>
        <v>0</v>
      </c>
      <c r="DJ95" s="557">
        <f t="shared" si="190"/>
        <v>0</v>
      </c>
      <c r="DK95" s="325">
        <f t="shared" si="191"/>
        <v>0</v>
      </c>
      <c r="DL95" s="324">
        <f t="shared" si="192"/>
        <v>0</v>
      </c>
      <c r="DM95" s="156">
        <f t="shared" si="193"/>
        <v>0</v>
      </c>
      <c r="DN95" s="247">
        <f t="shared" si="194"/>
        <v>0</v>
      </c>
      <c r="DO95" s="94" t="str">
        <f t="shared" si="195"/>
        <v/>
      </c>
      <c r="DP95" s="501">
        <v>0</v>
      </c>
      <c r="DQ95" s="4">
        <v>0</v>
      </c>
      <c r="DR95" s="4">
        <v>0</v>
      </c>
      <c r="DS95" s="498">
        <f t="shared" si="131"/>
        <v>0</v>
      </c>
      <c r="DT95" s="499">
        <f t="shared" si="196"/>
        <v>0</v>
      </c>
      <c r="DU95" s="500" t="str">
        <f t="shared" si="197"/>
        <v/>
      </c>
      <c r="DV95" s="404">
        <v>0</v>
      </c>
      <c r="DW95" s="2">
        <v>0</v>
      </c>
      <c r="DX95" s="2">
        <v>0</v>
      </c>
      <c r="DY95" s="24">
        <f t="shared" si="132"/>
        <v>0</v>
      </c>
      <c r="DZ95" s="249">
        <f t="shared" si="198"/>
        <v>0</v>
      </c>
      <c r="EA95" s="93" t="str">
        <f t="shared" si="199"/>
        <v/>
      </c>
      <c r="EB95" s="152">
        <v>0</v>
      </c>
      <c r="EC95" s="53">
        <v>0</v>
      </c>
      <c r="ED95" s="591">
        <v>0</v>
      </c>
      <c r="EE95" s="560">
        <f t="shared" si="240"/>
        <v>0</v>
      </c>
      <c r="EF95" s="235">
        <v>0</v>
      </c>
      <c r="EG95" s="155">
        <f t="shared" si="200"/>
        <v>0</v>
      </c>
      <c r="EH95" s="236">
        <v>0</v>
      </c>
      <c r="EI95" s="562">
        <f t="shared" si="201"/>
        <v>0</v>
      </c>
      <c r="EJ95" s="247">
        <f t="shared" si="202"/>
        <v>0</v>
      </c>
      <c r="EK95" s="94" t="str">
        <f t="shared" si="203"/>
        <v/>
      </c>
      <c r="EL95" s="6"/>
      <c r="EM95" s="4"/>
      <c r="EN95" s="40" t="str">
        <f t="shared" si="130"/>
        <v/>
      </c>
      <c r="EO95" s="37" t="str">
        <f t="shared" si="204"/>
        <v/>
      </c>
      <c r="EP95" s="27" t="str">
        <f t="shared" si="205"/>
        <v/>
      </c>
      <c r="EQ95" s="119" t="str">
        <f t="shared" si="206"/>
        <v/>
      </c>
      <c r="ER95" s="528" t="str">
        <f t="shared" si="207"/>
        <v/>
      </c>
      <c r="ES95" s="62" t="str">
        <f t="shared" si="208"/>
        <v/>
      </c>
      <c r="ET95" s="51" t="str">
        <f t="shared" si="209"/>
        <v/>
      </c>
      <c r="EU95" s="38" t="str">
        <f t="shared" si="210"/>
        <v/>
      </c>
      <c r="EV95" s="330" t="str">
        <f t="shared" si="211"/>
        <v/>
      </c>
      <c r="EW95" s="75" t="str">
        <f t="shared" si="212"/>
        <v/>
      </c>
      <c r="EX95" s="56" t="str">
        <f t="shared" si="213"/>
        <v/>
      </c>
      <c r="EY95" s="55" t="str">
        <f t="shared" si="214"/>
        <v/>
      </c>
      <c r="EZ95" s="55" t="str">
        <f t="shared" si="215"/>
        <v/>
      </c>
      <c r="FA95" s="55" t="str">
        <f t="shared" si="216"/>
        <v/>
      </c>
      <c r="FB95" s="55" t="str">
        <f t="shared" si="217"/>
        <v/>
      </c>
      <c r="FC95" s="57" t="str">
        <f t="shared" si="218"/>
        <v/>
      </c>
      <c r="FD95" s="56">
        <f t="shared" si="219"/>
        <v>0</v>
      </c>
      <c r="FE95" s="55">
        <f t="shared" si="220"/>
        <v>0</v>
      </c>
      <c r="FF95" s="55">
        <f t="shared" si="221"/>
        <v>0</v>
      </c>
      <c r="FG95" s="55">
        <f t="shared" si="222"/>
        <v>0</v>
      </c>
      <c r="FH95" s="57"/>
      <c r="FI95" s="777"/>
      <c r="FJ95" s="777"/>
      <c r="FK95" s="107">
        <f t="shared" si="223"/>
        <v>0</v>
      </c>
      <c r="FL95" s="107" t="s">
        <v>175</v>
      </c>
      <c r="FM95" s="107">
        <f t="shared" si="224"/>
        <v>200</v>
      </c>
      <c r="FN95" s="107" t="str">
        <f t="shared" si="225"/>
        <v>0/200</v>
      </c>
      <c r="FO95" s="107">
        <f t="shared" si="226"/>
        <v>0</v>
      </c>
      <c r="FP95" s="107" t="s">
        <v>175</v>
      </c>
      <c r="FQ95" s="107">
        <f t="shared" si="227"/>
        <v>200</v>
      </c>
      <c r="FR95" s="107" t="str">
        <f t="shared" si="228"/>
        <v>0/200</v>
      </c>
      <c r="FS95" s="107">
        <f t="shared" si="229"/>
        <v>0</v>
      </c>
      <c r="FT95" s="107" t="s">
        <v>175</v>
      </c>
      <c r="FU95" s="107">
        <f t="shared" si="230"/>
        <v>100</v>
      </c>
      <c r="FV95" s="107" t="str">
        <f t="shared" si="231"/>
        <v>0/100</v>
      </c>
      <c r="FW95" s="107">
        <f t="shared" si="232"/>
        <v>0</v>
      </c>
      <c r="FX95" s="107" t="s">
        <v>175</v>
      </c>
      <c r="FY95" s="107">
        <f t="shared" si="233"/>
        <v>100</v>
      </c>
      <c r="FZ95" s="107" t="str">
        <f t="shared" si="234"/>
        <v>0/100</v>
      </c>
      <c r="GA95" s="107">
        <f t="shared" si="235"/>
        <v>0</v>
      </c>
      <c r="GB95" s="107" t="s">
        <v>175</v>
      </c>
      <c r="GC95" s="107">
        <f t="shared" si="236"/>
        <v>200</v>
      </c>
      <c r="GD95" s="107" t="str">
        <f t="shared" si="151"/>
        <v>0/200</v>
      </c>
    </row>
    <row r="96" spans="1:186" ht="18">
      <c r="A96" s="100">
        <f t="shared" si="152"/>
        <v>0</v>
      </c>
      <c r="B96" s="230">
        <v>88</v>
      </c>
      <c r="C96" s="28">
        <v>88</v>
      </c>
      <c r="D96" s="24">
        <f t="shared" si="153"/>
        <v>0</v>
      </c>
      <c r="E96" s="2"/>
      <c r="F96" s="290"/>
      <c r="G96" s="2"/>
      <c r="H96" s="2"/>
      <c r="I96" s="2"/>
      <c r="J96" s="2"/>
      <c r="K96" s="590"/>
      <c r="L96" s="7">
        <v>0</v>
      </c>
      <c r="M96" s="43">
        <v>0</v>
      </c>
      <c r="N96" s="309">
        <v>0</v>
      </c>
      <c r="O96" s="541">
        <f t="shared" si="133"/>
        <v>0</v>
      </c>
      <c r="P96" s="233">
        <v>0</v>
      </c>
      <c r="Q96" s="541">
        <f t="shared" si="134"/>
        <v>0</v>
      </c>
      <c r="R96" s="234">
        <v>0</v>
      </c>
      <c r="S96" s="541">
        <f t="shared" si="135"/>
        <v>0</v>
      </c>
      <c r="T96" s="246">
        <f t="shared" si="154"/>
        <v>0</v>
      </c>
      <c r="U96" s="25" t="str">
        <f t="shared" si="155"/>
        <v/>
      </c>
      <c r="V96" s="25" t="str">
        <f t="shared" si="156"/>
        <v/>
      </c>
      <c r="W96" s="85" t="str">
        <f t="shared" si="157"/>
        <v/>
      </c>
      <c r="X96" s="346">
        <v>0</v>
      </c>
      <c r="Y96" s="347">
        <v>0</v>
      </c>
      <c r="Z96" s="348">
        <v>0</v>
      </c>
      <c r="AA96" s="544">
        <f t="shared" si="136"/>
        <v>0</v>
      </c>
      <c r="AB96" s="351">
        <v>0</v>
      </c>
      <c r="AC96" s="544">
        <f t="shared" si="137"/>
        <v>0</v>
      </c>
      <c r="AD96" s="352">
        <v>0</v>
      </c>
      <c r="AE96" s="544">
        <f t="shared" si="138"/>
        <v>0</v>
      </c>
      <c r="AF96" s="349">
        <f t="shared" si="158"/>
        <v>0</v>
      </c>
      <c r="AG96" s="344" t="str">
        <f t="shared" si="159"/>
        <v/>
      </c>
      <c r="AH96" s="344" t="str">
        <f t="shared" si="160"/>
        <v/>
      </c>
      <c r="AI96" s="350" t="str">
        <f t="shared" si="161"/>
        <v/>
      </c>
      <c r="AJ96" s="368">
        <v>0</v>
      </c>
      <c r="AK96" s="369">
        <v>0</v>
      </c>
      <c r="AL96" s="370">
        <v>0</v>
      </c>
      <c r="AM96" s="547">
        <f t="shared" si="139"/>
        <v>0</v>
      </c>
      <c r="AN96" s="373">
        <v>0</v>
      </c>
      <c r="AO96" s="547">
        <f t="shared" si="140"/>
        <v>0</v>
      </c>
      <c r="AP96" s="374">
        <v>0</v>
      </c>
      <c r="AQ96" s="547">
        <f t="shared" si="141"/>
        <v>0</v>
      </c>
      <c r="AR96" s="371">
        <f t="shared" si="162"/>
        <v>0</v>
      </c>
      <c r="AS96" s="366" t="str">
        <f t="shared" si="163"/>
        <v/>
      </c>
      <c r="AT96" s="366" t="str">
        <f t="shared" si="164"/>
        <v/>
      </c>
      <c r="AU96" s="372" t="str">
        <f t="shared" si="165"/>
        <v/>
      </c>
      <c r="AV96" s="152">
        <v>0</v>
      </c>
      <c r="AW96" s="53">
        <v>0</v>
      </c>
      <c r="AX96" s="375">
        <v>0</v>
      </c>
      <c r="AY96" s="549">
        <f t="shared" si="142"/>
        <v>0</v>
      </c>
      <c r="AZ96" s="235">
        <v>0</v>
      </c>
      <c r="BA96" s="549">
        <f t="shared" si="143"/>
        <v>0</v>
      </c>
      <c r="BB96" s="236">
        <v>0</v>
      </c>
      <c r="BC96" s="549">
        <f t="shared" si="144"/>
        <v>0</v>
      </c>
      <c r="BD96" s="247">
        <f t="shared" si="166"/>
        <v>0</v>
      </c>
      <c r="BE96" s="54" t="str">
        <f t="shared" si="167"/>
        <v/>
      </c>
      <c r="BF96" s="54" t="str">
        <f t="shared" si="168"/>
        <v/>
      </c>
      <c r="BG96" s="88" t="str">
        <f t="shared" si="169"/>
        <v/>
      </c>
      <c r="BH96" s="95">
        <v>0</v>
      </c>
      <c r="BI96" s="96">
        <v>0</v>
      </c>
      <c r="BJ96" s="376">
        <v>0</v>
      </c>
      <c r="BK96" s="552">
        <f t="shared" si="145"/>
        <v>0</v>
      </c>
      <c r="BL96" s="238">
        <v>0</v>
      </c>
      <c r="BM96" s="552">
        <f t="shared" si="146"/>
        <v>0</v>
      </c>
      <c r="BN96" s="239">
        <v>0</v>
      </c>
      <c r="BO96" s="552">
        <f t="shared" si="147"/>
        <v>0</v>
      </c>
      <c r="BP96" s="248">
        <f t="shared" si="170"/>
        <v>0</v>
      </c>
      <c r="BQ96" s="26" t="str">
        <f t="shared" si="171"/>
        <v/>
      </c>
      <c r="BR96" s="26" t="str">
        <f t="shared" si="172"/>
        <v/>
      </c>
      <c r="BS96" s="39" t="str">
        <f t="shared" si="173"/>
        <v/>
      </c>
      <c r="BT96" s="392">
        <v>0</v>
      </c>
      <c r="BU96" s="393">
        <v>0</v>
      </c>
      <c r="BV96" s="394">
        <v>0</v>
      </c>
      <c r="BW96" s="555">
        <f t="shared" si="148"/>
        <v>0</v>
      </c>
      <c r="BX96" s="397">
        <v>0</v>
      </c>
      <c r="BY96" s="555">
        <f t="shared" si="149"/>
        <v>0</v>
      </c>
      <c r="BZ96" s="398">
        <v>0</v>
      </c>
      <c r="CA96" s="555">
        <f t="shared" si="150"/>
        <v>0</v>
      </c>
      <c r="CB96" s="395">
        <f t="shared" si="174"/>
        <v>0</v>
      </c>
      <c r="CC96" s="390" t="str">
        <f t="shared" si="175"/>
        <v/>
      </c>
      <c r="CD96" s="390" t="str">
        <f t="shared" si="176"/>
        <v/>
      </c>
      <c r="CE96" s="396" t="str">
        <f t="shared" si="177"/>
        <v/>
      </c>
      <c r="CF96" s="92">
        <v>0</v>
      </c>
      <c r="CG96" s="49">
        <v>0</v>
      </c>
      <c r="CH96" s="311"/>
      <c r="CI96" s="50">
        <f t="shared" si="178"/>
        <v>0</v>
      </c>
      <c r="CJ96" s="186">
        <v>0</v>
      </c>
      <c r="CK96" s="240">
        <v>0</v>
      </c>
      <c r="CL96" s="187">
        <f t="shared" si="237"/>
        <v>0</v>
      </c>
      <c r="CM96" s="241">
        <v>0</v>
      </c>
      <c r="CN96" s="242">
        <f t="shared" si="238"/>
        <v>0</v>
      </c>
      <c r="CO96" s="42">
        <f t="shared" si="179"/>
        <v>0</v>
      </c>
      <c r="CP96" s="188">
        <f t="shared" si="180"/>
        <v>0</v>
      </c>
      <c r="CQ96" s="249">
        <f t="shared" si="181"/>
        <v>0</v>
      </c>
      <c r="CR96" s="93" t="str">
        <f t="shared" si="182"/>
        <v/>
      </c>
      <c r="CS96" s="152">
        <v>0</v>
      </c>
      <c r="CT96" s="320">
        <v>0</v>
      </c>
      <c r="CU96" s="557">
        <f t="shared" si="183"/>
        <v>0</v>
      </c>
      <c r="CV96" s="53">
        <v>0</v>
      </c>
      <c r="CW96" s="314"/>
      <c r="CX96" s="557">
        <f t="shared" si="184"/>
        <v>0</v>
      </c>
      <c r="CY96" s="314"/>
      <c r="CZ96" s="314"/>
      <c r="DA96" s="557" t="str">
        <f t="shared" si="185"/>
        <v/>
      </c>
      <c r="DB96" s="558">
        <f t="shared" si="186"/>
        <v>0</v>
      </c>
      <c r="DC96" s="559">
        <f t="shared" si="187"/>
        <v>0</v>
      </c>
      <c r="DD96" s="153">
        <f t="shared" si="188"/>
        <v>0</v>
      </c>
      <c r="DE96" s="154">
        <v>0</v>
      </c>
      <c r="DF96" s="235">
        <v>0</v>
      </c>
      <c r="DG96" s="557">
        <f t="shared" si="189"/>
        <v>0</v>
      </c>
      <c r="DH96" s="236">
        <v>0</v>
      </c>
      <c r="DI96" s="237">
        <f t="shared" si="239"/>
        <v>0</v>
      </c>
      <c r="DJ96" s="557">
        <f t="shared" si="190"/>
        <v>0</v>
      </c>
      <c r="DK96" s="325">
        <f t="shared" si="191"/>
        <v>0</v>
      </c>
      <c r="DL96" s="324">
        <f t="shared" si="192"/>
        <v>0</v>
      </c>
      <c r="DM96" s="156">
        <f t="shared" si="193"/>
        <v>0</v>
      </c>
      <c r="DN96" s="247">
        <f t="shared" si="194"/>
        <v>0</v>
      </c>
      <c r="DO96" s="94" t="str">
        <f t="shared" si="195"/>
        <v/>
      </c>
      <c r="DP96" s="501">
        <v>0</v>
      </c>
      <c r="DQ96" s="4">
        <v>0</v>
      </c>
      <c r="DR96" s="4">
        <v>0</v>
      </c>
      <c r="DS96" s="498">
        <f t="shared" si="131"/>
        <v>0</v>
      </c>
      <c r="DT96" s="499">
        <f t="shared" si="196"/>
        <v>0</v>
      </c>
      <c r="DU96" s="500" t="str">
        <f t="shared" si="197"/>
        <v/>
      </c>
      <c r="DV96" s="404">
        <v>0</v>
      </c>
      <c r="DW96" s="2">
        <v>0</v>
      </c>
      <c r="DX96" s="2">
        <v>0</v>
      </c>
      <c r="DY96" s="24">
        <f t="shared" si="132"/>
        <v>0</v>
      </c>
      <c r="DZ96" s="249">
        <f t="shared" si="198"/>
        <v>0</v>
      </c>
      <c r="EA96" s="93" t="str">
        <f t="shared" si="199"/>
        <v/>
      </c>
      <c r="EB96" s="152">
        <v>0</v>
      </c>
      <c r="EC96" s="53">
        <v>0</v>
      </c>
      <c r="ED96" s="591">
        <v>0</v>
      </c>
      <c r="EE96" s="560">
        <f t="shared" si="240"/>
        <v>0</v>
      </c>
      <c r="EF96" s="235">
        <v>0</v>
      </c>
      <c r="EG96" s="155">
        <f t="shared" si="200"/>
        <v>0</v>
      </c>
      <c r="EH96" s="236">
        <v>0</v>
      </c>
      <c r="EI96" s="562">
        <f t="shared" si="201"/>
        <v>0</v>
      </c>
      <c r="EJ96" s="247">
        <f t="shared" si="202"/>
        <v>0</v>
      </c>
      <c r="EK96" s="94" t="str">
        <f t="shared" si="203"/>
        <v/>
      </c>
      <c r="EL96" s="6"/>
      <c r="EM96" s="4"/>
      <c r="EN96" s="40" t="str">
        <f t="shared" si="130"/>
        <v/>
      </c>
      <c r="EO96" s="37" t="str">
        <f t="shared" si="204"/>
        <v/>
      </c>
      <c r="EP96" s="27" t="str">
        <f t="shared" si="205"/>
        <v/>
      </c>
      <c r="EQ96" s="119" t="str">
        <f t="shared" si="206"/>
        <v/>
      </c>
      <c r="ER96" s="528" t="str">
        <f t="shared" si="207"/>
        <v/>
      </c>
      <c r="ES96" s="62" t="str">
        <f t="shared" si="208"/>
        <v/>
      </c>
      <c r="ET96" s="51" t="str">
        <f t="shared" si="209"/>
        <v/>
      </c>
      <c r="EU96" s="38" t="str">
        <f t="shared" si="210"/>
        <v/>
      </c>
      <c r="EV96" s="330" t="str">
        <f t="shared" si="211"/>
        <v/>
      </c>
      <c r="EW96" s="75" t="str">
        <f t="shared" si="212"/>
        <v/>
      </c>
      <c r="EX96" s="56" t="str">
        <f t="shared" si="213"/>
        <v/>
      </c>
      <c r="EY96" s="55" t="str">
        <f t="shared" si="214"/>
        <v/>
      </c>
      <c r="EZ96" s="55" t="str">
        <f t="shared" si="215"/>
        <v/>
      </c>
      <c r="FA96" s="55" t="str">
        <f t="shared" si="216"/>
        <v/>
      </c>
      <c r="FB96" s="55" t="str">
        <f t="shared" si="217"/>
        <v/>
      </c>
      <c r="FC96" s="57" t="str">
        <f t="shared" si="218"/>
        <v/>
      </c>
      <c r="FD96" s="56">
        <f t="shared" si="219"/>
        <v>0</v>
      </c>
      <c r="FE96" s="55">
        <f t="shared" si="220"/>
        <v>0</v>
      </c>
      <c r="FF96" s="55">
        <f t="shared" si="221"/>
        <v>0</v>
      </c>
      <c r="FG96" s="55">
        <f t="shared" si="222"/>
        <v>0</v>
      </c>
      <c r="FH96" s="57"/>
      <c r="FI96" s="777"/>
      <c r="FJ96" s="777"/>
      <c r="FK96" s="107">
        <f t="shared" si="223"/>
        <v>0</v>
      </c>
      <c r="FL96" s="107" t="s">
        <v>175</v>
      </c>
      <c r="FM96" s="107">
        <f t="shared" si="224"/>
        <v>200</v>
      </c>
      <c r="FN96" s="107" t="str">
        <f t="shared" si="225"/>
        <v>0/200</v>
      </c>
      <c r="FO96" s="107">
        <f t="shared" si="226"/>
        <v>0</v>
      </c>
      <c r="FP96" s="107" t="s">
        <v>175</v>
      </c>
      <c r="FQ96" s="107">
        <f t="shared" si="227"/>
        <v>200</v>
      </c>
      <c r="FR96" s="107" t="str">
        <f t="shared" si="228"/>
        <v>0/200</v>
      </c>
      <c r="FS96" s="107">
        <f t="shared" si="229"/>
        <v>0</v>
      </c>
      <c r="FT96" s="107" t="s">
        <v>175</v>
      </c>
      <c r="FU96" s="107">
        <f t="shared" si="230"/>
        <v>100</v>
      </c>
      <c r="FV96" s="107" t="str">
        <f t="shared" si="231"/>
        <v>0/100</v>
      </c>
      <c r="FW96" s="107">
        <f t="shared" si="232"/>
        <v>0</v>
      </c>
      <c r="FX96" s="107" t="s">
        <v>175</v>
      </c>
      <c r="FY96" s="107">
        <f t="shared" si="233"/>
        <v>100</v>
      </c>
      <c r="FZ96" s="107" t="str">
        <f t="shared" si="234"/>
        <v>0/100</v>
      </c>
      <c r="GA96" s="107">
        <f t="shared" si="235"/>
        <v>0</v>
      </c>
      <c r="GB96" s="107" t="s">
        <v>175</v>
      </c>
      <c r="GC96" s="107">
        <f t="shared" si="236"/>
        <v>200</v>
      </c>
      <c r="GD96" s="107" t="str">
        <f t="shared" si="151"/>
        <v>0/200</v>
      </c>
    </row>
    <row r="97" spans="1:16383" ht="18">
      <c r="A97" s="100">
        <f t="shared" si="152"/>
        <v>0</v>
      </c>
      <c r="B97" s="230">
        <v>89</v>
      </c>
      <c r="C97" s="23">
        <v>89</v>
      </c>
      <c r="D97" s="24">
        <f t="shared" si="153"/>
        <v>0</v>
      </c>
      <c r="E97" s="2"/>
      <c r="F97" s="290"/>
      <c r="G97" s="1"/>
      <c r="H97" s="2"/>
      <c r="I97" s="2"/>
      <c r="J97" s="2"/>
      <c r="K97" s="590"/>
      <c r="L97" s="7">
        <v>0</v>
      </c>
      <c r="M97" s="43">
        <v>0</v>
      </c>
      <c r="N97" s="309">
        <v>0</v>
      </c>
      <c r="O97" s="541">
        <f t="shared" si="133"/>
        <v>0</v>
      </c>
      <c r="P97" s="233">
        <v>0</v>
      </c>
      <c r="Q97" s="541">
        <f t="shared" si="134"/>
        <v>0</v>
      </c>
      <c r="R97" s="234">
        <v>0</v>
      </c>
      <c r="S97" s="541">
        <f t="shared" si="135"/>
        <v>0</v>
      </c>
      <c r="T97" s="246">
        <f t="shared" si="154"/>
        <v>0</v>
      </c>
      <c r="U97" s="25" t="str">
        <f t="shared" si="155"/>
        <v/>
      </c>
      <c r="V97" s="25" t="str">
        <f t="shared" si="156"/>
        <v/>
      </c>
      <c r="W97" s="85" t="str">
        <f t="shared" si="157"/>
        <v/>
      </c>
      <c r="X97" s="346">
        <v>0</v>
      </c>
      <c r="Y97" s="347">
        <v>0</v>
      </c>
      <c r="Z97" s="348">
        <v>0</v>
      </c>
      <c r="AA97" s="544">
        <f t="shared" si="136"/>
        <v>0</v>
      </c>
      <c r="AB97" s="351">
        <v>0</v>
      </c>
      <c r="AC97" s="544">
        <f t="shared" si="137"/>
        <v>0</v>
      </c>
      <c r="AD97" s="352">
        <v>0</v>
      </c>
      <c r="AE97" s="544">
        <f t="shared" si="138"/>
        <v>0</v>
      </c>
      <c r="AF97" s="349">
        <f t="shared" si="158"/>
        <v>0</v>
      </c>
      <c r="AG97" s="344" t="str">
        <f t="shared" si="159"/>
        <v/>
      </c>
      <c r="AH97" s="344" t="str">
        <f t="shared" si="160"/>
        <v/>
      </c>
      <c r="AI97" s="350" t="str">
        <f t="shared" si="161"/>
        <v/>
      </c>
      <c r="AJ97" s="368">
        <v>0</v>
      </c>
      <c r="AK97" s="369">
        <v>0</v>
      </c>
      <c r="AL97" s="370">
        <v>0</v>
      </c>
      <c r="AM97" s="547">
        <f t="shared" si="139"/>
        <v>0</v>
      </c>
      <c r="AN97" s="373">
        <v>0</v>
      </c>
      <c r="AO97" s="547">
        <f t="shared" si="140"/>
        <v>0</v>
      </c>
      <c r="AP97" s="374">
        <v>0</v>
      </c>
      <c r="AQ97" s="547">
        <f t="shared" si="141"/>
        <v>0</v>
      </c>
      <c r="AR97" s="371">
        <f t="shared" si="162"/>
        <v>0</v>
      </c>
      <c r="AS97" s="366" t="str">
        <f t="shared" si="163"/>
        <v/>
      </c>
      <c r="AT97" s="366" t="str">
        <f t="shared" si="164"/>
        <v/>
      </c>
      <c r="AU97" s="372" t="str">
        <f t="shared" si="165"/>
        <v/>
      </c>
      <c r="AV97" s="152">
        <v>0</v>
      </c>
      <c r="AW97" s="53">
        <v>0</v>
      </c>
      <c r="AX97" s="375">
        <v>0</v>
      </c>
      <c r="AY97" s="549">
        <f t="shared" si="142"/>
        <v>0</v>
      </c>
      <c r="AZ97" s="235">
        <v>0</v>
      </c>
      <c r="BA97" s="549">
        <f t="shared" si="143"/>
        <v>0</v>
      </c>
      <c r="BB97" s="236">
        <v>0</v>
      </c>
      <c r="BC97" s="549">
        <f t="shared" si="144"/>
        <v>0</v>
      </c>
      <c r="BD97" s="247">
        <f t="shared" si="166"/>
        <v>0</v>
      </c>
      <c r="BE97" s="54" t="str">
        <f t="shared" si="167"/>
        <v/>
      </c>
      <c r="BF97" s="54" t="str">
        <f t="shared" si="168"/>
        <v/>
      </c>
      <c r="BG97" s="88" t="str">
        <f t="shared" si="169"/>
        <v/>
      </c>
      <c r="BH97" s="95">
        <v>0</v>
      </c>
      <c r="BI97" s="96">
        <v>0</v>
      </c>
      <c r="BJ97" s="376">
        <v>0</v>
      </c>
      <c r="BK97" s="552">
        <f t="shared" si="145"/>
        <v>0</v>
      </c>
      <c r="BL97" s="238">
        <v>0</v>
      </c>
      <c r="BM97" s="552">
        <f t="shared" si="146"/>
        <v>0</v>
      </c>
      <c r="BN97" s="239">
        <v>0</v>
      </c>
      <c r="BO97" s="552">
        <f t="shared" si="147"/>
        <v>0</v>
      </c>
      <c r="BP97" s="248">
        <f t="shared" si="170"/>
        <v>0</v>
      </c>
      <c r="BQ97" s="26" t="str">
        <f t="shared" si="171"/>
        <v/>
      </c>
      <c r="BR97" s="26" t="str">
        <f t="shared" si="172"/>
        <v/>
      </c>
      <c r="BS97" s="39" t="str">
        <f t="shared" si="173"/>
        <v/>
      </c>
      <c r="BT97" s="392">
        <v>0</v>
      </c>
      <c r="BU97" s="393">
        <v>0</v>
      </c>
      <c r="BV97" s="394">
        <v>0</v>
      </c>
      <c r="BW97" s="555">
        <f t="shared" si="148"/>
        <v>0</v>
      </c>
      <c r="BX97" s="397">
        <v>0</v>
      </c>
      <c r="BY97" s="555">
        <f t="shared" si="149"/>
        <v>0</v>
      </c>
      <c r="BZ97" s="398">
        <v>0</v>
      </c>
      <c r="CA97" s="555">
        <f t="shared" si="150"/>
        <v>0</v>
      </c>
      <c r="CB97" s="395">
        <f t="shared" si="174"/>
        <v>0</v>
      </c>
      <c r="CC97" s="390" t="str">
        <f t="shared" si="175"/>
        <v/>
      </c>
      <c r="CD97" s="390" t="str">
        <f t="shared" si="176"/>
        <v/>
      </c>
      <c r="CE97" s="396" t="str">
        <f t="shared" si="177"/>
        <v/>
      </c>
      <c r="CF97" s="92">
        <v>0</v>
      </c>
      <c r="CG97" s="49">
        <v>0</v>
      </c>
      <c r="CH97" s="311"/>
      <c r="CI97" s="50">
        <f t="shared" si="178"/>
        <v>0</v>
      </c>
      <c r="CJ97" s="186">
        <v>0</v>
      </c>
      <c r="CK97" s="240">
        <v>0</v>
      </c>
      <c r="CL97" s="187">
        <f t="shared" si="237"/>
        <v>0</v>
      </c>
      <c r="CM97" s="241">
        <v>0</v>
      </c>
      <c r="CN97" s="242">
        <f t="shared" si="238"/>
        <v>0</v>
      </c>
      <c r="CO97" s="42">
        <f t="shared" si="179"/>
        <v>0</v>
      </c>
      <c r="CP97" s="188">
        <f t="shared" si="180"/>
        <v>0</v>
      </c>
      <c r="CQ97" s="249">
        <f t="shared" si="181"/>
        <v>0</v>
      </c>
      <c r="CR97" s="93" t="str">
        <f t="shared" si="182"/>
        <v/>
      </c>
      <c r="CS97" s="152">
        <v>0</v>
      </c>
      <c r="CT97" s="320">
        <v>0</v>
      </c>
      <c r="CU97" s="557">
        <f t="shared" si="183"/>
        <v>0</v>
      </c>
      <c r="CV97" s="53">
        <v>0</v>
      </c>
      <c r="CW97" s="314"/>
      <c r="CX97" s="557">
        <f t="shared" si="184"/>
        <v>0</v>
      </c>
      <c r="CY97" s="314"/>
      <c r="CZ97" s="314"/>
      <c r="DA97" s="557" t="str">
        <f t="shared" si="185"/>
        <v/>
      </c>
      <c r="DB97" s="558">
        <f t="shared" si="186"/>
        <v>0</v>
      </c>
      <c r="DC97" s="559">
        <f t="shared" si="187"/>
        <v>0</v>
      </c>
      <c r="DD97" s="153">
        <f t="shared" si="188"/>
        <v>0</v>
      </c>
      <c r="DE97" s="154">
        <v>0</v>
      </c>
      <c r="DF97" s="235">
        <v>0</v>
      </c>
      <c r="DG97" s="557">
        <f t="shared" si="189"/>
        <v>0</v>
      </c>
      <c r="DH97" s="236">
        <v>0</v>
      </c>
      <c r="DI97" s="237">
        <f t="shared" si="239"/>
        <v>0</v>
      </c>
      <c r="DJ97" s="557">
        <f t="shared" si="190"/>
        <v>0</v>
      </c>
      <c r="DK97" s="325">
        <f t="shared" si="191"/>
        <v>0</v>
      </c>
      <c r="DL97" s="324">
        <f t="shared" si="192"/>
        <v>0</v>
      </c>
      <c r="DM97" s="156">
        <f t="shared" si="193"/>
        <v>0</v>
      </c>
      <c r="DN97" s="247">
        <f t="shared" si="194"/>
        <v>0</v>
      </c>
      <c r="DO97" s="94" t="str">
        <f t="shared" si="195"/>
        <v/>
      </c>
      <c r="DP97" s="501">
        <v>0</v>
      </c>
      <c r="DQ97" s="4">
        <v>0</v>
      </c>
      <c r="DR97" s="4">
        <v>0</v>
      </c>
      <c r="DS97" s="498">
        <f t="shared" si="131"/>
        <v>0</v>
      </c>
      <c r="DT97" s="499">
        <f t="shared" si="196"/>
        <v>0</v>
      </c>
      <c r="DU97" s="500" t="str">
        <f t="shared" si="197"/>
        <v/>
      </c>
      <c r="DV97" s="404">
        <v>0</v>
      </c>
      <c r="DW97" s="2">
        <v>0</v>
      </c>
      <c r="DX97" s="2">
        <v>0</v>
      </c>
      <c r="DY97" s="24">
        <f t="shared" si="132"/>
        <v>0</v>
      </c>
      <c r="DZ97" s="249">
        <f t="shared" si="198"/>
        <v>0</v>
      </c>
      <c r="EA97" s="93" t="str">
        <f t="shared" si="199"/>
        <v/>
      </c>
      <c r="EB97" s="152">
        <v>0</v>
      </c>
      <c r="EC97" s="53">
        <v>0</v>
      </c>
      <c r="ED97" s="591">
        <v>0</v>
      </c>
      <c r="EE97" s="560">
        <f t="shared" si="240"/>
        <v>0</v>
      </c>
      <c r="EF97" s="235">
        <v>0</v>
      </c>
      <c r="EG97" s="155">
        <f t="shared" si="200"/>
        <v>0</v>
      </c>
      <c r="EH97" s="236">
        <v>0</v>
      </c>
      <c r="EI97" s="562">
        <f t="shared" si="201"/>
        <v>0</v>
      </c>
      <c r="EJ97" s="247">
        <f t="shared" si="202"/>
        <v>0</v>
      </c>
      <c r="EK97" s="94" t="str">
        <f t="shared" si="203"/>
        <v/>
      </c>
      <c r="EL97" s="6"/>
      <c r="EM97" s="4"/>
      <c r="EN97" s="40" t="str">
        <f t="shared" si="130"/>
        <v/>
      </c>
      <c r="EO97" s="37" t="str">
        <f t="shared" si="204"/>
        <v/>
      </c>
      <c r="EP97" s="27" t="str">
        <f t="shared" si="205"/>
        <v/>
      </c>
      <c r="EQ97" s="119" t="str">
        <f t="shared" si="206"/>
        <v/>
      </c>
      <c r="ER97" s="528" t="str">
        <f t="shared" si="207"/>
        <v/>
      </c>
      <c r="ES97" s="62" t="str">
        <f t="shared" si="208"/>
        <v/>
      </c>
      <c r="ET97" s="51" t="str">
        <f t="shared" si="209"/>
        <v/>
      </c>
      <c r="EU97" s="38" t="str">
        <f t="shared" si="210"/>
        <v/>
      </c>
      <c r="EV97" s="330" t="str">
        <f t="shared" si="211"/>
        <v/>
      </c>
      <c r="EW97" s="75" t="str">
        <f t="shared" si="212"/>
        <v/>
      </c>
      <c r="EX97" s="56" t="str">
        <f t="shared" si="213"/>
        <v/>
      </c>
      <c r="EY97" s="55" t="str">
        <f t="shared" si="214"/>
        <v/>
      </c>
      <c r="EZ97" s="55" t="str">
        <f t="shared" si="215"/>
        <v/>
      </c>
      <c r="FA97" s="55" t="str">
        <f t="shared" si="216"/>
        <v/>
      </c>
      <c r="FB97" s="55" t="str">
        <f t="shared" si="217"/>
        <v/>
      </c>
      <c r="FC97" s="57" t="str">
        <f t="shared" si="218"/>
        <v/>
      </c>
      <c r="FD97" s="56">
        <f t="shared" si="219"/>
        <v>0</v>
      </c>
      <c r="FE97" s="55">
        <f t="shared" si="220"/>
        <v>0</v>
      </c>
      <c r="FF97" s="55">
        <f t="shared" si="221"/>
        <v>0</v>
      </c>
      <c r="FG97" s="55">
        <f t="shared" si="222"/>
        <v>0</v>
      </c>
      <c r="FH97" s="57"/>
      <c r="FI97" s="777"/>
      <c r="FJ97" s="777"/>
      <c r="FK97" s="107">
        <f t="shared" si="223"/>
        <v>0</v>
      </c>
      <c r="FL97" s="107" t="s">
        <v>175</v>
      </c>
      <c r="FM97" s="107">
        <f t="shared" si="224"/>
        <v>200</v>
      </c>
      <c r="FN97" s="107" t="str">
        <f t="shared" si="225"/>
        <v>0/200</v>
      </c>
      <c r="FO97" s="107">
        <f t="shared" si="226"/>
        <v>0</v>
      </c>
      <c r="FP97" s="107" t="s">
        <v>175</v>
      </c>
      <c r="FQ97" s="107">
        <f t="shared" si="227"/>
        <v>200</v>
      </c>
      <c r="FR97" s="107" t="str">
        <f t="shared" si="228"/>
        <v>0/200</v>
      </c>
      <c r="FS97" s="107">
        <f t="shared" si="229"/>
        <v>0</v>
      </c>
      <c r="FT97" s="107" t="s">
        <v>175</v>
      </c>
      <c r="FU97" s="107">
        <f t="shared" si="230"/>
        <v>100</v>
      </c>
      <c r="FV97" s="107" t="str">
        <f t="shared" si="231"/>
        <v>0/100</v>
      </c>
      <c r="FW97" s="107">
        <f t="shared" si="232"/>
        <v>0</v>
      </c>
      <c r="FX97" s="107" t="s">
        <v>175</v>
      </c>
      <c r="FY97" s="107">
        <f t="shared" si="233"/>
        <v>100</v>
      </c>
      <c r="FZ97" s="107" t="str">
        <f t="shared" si="234"/>
        <v>0/100</v>
      </c>
      <c r="GA97" s="107">
        <f t="shared" si="235"/>
        <v>0</v>
      </c>
      <c r="GB97" s="107" t="s">
        <v>175</v>
      </c>
      <c r="GC97" s="107">
        <f t="shared" si="236"/>
        <v>200</v>
      </c>
      <c r="GD97" s="107" t="str">
        <f t="shared" si="151"/>
        <v>0/200</v>
      </c>
    </row>
    <row r="98" spans="1:16383" ht="18">
      <c r="A98" s="100">
        <f t="shared" si="152"/>
        <v>0</v>
      </c>
      <c r="B98" s="230">
        <v>90</v>
      </c>
      <c r="C98" s="28">
        <v>90</v>
      </c>
      <c r="D98" s="24">
        <f t="shared" si="153"/>
        <v>0</v>
      </c>
      <c r="E98" s="2"/>
      <c r="F98" s="290"/>
      <c r="G98" s="2"/>
      <c r="H98" s="2"/>
      <c r="I98" s="2"/>
      <c r="J98" s="2"/>
      <c r="K98" s="590"/>
      <c r="L98" s="7">
        <v>0</v>
      </c>
      <c r="M98" s="43">
        <v>0</v>
      </c>
      <c r="N98" s="309">
        <v>0</v>
      </c>
      <c r="O98" s="541">
        <f t="shared" si="133"/>
        <v>0</v>
      </c>
      <c r="P98" s="233">
        <v>0</v>
      </c>
      <c r="Q98" s="541">
        <f t="shared" si="134"/>
        <v>0</v>
      </c>
      <c r="R98" s="234">
        <v>0</v>
      </c>
      <c r="S98" s="541">
        <f t="shared" si="135"/>
        <v>0</v>
      </c>
      <c r="T98" s="246">
        <f t="shared" si="154"/>
        <v>0</v>
      </c>
      <c r="U98" s="25" t="str">
        <f t="shared" si="155"/>
        <v/>
      </c>
      <c r="V98" s="25" t="str">
        <f t="shared" si="156"/>
        <v/>
      </c>
      <c r="W98" s="85" t="str">
        <f t="shared" si="157"/>
        <v/>
      </c>
      <c r="X98" s="346">
        <v>0</v>
      </c>
      <c r="Y98" s="347">
        <v>0</v>
      </c>
      <c r="Z98" s="348">
        <v>0</v>
      </c>
      <c r="AA98" s="544">
        <f t="shared" si="136"/>
        <v>0</v>
      </c>
      <c r="AB98" s="351">
        <v>0</v>
      </c>
      <c r="AC98" s="544">
        <f t="shared" si="137"/>
        <v>0</v>
      </c>
      <c r="AD98" s="352">
        <v>0</v>
      </c>
      <c r="AE98" s="544">
        <f t="shared" si="138"/>
        <v>0</v>
      </c>
      <c r="AF98" s="349">
        <f t="shared" si="158"/>
        <v>0</v>
      </c>
      <c r="AG98" s="344" t="str">
        <f t="shared" si="159"/>
        <v/>
      </c>
      <c r="AH98" s="344" t="str">
        <f t="shared" si="160"/>
        <v/>
      </c>
      <c r="AI98" s="350" t="str">
        <f t="shared" si="161"/>
        <v/>
      </c>
      <c r="AJ98" s="368">
        <v>0</v>
      </c>
      <c r="AK98" s="369">
        <v>0</v>
      </c>
      <c r="AL98" s="370">
        <v>0</v>
      </c>
      <c r="AM98" s="547">
        <f t="shared" si="139"/>
        <v>0</v>
      </c>
      <c r="AN98" s="373">
        <v>0</v>
      </c>
      <c r="AO98" s="547">
        <f t="shared" si="140"/>
        <v>0</v>
      </c>
      <c r="AP98" s="374">
        <v>0</v>
      </c>
      <c r="AQ98" s="547">
        <f t="shared" si="141"/>
        <v>0</v>
      </c>
      <c r="AR98" s="371">
        <f t="shared" si="162"/>
        <v>0</v>
      </c>
      <c r="AS98" s="366" t="str">
        <f t="shared" si="163"/>
        <v/>
      </c>
      <c r="AT98" s="366" t="str">
        <f t="shared" si="164"/>
        <v/>
      </c>
      <c r="AU98" s="372" t="str">
        <f t="shared" si="165"/>
        <v/>
      </c>
      <c r="AV98" s="152">
        <v>0</v>
      </c>
      <c r="AW98" s="53">
        <v>0</v>
      </c>
      <c r="AX98" s="375">
        <v>0</v>
      </c>
      <c r="AY98" s="549">
        <f t="shared" si="142"/>
        <v>0</v>
      </c>
      <c r="AZ98" s="235">
        <v>0</v>
      </c>
      <c r="BA98" s="549">
        <f t="shared" si="143"/>
        <v>0</v>
      </c>
      <c r="BB98" s="236">
        <v>0</v>
      </c>
      <c r="BC98" s="549">
        <f t="shared" si="144"/>
        <v>0</v>
      </c>
      <c r="BD98" s="247">
        <f t="shared" si="166"/>
        <v>0</v>
      </c>
      <c r="BE98" s="54" t="str">
        <f t="shared" si="167"/>
        <v/>
      </c>
      <c r="BF98" s="54" t="str">
        <f t="shared" si="168"/>
        <v/>
      </c>
      <c r="BG98" s="88" t="str">
        <f t="shared" si="169"/>
        <v/>
      </c>
      <c r="BH98" s="95">
        <v>0</v>
      </c>
      <c r="BI98" s="96">
        <v>0</v>
      </c>
      <c r="BJ98" s="376">
        <v>0</v>
      </c>
      <c r="BK98" s="552">
        <f t="shared" si="145"/>
        <v>0</v>
      </c>
      <c r="BL98" s="238">
        <v>0</v>
      </c>
      <c r="BM98" s="552">
        <f t="shared" si="146"/>
        <v>0</v>
      </c>
      <c r="BN98" s="239">
        <v>0</v>
      </c>
      <c r="BO98" s="552">
        <f t="shared" si="147"/>
        <v>0</v>
      </c>
      <c r="BP98" s="248">
        <f t="shared" si="170"/>
        <v>0</v>
      </c>
      <c r="BQ98" s="26" t="str">
        <f t="shared" si="171"/>
        <v/>
      </c>
      <c r="BR98" s="26" t="str">
        <f t="shared" si="172"/>
        <v/>
      </c>
      <c r="BS98" s="39" t="str">
        <f t="shared" si="173"/>
        <v/>
      </c>
      <c r="BT98" s="392">
        <v>0</v>
      </c>
      <c r="BU98" s="393">
        <v>0</v>
      </c>
      <c r="BV98" s="394">
        <v>0</v>
      </c>
      <c r="BW98" s="555">
        <f t="shared" si="148"/>
        <v>0</v>
      </c>
      <c r="BX98" s="397">
        <v>0</v>
      </c>
      <c r="BY98" s="555">
        <f t="shared" si="149"/>
        <v>0</v>
      </c>
      <c r="BZ98" s="398">
        <v>0</v>
      </c>
      <c r="CA98" s="555">
        <f t="shared" si="150"/>
        <v>0</v>
      </c>
      <c r="CB98" s="395">
        <f t="shared" si="174"/>
        <v>0</v>
      </c>
      <c r="CC98" s="390" t="str">
        <f t="shared" si="175"/>
        <v/>
      </c>
      <c r="CD98" s="390" t="str">
        <f t="shared" si="176"/>
        <v/>
      </c>
      <c r="CE98" s="396" t="str">
        <f t="shared" si="177"/>
        <v/>
      </c>
      <c r="CF98" s="92">
        <v>0</v>
      </c>
      <c r="CG98" s="49">
        <v>0</v>
      </c>
      <c r="CH98" s="311"/>
      <c r="CI98" s="50">
        <f t="shared" si="178"/>
        <v>0</v>
      </c>
      <c r="CJ98" s="186">
        <v>0</v>
      </c>
      <c r="CK98" s="240">
        <v>0</v>
      </c>
      <c r="CL98" s="187">
        <f t="shared" si="237"/>
        <v>0</v>
      </c>
      <c r="CM98" s="241">
        <v>0</v>
      </c>
      <c r="CN98" s="242">
        <f t="shared" si="238"/>
        <v>0</v>
      </c>
      <c r="CO98" s="42">
        <f t="shared" si="179"/>
        <v>0</v>
      </c>
      <c r="CP98" s="188">
        <f t="shared" si="180"/>
        <v>0</v>
      </c>
      <c r="CQ98" s="249">
        <f t="shared" si="181"/>
        <v>0</v>
      </c>
      <c r="CR98" s="93" t="str">
        <f t="shared" si="182"/>
        <v/>
      </c>
      <c r="CS98" s="152">
        <v>0</v>
      </c>
      <c r="CT98" s="320">
        <v>0</v>
      </c>
      <c r="CU98" s="557">
        <f t="shared" si="183"/>
        <v>0</v>
      </c>
      <c r="CV98" s="53">
        <v>0</v>
      </c>
      <c r="CW98" s="314"/>
      <c r="CX98" s="557">
        <f t="shared" si="184"/>
        <v>0</v>
      </c>
      <c r="CY98" s="314"/>
      <c r="CZ98" s="314"/>
      <c r="DA98" s="557" t="str">
        <f t="shared" si="185"/>
        <v/>
      </c>
      <c r="DB98" s="558">
        <f t="shared" si="186"/>
        <v>0</v>
      </c>
      <c r="DC98" s="559">
        <f t="shared" si="187"/>
        <v>0</v>
      </c>
      <c r="DD98" s="153">
        <f t="shared" si="188"/>
        <v>0</v>
      </c>
      <c r="DE98" s="154">
        <v>0</v>
      </c>
      <c r="DF98" s="235">
        <v>0</v>
      </c>
      <c r="DG98" s="557">
        <f t="shared" si="189"/>
        <v>0</v>
      </c>
      <c r="DH98" s="236">
        <v>0</v>
      </c>
      <c r="DI98" s="237">
        <f t="shared" si="239"/>
        <v>0</v>
      </c>
      <c r="DJ98" s="557">
        <f t="shared" si="190"/>
        <v>0</v>
      </c>
      <c r="DK98" s="325">
        <f t="shared" si="191"/>
        <v>0</v>
      </c>
      <c r="DL98" s="324">
        <f t="shared" si="192"/>
        <v>0</v>
      </c>
      <c r="DM98" s="156">
        <f t="shared" si="193"/>
        <v>0</v>
      </c>
      <c r="DN98" s="247">
        <f t="shared" si="194"/>
        <v>0</v>
      </c>
      <c r="DO98" s="94" t="str">
        <f t="shared" si="195"/>
        <v/>
      </c>
      <c r="DP98" s="501">
        <v>0</v>
      </c>
      <c r="DQ98" s="4">
        <v>0</v>
      </c>
      <c r="DR98" s="4">
        <v>0</v>
      </c>
      <c r="DS98" s="498">
        <f t="shared" si="131"/>
        <v>0</v>
      </c>
      <c r="DT98" s="499">
        <f t="shared" si="196"/>
        <v>0</v>
      </c>
      <c r="DU98" s="500" t="str">
        <f t="shared" si="197"/>
        <v/>
      </c>
      <c r="DV98" s="404">
        <v>0</v>
      </c>
      <c r="DW98" s="2">
        <v>0</v>
      </c>
      <c r="DX98" s="2">
        <v>0</v>
      </c>
      <c r="DY98" s="24">
        <f t="shared" si="132"/>
        <v>0</v>
      </c>
      <c r="DZ98" s="249">
        <f t="shared" si="198"/>
        <v>0</v>
      </c>
      <c r="EA98" s="93" t="str">
        <f t="shared" si="199"/>
        <v/>
      </c>
      <c r="EB98" s="152">
        <v>0</v>
      </c>
      <c r="EC98" s="53">
        <v>0</v>
      </c>
      <c r="ED98" s="591">
        <v>0</v>
      </c>
      <c r="EE98" s="560">
        <f t="shared" si="240"/>
        <v>0</v>
      </c>
      <c r="EF98" s="235">
        <v>0</v>
      </c>
      <c r="EG98" s="155">
        <f t="shared" si="200"/>
        <v>0</v>
      </c>
      <c r="EH98" s="236">
        <v>0</v>
      </c>
      <c r="EI98" s="562">
        <f t="shared" si="201"/>
        <v>0</v>
      </c>
      <c r="EJ98" s="247">
        <f t="shared" si="202"/>
        <v>0</v>
      </c>
      <c r="EK98" s="94" t="str">
        <f t="shared" si="203"/>
        <v/>
      </c>
      <c r="EL98" s="6"/>
      <c r="EM98" s="4"/>
      <c r="EN98" s="40" t="str">
        <f t="shared" si="130"/>
        <v/>
      </c>
      <c r="EO98" s="37" t="str">
        <f t="shared" si="204"/>
        <v/>
      </c>
      <c r="EP98" s="27" t="str">
        <f t="shared" si="205"/>
        <v/>
      </c>
      <c r="EQ98" s="119" t="str">
        <f t="shared" si="206"/>
        <v/>
      </c>
      <c r="ER98" s="528" t="str">
        <f t="shared" si="207"/>
        <v/>
      </c>
      <c r="ES98" s="62" t="str">
        <f t="shared" si="208"/>
        <v/>
      </c>
      <c r="ET98" s="51" t="str">
        <f t="shared" si="209"/>
        <v/>
      </c>
      <c r="EU98" s="38" t="str">
        <f t="shared" si="210"/>
        <v/>
      </c>
      <c r="EV98" s="330" t="str">
        <f t="shared" si="211"/>
        <v/>
      </c>
      <c r="EW98" s="75" t="str">
        <f t="shared" si="212"/>
        <v/>
      </c>
      <c r="EX98" s="56" t="str">
        <f t="shared" si="213"/>
        <v/>
      </c>
      <c r="EY98" s="55" t="str">
        <f t="shared" si="214"/>
        <v/>
      </c>
      <c r="EZ98" s="55" t="str">
        <f t="shared" si="215"/>
        <v/>
      </c>
      <c r="FA98" s="55" t="str">
        <f t="shared" si="216"/>
        <v/>
      </c>
      <c r="FB98" s="55" t="str">
        <f t="shared" si="217"/>
        <v/>
      </c>
      <c r="FC98" s="57" t="str">
        <f t="shared" si="218"/>
        <v/>
      </c>
      <c r="FD98" s="56">
        <f t="shared" si="219"/>
        <v>0</v>
      </c>
      <c r="FE98" s="55">
        <f t="shared" si="220"/>
        <v>0</v>
      </c>
      <c r="FF98" s="55">
        <f t="shared" si="221"/>
        <v>0</v>
      </c>
      <c r="FG98" s="55">
        <f t="shared" si="222"/>
        <v>0</v>
      </c>
      <c r="FH98" s="57"/>
      <c r="FI98" s="777"/>
      <c r="FJ98" s="777"/>
      <c r="FK98" s="107">
        <f t="shared" si="223"/>
        <v>0</v>
      </c>
      <c r="FL98" s="107" t="s">
        <v>175</v>
      </c>
      <c r="FM98" s="107">
        <f t="shared" si="224"/>
        <v>200</v>
      </c>
      <c r="FN98" s="107" t="str">
        <f t="shared" si="225"/>
        <v>0/200</v>
      </c>
      <c r="FO98" s="107">
        <f t="shared" si="226"/>
        <v>0</v>
      </c>
      <c r="FP98" s="107" t="s">
        <v>175</v>
      </c>
      <c r="FQ98" s="107">
        <f t="shared" si="227"/>
        <v>200</v>
      </c>
      <c r="FR98" s="107" t="str">
        <f t="shared" si="228"/>
        <v>0/200</v>
      </c>
      <c r="FS98" s="107">
        <f t="shared" si="229"/>
        <v>0</v>
      </c>
      <c r="FT98" s="107" t="s">
        <v>175</v>
      </c>
      <c r="FU98" s="107">
        <f t="shared" si="230"/>
        <v>100</v>
      </c>
      <c r="FV98" s="107" t="str">
        <f t="shared" si="231"/>
        <v>0/100</v>
      </c>
      <c r="FW98" s="107">
        <f t="shared" si="232"/>
        <v>0</v>
      </c>
      <c r="FX98" s="107" t="s">
        <v>175</v>
      </c>
      <c r="FY98" s="107">
        <f t="shared" si="233"/>
        <v>100</v>
      </c>
      <c r="FZ98" s="107" t="str">
        <f t="shared" si="234"/>
        <v>0/100</v>
      </c>
      <c r="GA98" s="107">
        <f t="shared" si="235"/>
        <v>0</v>
      </c>
      <c r="GB98" s="107" t="s">
        <v>175</v>
      </c>
      <c r="GC98" s="107">
        <f t="shared" si="236"/>
        <v>200</v>
      </c>
      <c r="GD98" s="107" t="str">
        <f t="shared" si="151"/>
        <v>0/200</v>
      </c>
    </row>
    <row r="99" spans="1:16383" ht="18">
      <c r="A99" s="100">
        <f t="shared" si="152"/>
        <v>0</v>
      </c>
      <c r="B99" s="230">
        <v>91</v>
      </c>
      <c r="C99" s="23">
        <v>91</v>
      </c>
      <c r="D99" s="24">
        <f t="shared" si="153"/>
        <v>0</v>
      </c>
      <c r="E99" s="2"/>
      <c r="F99" s="290"/>
      <c r="G99" s="1"/>
      <c r="H99" s="2"/>
      <c r="I99" s="2"/>
      <c r="J99" s="2"/>
      <c r="K99" s="590"/>
      <c r="L99" s="7">
        <v>0</v>
      </c>
      <c r="M99" s="43">
        <v>0</v>
      </c>
      <c r="N99" s="309">
        <v>0</v>
      </c>
      <c r="O99" s="541">
        <f t="shared" si="133"/>
        <v>0</v>
      </c>
      <c r="P99" s="233">
        <v>0</v>
      </c>
      <c r="Q99" s="541">
        <f t="shared" si="134"/>
        <v>0</v>
      </c>
      <c r="R99" s="234">
        <v>0</v>
      </c>
      <c r="S99" s="541">
        <f t="shared" si="135"/>
        <v>0</v>
      </c>
      <c r="T99" s="246">
        <f t="shared" si="154"/>
        <v>0</v>
      </c>
      <c r="U99" s="25" t="str">
        <f t="shared" si="155"/>
        <v/>
      </c>
      <c r="V99" s="25" t="str">
        <f t="shared" si="156"/>
        <v/>
      </c>
      <c r="W99" s="85" t="str">
        <f t="shared" si="157"/>
        <v/>
      </c>
      <c r="X99" s="346">
        <v>0</v>
      </c>
      <c r="Y99" s="347">
        <v>0</v>
      </c>
      <c r="Z99" s="348">
        <v>0</v>
      </c>
      <c r="AA99" s="544">
        <f t="shared" si="136"/>
        <v>0</v>
      </c>
      <c r="AB99" s="351">
        <v>0</v>
      </c>
      <c r="AC99" s="544">
        <f t="shared" si="137"/>
        <v>0</v>
      </c>
      <c r="AD99" s="352">
        <v>0</v>
      </c>
      <c r="AE99" s="544">
        <f t="shared" si="138"/>
        <v>0</v>
      </c>
      <c r="AF99" s="349">
        <f t="shared" si="158"/>
        <v>0</v>
      </c>
      <c r="AG99" s="344" t="str">
        <f t="shared" si="159"/>
        <v/>
      </c>
      <c r="AH99" s="344" t="str">
        <f t="shared" si="160"/>
        <v/>
      </c>
      <c r="AI99" s="350" t="str">
        <f t="shared" si="161"/>
        <v/>
      </c>
      <c r="AJ99" s="368">
        <v>0</v>
      </c>
      <c r="AK99" s="369">
        <v>0</v>
      </c>
      <c r="AL99" s="370">
        <v>0</v>
      </c>
      <c r="AM99" s="547">
        <f t="shared" si="139"/>
        <v>0</v>
      </c>
      <c r="AN99" s="373">
        <v>0</v>
      </c>
      <c r="AO99" s="547">
        <f t="shared" si="140"/>
        <v>0</v>
      </c>
      <c r="AP99" s="374">
        <v>0</v>
      </c>
      <c r="AQ99" s="547">
        <f t="shared" si="141"/>
        <v>0</v>
      </c>
      <c r="AR99" s="371">
        <f t="shared" si="162"/>
        <v>0</v>
      </c>
      <c r="AS99" s="366" t="str">
        <f t="shared" si="163"/>
        <v/>
      </c>
      <c r="AT99" s="366" t="str">
        <f t="shared" si="164"/>
        <v/>
      </c>
      <c r="AU99" s="372" t="str">
        <f t="shared" si="165"/>
        <v/>
      </c>
      <c r="AV99" s="152">
        <v>0</v>
      </c>
      <c r="AW99" s="53">
        <v>0</v>
      </c>
      <c r="AX99" s="375">
        <v>0</v>
      </c>
      <c r="AY99" s="549">
        <f t="shared" si="142"/>
        <v>0</v>
      </c>
      <c r="AZ99" s="235">
        <v>0</v>
      </c>
      <c r="BA99" s="549">
        <f t="shared" si="143"/>
        <v>0</v>
      </c>
      <c r="BB99" s="236">
        <v>0</v>
      </c>
      <c r="BC99" s="549">
        <f t="shared" si="144"/>
        <v>0</v>
      </c>
      <c r="BD99" s="247">
        <f t="shared" si="166"/>
        <v>0</v>
      </c>
      <c r="BE99" s="54" t="str">
        <f t="shared" si="167"/>
        <v/>
      </c>
      <c r="BF99" s="54" t="str">
        <f t="shared" si="168"/>
        <v/>
      </c>
      <c r="BG99" s="88" t="str">
        <f t="shared" si="169"/>
        <v/>
      </c>
      <c r="BH99" s="95">
        <v>0</v>
      </c>
      <c r="BI99" s="96">
        <v>0</v>
      </c>
      <c r="BJ99" s="376">
        <v>0</v>
      </c>
      <c r="BK99" s="552">
        <f t="shared" si="145"/>
        <v>0</v>
      </c>
      <c r="BL99" s="238">
        <v>0</v>
      </c>
      <c r="BM99" s="552">
        <f t="shared" si="146"/>
        <v>0</v>
      </c>
      <c r="BN99" s="239">
        <v>0</v>
      </c>
      <c r="BO99" s="552">
        <f t="shared" si="147"/>
        <v>0</v>
      </c>
      <c r="BP99" s="248">
        <f t="shared" si="170"/>
        <v>0</v>
      </c>
      <c r="BQ99" s="26" t="str">
        <f t="shared" si="171"/>
        <v/>
      </c>
      <c r="BR99" s="26" t="str">
        <f t="shared" si="172"/>
        <v/>
      </c>
      <c r="BS99" s="39" t="str">
        <f t="shared" si="173"/>
        <v/>
      </c>
      <c r="BT99" s="392">
        <v>0</v>
      </c>
      <c r="BU99" s="393">
        <v>0</v>
      </c>
      <c r="BV99" s="394">
        <v>0</v>
      </c>
      <c r="BW99" s="555">
        <f t="shared" si="148"/>
        <v>0</v>
      </c>
      <c r="BX99" s="397">
        <v>0</v>
      </c>
      <c r="BY99" s="555">
        <f t="shared" si="149"/>
        <v>0</v>
      </c>
      <c r="BZ99" s="398">
        <v>0</v>
      </c>
      <c r="CA99" s="555">
        <f t="shared" si="150"/>
        <v>0</v>
      </c>
      <c r="CB99" s="395">
        <f t="shared" si="174"/>
        <v>0</v>
      </c>
      <c r="CC99" s="390" t="str">
        <f t="shared" si="175"/>
        <v/>
      </c>
      <c r="CD99" s="390" t="str">
        <f t="shared" si="176"/>
        <v/>
      </c>
      <c r="CE99" s="396" t="str">
        <f t="shared" si="177"/>
        <v/>
      </c>
      <c r="CF99" s="92">
        <v>0</v>
      </c>
      <c r="CG99" s="49">
        <v>0</v>
      </c>
      <c r="CH99" s="311"/>
      <c r="CI99" s="50">
        <f t="shared" si="178"/>
        <v>0</v>
      </c>
      <c r="CJ99" s="186">
        <v>0</v>
      </c>
      <c r="CK99" s="240">
        <v>0</v>
      </c>
      <c r="CL99" s="187">
        <f t="shared" si="237"/>
        <v>0</v>
      </c>
      <c r="CM99" s="241">
        <v>0</v>
      </c>
      <c r="CN99" s="242">
        <f t="shared" si="238"/>
        <v>0</v>
      </c>
      <c r="CO99" s="42">
        <f t="shared" si="179"/>
        <v>0</v>
      </c>
      <c r="CP99" s="188">
        <f t="shared" si="180"/>
        <v>0</v>
      </c>
      <c r="CQ99" s="249">
        <f t="shared" si="181"/>
        <v>0</v>
      </c>
      <c r="CR99" s="93" t="str">
        <f t="shared" si="182"/>
        <v/>
      </c>
      <c r="CS99" s="152">
        <v>0</v>
      </c>
      <c r="CT99" s="320">
        <v>0</v>
      </c>
      <c r="CU99" s="557">
        <f t="shared" si="183"/>
        <v>0</v>
      </c>
      <c r="CV99" s="53">
        <v>0</v>
      </c>
      <c r="CW99" s="314"/>
      <c r="CX99" s="557">
        <f t="shared" si="184"/>
        <v>0</v>
      </c>
      <c r="CY99" s="314"/>
      <c r="CZ99" s="314"/>
      <c r="DA99" s="557" t="str">
        <f t="shared" si="185"/>
        <v/>
      </c>
      <c r="DB99" s="558">
        <f t="shared" si="186"/>
        <v>0</v>
      </c>
      <c r="DC99" s="559">
        <f t="shared" si="187"/>
        <v>0</v>
      </c>
      <c r="DD99" s="153">
        <f t="shared" si="188"/>
        <v>0</v>
      </c>
      <c r="DE99" s="154">
        <v>0</v>
      </c>
      <c r="DF99" s="235">
        <v>0</v>
      </c>
      <c r="DG99" s="557">
        <f t="shared" si="189"/>
        <v>0</v>
      </c>
      <c r="DH99" s="236">
        <v>0</v>
      </c>
      <c r="DI99" s="237">
        <f t="shared" si="239"/>
        <v>0</v>
      </c>
      <c r="DJ99" s="557">
        <f t="shared" si="190"/>
        <v>0</v>
      </c>
      <c r="DK99" s="325">
        <f t="shared" si="191"/>
        <v>0</v>
      </c>
      <c r="DL99" s="324">
        <f t="shared" si="192"/>
        <v>0</v>
      </c>
      <c r="DM99" s="156">
        <f t="shared" si="193"/>
        <v>0</v>
      </c>
      <c r="DN99" s="247">
        <f t="shared" si="194"/>
        <v>0</v>
      </c>
      <c r="DO99" s="94" t="str">
        <f t="shared" si="195"/>
        <v/>
      </c>
      <c r="DP99" s="501">
        <v>0</v>
      </c>
      <c r="DQ99" s="4">
        <v>0</v>
      </c>
      <c r="DR99" s="4">
        <v>0</v>
      </c>
      <c r="DS99" s="498">
        <f t="shared" si="131"/>
        <v>0</v>
      </c>
      <c r="DT99" s="499">
        <f t="shared" si="196"/>
        <v>0</v>
      </c>
      <c r="DU99" s="500" t="str">
        <f t="shared" si="197"/>
        <v/>
      </c>
      <c r="DV99" s="404">
        <v>0</v>
      </c>
      <c r="DW99" s="2">
        <v>0</v>
      </c>
      <c r="DX99" s="2">
        <v>0</v>
      </c>
      <c r="DY99" s="24">
        <f t="shared" si="132"/>
        <v>0</v>
      </c>
      <c r="DZ99" s="249">
        <f t="shared" si="198"/>
        <v>0</v>
      </c>
      <c r="EA99" s="93" t="str">
        <f t="shared" si="199"/>
        <v/>
      </c>
      <c r="EB99" s="152">
        <v>0</v>
      </c>
      <c r="EC99" s="53">
        <v>0</v>
      </c>
      <c r="ED99" s="591">
        <v>0</v>
      </c>
      <c r="EE99" s="560">
        <f t="shared" si="240"/>
        <v>0</v>
      </c>
      <c r="EF99" s="235">
        <v>0</v>
      </c>
      <c r="EG99" s="155">
        <f t="shared" si="200"/>
        <v>0</v>
      </c>
      <c r="EH99" s="236">
        <v>0</v>
      </c>
      <c r="EI99" s="562">
        <f t="shared" si="201"/>
        <v>0</v>
      </c>
      <c r="EJ99" s="247">
        <f t="shared" si="202"/>
        <v>0</v>
      </c>
      <c r="EK99" s="94" t="str">
        <f t="shared" si="203"/>
        <v/>
      </c>
      <c r="EL99" s="6"/>
      <c r="EM99" s="4"/>
      <c r="EN99" s="40" t="str">
        <f t="shared" si="130"/>
        <v/>
      </c>
      <c r="EO99" s="37" t="str">
        <f t="shared" si="204"/>
        <v/>
      </c>
      <c r="EP99" s="27" t="str">
        <f t="shared" si="205"/>
        <v/>
      </c>
      <c r="EQ99" s="119" t="str">
        <f t="shared" si="206"/>
        <v/>
      </c>
      <c r="ER99" s="528" t="str">
        <f t="shared" si="207"/>
        <v/>
      </c>
      <c r="ES99" s="62" t="str">
        <f t="shared" si="208"/>
        <v/>
      </c>
      <c r="ET99" s="51" t="str">
        <f t="shared" si="209"/>
        <v/>
      </c>
      <c r="EU99" s="38" t="str">
        <f t="shared" si="210"/>
        <v/>
      </c>
      <c r="EV99" s="330" t="str">
        <f t="shared" si="211"/>
        <v/>
      </c>
      <c r="EW99" s="75" t="str">
        <f t="shared" si="212"/>
        <v/>
      </c>
      <c r="EX99" s="56" t="str">
        <f t="shared" si="213"/>
        <v/>
      </c>
      <c r="EY99" s="55" t="str">
        <f t="shared" si="214"/>
        <v/>
      </c>
      <c r="EZ99" s="55" t="str">
        <f t="shared" si="215"/>
        <v/>
      </c>
      <c r="FA99" s="55" t="str">
        <f t="shared" si="216"/>
        <v/>
      </c>
      <c r="FB99" s="55" t="str">
        <f t="shared" si="217"/>
        <v/>
      </c>
      <c r="FC99" s="57" t="str">
        <f t="shared" si="218"/>
        <v/>
      </c>
      <c r="FD99" s="56">
        <f t="shared" si="219"/>
        <v>0</v>
      </c>
      <c r="FE99" s="55">
        <f t="shared" si="220"/>
        <v>0</v>
      </c>
      <c r="FF99" s="55">
        <f t="shared" si="221"/>
        <v>0</v>
      </c>
      <c r="FG99" s="55">
        <f t="shared" si="222"/>
        <v>0</v>
      </c>
      <c r="FH99" s="57"/>
      <c r="FI99" s="777"/>
      <c r="FJ99" s="777"/>
      <c r="FK99" s="107">
        <f t="shared" si="223"/>
        <v>0</v>
      </c>
      <c r="FL99" s="107" t="s">
        <v>175</v>
      </c>
      <c r="FM99" s="107">
        <f t="shared" si="224"/>
        <v>200</v>
      </c>
      <c r="FN99" s="107" t="str">
        <f t="shared" si="225"/>
        <v>0/200</v>
      </c>
      <c r="FO99" s="107">
        <f t="shared" si="226"/>
        <v>0</v>
      </c>
      <c r="FP99" s="107" t="s">
        <v>175</v>
      </c>
      <c r="FQ99" s="107">
        <f t="shared" si="227"/>
        <v>200</v>
      </c>
      <c r="FR99" s="107" t="str">
        <f t="shared" si="228"/>
        <v>0/200</v>
      </c>
      <c r="FS99" s="107">
        <f t="shared" si="229"/>
        <v>0</v>
      </c>
      <c r="FT99" s="107" t="s">
        <v>175</v>
      </c>
      <c r="FU99" s="107">
        <f t="shared" si="230"/>
        <v>100</v>
      </c>
      <c r="FV99" s="107" t="str">
        <f t="shared" si="231"/>
        <v>0/100</v>
      </c>
      <c r="FW99" s="107">
        <f t="shared" si="232"/>
        <v>0</v>
      </c>
      <c r="FX99" s="107" t="s">
        <v>175</v>
      </c>
      <c r="FY99" s="107">
        <f t="shared" si="233"/>
        <v>100</v>
      </c>
      <c r="FZ99" s="107" t="str">
        <f t="shared" si="234"/>
        <v>0/100</v>
      </c>
      <c r="GA99" s="107">
        <f t="shared" si="235"/>
        <v>0</v>
      </c>
      <c r="GB99" s="107" t="s">
        <v>175</v>
      </c>
      <c r="GC99" s="107">
        <f t="shared" si="236"/>
        <v>200</v>
      </c>
      <c r="GD99" s="107" t="str">
        <f t="shared" si="151"/>
        <v>0/200</v>
      </c>
    </row>
    <row r="100" spans="1:16383" ht="18">
      <c r="A100" s="100">
        <f t="shared" si="152"/>
        <v>0</v>
      </c>
      <c r="B100" s="230">
        <v>92</v>
      </c>
      <c r="C100" s="28">
        <v>92</v>
      </c>
      <c r="D100" s="24">
        <f t="shared" si="153"/>
        <v>0</v>
      </c>
      <c r="E100" s="2"/>
      <c r="F100" s="290"/>
      <c r="G100" s="2"/>
      <c r="H100" s="2"/>
      <c r="I100" s="2"/>
      <c r="J100" s="2"/>
      <c r="K100" s="590"/>
      <c r="L100" s="7">
        <v>0</v>
      </c>
      <c r="M100" s="43">
        <v>0</v>
      </c>
      <c r="N100" s="309">
        <v>0</v>
      </c>
      <c r="O100" s="541">
        <f t="shared" si="133"/>
        <v>0</v>
      </c>
      <c r="P100" s="233">
        <v>0</v>
      </c>
      <c r="Q100" s="541">
        <f t="shared" si="134"/>
        <v>0</v>
      </c>
      <c r="R100" s="234">
        <v>0</v>
      </c>
      <c r="S100" s="541">
        <f t="shared" si="135"/>
        <v>0</v>
      </c>
      <c r="T100" s="246">
        <f t="shared" si="154"/>
        <v>0</v>
      </c>
      <c r="U100" s="25" t="str">
        <f t="shared" si="155"/>
        <v/>
      </c>
      <c r="V100" s="25" t="str">
        <f t="shared" si="156"/>
        <v/>
      </c>
      <c r="W100" s="85" t="str">
        <f t="shared" si="157"/>
        <v/>
      </c>
      <c r="X100" s="346">
        <v>0</v>
      </c>
      <c r="Y100" s="347">
        <v>0</v>
      </c>
      <c r="Z100" s="348">
        <v>0</v>
      </c>
      <c r="AA100" s="544">
        <f t="shared" si="136"/>
        <v>0</v>
      </c>
      <c r="AB100" s="351">
        <v>0</v>
      </c>
      <c r="AC100" s="544">
        <f t="shared" si="137"/>
        <v>0</v>
      </c>
      <c r="AD100" s="352">
        <v>0</v>
      </c>
      <c r="AE100" s="544">
        <f t="shared" si="138"/>
        <v>0</v>
      </c>
      <c r="AF100" s="349">
        <f t="shared" si="158"/>
        <v>0</v>
      </c>
      <c r="AG100" s="344" t="str">
        <f t="shared" si="159"/>
        <v/>
      </c>
      <c r="AH100" s="344" t="str">
        <f t="shared" si="160"/>
        <v/>
      </c>
      <c r="AI100" s="350" t="str">
        <f t="shared" si="161"/>
        <v/>
      </c>
      <c r="AJ100" s="368">
        <v>0</v>
      </c>
      <c r="AK100" s="369">
        <v>0</v>
      </c>
      <c r="AL100" s="370">
        <v>0</v>
      </c>
      <c r="AM100" s="547">
        <f t="shared" si="139"/>
        <v>0</v>
      </c>
      <c r="AN100" s="373">
        <v>0</v>
      </c>
      <c r="AO100" s="547">
        <f t="shared" si="140"/>
        <v>0</v>
      </c>
      <c r="AP100" s="374">
        <v>0</v>
      </c>
      <c r="AQ100" s="547">
        <f t="shared" si="141"/>
        <v>0</v>
      </c>
      <c r="AR100" s="371">
        <f t="shared" si="162"/>
        <v>0</v>
      </c>
      <c r="AS100" s="366" t="str">
        <f t="shared" si="163"/>
        <v/>
      </c>
      <c r="AT100" s="366" t="str">
        <f t="shared" si="164"/>
        <v/>
      </c>
      <c r="AU100" s="372" t="str">
        <f t="shared" si="165"/>
        <v/>
      </c>
      <c r="AV100" s="152">
        <v>0</v>
      </c>
      <c r="AW100" s="53">
        <v>0</v>
      </c>
      <c r="AX100" s="375">
        <v>0</v>
      </c>
      <c r="AY100" s="549">
        <f t="shared" si="142"/>
        <v>0</v>
      </c>
      <c r="AZ100" s="235">
        <v>0</v>
      </c>
      <c r="BA100" s="549">
        <f t="shared" si="143"/>
        <v>0</v>
      </c>
      <c r="BB100" s="236">
        <v>0</v>
      </c>
      <c r="BC100" s="549">
        <f t="shared" si="144"/>
        <v>0</v>
      </c>
      <c r="BD100" s="247">
        <f t="shared" si="166"/>
        <v>0</v>
      </c>
      <c r="BE100" s="54" t="str">
        <f t="shared" si="167"/>
        <v/>
      </c>
      <c r="BF100" s="54" t="str">
        <f t="shared" si="168"/>
        <v/>
      </c>
      <c r="BG100" s="88" t="str">
        <f t="shared" si="169"/>
        <v/>
      </c>
      <c r="BH100" s="95">
        <v>0</v>
      </c>
      <c r="BI100" s="96">
        <v>0</v>
      </c>
      <c r="BJ100" s="376">
        <v>0</v>
      </c>
      <c r="BK100" s="552">
        <f t="shared" si="145"/>
        <v>0</v>
      </c>
      <c r="BL100" s="238">
        <v>0</v>
      </c>
      <c r="BM100" s="552">
        <f t="shared" si="146"/>
        <v>0</v>
      </c>
      <c r="BN100" s="239">
        <v>0</v>
      </c>
      <c r="BO100" s="552">
        <f t="shared" si="147"/>
        <v>0</v>
      </c>
      <c r="BP100" s="248">
        <f t="shared" si="170"/>
        <v>0</v>
      </c>
      <c r="BQ100" s="26" t="str">
        <f t="shared" si="171"/>
        <v/>
      </c>
      <c r="BR100" s="26" t="str">
        <f t="shared" si="172"/>
        <v/>
      </c>
      <c r="BS100" s="39" t="str">
        <f t="shared" si="173"/>
        <v/>
      </c>
      <c r="BT100" s="392">
        <v>0</v>
      </c>
      <c r="BU100" s="393">
        <v>0</v>
      </c>
      <c r="BV100" s="394">
        <v>0</v>
      </c>
      <c r="BW100" s="555">
        <f t="shared" si="148"/>
        <v>0</v>
      </c>
      <c r="BX100" s="397">
        <v>0</v>
      </c>
      <c r="BY100" s="555">
        <f t="shared" si="149"/>
        <v>0</v>
      </c>
      <c r="BZ100" s="398">
        <v>0</v>
      </c>
      <c r="CA100" s="555">
        <f t="shared" si="150"/>
        <v>0</v>
      </c>
      <c r="CB100" s="395">
        <f t="shared" si="174"/>
        <v>0</v>
      </c>
      <c r="CC100" s="390" t="str">
        <f t="shared" si="175"/>
        <v/>
      </c>
      <c r="CD100" s="390" t="str">
        <f t="shared" si="176"/>
        <v/>
      </c>
      <c r="CE100" s="396" t="str">
        <f t="shared" si="177"/>
        <v/>
      </c>
      <c r="CF100" s="92">
        <v>0</v>
      </c>
      <c r="CG100" s="49">
        <v>0</v>
      </c>
      <c r="CH100" s="311"/>
      <c r="CI100" s="50">
        <f t="shared" si="178"/>
        <v>0</v>
      </c>
      <c r="CJ100" s="186">
        <v>0</v>
      </c>
      <c r="CK100" s="240">
        <v>0</v>
      </c>
      <c r="CL100" s="187">
        <f t="shared" si="237"/>
        <v>0</v>
      </c>
      <c r="CM100" s="241">
        <v>0</v>
      </c>
      <c r="CN100" s="242">
        <f t="shared" si="238"/>
        <v>0</v>
      </c>
      <c r="CO100" s="42">
        <f t="shared" si="179"/>
        <v>0</v>
      </c>
      <c r="CP100" s="188">
        <f t="shared" si="180"/>
        <v>0</v>
      </c>
      <c r="CQ100" s="249">
        <f t="shared" si="181"/>
        <v>0</v>
      </c>
      <c r="CR100" s="93" t="str">
        <f t="shared" si="182"/>
        <v/>
      </c>
      <c r="CS100" s="152">
        <v>0</v>
      </c>
      <c r="CT100" s="320">
        <v>0</v>
      </c>
      <c r="CU100" s="557">
        <f t="shared" si="183"/>
        <v>0</v>
      </c>
      <c r="CV100" s="53">
        <v>0</v>
      </c>
      <c r="CW100" s="314"/>
      <c r="CX100" s="557">
        <f t="shared" si="184"/>
        <v>0</v>
      </c>
      <c r="CY100" s="314"/>
      <c r="CZ100" s="314"/>
      <c r="DA100" s="557" t="str">
        <f t="shared" si="185"/>
        <v/>
      </c>
      <c r="DB100" s="558">
        <f t="shared" si="186"/>
        <v>0</v>
      </c>
      <c r="DC100" s="559">
        <f t="shared" si="187"/>
        <v>0</v>
      </c>
      <c r="DD100" s="153">
        <f t="shared" si="188"/>
        <v>0</v>
      </c>
      <c r="DE100" s="154">
        <v>0</v>
      </c>
      <c r="DF100" s="235">
        <v>0</v>
      </c>
      <c r="DG100" s="557">
        <f t="shared" si="189"/>
        <v>0</v>
      </c>
      <c r="DH100" s="236">
        <v>0</v>
      </c>
      <c r="DI100" s="237">
        <f t="shared" si="239"/>
        <v>0</v>
      </c>
      <c r="DJ100" s="557">
        <f t="shared" si="190"/>
        <v>0</v>
      </c>
      <c r="DK100" s="325">
        <f t="shared" si="191"/>
        <v>0</v>
      </c>
      <c r="DL100" s="324">
        <f t="shared" si="192"/>
        <v>0</v>
      </c>
      <c r="DM100" s="156">
        <f t="shared" si="193"/>
        <v>0</v>
      </c>
      <c r="DN100" s="247">
        <f t="shared" si="194"/>
        <v>0</v>
      </c>
      <c r="DO100" s="94" t="str">
        <f t="shared" si="195"/>
        <v/>
      </c>
      <c r="DP100" s="501">
        <v>0</v>
      </c>
      <c r="DQ100" s="4">
        <v>0</v>
      </c>
      <c r="DR100" s="4">
        <v>0</v>
      </c>
      <c r="DS100" s="498">
        <f t="shared" si="131"/>
        <v>0</v>
      </c>
      <c r="DT100" s="499">
        <f t="shared" si="196"/>
        <v>0</v>
      </c>
      <c r="DU100" s="500" t="str">
        <f t="shared" si="197"/>
        <v/>
      </c>
      <c r="DV100" s="404">
        <v>0</v>
      </c>
      <c r="DW100" s="2">
        <v>0</v>
      </c>
      <c r="DX100" s="2">
        <v>0</v>
      </c>
      <c r="DY100" s="24">
        <f t="shared" si="132"/>
        <v>0</v>
      </c>
      <c r="DZ100" s="249">
        <f t="shared" si="198"/>
        <v>0</v>
      </c>
      <c r="EA100" s="93" t="str">
        <f t="shared" si="199"/>
        <v/>
      </c>
      <c r="EB100" s="152">
        <v>0</v>
      </c>
      <c r="EC100" s="53">
        <v>0</v>
      </c>
      <c r="ED100" s="591">
        <v>0</v>
      </c>
      <c r="EE100" s="560">
        <f t="shared" si="240"/>
        <v>0</v>
      </c>
      <c r="EF100" s="235">
        <v>0</v>
      </c>
      <c r="EG100" s="155">
        <f t="shared" si="200"/>
        <v>0</v>
      </c>
      <c r="EH100" s="236">
        <v>0</v>
      </c>
      <c r="EI100" s="562">
        <f t="shared" si="201"/>
        <v>0</v>
      </c>
      <c r="EJ100" s="247">
        <f t="shared" si="202"/>
        <v>0</v>
      </c>
      <c r="EK100" s="94" t="str">
        <f t="shared" si="203"/>
        <v/>
      </c>
      <c r="EL100" s="6"/>
      <c r="EM100" s="4"/>
      <c r="EN100" s="40" t="str">
        <f t="shared" si="130"/>
        <v/>
      </c>
      <c r="EO100" s="37" t="str">
        <f t="shared" si="204"/>
        <v/>
      </c>
      <c r="EP100" s="27" t="str">
        <f t="shared" si="205"/>
        <v/>
      </c>
      <c r="EQ100" s="119" t="str">
        <f t="shared" si="206"/>
        <v/>
      </c>
      <c r="ER100" s="528" t="str">
        <f t="shared" si="207"/>
        <v/>
      </c>
      <c r="ES100" s="62" t="str">
        <f t="shared" si="208"/>
        <v/>
      </c>
      <c r="ET100" s="51" t="str">
        <f t="shared" si="209"/>
        <v/>
      </c>
      <c r="EU100" s="38" t="str">
        <f t="shared" si="210"/>
        <v/>
      </c>
      <c r="EV100" s="330" t="str">
        <f t="shared" si="211"/>
        <v/>
      </c>
      <c r="EW100" s="75" t="str">
        <f t="shared" si="212"/>
        <v/>
      </c>
      <c r="EX100" s="56" t="str">
        <f t="shared" si="213"/>
        <v/>
      </c>
      <c r="EY100" s="55" t="str">
        <f t="shared" si="214"/>
        <v/>
      </c>
      <c r="EZ100" s="55" t="str">
        <f t="shared" si="215"/>
        <v/>
      </c>
      <c r="FA100" s="55" t="str">
        <f t="shared" si="216"/>
        <v/>
      </c>
      <c r="FB100" s="55" t="str">
        <f t="shared" si="217"/>
        <v/>
      </c>
      <c r="FC100" s="57" t="str">
        <f t="shared" si="218"/>
        <v/>
      </c>
      <c r="FD100" s="56">
        <f t="shared" si="219"/>
        <v>0</v>
      </c>
      <c r="FE100" s="55">
        <f t="shared" si="220"/>
        <v>0</v>
      </c>
      <c r="FF100" s="55">
        <f t="shared" si="221"/>
        <v>0</v>
      </c>
      <c r="FG100" s="55">
        <f t="shared" si="222"/>
        <v>0</v>
      </c>
      <c r="FH100" s="57"/>
      <c r="FI100" s="777"/>
      <c r="FJ100" s="777"/>
      <c r="FK100" s="107">
        <f t="shared" si="223"/>
        <v>0</v>
      </c>
      <c r="FL100" s="107" t="s">
        <v>175</v>
      </c>
      <c r="FM100" s="107">
        <f t="shared" si="224"/>
        <v>200</v>
      </c>
      <c r="FN100" s="107" t="str">
        <f t="shared" si="225"/>
        <v>0/200</v>
      </c>
      <c r="FO100" s="107">
        <f t="shared" si="226"/>
        <v>0</v>
      </c>
      <c r="FP100" s="107" t="s">
        <v>175</v>
      </c>
      <c r="FQ100" s="107">
        <f t="shared" si="227"/>
        <v>200</v>
      </c>
      <c r="FR100" s="107" t="str">
        <f t="shared" si="228"/>
        <v>0/200</v>
      </c>
      <c r="FS100" s="107">
        <f t="shared" si="229"/>
        <v>0</v>
      </c>
      <c r="FT100" s="107" t="s">
        <v>175</v>
      </c>
      <c r="FU100" s="107">
        <f t="shared" si="230"/>
        <v>100</v>
      </c>
      <c r="FV100" s="107" t="str">
        <f t="shared" si="231"/>
        <v>0/100</v>
      </c>
      <c r="FW100" s="107">
        <f t="shared" si="232"/>
        <v>0</v>
      </c>
      <c r="FX100" s="107" t="s">
        <v>175</v>
      </c>
      <c r="FY100" s="107">
        <f t="shared" si="233"/>
        <v>100</v>
      </c>
      <c r="FZ100" s="107" t="str">
        <f t="shared" si="234"/>
        <v>0/100</v>
      </c>
      <c r="GA100" s="107">
        <f t="shared" si="235"/>
        <v>0</v>
      </c>
      <c r="GB100" s="107" t="s">
        <v>175</v>
      </c>
      <c r="GC100" s="107">
        <f t="shared" si="236"/>
        <v>200</v>
      </c>
      <c r="GD100" s="107" t="str">
        <f t="shared" si="151"/>
        <v>0/200</v>
      </c>
    </row>
    <row r="101" spans="1:16383" ht="18">
      <c r="A101" s="100">
        <f t="shared" si="152"/>
        <v>0</v>
      </c>
      <c r="B101" s="230">
        <v>93</v>
      </c>
      <c r="C101" s="23">
        <v>93</v>
      </c>
      <c r="D101" s="24">
        <f t="shared" si="153"/>
        <v>0</v>
      </c>
      <c r="E101" s="2"/>
      <c r="F101" s="290"/>
      <c r="G101" s="1"/>
      <c r="H101" s="2"/>
      <c r="I101" s="2"/>
      <c r="J101" s="2"/>
      <c r="K101" s="590"/>
      <c r="L101" s="7">
        <v>0</v>
      </c>
      <c r="M101" s="43">
        <v>0</v>
      </c>
      <c r="N101" s="309">
        <v>0</v>
      </c>
      <c r="O101" s="541">
        <f t="shared" si="133"/>
        <v>0</v>
      </c>
      <c r="P101" s="233">
        <v>0</v>
      </c>
      <c r="Q101" s="541">
        <f t="shared" si="134"/>
        <v>0</v>
      </c>
      <c r="R101" s="234">
        <v>0</v>
      </c>
      <c r="S101" s="541">
        <f t="shared" si="135"/>
        <v>0</v>
      </c>
      <c r="T101" s="246">
        <f t="shared" si="154"/>
        <v>0</v>
      </c>
      <c r="U101" s="25" t="str">
        <f t="shared" si="155"/>
        <v/>
      </c>
      <c r="V101" s="25" t="str">
        <f t="shared" si="156"/>
        <v/>
      </c>
      <c r="W101" s="85" t="str">
        <f t="shared" si="157"/>
        <v/>
      </c>
      <c r="X101" s="346">
        <v>0</v>
      </c>
      <c r="Y101" s="347">
        <v>0</v>
      </c>
      <c r="Z101" s="348">
        <v>0</v>
      </c>
      <c r="AA101" s="544">
        <f t="shared" si="136"/>
        <v>0</v>
      </c>
      <c r="AB101" s="351">
        <v>0</v>
      </c>
      <c r="AC101" s="544">
        <f t="shared" si="137"/>
        <v>0</v>
      </c>
      <c r="AD101" s="352">
        <v>0</v>
      </c>
      <c r="AE101" s="544">
        <f t="shared" si="138"/>
        <v>0</v>
      </c>
      <c r="AF101" s="349">
        <f t="shared" si="158"/>
        <v>0</v>
      </c>
      <c r="AG101" s="344" t="str">
        <f t="shared" si="159"/>
        <v/>
      </c>
      <c r="AH101" s="344" t="str">
        <f t="shared" si="160"/>
        <v/>
      </c>
      <c r="AI101" s="350" t="str">
        <f t="shared" si="161"/>
        <v/>
      </c>
      <c r="AJ101" s="368">
        <v>0</v>
      </c>
      <c r="AK101" s="369">
        <v>0</v>
      </c>
      <c r="AL101" s="370">
        <v>0</v>
      </c>
      <c r="AM101" s="547">
        <f t="shared" si="139"/>
        <v>0</v>
      </c>
      <c r="AN101" s="373">
        <v>0</v>
      </c>
      <c r="AO101" s="547">
        <f t="shared" si="140"/>
        <v>0</v>
      </c>
      <c r="AP101" s="374">
        <v>0</v>
      </c>
      <c r="AQ101" s="547">
        <f t="shared" si="141"/>
        <v>0</v>
      </c>
      <c r="AR101" s="371">
        <f t="shared" si="162"/>
        <v>0</v>
      </c>
      <c r="AS101" s="366" t="str">
        <f t="shared" si="163"/>
        <v/>
      </c>
      <c r="AT101" s="366" t="str">
        <f t="shared" si="164"/>
        <v/>
      </c>
      <c r="AU101" s="372" t="str">
        <f t="shared" si="165"/>
        <v/>
      </c>
      <c r="AV101" s="152">
        <v>0</v>
      </c>
      <c r="AW101" s="53">
        <v>0</v>
      </c>
      <c r="AX101" s="375">
        <v>0</v>
      </c>
      <c r="AY101" s="549">
        <f t="shared" si="142"/>
        <v>0</v>
      </c>
      <c r="AZ101" s="235">
        <v>0</v>
      </c>
      <c r="BA101" s="549">
        <f t="shared" si="143"/>
        <v>0</v>
      </c>
      <c r="BB101" s="236">
        <v>0</v>
      </c>
      <c r="BC101" s="549">
        <f t="shared" si="144"/>
        <v>0</v>
      </c>
      <c r="BD101" s="247">
        <f t="shared" si="166"/>
        <v>0</v>
      </c>
      <c r="BE101" s="54" t="str">
        <f t="shared" si="167"/>
        <v/>
      </c>
      <c r="BF101" s="54" t="str">
        <f t="shared" si="168"/>
        <v/>
      </c>
      <c r="BG101" s="88" t="str">
        <f t="shared" si="169"/>
        <v/>
      </c>
      <c r="BH101" s="95">
        <v>0</v>
      </c>
      <c r="BI101" s="96">
        <v>0</v>
      </c>
      <c r="BJ101" s="376">
        <v>0</v>
      </c>
      <c r="BK101" s="552">
        <f t="shared" si="145"/>
        <v>0</v>
      </c>
      <c r="BL101" s="238">
        <v>0</v>
      </c>
      <c r="BM101" s="552">
        <f t="shared" si="146"/>
        <v>0</v>
      </c>
      <c r="BN101" s="239">
        <v>0</v>
      </c>
      <c r="BO101" s="552">
        <f t="shared" si="147"/>
        <v>0</v>
      </c>
      <c r="BP101" s="248">
        <f t="shared" si="170"/>
        <v>0</v>
      </c>
      <c r="BQ101" s="26" t="str">
        <f t="shared" si="171"/>
        <v/>
      </c>
      <c r="BR101" s="26" t="str">
        <f t="shared" si="172"/>
        <v/>
      </c>
      <c r="BS101" s="39" t="str">
        <f t="shared" si="173"/>
        <v/>
      </c>
      <c r="BT101" s="392">
        <v>0</v>
      </c>
      <c r="BU101" s="393">
        <v>0</v>
      </c>
      <c r="BV101" s="394">
        <v>0</v>
      </c>
      <c r="BW101" s="555">
        <f t="shared" si="148"/>
        <v>0</v>
      </c>
      <c r="BX101" s="397">
        <v>0</v>
      </c>
      <c r="BY101" s="555">
        <f t="shared" si="149"/>
        <v>0</v>
      </c>
      <c r="BZ101" s="398">
        <v>0</v>
      </c>
      <c r="CA101" s="555">
        <f t="shared" si="150"/>
        <v>0</v>
      </c>
      <c r="CB101" s="395">
        <f t="shared" si="174"/>
        <v>0</v>
      </c>
      <c r="CC101" s="390" t="str">
        <f t="shared" si="175"/>
        <v/>
      </c>
      <c r="CD101" s="390" t="str">
        <f t="shared" si="176"/>
        <v/>
      </c>
      <c r="CE101" s="396" t="str">
        <f t="shared" si="177"/>
        <v/>
      </c>
      <c r="CF101" s="92">
        <v>0</v>
      </c>
      <c r="CG101" s="49">
        <v>0</v>
      </c>
      <c r="CH101" s="311"/>
      <c r="CI101" s="50">
        <f t="shared" si="178"/>
        <v>0</v>
      </c>
      <c r="CJ101" s="186">
        <v>0</v>
      </c>
      <c r="CK101" s="240">
        <v>0</v>
      </c>
      <c r="CL101" s="187">
        <f t="shared" si="237"/>
        <v>0</v>
      </c>
      <c r="CM101" s="241">
        <v>0</v>
      </c>
      <c r="CN101" s="242">
        <f t="shared" si="238"/>
        <v>0</v>
      </c>
      <c r="CO101" s="42">
        <f t="shared" si="179"/>
        <v>0</v>
      </c>
      <c r="CP101" s="188">
        <f t="shared" si="180"/>
        <v>0</v>
      </c>
      <c r="CQ101" s="249">
        <f t="shared" si="181"/>
        <v>0</v>
      </c>
      <c r="CR101" s="93" t="str">
        <f t="shared" si="182"/>
        <v/>
      </c>
      <c r="CS101" s="152">
        <v>0</v>
      </c>
      <c r="CT101" s="320">
        <v>0</v>
      </c>
      <c r="CU101" s="557">
        <f t="shared" si="183"/>
        <v>0</v>
      </c>
      <c r="CV101" s="53">
        <v>0</v>
      </c>
      <c r="CW101" s="314"/>
      <c r="CX101" s="557">
        <f t="shared" si="184"/>
        <v>0</v>
      </c>
      <c r="CY101" s="314"/>
      <c r="CZ101" s="314"/>
      <c r="DA101" s="557" t="str">
        <f t="shared" si="185"/>
        <v/>
      </c>
      <c r="DB101" s="558">
        <f t="shared" si="186"/>
        <v>0</v>
      </c>
      <c r="DC101" s="559">
        <f t="shared" si="187"/>
        <v>0</v>
      </c>
      <c r="DD101" s="153">
        <f t="shared" si="188"/>
        <v>0</v>
      </c>
      <c r="DE101" s="154">
        <v>0</v>
      </c>
      <c r="DF101" s="235">
        <v>0</v>
      </c>
      <c r="DG101" s="557">
        <f t="shared" si="189"/>
        <v>0</v>
      </c>
      <c r="DH101" s="236">
        <v>0</v>
      </c>
      <c r="DI101" s="237">
        <f t="shared" si="239"/>
        <v>0</v>
      </c>
      <c r="DJ101" s="557">
        <f t="shared" si="190"/>
        <v>0</v>
      </c>
      <c r="DK101" s="325">
        <f t="shared" si="191"/>
        <v>0</v>
      </c>
      <c r="DL101" s="324">
        <f t="shared" si="192"/>
        <v>0</v>
      </c>
      <c r="DM101" s="156">
        <f t="shared" si="193"/>
        <v>0</v>
      </c>
      <c r="DN101" s="247">
        <f t="shared" si="194"/>
        <v>0</v>
      </c>
      <c r="DO101" s="94" t="str">
        <f t="shared" si="195"/>
        <v/>
      </c>
      <c r="DP101" s="501">
        <v>0</v>
      </c>
      <c r="DQ101" s="4">
        <v>0</v>
      </c>
      <c r="DR101" s="4">
        <v>0</v>
      </c>
      <c r="DS101" s="498">
        <f t="shared" si="131"/>
        <v>0</v>
      </c>
      <c r="DT101" s="499">
        <f t="shared" si="196"/>
        <v>0</v>
      </c>
      <c r="DU101" s="500" t="str">
        <f t="shared" si="197"/>
        <v/>
      </c>
      <c r="DV101" s="404">
        <v>0</v>
      </c>
      <c r="DW101" s="2">
        <v>0</v>
      </c>
      <c r="DX101" s="2">
        <v>0</v>
      </c>
      <c r="DY101" s="24">
        <f t="shared" si="132"/>
        <v>0</v>
      </c>
      <c r="DZ101" s="249">
        <f t="shared" si="198"/>
        <v>0</v>
      </c>
      <c r="EA101" s="93" t="str">
        <f t="shared" si="199"/>
        <v/>
      </c>
      <c r="EB101" s="152">
        <v>0</v>
      </c>
      <c r="EC101" s="53">
        <v>0</v>
      </c>
      <c r="ED101" s="591">
        <v>0</v>
      </c>
      <c r="EE101" s="560">
        <f t="shared" si="240"/>
        <v>0</v>
      </c>
      <c r="EF101" s="235">
        <v>0</v>
      </c>
      <c r="EG101" s="155">
        <f t="shared" si="200"/>
        <v>0</v>
      </c>
      <c r="EH101" s="236">
        <v>0</v>
      </c>
      <c r="EI101" s="562">
        <f t="shared" si="201"/>
        <v>0</v>
      </c>
      <c r="EJ101" s="247">
        <f t="shared" si="202"/>
        <v>0</v>
      </c>
      <c r="EK101" s="94" t="str">
        <f t="shared" si="203"/>
        <v/>
      </c>
      <c r="EL101" s="6"/>
      <c r="EM101" s="4"/>
      <c r="EN101" s="40" t="str">
        <f t="shared" si="130"/>
        <v/>
      </c>
      <c r="EO101" s="37" t="str">
        <f t="shared" si="204"/>
        <v/>
      </c>
      <c r="EP101" s="27" t="str">
        <f t="shared" si="205"/>
        <v/>
      </c>
      <c r="EQ101" s="119" t="str">
        <f t="shared" si="206"/>
        <v/>
      </c>
      <c r="ER101" s="528" t="str">
        <f t="shared" si="207"/>
        <v/>
      </c>
      <c r="ES101" s="62" t="str">
        <f t="shared" si="208"/>
        <v/>
      </c>
      <c r="ET101" s="51" t="str">
        <f t="shared" si="209"/>
        <v/>
      </c>
      <c r="EU101" s="38" t="str">
        <f t="shared" si="210"/>
        <v/>
      </c>
      <c r="EV101" s="330" t="str">
        <f t="shared" si="211"/>
        <v/>
      </c>
      <c r="EW101" s="75" t="str">
        <f t="shared" si="212"/>
        <v/>
      </c>
      <c r="EX101" s="56" t="str">
        <f t="shared" si="213"/>
        <v/>
      </c>
      <c r="EY101" s="55" t="str">
        <f t="shared" si="214"/>
        <v/>
      </c>
      <c r="EZ101" s="55" t="str">
        <f t="shared" si="215"/>
        <v/>
      </c>
      <c r="FA101" s="55" t="str">
        <f t="shared" si="216"/>
        <v/>
      </c>
      <c r="FB101" s="55" t="str">
        <f t="shared" si="217"/>
        <v/>
      </c>
      <c r="FC101" s="57" t="str">
        <f t="shared" si="218"/>
        <v/>
      </c>
      <c r="FD101" s="56">
        <f t="shared" si="219"/>
        <v>0</v>
      </c>
      <c r="FE101" s="55">
        <f t="shared" si="220"/>
        <v>0</v>
      </c>
      <c r="FF101" s="55">
        <f t="shared" si="221"/>
        <v>0</v>
      </c>
      <c r="FG101" s="55">
        <f t="shared" si="222"/>
        <v>0</v>
      </c>
      <c r="FH101" s="57"/>
      <c r="FI101" s="777"/>
      <c r="FJ101" s="777"/>
      <c r="FK101" s="107">
        <f t="shared" si="223"/>
        <v>0</v>
      </c>
      <c r="FL101" s="107" t="s">
        <v>175</v>
      </c>
      <c r="FM101" s="107">
        <f t="shared" si="224"/>
        <v>200</v>
      </c>
      <c r="FN101" s="107" t="str">
        <f t="shared" si="225"/>
        <v>0/200</v>
      </c>
      <c r="FO101" s="107">
        <f t="shared" si="226"/>
        <v>0</v>
      </c>
      <c r="FP101" s="107" t="s">
        <v>175</v>
      </c>
      <c r="FQ101" s="107">
        <f t="shared" si="227"/>
        <v>200</v>
      </c>
      <c r="FR101" s="107" t="str">
        <f t="shared" si="228"/>
        <v>0/200</v>
      </c>
      <c r="FS101" s="107">
        <f t="shared" si="229"/>
        <v>0</v>
      </c>
      <c r="FT101" s="107" t="s">
        <v>175</v>
      </c>
      <c r="FU101" s="107">
        <f t="shared" si="230"/>
        <v>100</v>
      </c>
      <c r="FV101" s="107" t="str">
        <f t="shared" si="231"/>
        <v>0/100</v>
      </c>
      <c r="FW101" s="107">
        <f t="shared" si="232"/>
        <v>0</v>
      </c>
      <c r="FX101" s="107" t="s">
        <v>175</v>
      </c>
      <c r="FY101" s="107">
        <f t="shared" si="233"/>
        <v>100</v>
      </c>
      <c r="FZ101" s="107" t="str">
        <f t="shared" si="234"/>
        <v>0/100</v>
      </c>
      <c r="GA101" s="107">
        <f t="shared" si="235"/>
        <v>0</v>
      </c>
      <c r="GB101" s="107" t="s">
        <v>175</v>
      </c>
      <c r="GC101" s="107">
        <f t="shared" si="236"/>
        <v>200</v>
      </c>
      <c r="GD101" s="107" t="str">
        <f t="shared" si="151"/>
        <v>0/200</v>
      </c>
    </row>
    <row r="102" spans="1:16383" ht="18">
      <c r="A102" s="100">
        <f t="shared" si="152"/>
        <v>0</v>
      </c>
      <c r="B102" s="230">
        <v>94</v>
      </c>
      <c r="C102" s="28">
        <v>94</v>
      </c>
      <c r="D102" s="24">
        <f t="shared" si="153"/>
        <v>0</v>
      </c>
      <c r="E102" s="2"/>
      <c r="F102" s="290"/>
      <c r="G102" s="2"/>
      <c r="H102" s="2"/>
      <c r="I102" s="2"/>
      <c r="J102" s="2"/>
      <c r="K102" s="590"/>
      <c r="L102" s="7">
        <v>0</v>
      </c>
      <c r="M102" s="43">
        <v>0</v>
      </c>
      <c r="N102" s="309">
        <v>0</v>
      </c>
      <c r="O102" s="541">
        <f t="shared" si="133"/>
        <v>0</v>
      </c>
      <c r="P102" s="233">
        <v>0</v>
      </c>
      <c r="Q102" s="541">
        <f t="shared" si="134"/>
        <v>0</v>
      </c>
      <c r="R102" s="234">
        <v>0</v>
      </c>
      <c r="S102" s="541">
        <f t="shared" si="135"/>
        <v>0</v>
      </c>
      <c r="T102" s="246">
        <f t="shared" si="154"/>
        <v>0</v>
      </c>
      <c r="U102" s="25" t="str">
        <f t="shared" si="155"/>
        <v/>
      </c>
      <c r="V102" s="25" t="str">
        <f t="shared" si="156"/>
        <v/>
      </c>
      <c r="W102" s="85" t="str">
        <f t="shared" si="157"/>
        <v/>
      </c>
      <c r="X102" s="346">
        <v>0</v>
      </c>
      <c r="Y102" s="347">
        <v>0</v>
      </c>
      <c r="Z102" s="348">
        <v>0</v>
      </c>
      <c r="AA102" s="544">
        <f t="shared" si="136"/>
        <v>0</v>
      </c>
      <c r="AB102" s="351">
        <v>0</v>
      </c>
      <c r="AC102" s="544">
        <f t="shared" si="137"/>
        <v>0</v>
      </c>
      <c r="AD102" s="352">
        <v>0</v>
      </c>
      <c r="AE102" s="544">
        <f t="shared" si="138"/>
        <v>0</v>
      </c>
      <c r="AF102" s="349">
        <f t="shared" si="158"/>
        <v>0</v>
      </c>
      <c r="AG102" s="344" t="str">
        <f t="shared" si="159"/>
        <v/>
      </c>
      <c r="AH102" s="344" t="str">
        <f t="shared" si="160"/>
        <v/>
      </c>
      <c r="AI102" s="350" t="str">
        <f t="shared" si="161"/>
        <v/>
      </c>
      <c r="AJ102" s="368">
        <v>0</v>
      </c>
      <c r="AK102" s="369">
        <v>0</v>
      </c>
      <c r="AL102" s="370">
        <v>0</v>
      </c>
      <c r="AM102" s="547">
        <f t="shared" si="139"/>
        <v>0</v>
      </c>
      <c r="AN102" s="373">
        <v>0</v>
      </c>
      <c r="AO102" s="547">
        <f t="shared" si="140"/>
        <v>0</v>
      </c>
      <c r="AP102" s="374">
        <v>0</v>
      </c>
      <c r="AQ102" s="547">
        <f t="shared" si="141"/>
        <v>0</v>
      </c>
      <c r="AR102" s="371">
        <f t="shared" si="162"/>
        <v>0</v>
      </c>
      <c r="AS102" s="366" t="str">
        <f t="shared" si="163"/>
        <v/>
      </c>
      <c r="AT102" s="366" t="str">
        <f t="shared" si="164"/>
        <v/>
      </c>
      <c r="AU102" s="372" t="str">
        <f t="shared" si="165"/>
        <v/>
      </c>
      <c r="AV102" s="152">
        <v>0</v>
      </c>
      <c r="AW102" s="53">
        <v>0</v>
      </c>
      <c r="AX102" s="375">
        <v>0</v>
      </c>
      <c r="AY102" s="549">
        <f t="shared" si="142"/>
        <v>0</v>
      </c>
      <c r="AZ102" s="235">
        <v>0</v>
      </c>
      <c r="BA102" s="549">
        <f t="shared" si="143"/>
        <v>0</v>
      </c>
      <c r="BB102" s="236">
        <v>0</v>
      </c>
      <c r="BC102" s="549">
        <f t="shared" si="144"/>
        <v>0</v>
      </c>
      <c r="BD102" s="247">
        <f t="shared" si="166"/>
        <v>0</v>
      </c>
      <c r="BE102" s="54" t="str">
        <f t="shared" si="167"/>
        <v/>
      </c>
      <c r="BF102" s="54" t="str">
        <f t="shared" si="168"/>
        <v/>
      </c>
      <c r="BG102" s="88" t="str">
        <f t="shared" si="169"/>
        <v/>
      </c>
      <c r="BH102" s="95">
        <v>0</v>
      </c>
      <c r="BI102" s="96">
        <v>0</v>
      </c>
      <c r="BJ102" s="376">
        <v>0</v>
      </c>
      <c r="BK102" s="552">
        <f t="shared" si="145"/>
        <v>0</v>
      </c>
      <c r="BL102" s="238">
        <v>0</v>
      </c>
      <c r="BM102" s="552">
        <f t="shared" si="146"/>
        <v>0</v>
      </c>
      <c r="BN102" s="239">
        <v>0</v>
      </c>
      <c r="BO102" s="552">
        <f t="shared" si="147"/>
        <v>0</v>
      </c>
      <c r="BP102" s="248">
        <f t="shared" si="170"/>
        <v>0</v>
      </c>
      <c r="BQ102" s="26" t="str">
        <f t="shared" si="171"/>
        <v/>
      </c>
      <c r="BR102" s="26" t="str">
        <f t="shared" si="172"/>
        <v/>
      </c>
      <c r="BS102" s="39" t="str">
        <f t="shared" si="173"/>
        <v/>
      </c>
      <c r="BT102" s="392">
        <v>0</v>
      </c>
      <c r="BU102" s="393">
        <v>0</v>
      </c>
      <c r="BV102" s="394">
        <v>0</v>
      </c>
      <c r="BW102" s="555">
        <f t="shared" si="148"/>
        <v>0</v>
      </c>
      <c r="BX102" s="397">
        <v>0</v>
      </c>
      <c r="BY102" s="555">
        <f t="shared" si="149"/>
        <v>0</v>
      </c>
      <c r="BZ102" s="398">
        <v>0</v>
      </c>
      <c r="CA102" s="555">
        <f t="shared" si="150"/>
        <v>0</v>
      </c>
      <c r="CB102" s="395">
        <f t="shared" si="174"/>
        <v>0</v>
      </c>
      <c r="CC102" s="390" t="str">
        <f t="shared" si="175"/>
        <v/>
      </c>
      <c r="CD102" s="390" t="str">
        <f t="shared" si="176"/>
        <v/>
      </c>
      <c r="CE102" s="396" t="str">
        <f t="shared" si="177"/>
        <v/>
      </c>
      <c r="CF102" s="92">
        <v>0</v>
      </c>
      <c r="CG102" s="49">
        <v>0</v>
      </c>
      <c r="CH102" s="311"/>
      <c r="CI102" s="50">
        <f t="shared" si="178"/>
        <v>0</v>
      </c>
      <c r="CJ102" s="186">
        <v>0</v>
      </c>
      <c r="CK102" s="240">
        <v>0</v>
      </c>
      <c r="CL102" s="187">
        <f t="shared" si="237"/>
        <v>0</v>
      </c>
      <c r="CM102" s="241">
        <v>0</v>
      </c>
      <c r="CN102" s="242">
        <f t="shared" si="238"/>
        <v>0</v>
      </c>
      <c r="CO102" s="42">
        <f t="shared" si="179"/>
        <v>0</v>
      </c>
      <c r="CP102" s="188">
        <f t="shared" si="180"/>
        <v>0</v>
      </c>
      <c r="CQ102" s="249">
        <f t="shared" si="181"/>
        <v>0</v>
      </c>
      <c r="CR102" s="93" t="str">
        <f t="shared" si="182"/>
        <v/>
      </c>
      <c r="CS102" s="152">
        <v>0</v>
      </c>
      <c r="CT102" s="320">
        <v>0</v>
      </c>
      <c r="CU102" s="557">
        <f t="shared" si="183"/>
        <v>0</v>
      </c>
      <c r="CV102" s="53">
        <v>0</v>
      </c>
      <c r="CW102" s="314"/>
      <c r="CX102" s="557">
        <f t="shared" si="184"/>
        <v>0</v>
      </c>
      <c r="CY102" s="314"/>
      <c r="CZ102" s="314"/>
      <c r="DA102" s="557" t="str">
        <f t="shared" si="185"/>
        <v/>
      </c>
      <c r="DB102" s="558">
        <f t="shared" si="186"/>
        <v>0</v>
      </c>
      <c r="DC102" s="559">
        <f t="shared" si="187"/>
        <v>0</v>
      </c>
      <c r="DD102" s="153">
        <f t="shared" si="188"/>
        <v>0</v>
      </c>
      <c r="DE102" s="154">
        <v>0</v>
      </c>
      <c r="DF102" s="235">
        <v>0</v>
      </c>
      <c r="DG102" s="557">
        <f t="shared" si="189"/>
        <v>0</v>
      </c>
      <c r="DH102" s="236">
        <v>0</v>
      </c>
      <c r="DI102" s="237">
        <f t="shared" si="239"/>
        <v>0</v>
      </c>
      <c r="DJ102" s="557">
        <f t="shared" si="190"/>
        <v>0</v>
      </c>
      <c r="DK102" s="325">
        <f t="shared" si="191"/>
        <v>0</v>
      </c>
      <c r="DL102" s="324">
        <f t="shared" si="192"/>
        <v>0</v>
      </c>
      <c r="DM102" s="156">
        <f t="shared" si="193"/>
        <v>0</v>
      </c>
      <c r="DN102" s="247">
        <f t="shared" si="194"/>
        <v>0</v>
      </c>
      <c r="DO102" s="94" t="str">
        <f t="shared" si="195"/>
        <v/>
      </c>
      <c r="DP102" s="501">
        <v>0</v>
      </c>
      <c r="DQ102" s="4">
        <v>0</v>
      </c>
      <c r="DR102" s="4">
        <v>0</v>
      </c>
      <c r="DS102" s="498">
        <f t="shared" si="131"/>
        <v>0</v>
      </c>
      <c r="DT102" s="499">
        <f t="shared" si="196"/>
        <v>0</v>
      </c>
      <c r="DU102" s="500" t="str">
        <f t="shared" si="197"/>
        <v/>
      </c>
      <c r="DV102" s="404">
        <v>0</v>
      </c>
      <c r="DW102" s="2">
        <v>0</v>
      </c>
      <c r="DX102" s="2">
        <v>0</v>
      </c>
      <c r="DY102" s="24">
        <f t="shared" si="132"/>
        <v>0</v>
      </c>
      <c r="DZ102" s="249">
        <f t="shared" si="198"/>
        <v>0</v>
      </c>
      <c r="EA102" s="93" t="str">
        <f t="shared" si="199"/>
        <v/>
      </c>
      <c r="EB102" s="152">
        <v>0</v>
      </c>
      <c r="EC102" s="53">
        <v>0</v>
      </c>
      <c r="ED102" s="591">
        <v>0</v>
      </c>
      <c r="EE102" s="560">
        <f t="shared" si="240"/>
        <v>0</v>
      </c>
      <c r="EF102" s="235">
        <v>0</v>
      </c>
      <c r="EG102" s="155">
        <f t="shared" si="200"/>
        <v>0</v>
      </c>
      <c r="EH102" s="236">
        <v>0</v>
      </c>
      <c r="EI102" s="562">
        <f t="shared" si="201"/>
        <v>0</v>
      </c>
      <c r="EJ102" s="247">
        <f t="shared" si="202"/>
        <v>0</v>
      </c>
      <c r="EK102" s="94" t="str">
        <f t="shared" si="203"/>
        <v/>
      </c>
      <c r="EL102" s="6"/>
      <c r="EM102" s="4"/>
      <c r="EN102" s="40" t="str">
        <f t="shared" si="130"/>
        <v/>
      </c>
      <c r="EO102" s="37" t="str">
        <f t="shared" si="204"/>
        <v/>
      </c>
      <c r="EP102" s="27" t="str">
        <f t="shared" si="205"/>
        <v/>
      </c>
      <c r="EQ102" s="119" t="str">
        <f t="shared" si="206"/>
        <v/>
      </c>
      <c r="ER102" s="528" t="str">
        <f t="shared" si="207"/>
        <v/>
      </c>
      <c r="ES102" s="62" t="str">
        <f t="shared" si="208"/>
        <v/>
      </c>
      <c r="ET102" s="51" t="str">
        <f t="shared" si="209"/>
        <v/>
      </c>
      <c r="EU102" s="38" t="str">
        <f t="shared" si="210"/>
        <v/>
      </c>
      <c r="EV102" s="330" t="str">
        <f t="shared" si="211"/>
        <v/>
      </c>
      <c r="EW102" s="75" t="str">
        <f t="shared" si="212"/>
        <v/>
      </c>
      <c r="EX102" s="56" t="str">
        <f t="shared" si="213"/>
        <v/>
      </c>
      <c r="EY102" s="55" t="str">
        <f t="shared" si="214"/>
        <v/>
      </c>
      <c r="EZ102" s="55" t="str">
        <f t="shared" si="215"/>
        <v/>
      </c>
      <c r="FA102" s="55" t="str">
        <f t="shared" si="216"/>
        <v/>
      </c>
      <c r="FB102" s="55" t="str">
        <f t="shared" si="217"/>
        <v/>
      </c>
      <c r="FC102" s="57" t="str">
        <f t="shared" si="218"/>
        <v/>
      </c>
      <c r="FD102" s="56">
        <f t="shared" si="219"/>
        <v>0</v>
      </c>
      <c r="FE102" s="55">
        <f t="shared" si="220"/>
        <v>0</v>
      </c>
      <c r="FF102" s="55">
        <f t="shared" si="221"/>
        <v>0</v>
      </c>
      <c r="FG102" s="55">
        <f t="shared" si="222"/>
        <v>0</v>
      </c>
      <c r="FH102" s="57"/>
      <c r="FI102" s="777"/>
      <c r="FJ102" s="777"/>
      <c r="FK102" s="107">
        <f t="shared" si="223"/>
        <v>0</v>
      </c>
      <c r="FL102" s="107" t="s">
        <v>175</v>
      </c>
      <c r="FM102" s="107">
        <f t="shared" si="224"/>
        <v>200</v>
      </c>
      <c r="FN102" s="107" t="str">
        <f t="shared" si="225"/>
        <v>0/200</v>
      </c>
      <c r="FO102" s="107">
        <f t="shared" si="226"/>
        <v>0</v>
      </c>
      <c r="FP102" s="107" t="s">
        <v>175</v>
      </c>
      <c r="FQ102" s="107">
        <f t="shared" si="227"/>
        <v>200</v>
      </c>
      <c r="FR102" s="107" t="str">
        <f t="shared" si="228"/>
        <v>0/200</v>
      </c>
      <c r="FS102" s="107">
        <f t="shared" si="229"/>
        <v>0</v>
      </c>
      <c r="FT102" s="107" t="s">
        <v>175</v>
      </c>
      <c r="FU102" s="107">
        <f t="shared" si="230"/>
        <v>100</v>
      </c>
      <c r="FV102" s="107" t="str">
        <f t="shared" si="231"/>
        <v>0/100</v>
      </c>
      <c r="FW102" s="107">
        <f t="shared" si="232"/>
        <v>0</v>
      </c>
      <c r="FX102" s="107" t="s">
        <v>175</v>
      </c>
      <c r="FY102" s="107">
        <f t="shared" si="233"/>
        <v>100</v>
      </c>
      <c r="FZ102" s="107" t="str">
        <f t="shared" si="234"/>
        <v>0/100</v>
      </c>
      <c r="GA102" s="107">
        <f t="shared" si="235"/>
        <v>0</v>
      </c>
      <c r="GB102" s="107" t="s">
        <v>175</v>
      </c>
      <c r="GC102" s="107">
        <f t="shared" si="236"/>
        <v>200</v>
      </c>
      <c r="GD102" s="107" t="str">
        <f t="shared" si="151"/>
        <v>0/200</v>
      </c>
    </row>
    <row r="103" spans="1:16383" ht="18">
      <c r="A103" s="100">
        <f t="shared" si="152"/>
        <v>0</v>
      </c>
      <c r="B103" s="230">
        <v>95</v>
      </c>
      <c r="C103" s="23">
        <v>95</v>
      </c>
      <c r="D103" s="24">
        <f t="shared" si="153"/>
        <v>0</v>
      </c>
      <c r="E103" s="2"/>
      <c r="F103" s="290"/>
      <c r="G103" s="1"/>
      <c r="H103" s="2"/>
      <c r="I103" s="2"/>
      <c r="J103" s="2"/>
      <c r="K103" s="590"/>
      <c r="L103" s="7">
        <v>0</v>
      </c>
      <c r="M103" s="43">
        <v>0</v>
      </c>
      <c r="N103" s="309">
        <v>0</v>
      </c>
      <c r="O103" s="541">
        <f t="shared" si="133"/>
        <v>0</v>
      </c>
      <c r="P103" s="233">
        <v>0</v>
      </c>
      <c r="Q103" s="541">
        <f t="shared" si="134"/>
        <v>0</v>
      </c>
      <c r="R103" s="234">
        <v>0</v>
      </c>
      <c r="S103" s="541">
        <f t="shared" si="135"/>
        <v>0</v>
      </c>
      <c r="T103" s="246">
        <f t="shared" si="154"/>
        <v>0</v>
      </c>
      <c r="U103" s="25" t="str">
        <f t="shared" si="155"/>
        <v/>
      </c>
      <c r="V103" s="25" t="str">
        <f t="shared" si="156"/>
        <v/>
      </c>
      <c r="W103" s="85" t="str">
        <f t="shared" si="157"/>
        <v/>
      </c>
      <c r="X103" s="346">
        <v>0</v>
      </c>
      <c r="Y103" s="347">
        <v>0</v>
      </c>
      <c r="Z103" s="348">
        <v>0</v>
      </c>
      <c r="AA103" s="544">
        <f t="shared" si="136"/>
        <v>0</v>
      </c>
      <c r="AB103" s="351">
        <v>0</v>
      </c>
      <c r="AC103" s="544">
        <f t="shared" si="137"/>
        <v>0</v>
      </c>
      <c r="AD103" s="352">
        <v>0</v>
      </c>
      <c r="AE103" s="544">
        <f t="shared" si="138"/>
        <v>0</v>
      </c>
      <c r="AF103" s="349">
        <f t="shared" si="158"/>
        <v>0</v>
      </c>
      <c r="AG103" s="344" t="str">
        <f t="shared" si="159"/>
        <v/>
      </c>
      <c r="AH103" s="344" t="str">
        <f t="shared" si="160"/>
        <v/>
      </c>
      <c r="AI103" s="350" t="str">
        <f t="shared" si="161"/>
        <v/>
      </c>
      <c r="AJ103" s="368">
        <v>0</v>
      </c>
      <c r="AK103" s="369">
        <v>0</v>
      </c>
      <c r="AL103" s="370">
        <v>0</v>
      </c>
      <c r="AM103" s="547">
        <f t="shared" si="139"/>
        <v>0</v>
      </c>
      <c r="AN103" s="373">
        <v>0</v>
      </c>
      <c r="AO103" s="547">
        <f t="shared" si="140"/>
        <v>0</v>
      </c>
      <c r="AP103" s="374">
        <v>0</v>
      </c>
      <c r="AQ103" s="547">
        <f t="shared" si="141"/>
        <v>0</v>
      </c>
      <c r="AR103" s="371">
        <f t="shared" si="162"/>
        <v>0</v>
      </c>
      <c r="AS103" s="366" t="str">
        <f t="shared" si="163"/>
        <v/>
      </c>
      <c r="AT103" s="366" t="str">
        <f t="shared" si="164"/>
        <v/>
      </c>
      <c r="AU103" s="372" t="str">
        <f t="shared" si="165"/>
        <v/>
      </c>
      <c r="AV103" s="152">
        <v>0</v>
      </c>
      <c r="AW103" s="53">
        <v>0</v>
      </c>
      <c r="AX103" s="375">
        <v>0</v>
      </c>
      <c r="AY103" s="549">
        <f t="shared" si="142"/>
        <v>0</v>
      </c>
      <c r="AZ103" s="235">
        <v>0</v>
      </c>
      <c r="BA103" s="549">
        <f t="shared" si="143"/>
        <v>0</v>
      </c>
      <c r="BB103" s="236">
        <v>0</v>
      </c>
      <c r="BC103" s="549">
        <f t="shared" si="144"/>
        <v>0</v>
      </c>
      <c r="BD103" s="247">
        <f t="shared" si="166"/>
        <v>0</v>
      </c>
      <c r="BE103" s="54" t="str">
        <f t="shared" si="167"/>
        <v/>
      </c>
      <c r="BF103" s="54" t="str">
        <f t="shared" si="168"/>
        <v/>
      </c>
      <c r="BG103" s="88" t="str">
        <f t="shared" si="169"/>
        <v/>
      </c>
      <c r="BH103" s="95">
        <v>0</v>
      </c>
      <c r="BI103" s="96">
        <v>0</v>
      </c>
      <c r="BJ103" s="376">
        <v>0</v>
      </c>
      <c r="BK103" s="552">
        <f t="shared" si="145"/>
        <v>0</v>
      </c>
      <c r="BL103" s="238">
        <v>0</v>
      </c>
      <c r="BM103" s="552">
        <f t="shared" si="146"/>
        <v>0</v>
      </c>
      <c r="BN103" s="239">
        <v>0</v>
      </c>
      <c r="BO103" s="552">
        <f t="shared" si="147"/>
        <v>0</v>
      </c>
      <c r="BP103" s="248">
        <f t="shared" si="170"/>
        <v>0</v>
      </c>
      <c r="BQ103" s="26" t="str">
        <f t="shared" si="171"/>
        <v/>
      </c>
      <c r="BR103" s="26" t="str">
        <f t="shared" si="172"/>
        <v/>
      </c>
      <c r="BS103" s="39" t="str">
        <f t="shared" si="173"/>
        <v/>
      </c>
      <c r="BT103" s="392">
        <v>0</v>
      </c>
      <c r="BU103" s="393">
        <v>0</v>
      </c>
      <c r="BV103" s="394">
        <v>0</v>
      </c>
      <c r="BW103" s="555">
        <f t="shared" si="148"/>
        <v>0</v>
      </c>
      <c r="BX103" s="397">
        <v>0</v>
      </c>
      <c r="BY103" s="555">
        <f t="shared" si="149"/>
        <v>0</v>
      </c>
      <c r="BZ103" s="398">
        <v>0</v>
      </c>
      <c r="CA103" s="555">
        <f t="shared" si="150"/>
        <v>0</v>
      </c>
      <c r="CB103" s="395">
        <f t="shared" si="174"/>
        <v>0</v>
      </c>
      <c r="CC103" s="390" t="str">
        <f t="shared" si="175"/>
        <v/>
      </c>
      <c r="CD103" s="390" t="str">
        <f t="shared" si="176"/>
        <v/>
      </c>
      <c r="CE103" s="396" t="str">
        <f t="shared" si="177"/>
        <v/>
      </c>
      <c r="CF103" s="92">
        <v>0</v>
      </c>
      <c r="CG103" s="49">
        <v>0</v>
      </c>
      <c r="CH103" s="311"/>
      <c r="CI103" s="50">
        <f t="shared" si="178"/>
        <v>0</v>
      </c>
      <c r="CJ103" s="186">
        <v>0</v>
      </c>
      <c r="CK103" s="240">
        <v>0</v>
      </c>
      <c r="CL103" s="187">
        <f t="shared" si="237"/>
        <v>0</v>
      </c>
      <c r="CM103" s="241">
        <v>0</v>
      </c>
      <c r="CN103" s="242">
        <f t="shared" si="238"/>
        <v>0</v>
      </c>
      <c r="CO103" s="42">
        <f t="shared" si="179"/>
        <v>0</v>
      </c>
      <c r="CP103" s="188">
        <f t="shared" si="180"/>
        <v>0</v>
      </c>
      <c r="CQ103" s="249">
        <f t="shared" si="181"/>
        <v>0</v>
      </c>
      <c r="CR103" s="93" t="str">
        <f t="shared" si="182"/>
        <v/>
      </c>
      <c r="CS103" s="152">
        <v>0</v>
      </c>
      <c r="CT103" s="320">
        <v>0</v>
      </c>
      <c r="CU103" s="557">
        <f t="shared" si="183"/>
        <v>0</v>
      </c>
      <c r="CV103" s="53">
        <v>0</v>
      </c>
      <c r="CW103" s="314"/>
      <c r="CX103" s="557">
        <f t="shared" si="184"/>
        <v>0</v>
      </c>
      <c r="CY103" s="314"/>
      <c r="CZ103" s="314"/>
      <c r="DA103" s="557" t="str">
        <f t="shared" si="185"/>
        <v/>
      </c>
      <c r="DB103" s="558">
        <f t="shared" si="186"/>
        <v>0</v>
      </c>
      <c r="DC103" s="559">
        <f t="shared" si="187"/>
        <v>0</v>
      </c>
      <c r="DD103" s="153">
        <f t="shared" si="188"/>
        <v>0</v>
      </c>
      <c r="DE103" s="154">
        <v>0</v>
      </c>
      <c r="DF103" s="235">
        <v>0</v>
      </c>
      <c r="DG103" s="557">
        <f t="shared" si="189"/>
        <v>0</v>
      </c>
      <c r="DH103" s="236">
        <v>0</v>
      </c>
      <c r="DI103" s="237">
        <f t="shared" si="239"/>
        <v>0</v>
      </c>
      <c r="DJ103" s="557">
        <f t="shared" si="190"/>
        <v>0</v>
      </c>
      <c r="DK103" s="325">
        <f t="shared" si="191"/>
        <v>0</v>
      </c>
      <c r="DL103" s="324">
        <f t="shared" si="192"/>
        <v>0</v>
      </c>
      <c r="DM103" s="156">
        <f t="shared" si="193"/>
        <v>0</v>
      </c>
      <c r="DN103" s="247">
        <f t="shared" si="194"/>
        <v>0</v>
      </c>
      <c r="DO103" s="94" t="str">
        <f t="shared" si="195"/>
        <v/>
      </c>
      <c r="DP103" s="501">
        <v>0</v>
      </c>
      <c r="DQ103" s="4">
        <v>0</v>
      </c>
      <c r="DR103" s="4">
        <v>0</v>
      </c>
      <c r="DS103" s="498">
        <f t="shared" si="131"/>
        <v>0</v>
      </c>
      <c r="DT103" s="499">
        <f t="shared" si="196"/>
        <v>0</v>
      </c>
      <c r="DU103" s="500" t="str">
        <f t="shared" si="197"/>
        <v/>
      </c>
      <c r="DV103" s="404">
        <v>0</v>
      </c>
      <c r="DW103" s="2">
        <v>0</v>
      </c>
      <c r="DX103" s="2">
        <v>0</v>
      </c>
      <c r="DY103" s="24">
        <f t="shared" si="132"/>
        <v>0</v>
      </c>
      <c r="DZ103" s="249">
        <f t="shared" si="198"/>
        <v>0</v>
      </c>
      <c r="EA103" s="93" t="str">
        <f t="shared" si="199"/>
        <v/>
      </c>
      <c r="EB103" s="152">
        <v>0</v>
      </c>
      <c r="EC103" s="53">
        <v>0</v>
      </c>
      <c r="ED103" s="591">
        <v>0</v>
      </c>
      <c r="EE103" s="560">
        <f t="shared" si="240"/>
        <v>0</v>
      </c>
      <c r="EF103" s="235">
        <v>0</v>
      </c>
      <c r="EG103" s="155">
        <f t="shared" si="200"/>
        <v>0</v>
      </c>
      <c r="EH103" s="236">
        <v>0</v>
      </c>
      <c r="EI103" s="562">
        <f t="shared" si="201"/>
        <v>0</v>
      </c>
      <c r="EJ103" s="247">
        <f t="shared" si="202"/>
        <v>0</v>
      </c>
      <c r="EK103" s="94" t="str">
        <f t="shared" si="203"/>
        <v/>
      </c>
      <c r="EL103" s="6"/>
      <c r="EM103" s="4"/>
      <c r="EN103" s="40" t="str">
        <f t="shared" si="130"/>
        <v/>
      </c>
      <c r="EO103" s="37" t="str">
        <f t="shared" si="204"/>
        <v/>
      </c>
      <c r="EP103" s="27" t="str">
        <f t="shared" si="205"/>
        <v/>
      </c>
      <c r="EQ103" s="119" t="str">
        <f t="shared" si="206"/>
        <v/>
      </c>
      <c r="ER103" s="528" t="str">
        <f t="shared" si="207"/>
        <v/>
      </c>
      <c r="ES103" s="62" t="str">
        <f t="shared" si="208"/>
        <v/>
      </c>
      <c r="ET103" s="51" t="str">
        <f t="shared" si="209"/>
        <v/>
      </c>
      <c r="EU103" s="38" t="str">
        <f t="shared" si="210"/>
        <v/>
      </c>
      <c r="EV103" s="330" t="str">
        <f t="shared" si="211"/>
        <v/>
      </c>
      <c r="EW103" s="75" t="str">
        <f t="shared" si="212"/>
        <v/>
      </c>
      <c r="EX103" s="56" t="str">
        <f t="shared" si="213"/>
        <v/>
      </c>
      <c r="EY103" s="55" t="str">
        <f t="shared" si="214"/>
        <v/>
      </c>
      <c r="EZ103" s="55" t="str">
        <f t="shared" si="215"/>
        <v/>
      </c>
      <c r="FA103" s="55" t="str">
        <f t="shared" si="216"/>
        <v/>
      </c>
      <c r="FB103" s="55" t="str">
        <f t="shared" si="217"/>
        <v/>
      </c>
      <c r="FC103" s="57" t="str">
        <f t="shared" si="218"/>
        <v/>
      </c>
      <c r="FD103" s="56">
        <f t="shared" si="219"/>
        <v>0</v>
      </c>
      <c r="FE103" s="55">
        <f t="shared" si="220"/>
        <v>0</v>
      </c>
      <c r="FF103" s="55">
        <f t="shared" si="221"/>
        <v>0</v>
      </c>
      <c r="FG103" s="55">
        <f t="shared" si="222"/>
        <v>0</v>
      </c>
      <c r="FH103" s="57"/>
      <c r="FI103" s="777"/>
      <c r="FJ103" s="777"/>
      <c r="FK103" s="107">
        <f t="shared" si="223"/>
        <v>0</v>
      </c>
      <c r="FL103" s="107" t="s">
        <v>175</v>
      </c>
      <c r="FM103" s="107">
        <f t="shared" si="224"/>
        <v>200</v>
      </c>
      <c r="FN103" s="107" t="str">
        <f t="shared" si="225"/>
        <v>0/200</v>
      </c>
      <c r="FO103" s="107">
        <f t="shared" si="226"/>
        <v>0</v>
      </c>
      <c r="FP103" s="107" t="s">
        <v>175</v>
      </c>
      <c r="FQ103" s="107">
        <f t="shared" si="227"/>
        <v>200</v>
      </c>
      <c r="FR103" s="107" t="str">
        <f t="shared" si="228"/>
        <v>0/200</v>
      </c>
      <c r="FS103" s="107">
        <f t="shared" si="229"/>
        <v>0</v>
      </c>
      <c r="FT103" s="107" t="s">
        <v>175</v>
      </c>
      <c r="FU103" s="107">
        <f t="shared" si="230"/>
        <v>100</v>
      </c>
      <c r="FV103" s="107" t="str">
        <f t="shared" si="231"/>
        <v>0/100</v>
      </c>
      <c r="FW103" s="107">
        <f t="shared" si="232"/>
        <v>0</v>
      </c>
      <c r="FX103" s="107" t="s">
        <v>175</v>
      </c>
      <c r="FY103" s="107">
        <f t="shared" si="233"/>
        <v>100</v>
      </c>
      <c r="FZ103" s="107" t="str">
        <f t="shared" si="234"/>
        <v>0/100</v>
      </c>
      <c r="GA103" s="107">
        <f t="shared" si="235"/>
        <v>0</v>
      </c>
      <c r="GB103" s="107" t="s">
        <v>175</v>
      </c>
      <c r="GC103" s="107">
        <f t="shared" si="236"/>
        <v>200</v>
      </c>
      <c r="GD103" s="107" t="str">
        <f t="shared" si="151"/>
        <v>0/200</v>
      </c>
    </row>
    <row r="104" spans="1:16383" ht="18">
      <c r="A104" s="100">
        <f t="shared" si="152"/>
        <v>0</v>
      </c>
      <c r="B104" s="230">
        <v>96</v>
      </c>
      <c r="C104" s="28">
        <v>96</v>
      </c>
      <c r="D104" s="24">
        <f t="shared" si="153"/>
        <v>0</v>
      </c>
      <c r="E104" s="2"/>
      <c r="F104" s="290"/>
      <c r="G104" s="2"/>
      <c r="H104" s="2"/>
      <c r="I104" s="2"/>
      <c r="J104" s="2"/>
      <c r="K104" s="590"/>
      <c r="L104" s="7">
        <v>0</v>
      </c>
      <c r="M104" s="43">
        <v>0</v>
      </c>
      <c r="N104" s="309">
        <v>0</v>
      </c>
      <c r="O104" s="541">
        <f t="shared" si="133"/>
        <v>0</v>
      </c>
      <c r="P104" s="233">
        <v>0</v>
      </c>
      <c r="Q104" s="541">
        <f t="shared" si="134"/>
        <v>0</v>
      </c>
      <c r="R104" s="234">
        <v>0</v>
      </c>
      <c r="S104" s="541">
        <f t="shared" si="135"/>
        <v>0</v>
      </c>
      <c r="T104" s="246">
        <f t="shared" si="154"/>
        <v>0</v>
      </c>
      <c r="U104" s="25" t="str">
        <f t="shared" si="155"/>
        <v/>
      </c>
      <c r="V104" s="25" t="str">
        <f t="shared" si="156"/>
        <v/>
      </c>
      <c r="W104" s="85" t="str">
        <f t="shared" si="157"/>
        <v/>
      </c>
      <c r="X104" s="346">
        <v>0</v>
      </c>
      <c r="Y104" s="347">
        <v>0</v>
      </c>
      <c r="Z104" s="348">
        <v>0</v>
      </c>
      <c r="AA104" s="544">
        <f t="shared" si="136"/>
        <v>0</v>
      </c>
      <c r="AB104" s="351">
        <v>0</v>
      </c>
      <c r="AC104" s="544">
        <f t="shared" si="137"/>
        <v>0</v>
      </c>
      <c r="AD104" s="352">
        <v>0</v>
      </c>
      <c r="AE104" s="544">
        <f t="shared" si="138"/>
        <v>0</v>
      </c>
      <c r="AF104" s="349">
        <f t="shared" si="158"/>
        <v>0</v>
      </c>
      <c r="AG104" s="344" t="str">
        <f t="shared" si="159"/>
        <v/>
      </c>
      <c r="AH104" s="344" t="str">
        <f t="shared" si="160"/>
        <v/>
      </c>
      <c r="AI104" s="350" t="str">
        <f t="shared" si="161"/>
        <v/>
      </c>
      <c r="AJ104" s="368">
        <v>0</v>
      </c>
      <c r="AK104" s="369">
        <v>0</v>
      </c>
      <c r="AL104" s="370">
        <v>0</v>
      </c>
      <c r="AM104" s="547">
        <f t="shared" si="139"/>
        <v>0</v>
      </c>
      <c r="AN104" s="373">
        <v>0</v>
      </c>
      <c r="AO104" s="547">
        <f t="shared" si="140"/>
        <v>0</v>
      </c>
      <c r="AP104" s="374">
        <v>0</v>
      </c>
      <c r="AQ104" s="547">
        <f t="shared" si="141"/>
        <v>0</v>
      </c>
      <c r="AR104" s="371">
        <f t="shared" si="162"/>
        <v>0</v>
      </c>
      <c r="AS104" s="366" t="str">
        <f t="shared" si="163"/>
        <v/>
      </c>
      <c r="AT104" s="366" t="str">
        <f t="shared" si="164"/>
        <v/>
      </c>
      <c r="AU104" s="372" t="str">
        <f t="shared" si="165"/>
        <v/>
      </c>
      <c r="AV104" s="152">
        <v>0</v>
      </c>
      <c r="AW104" s="53">
        <v>0</v>
      </c>
      <c r="AX104" s="375">
        <v>0</v>
      </c>
      <c r="AY104" s="549">
        <f t="shared" si="142"/>
        <v>0</v>
      </c>
      <c r="AZ104" s="235">
        <v>0</v>
      </c>
      <c r="BA104" s="549">
        <f t="shared" si="143"/>
        <v>0</v>
      </c>
      <c r="BB104" s="236">
        <v>0</v>
      </c>
      <c r="BC104" s="549">
        <f t="shared" si="144"/>
        <v>0</v>
      </c>
      <c r="BD104" s="247">
        <f t="shared" si="166"/>
        <v>0</v>
      </c>
      <c r="BE104" s="54" t="str">
        <f t="shared" si="167"/>
        <v/>
      </c>
      <c r="BF104" s="54" t="str">
        <f t="shared" si="168"/>
        <v/>
      </c>
      <c r="BG104" s="88" t="str">
        <f t="shared" si="169"/>
        <v/>
      </c>
      <c r="BH104" s="95">
        <v>0</v>
      </c>
      <c r="BI104" s="96">
        <v>0</v>
      </c>
      <c r="BJ104" s="376">
        <v>0</v>
      </c>
      <c r="BK104" s="552">
        <f t="shared" si="145"/>
        <v>0</v>
      </c>
      <c r="BL104" s="238">
        <v>0</v>
      </c>
      <c r="BM104" s="552">
        <f t="shared" si="146"/>
        <v>0</v>
      </c>
      <c r="BN104" s="239">
        <v>0</v>
      </c>
      <c r="BO104" s="552">
        <f t="shared" si="147"/>
        <v>0</v>
      </c>
      <c r="BP104" s="248">
        <f t="shared" si="170"/>
        <v>0</v>
      </c>
      <c r="BQ104" s="26" t="str">
        <f t="shared" si="171"/>
        <v/>
      </c>
      <c r="BR104" s="26" t="str">
        <f t="shared" si="172"/>
        <v/>
      </c>
      <c r="BS104" s="39" t="str">
        <f t="shared" si="173"/>
        <v/>
      </c>
      <c r="BT104" s="392">
        <v>0</v>
      </c>
      <c r="BU104" s="393">
        <v>0</v>
      </c>
      <c r="BV104" s="394">
        <v>0</v>
      </c>
      <c r="BW104" s="555">
        <f t="shared" si="148"/>
        <v>0</v>
      </c>
      <c r="BX104" s="397">
        <v>0</v>
      </c>
      <c r="BY104" s="555">
        <f t="shared" si="149"/>
        <v>0</v>
      </c>
      <c r="BZ104" s="398">
        <v>0</v>
      </c>
      <c r="CA104" s="555">
        <f t="shared" si="150"/>
        <v>0</v>
      </c>
      <c r="CB104" s="395">
        <f t="shared" si="174"/>
        <v>0</v>
      </c>
      <c r="CC104" s="390" t="str">
        <f t="shared" si="175"/>
        <v/>
      </c>
      <c r="CD104" s="390" t="str">
        <f t="shared" si="176"/>
        <v/>
      </c>
      <c r="CE104" s="396" t="str">
        <f t="shared" si="177"/>
        <v/>
      </c>
      <c r="CF104" s="92">
        <v>0</v>
      </c>
      <c r="CG104" s="49">
        <v>0</v>
      </c>
      <c r="CH104" s="311"/>
      <c r="CI104" s="50">
        <f t="shared" si="178"/>
        <v>0</v>
      </c>
      <c r="CJ104" s="186">
        <v>0</v>
      </c>
      <c r="CK104" s="240">
        <v>0</v>
      </c>
      <c r="CL104" s="187">
        <f t="shared" si="237"/>
        <v>0</v>
      </c>
      <c r="CM104" s="241">
        <v>0</v>
      </c>
      <c r="CN104" s="242">
        <f t="shared" si="238"/>
        <v>0</v>
      </c>
      <c r="CO104" s="42">
        <f t="shared" si="179"/>
        <v>0</v>
      </c>
      <c r="CP104" s="188">
        <f t="shared" si="180"/>
        <v>0</v>
      </c>
      <c r="CQ104" s="249">
        <f t="shared" si="181"/>
        <v>0</v>
      </c>
      <c r="CR104" s="93" t="str">
        <f t="shared" si="182"/>
        <v/>
      </c>
      <c r="CS104" s="152">
        <v>0</v>
      </c>
      <c r="CT104" s="320">
        <v>0</v>
      </c>
      <c r="CU104" s="557">
        <f t="shared" si="183"/>
        <v>0</v>
      </c>
      <c r="CV104" s="53">
        <v>0</v>
      </c>
      <c r="CW104" s="314"/>
      <c r="CX104" s="557">
        <f t="shared" si="184"/>
        <v>0</v>
      </c>
      <c r="CY104" s="314"/>
      <c r="CZ104" s="314"/>
      <c r="DA104" s="557" t="str">
        <f t="shared" si="185"/>
        <v/>
      </c>
      <c r="DB104" s="558">
        <f t="shared" si="186"/>
        <v>0</v>
      </c>
      <c r="DC104" s="559">
        <f t="shared" si="187"/>
        <v>0</v>
      </c>
      <c r="DD104" s="153">
        <f t="shared" si="188"/>
        <v>0</v>
      </c>
      <c r="DE104" s="154">
        <v>0</v>
      </c>
      <c r="DF104" s="235">
        <v>0</v>
      </c>
      <c r="DG104" s="557">
        <f t="shared" si="189"/>
        <v>0</v>
      </c>
      <c r="DH104" s="236">
        <v>0</v>
      </c>
      <c r="DI104" s="237">
        <f t="shared" si="239"/>
        <v>0</v>
      </c>
      <c r="DJ104" s="557">
        <f t="shared" si="190"/>
        <v>0</v>
      </c>
      <c r="DK104" s="325">
        <f t="shared" si="191"/>
        <v>0</v>
      </c>
      <c r="DL104" s="324">
        <f t="shared" si="192"/>
        <v>0</v>
      </c>
      <c r="DM104" s="156">
        <f t="shared" si="193"/>
        <v>0</v>
      </c>
      <c r="DN104" s="247">
        <f t="shared" si="194"/>
        <v>0</v>
      </c>
      <c r="DO104" s="94" t="str">
        <f t="shared" si="195"/>
        <v/>
      </c>
      <c r="DP104" s="501">
        <v>0</v>
      </c>
      <c r="DQ104" s="4">
        <v>0</v>
      </c>
      <c r="DR104" s="4">
        <v>0</v>
      </c>
      <c r="DS104" s="498">
        <f t="shared" si="131"/>
        <v>0</v>
      </c>
      <c r="DT104" s="499">
        <f t="shared" si="196"/>
        <v>0</v>
      </c>
      <c r="DU104" s="500" t="str">
        <f t="shared" si="197"/>
        <v/>
      </c>
      <c r="DV104" s="404">
        <v>0</v>
      </c>
      <c r="DW104" s="2">
        <v>0</v>
      </c>
      <c r="DX104" s="2">
        <v>0</v>
      </c>
      <c r="DY104" s="24">
        <f t="shared" si="132"/>
        <v>0</v>
      </c>
      <c r="DZ104" s="249">
        <f t="shared" si="198"/>
        <v>0</v>
      </c>
      <c r="EA104" s="93" t="str">
        <f t="shared" si="199"/>
        <v/>
      </c>
      <c r="EB104" s="152">
        <v>0</v>
      </c>
      <c r="EC104" s="53">
        <v>0</v>
      </c>
      <c r="ED104" s="591">
        <v>0</v>
      </c>
      <c r="EE104" s="560">
        <f t="shared" si="240"/>
        <v>0</v>
      </c>
      <c r="EF104" s="235">
        <v>0</v>
      </c>
      <c r="EG104" s="155">
        <f t="shared" si="200"/>
        <v>0</v>
      </c>
      <c r="EH104" s="236">
        <v>0</v>
      </c>
      <c r="EI104" s="562">
        <f t="shared" si="201"/>
        <v>0</v>
      </c>
      <c r="EJ104" s="247">
        <f t="shared" si="202"/>
        <v>0</v>
      </c>
      <c r="EK104" s="94" t="str">
        <f t="shared" si="203"/>
        <v/>
      </c>
      <c r="EL104" s="6"/>
      <c r="EM104" s="4"/>
      <c r="EN104" s="40" t="str">
        <f t="shared" si="130"/>
        <v/>
      </c>
      <c r="EO104" s="37" t="str">
        <f t="shared" si="204"/>
        <v/>
      </c>
      <c r="EP104" s="27" t="str">
        <f t="shared" si="205"/>
        <v/>
      </c>
      <c r="EQ104" s="119" t="str">
        <f t="shared" si="206"/>
        <v/>
      </c>
      <c r="ER104" s="528" t="str">
        <f t="shared" si="207"/>
        <v/>
      </c>
      <c r="ES104" s="62" t="str">
        <f t="shared" si="208"/>
        <v/>
      </c>
      <c r="ET104" s="51" t="str">
        <f t="shared" si="209"/>
        <v/>
      </c>
      <c r="EU104" s="38" t="str">
        <f t="shared" si="210"/>
        <v/>
      </c>
      <c r="EV104" s="330" t="str">
        <f t="shared" si="211"/>
        <v/>
      </c>
      <c r="EW104" s="75" t="str">
        <f t="shared" si="212"/>
        <v/>
      </c>
      <c r="EX104" s="56" t="str">
        <f t="shared" si="213"/>
        <v/>
      </c>
      <c r="EY104" s="55" t="str">
        <f t="shared" si="214"/>
        <v/>
      </c>
      <c r="EZ104" s="55" t="str">
        <f t="shared" si="215"/>
        <v/>
      </c>
      <c r="FA104" s="55" t="str">
        <f t="shared" si="216"/>
        <v/>
      </c>
      <c r="FB104" s="55" t="str">
        <f t="shared" si="217"/>
        <v/>
      </c>
      <c r="FC104" s="57" t="str">
        <f t="shared" si="218"/>
        <v/>
      </c>
      <c r="FD104" s="56">
        <f t="shared" si="219"/>
        <v>0</v>
      </c>
      <c r="FE104" s="55">
        <f t="shared" si="220"/>
        <v>0</v>
      </c>
      <c r="FF104" s="55">
        <f t="shared" si="221"/>
        <v>0</v>
      </c>
      <c r="FG104" s="55">
        <f t="shared" si="222"/>
        <v>0</v>
      </c>
      <c r="FH104" s="57"/>
      <c r="FI104" s="777"/>
      <c r="FJ104" s="777"/>
      <c r="FK104" s="107">
        <f t="shared" si="223"/>
        <v>0</v>
      </c>
      <c r="FL104" s="107" t="s">
        <v>175</v>
      </c>
      <c r="FM104" s="107">
        <f t="shared" si="224"/>
        <v>200</v>
      </c>
      <c r="FN104" s="107" t="str">
        <f t="shared" si="225"/>
        <v>0/200</v>
      </c>
      <c r="FO104" s="107">
        <f t="shared" si="226"/>
        <v>0</v>
      </c>
      <c r="FP104" s="107" t="s">
        <v>175</v>
      </c>
      <c r="FQ104" s="107">
        <f t="shared" si="227"/>
        <v>200</v>
      </c>
      <c r="FR104" s="107" t="str">
        <f t="shared" si="228"/>
        <v>0/200</v>
      </c>
      <c r="FS104" s="107">
        <f t="shared" si="229"/>
        <v>0</v>
      </c>
      <c r="FT104" s="107" t="s">
        <v>175</v>
      </c>
      <c r="FU104" s="107">
        <f t="shared" si="230"/>
        <v>100</v>
      </c>
      <c r="FV104" s="107" t="str">
        <f t="shared" si="231"/>
        <v>0/100</v>
      </c>
      <c r="FW104" s="107">
        <f t="shared" si="232"/>
        <v>0</v>
      </c>
      <c r="FX104" s="107" t="s">
        <v>175</v>
      </c>
      <c r="FY104" s="107">
        <f t="shared" si="233"/>
        <v>100</v>
      </c>
      <c r="FZ104" s="107" t="str">
        <f t="shared" si="234"/>
        <v>0/100</v>
      </c>
      <c r="GA104" s="107">
        <f t="shared" si="235"/>
        <v>0</v>
      </c>
      <c r="GB104" s="107" t="s">
        <v>175</v>
      </c>
      <c r="GC104" s="107">
        <f t="shared" si="236"/>
        <v>200</v>
      </c>
      <c r="GD104" s="107" t="str">
        <f t="shared" si="151"/>
        <v>0/200</v>
      </c>
    </row>
    <row r="105" spans="1:16383" ht="18">
      <c r="A105" s="100">
        <f t="shared" si="152"/>
        <v>0</v>
      </c>
      <c r="B105" s="230">
        <v>97</v>
      </c>
      <c r="C105" s="23">
        <v>97</v>
      </c>
      <c r="D105" s="24">
        <f t="shared" si="153"/>
        <v>0</v>
      </c>
      <c r="E105" s="2"/>
      <c r="F105" s="290"/>
      <c r="G105" s="1"/>
      <c r="H105" s="2"/>
      <c r="I105" s="2"/>
      <c r="J105" s="2"/>
      <c r="K105" s="590"/>
      <c r="L105" s="7">
        <v>0</v>
      </c>
      <c r="M105" s="43">
        <v>0</v>
      </c>
      <c r="N105" s="309">
        <v>0</v>
      </c>
      <c r="O105" s="541">
        <f t="shared" si="133"/>
        <v>0</v>
      </c>
      <c r="P105" s="233">
        <v>0</v>
      </c>
      <c r="Q105" s="541">
        <f t="shared" si="134"/>
        <v>0</v>
      </c>
      <c r="R105" s="234">
        <v>0</v>
      </c>
      <c r="S105" s="541">
        <f t="shared" si="135"/>
        <v>0</v>
      </c>
      <c r="T105" s="246">
        <f t="shared" si="154"/>
        <v>0</v>
      </c>
      <c r="U105" s="25" t="str">
        <f t="shared" si="155"/>
        <v/>
      </c>
      <c r="V105" s="25" t="str">
        <f t="shared" si="156"/>
        <v/>
      </c>
      <c r="W105" s="85" t="str">
        <f t="shared" si="157"/>
        <v/>
      </c>
      <c r="X105" s="346">
        <v>0</v>
      </c>
      <c r="Y105" s="347">
        <v>0</v>
      </c>
      <c r="Z105" s="348">
        <v>0</v>
      </c>
      <c r="AA105" s="544">
        <f t="shared" si="136"/>
        <v>0</v>
      </c>
      <c r="AB105" s="351">
        <v>0</v>
      </c>
      <c r="AC105" s="544">
        <f t="shared" si="137"/>
        <v>0</v>
      </c>
      <c r="AD105" s="352">
        <v>0</v>
      </c>
      <c r="AE105" s="544">
        <f t="shared" si="138"/>
        <v>0</v>
      </c>
      <c r="AF105" s="349">
        <f t="shared" si="158"/>
        <v>0</v>
      </c>
      <c r="AG105" s="344" t="str">
        <f t="shared" si="159"/>
        <v/>
      </c>
      <c r="AH105" s="344" t="str">
        <f t="shared" si="160"/>
        <v/>
      </c>
      <c r="AI105" s="350" t="str">
        <f t="shared" si="161"/>
        <v/>
      </c>
      <c r="AJ105" s="368">
        <v>0</v>
      </c>
      <c r="AK105" s="369">
        <v>0</v>
      </c>
      <c r="AL105" s="370">
        <v>0</v>
      </c>
      <c r="AM105" s="547">
        <f t="shared" si="139"/>
        <v>0</v>
      </c>
      <c r="AN105" s="373">
        <v>0</v>
      </c>
      <c r="AO105" s="547">
        <f t="shared" si="140"/>
        <v>0</v>
      </c>
      <c r="AP105" s="374">
        <v>0</v>
      </c>
      <c r="AQ105" s="547">
        <f t="shared" si="141"/>
        <v>0</v>
      </c>
      <c r="AR105" s="371">
        <f t="shared" si="162"/>
        <v>0</v>
      </c>
      <c r="AS105" s="366" t="str">
        <f t="shared" si="163"/>
        <v/>
      </c>
      <c r="AT105" s="366" t="str">
        <f t="shared" si="164"/>
        <v/>
      </c>
      <c r="AU105" s="372" t="str">
        <f t="shared" si="165"/>
        <v/>
      </c>
      <c r="AV105" s="152">
        <v>0</v>
      </c>
      <c r="AW105" s="53">
        <v>0</v>
      </c>
      <c r="AX105" s="375">
        <v>0</v>
      </c>
      <c r="AY105" s="549">
        <f t="shared" si="142"/>
        <v>0</v>
      </c>
      <c r="AZ105" s="235">
        <v>0</v>
      </c>
      <c r="BA105" s="549">
        <f t="shared" si="143"/>
        <v>0</v>
      </c>
      <c r="BB105" s="236">
        <v>0</v>
      </c>
      <c r="BC105" s="549">
        <f t="shared" si="144"/>
        <v>0</v>
      </c>
      <c r="BD105" s="247">
        <f t="shared" si="166"/>
        <v>0</v>
      </c>
      <c r="BE105" s="54" t="str">
        <f t="shared" si="167"/>
        <v/>
      </c>
      <c r="BF105" s="54" t="str">
        <f t="shared" si="168"/>
        <v/>
      </c>
      <c r="BG105" s="88" t="str">
        <f t="shared" si="169"/>
        <v/>
      </c>
      <c r="BH105" s="95">
        <v>0</v>
      </c>
      <c r="BI105" s="96">
        <v>0</v>
      </c>
      <c r="BJ105" s="376">
        <v>0</v>
      </c>
      <c r="BK105" s="552">
        <f t="shared" si="145"/>
        <v>0</v>
      </c>
      <c r="BL105" s="238">
        <v>0</v>
      </c>
      <c r="BM105" s="552">
        <f t="shared" si="146"/>
        <v>0</v>
      </c>
      <c r="BN105" s="239">
        <v>0</v>
      </c>
      <c r="BO105" s="552">
        <f t="shared" si="147"/>
        <v>0</v>
      </c>
      <c r="BP105" s="248">
        <f t="shared" si="170"/>
        <v>0</v>
      </c>
      <c r="BQ105" s="26" t="str">
        <f t="shared" si="171"/>
        <v/>
      </c>
      <c r="BR105" s="26" t="str">
        <f t="shared" si="172"/>
        <v/>
      </c>
      <c r="BS105" s="39" t="str">
        <f t="shared" si="173"/>
        <v/>
      </c>
      <c r="BT105" s="392">
        <v>0</v>
      </c>
      <c r="BU105" s="393">
        <v>0</v>
      </c>
      <c r="BV105" s="394">
        <v>0</v>
      </c>
      <c r="BW105" s="555">
        <f t="shared" si="148"/>
        <v>0</v>
      </c>
      <c r="BX105" s="397">
        <v>0</v>
      </c>
      <c r="BY105" s="555">
        <f t="shared" si="149"/>
        <v>0</v>
      </c>
      <c r="BZ105" s="398">
        <v>0</v>
      </c>
      <c r="CA105" s="555">
        <f t="shared" si="150"/>
        <v>0</v>
      </c>
      <c r="CB105" s="395">
        <f t="shared" si="174"/>
        <v>0</v>
      </c>
      <c r="CC105" s="390" t="str">
        <f t="shared" si="175"/>
        <v/>
      </c>
      <c r="CD105" s="390" t="str">
        <f t="shared" si="176"/>
        <v/>
      </c>
      <c r="CE105" s="396" t="str">
        <f t="shared" si="177"/>
        <v/>
      </c>
      <c r="CF105" s="92">
        <v>0</v>
      </c>
      <c r="CG105" s="49">
        <v>0</v>
      </c>
      <c r="CH105" s="311"/>
      <c r="CI105" s="50">
        <f t="shared" si="178"/>
        <v>0</v>
      </c>
      <c r="CJ105" s="186">
        <v>0</v>
      </c>
      <c r="CK105" s="240">
        <v>0</v>
      </c>
      <c r="CL105" s="187">
        <f t="shared" si="237"/>
        <v>0</v>
      </c>
      <c r="CM105" s="241">
        <v>0</v>
      </c>
      <c r="CN105" s="242">
        <f>IF($S$7="NA","NA",0)</f>
        <v>0</v>
      </c>
      <c r="CO105" s="42">
        <f t="shared" si="179"/>
        <v>0</v>
      </c>
      <c r="CP105" s="188">
        <f t="shared" si="180"/>
        <v>0</v>
      </c>
      <c r="CQ105" s="249">
        <f t="shared" si="181"/>
        <v>0</v>
      </c>
      <c r="CR105" s="93" t="str">
        <f t="shared" si="182"/>
        <v/>
      </c>
      <c r="CS105" s="152">
        <v>0</v>
      </c>
      <c r="CT105" s="320">
        <v>0</v>
      </c>
      <c r="CU105" s="557">
        <f t="shared" si="183"/>
        <v>0</v>
      </c>
      <c r="CV105" s="53">
        <v>0</v>
      </c>
      <c r="CW105" s="314"/>
      <c r="CX105" s="557">
        <f t="shared" si="184"/>
        <v>0</v>
      </c>
      <c r="CY105" s="314"/>
      <c r="CZ105" s="314"/>
      <c r="DA105" s="557" t="str">
        <f t="shared" si="185"/>
        <v/>
      </c>
      <c r="DB105" s="558">
        <f t="shared" si="186"/>
        <v>0</v>
      </c>
      <c r="DC105" s="559">
        <f t="shared" si="187"/>
        <v>0</v>
      </c>
      <c r="DD105" s="153">
        <f t="shared" si="188"/>
        <v>0</v>
      </c>
      <c r="DE105" s="154">
        <v>0</v>
      </c>
      <c r="DF105" s="235">
        <v>0</v>
      </c>
      <c r="DG105" s="557">
        <f t="shared" si="189"/>
        <v>0</v>
      </c>
      <c r="DH105" s="236">
        <v>0</v>
      </c>
      <c r="DI105" s="237">
        <f>IF($S$7="NA","NA",0)</f>
        <v>0</v>
      </c>
      <c r="DJ105" s="557">
        <f t="shared" si="190"/>
        <v>0</v>
      </c>
      <c r="DK105" s="325">
        <f t="shared" si="191"/>
        <v>0</v>
      </c>
      <c r="DL105" s="324">
        <f t="shared" si="192"/>
        <v>0</v>
      </c>
      <c r="DM105" s="156">
        <f t="shared" si="193"/>
        <v>0</v>
      </c>
      <c r="DN105" s="247">
        <f t="shared" si="194"/>
        <v>0</v>
      </c>
      <c r="DO105" s="94" t="str">
        <f t="shared" si="195"/>
        <v/>
      </c>
      <c r="DP105" s="501">
        <v>0</v>
      </c>
      <c r="DQ105" s="4">
        <v>0</v>
      </c>
      <c r="DR105" s="4">
        <v>0</v>
      </c>
      <c r="DS105" s="498">
        <f t="shared" si="131"/>
        <v>0</v>
      </c>
      <c r="DT105" s="499">
        <f t="shared" si="196"/>
        <v>0</v>
      </c>
      <c r="DU105" s="500" t="str">
        <f t="shared" si="197"/>
        <v/>
      </c>
      <c r="DV105" s="404">
        <v>0</v>
      </c>
      <c r="DW105" s="2">
        <v>0</v>
      </c>
      <c r="DX105" s="2">
        <v>0</v>
      </c>
      <c r="DY105" s="24">
        <f t="shared" si="132"/>
        <v>0</v>
      </c>
      <c r="DZ105" s="249">
        <f t="shared" si="198"/>
        <v>0</v>
      </c>
      <c r="EA105" s="93" t="str">
        <f t="shared" si="199"/>
        <v/>
      </c>
      <c r="EB105" s="152">
        <v>0</v>
      </c>
      <c r="EC105" s="53">
        <v>0</v>
      </c>
      <c r="ED105" s="591">
        <v>0</v>
      </c>
      <c r="EE105" s="560">
        <f t="shared" si="240"/>
        <v>0</v>
      </c>
      <c r="EF105" s="235">
        <v>0</v>
      </c>
      <c r="EG105" s="155">
        <f t="shared" si="200"/>
        <v>0</v>
      </c>
      <c r="EH105" s="236">
        <v>0</v>
      </c>
      <c r="EI105" s="562">
        <f t="shared" si="201"/>
        <v>0</v>
      </c>
      <c r="EJ105" s="247">
        <f t="shared" si="202"/>
        <v>0</v>
      </c>
      <c r="EK105" s="94" t="str">
        <f t="shared" si="203"/>
        <v/>
      </c>
      <c r="EL105" s="6"/>
      <c r="EM105" s="4"/>
      <c r="EN105" s="40" t="str">
        <f t="shared" si="130"/>
        <v/>
      </c>
      <c r="EO105" s="37" t="str">
        <f t="shared" si="204"/>
        <v/>
      </c>
      <c r="EP105" s="27" t="str">
        <f t="shared" si="205"/>
        <v/>
      </c>
      <c r="EQ105" s="119" t="str">
        <f t="shared" si="206"/>
        <v/>
      </c>
      <c r="ER105" s="528" t="str">
        <f t="shared" si="207"/>
        <v/>
      </c>
      <c r="ES105" s="62" t="str">
        <f t="shared" si="208"/>
        <v/>
      </c>
      <c r="ET105" s="51" t="str">
        <f t="shared" si="209"/>
        <v/>
      </c>
      <c r="EU105" s="38" t="str">
        <f t="shared" si="210"/>
        <v/>
      </c>
      <c r="EV105" s="330" t="str">
        <f t="shared" si="211"/>
        <v/>
      </c>
      <c r="EW105" s="75" t="str">
        <f t="shared" si="212"/>
        <v/>
      </c>
      <c r="EX105" s="56" t="str">
        <f t="shared" si="213"/>
        <v/>
      </c>
      <c r="EY105" s="55" t="str">
        <f t="shared" si="214"/>
        <v/>
      </c>
      <c r="EZ105" s="55" t="str">
        <f t="shared" si="215"/>
        <v/>
      </c>
      <c r="FA105" s="55" t="str">
        <f t="shared" si="216"/>
        <v/>
      </c>
      <c r="FB105" s="55" t="str">
        <f t="shared" si="217"/>
        <v/>
      </c>
      <c r="FC105" s="57" t="str">
        <f t="shared" si="218"/>
        <v/>
      </c>
      <c r="FD105" s="56">
        <f t="shared" si="219"/>
        <v>0</v>
      </c>
      <c r="FE105" s="55">
        <f t="shared" si="220"/>
        <v>0</v>
      </c>
      <c r="FF105" s="55">
        <f t="shared" si="221"/>
        <v>0</v>
      </c>
      <c r="FG105" s="55">
        <f t="shared" si="222"/>
        <v>0</v>
      </c>
      <c r="FH105" s="57"/>
      <c r="FI105" s="777"/>
      <c r="FJ105" s="777"/>
      <c r="FK105" s="107">
        <f t="shared" si="223"/>
        <v>0</v>
      </c>
      <c r="FL105" s="107" t="s">
        <v>175</v>
      </c>
      <c r="FM105" s="107">
        <f t="shared" si="224"/>
        <v>200</v>
      </c>
      <c r="FN105" s="107" t="str">
        <f t="shared" si="225"/>
        <v>0/200</v>
      </c>
      <c r="FO105" s="107">
        <f t="shared" si="226"/>
        <v>0</v>
      </c>
      <c r="FP105" s="107" t="s">
        <v>175</v>
      </c>
      <c r="FQ105" s="107">
        <f t="shared" si="227"/>
        <v>200</v>
      </c>
      <c r="FR105" s="107" t="str">
        <f t="shared" si="228"/>
        <v>0/200</v>
      </c>
      <c r="FS105" s="107">
        <f t="shared" si="229"/>
        <v>0</v>
      </c>
      <c r="FT105" s="107" t="s">
        <v>175</v>
      </c>
      <c r="FU105" s="107">
        <f t="shared" si="230"/>
        <v>100</v>
      </c>
      <c r="FV105" s="107" t="str">
        <f t="shared" si="231"/>
        <v>0/100</v>
      </c>
      <c r="FW105" s="107">
        <f t="shared" si="232"/>
        <v>0</v>
      </c>
      <c r="FX105" s="107" t="s">
        <v>175</v>
      </c>
      <c r="FY105" s="107">
        <f t="shared" si="233"/>
        <v>100</v>
      </c>
      <c r="FZ105" s="107" t="str">
        <f t="shared" si="234"/>
        <v>0/100</v>
      </c>
      <c r="GA105" s="107">
        <f t="shared" si="235"/>
        <v>0</v>
      </c>
      <c r="GB105" s="107" t="s">
        <v>175</v>
      </c>
      <c r="GC105" s="107">
        <f t="shared" si="236"/>
        <v>200</v>
      </c>
      <c r="GD105" s="107" t="str">
        <f t="shared" si="151"/>
        <v>0/200</v>
      </c>
    </row>
    <row r="106" spans="1:16383" ht="18">
      <c r="A106" s="100">
        <f t="shared" si="152"/>
        <v>0</v>
      </c>
      <c r="B106" s="230">
        <v>98</v>
      </c>
      <c r="C106" s="28">
        <v>98</v>
      </c>
      <c r="D106" s="24">
        <f t="shared" si="153"/>
        <v>0</v>
      </c>
      <c r="E106" s="2"/>
      <c r="F106" s="290"/>
      <c r="G106" s="2"/>
      <c r="H106" s="2"/>
      <c r="I106" s="2"/>
      <c r="J106" s="2"/>
      <c r="K106" s="590"/>
      <c r="L106" s="7">
        <v>0</v>
      </c>
      <c r="M106" s="43">
        <v>0</v>
      </c>
      <c r="N106" s="309">
        <v>0</v>
      </c>
      <c r="O106" s="541">
        <f t="shared" si="133"/>
        <v>0</v>
      </c>
      <c r="P106" s="233">
        <v>0</v>
      </c>
      <c r="Q106" s="541">
        <f t="shared" si="134"/>
        <v>0</v>
      </c>
      <c r="R106" s="234">
        <v>0</v>
      </c>
      <c r="S106" s="541">
        <f t="shared" si="135"/>
        <v>0</v>
      </c>
      <c r="T106" s="246">
        <f t="shared" si="154"/>
        <v>0</v>
      </c>
      <c r="U106" s="25" t="str">
        <f t="shared" si="155"/>
        <v/>
      </c>
      <c r="V106" s="25" t="str">
        <f t="shared" si="156"/>
        <v/>
      </c>
      <c r="W106" s="85" t="str">
        <f t="shared" si="157"/>
        <v/>
      </c>
      <c r="X106" s="346">
        <v>0</v>
      </c>
      <c r="Y106" s="347">
        <v>0</v>
      </c>
      <c r="Z106" s="348">
        <v>0</v>
      </c>
      <c r="AA106" s="544">
        <f t="shared" si="136"/>
        <v>0</v>
      </c>
      <c r="AB106" s="351">
        <v>0</v>
      </c>
      <c r="AC106" s="544">
        <f t="shared" si="137"/>
        <v>0</v>
      </c>
      <c r="AD106" s="352">
        <v>0</v>
      </c>
      <c r="AE106" s="544">
        <f t="shared" si="138"/>
        <v>0</v>
      </c>
      <c r="AF106" s="349">
        <f t="shared" si="158"/>
        <v>0</v>
      </c>
      <c r="AG106" s="344" t="str">
        <f t="shared" si="159"/>
        <v/>
      </c>
      <c r="AH106" s="344" t="str">
        <f t="shared" si="160"/>
        <v/>
      </c>
      <c r="AI106" s="350" t="str">
        <f t="shared" si="161"/>
        <v/>
      </c>
      <c r="AJ106" s="368">
        <v>0</v>
      </c>
      <c r="AK106" s="369">
        <v>0</v>
      </c>
      <c r="AL106" s="370">
        <v>0</v>
      </c>
      <c r="AM106" s="547">
        <f t="shared" si="139"/>
        <v>0</v>
      </c>
      <c r="AN106" s="373">
        <v>0</v>
      </c>
      <c r="AO106" s="547">
        <f t="shared" si="140"/>
        <v>0</v>
      </c>
      <c r="AP106" s="374">
        <v>0</v>
      </c>
      <c r="AQ106" s="547">
        <f t="shared" si="141"/>
        <v>0</v>
      </c>
      <c r="AR106" s="371">
        <f t="shared" si="162"/>
        <v>0</v>
      </c>
      <c r="AS106" s="366" t="str">
        <f t="shared" si="163"/>
        <v/>
      </c>
      <c r="AT106" s="366" t="str">
        <f t="shared" si="164"/>
        <v/>
      </c>
      <c r="AU106" s="372" t="str">
        <f t="shared" si="165"/>
        <v/>
      </c>
      <c r="AV106" s="152">
        <v>0</v>
      </c>
      <c r="AW106" s="53">
        <v>0</v>
      </c>
      <c r="AX106" s="375">
        <v>0</v>
      </c>
      <c r="AY106" s="549">
        <f t="shared" si="142"/>
        <v>0</v>
      </c>
      <c r="AZ106" s="235">
        <v>0</v>
      </c>
      <c r="BA106" s="549">
        <f t="shared" si="143"/>
        <v>0</v>
      </c>
      <c r="BB106" s="236">
        <v>0</v>
      </c>
      <c r="BC106" s="549">
        <f t="shared" si="144"/>
        <v>0</v>
      </c>
      <c r="BD106" s="247">
        <f t="shared" si="166"/>
        <v>0</v>
      </c>
      <c r="BE106" s="54" t="str">
        <f t="shared" si="167"/>
        <v/>
      </c>
      <c r="BF106" s="54" t="str">
        <f t="shared" si="168"/>
        <v/>
      </c>
      <c r="BG106" s="88" t="str">
        <f t="shared" si="169"/>
        <v/>
      </c>
      <c r="BH106" s="95">
        <v>0</v>
      </c>
      <c r="BI106" s="96">
        <v>0</v>
      </c>
      <c r="BJ106" s="376">
        <v>0</v>
      </c>
      <c r="BK106" s="552">
        <f t="shared" si="145"/>
        <v>0</v>
      </c>
      <c r="BL106" s="238">
        <v>0</v>
      </c>
      <c r="BM106" s="552">
        <f t="shared" si="146"/>
        <v>0</v>
      </c>
      <c r="BN106" s="239">
        <v>0</v>
      </c>
      <c r="BO106" s="552">
        <f t="shared" si="147"/>
        <v>0</v>
      </c>
      <c r="BP106" s="248">
        <f t="shared" si="170"/>
        <v>0</v>
      </c>
      <c r="BQ106" s="26" t="str">
        <f t="shared" si="171"/>
        <v/>
      </c>
      <c r="BR106" s="26" t="str">
        <f t="shared" si="172"/>
        <v/>
      </c>
      <c r="BS106" s="39" t="str">
        <f t="shared" si="173"/>
        <v/>
      </c>
      <c r="BT106" s="392">
        <v>0</v>
      </c>
      <c r="BU106" s="393">
        <v>0</v>
      </c>
      <c r="BV106" s="394">
        <v>0</v>
      </c>
      <c r="BW106" s="555">
        <f t="shared" si="148"/>
        <v>0</v>
      </c>
      <c r="BX106" s="397">
        <v>0</v>
      </c>
      <c r="BY106" s="555">
        <f t="shared" si="149"/>
        <v>0</v>
      </c>
      <c r="BZ106" s="398">
        <v>0</v>
      </c>
      <c r="CA106" s="555">
        <f t="shared" si="150"/>
        <v>0</v>
      </c>
      <c r="CB106" s="395">
        <f t="shared" si="174"/>
        <v>0</v>
      </c>
      <c r="CC106" s="390" t="str">
        <f t="shared" si="175"/>
        <v/>
      </c>
      <c r="CD106" s="390" t="str">
        <f t="shared" si="176"/>
        <v/>
      </c>
      <c r="CE106" s="396" t="str">
        <f t="shared" si="177"/>
        <v/>
      </c>
      <c r="CF106" s="92">
        <v>0</v>
      </c>
      <c r="CG106" s="49">
        <v>0</v>
      </c>
      <c r="CH106" s="311"/>
      <c r="CI106" s="50">
        <f t="shared" si="178"/>
        <v>0</v>
      </c>
      <c r="CJ106" s="186">
        <v>0</v>
      </c>
      <c r="CK106" s="240">
        <v>0</v>
      </c>
      <c r="CL106" s="187">
        <f t="shared" si="237"/>
        <v>0</v>
      </c>
      <c r="CM106" s="241">
        <v>0</v>
      </c>
      <c r="CN106" s="242">
        <f>IF($S$7="NA","NA",0)</f>
        <v>0</v>
      </c>
      <c r="CO106" s="42">
        <f t="shared" si="179"/>
        <v>0</v>
      </c>
      <c r="CP106" s="188">
        <f t="shared" si="180"/>
        <v>0</v>
      </c>
      <c r="CQ106" s="249">
        <f t="shared" si="181"/>
        <v>0</v>
      </c>
      <c r="CR106" s="93" t="str">
        <f t="shared" si="182"/>
        <v/>
      </c>
      <c r="CS106" s="152">
        <v>0</v>
      </c>
      <c r="CT106" s="320">
        <v>0</v>
      </c>
      <c r="CU106" s="557">
        <f t="shared" si="183"/>
        <v>0</v>
      </c>
      <c r="CV106" s="53">
        <v>0</v>
      </c>
      <c r="CW106" s="314"/>
      <c r="CX106" s="557">
        <f t="shared" si="184"/>
        <v>0</v>
      </c>
      <c r="CY106" s="314"/>
      <c r="CZ106" s="314"/>
      <c r="DA106" s="557" t="str">
        <f t="shared" si="185"/>
        <v/>
      </c>
      <c r="DB106" s="558">
        <f t="shared" si="186"/>
        <v>0</v>
      </c>
      <c r="DC106" s="559">
        <f t="shared" si="187"/>
        <v>0</v>
      </c>
      <c r="DD106" s="153">
        <f t="shared" si="188"/>
        <v>0</v>
      </c>
      <c r="DE106" s="154">
        <v>0</v>
      </c>
      <c r="DF106" s="235">
        <v>0</v>
      </c>
      <c r="DG106" s="557">
        <f t="shared" si="189"/>
        <v>0</v>
      </c>
      <c r="DH106" s="236">
        <v>0</v>
      </c>
      <c r="DI106" s="237">
        <f>IF($S$7="NA","NA",0)</f>
        <v>0</v>
      </c>
      <c r="DJ106" s="557">
        <f t="shared" si="190"/>
        <v>0</v>
      </c>
      <c r="DK106" s="325">
        <f t="shared" si="191"/>
        <v>0</v>
      </c>
      <c r="DL106" s="324">
        <f t="shared" si="192"/>
        <v>0</v>
      </c>
      <c r="DM106" s="156">
        <f t="shared" si="193"/>
        <v>0</v>
      </c>
      <c r="DN106" s="247">
        <f t="shared" si="194"/>
        <v>0</v>
      </c>
      <c r="DO106" s="94" t="str">
        <f t="shared" si="195"/>
        <v/>
      </c>
      <c r="DP106" s="501">
        <v>0</v>
      </c>
      <c r="DQ106" s="4">
        <v>0</v>
      </c>
      <c r="DR106" s="4">
        <v>0</v>
      </c>
      <c r="DS106" s="498">
        <f t="shared" si="131"/>
        <v>0</v>
      </c>
      <c r="DT106" s="499">
        <f t="shared" si="196"/>
        <v>0</v>
      </c>
      <c r="DU106" s="500" t="str">
        <f t="shared" si="197"/>
        <v/>
      </c>
      <c r="DV106" s="404">
        <v>0</v>
      </c>
      <c r="DW106" s="2">
        <v>0</v>
      </c>
      <c r="DX106" s="2">
        <v>0</v>
      </c>
      <c r="DY106" s="24">
        <f t="shared" si="132"/>
        <v>0</v>
      </c>
      <c r="DZ106" s="249">
        <f t="shared" si="198"/>
        <v>0</v>
      </c>
      <c r="EA106" s="93" t="str">
        <f t="shared" si="199"/>
        <v/>
      </c>
      <c r="EB106" s="152">
        <v>0</v>
      </c>
      <c r="EC106" s="53">
        <v>0</v>
      </c>
      <c r="ED106" s="591">
        <v>0</v>
      </c>
      <c r="EE106" s="560">
        <f t="shared" si="240"/>
        <v>0</v>
      </c>
      <c r="EF106" s="235">
        <v>0</v>
      </c>
      <c r="EG106" s="155">
        <f t="shared" si="200"/>
        <v>0</v>
      </c>
      <c r="EH106" s="236">
        <v>0</v>
      </c>
      <c r="EI106" s="562">
        <f t="shared" si="201"/>
        <v>0</v>
      </c>
      <c r="EJ106" s="247">
        <f t="shared" si="202"/>
        <v>0</v>
      </c>
      <c r="EK106" s="94" t="str">
        <f t="shared" si="203"/>
        <v/>
      </c>
      <c r="EL106" s="6"/>
      <c r="EM106" s="4"/>
      <c r="EN106" s="40" t="str">
        <f t="shared" si="130"/>
        <v/>
      </c>
      <c r="EO106" s="37" t="str">
        <f t="shared" si="204"/>
        <v/>
      </c>
      <c r="EP106" s="27" t="str">
        <f t="shared" si="205"/>
        <v/>
      </c>
      <c r="EQ106" s="119" t="str">
        <f t="shared" si="206"/>
        <v/>
      </c>
      <c r="ER106" s="528" t="str">
        <f t="shared" si="207"/>
        <v/>
      </c>
      <c r="ES106" s="62" t="str">
        <f t="shared" si="208"/>
        <v/>
      </c>
      <c r="ET106" s="51" t="str">
        <f t="shared" si="209"/>
        <v/>
      </c>
      <c r="EU106" s="38" t="str">
        <f t="shared" si="210"/>
        <v/>
      </c>
      <c r="EV106" s="330" t="str">
        <f t="shared" si="211"/>
        <v/>
      </c>
      <c r="EW106" s="75" t="str">
        <f t="shared" si="212"/>
        <v/>
      </c>
      <c r="EX106" s="56" t="str">
        <f t="shared" si="213"/>
        <v/>
      </c>
      <c r="EY106" s="55" t="str">
        <f t="shared" si="214"/>
        <v/>
      </c>
      <c r="EZ106" s="55" t="str">
        <f t="shared" si="215"/>
        <v/>
      </c>
      <c r="FA106" s="55" t="str">
        <f t="shared" si="216"/>
        <v/>
      </c>
      <c r="FB106" s="55" t="str">
        <f t="shared" si="217"/>
        <v/>
      </c>
      <c r="FC106" s="57" t="str">
        <f t="shared" si="218"/>
        <v/>
      </c>
      <c r="FD106" s="56">
        <f t="shared" si="219"/>
        <v>0</v>
      </c>
      <c r="FE106" s="55">
        <f t="shared" si="220"/>
        <v>0</v>
      </c>
      <c r="FF106" s="55">
        <f t="shared" si="221"/>
        <v>0</v>
      </c>
      <c r="FG106" s="55">
        <f t="shared" si="222"/>
        <v>0</v>
      </c>
      <c r="FH106" s="57"/>
      <c r="FI106" s="777"/>
      <c r="FJ106" s="777"/>
      <c r="FK106" s="107">
        <f t="shared" si="223"/>
        <v>0</v>
      </c>
      <c r="FL106" s="107" t="s">
        <v>175</v>
      </c>
      <c r="FM106" s="107">
        <f t="shared" si="224"/>
        <v>200</v>
      </c>
      <c r="FN106" s="107" t="str">
        <f t="shared" si="225"/>
        <v>0/200</v>
      </c>
      <c r="FO106" s="107">
        <f t="shared" si="226"/>
        <v>0</v>
      </c>
      <c r="FP106" s="107" t="s">
        <v>175</v>
      </c>
      <c r="FQ106" s="107">
        <f t="shared" si="227"/>
        <v>200</v>
      </c>
      <c r="FR106" s="107" t="str">
        <f t="shared" si="228"/>
        <v>0/200</v>
      </c>
      <c r="FS106" s="107">
        <f t="shared" si="229"/>
        <v>0</v>
      </c>
      <c r="FT106" s="107" t="s">
        <v>175</v>
      </c>
      <c r="FU106" s="107">
        <f t="shared" si="230"/>
        <v>100</v>
      </c>
      <c r="FV106" s="107" t="str">
        <f t="shared" si="231"/>
        <v>0/100</v>
      </c>
      <c r="FW106" s="107">
        <f t="shared" si="232"/>
        <v>0</v>
      </c>
      <c r="FX106" s="107" t="s">
        <v>175</v>
      </c>
      <c r="FY106" s="107">
        <f t="shared" si="233"/>
        <v>100</v>
      </c>
      <c r="FZ106" s="107" t="str">
        <f t="shared" si="234"/>
        <v>0/100</v>
      </c>
      <c r="GA106" s="107">
        <f t="shared" si="235"/>
        <v>0</v>
      </c>
      <c r="GB106" s="107" t="s">
        <v>175</v>
      </c>
      <c r="GC106" s="107">
        <f t="shared" si="236"/>
        <v>200</v>
      </c>
      <c r="GD106" s="107" t="str">
        <f t="shared" si="151"/>
        <v>0/200</v>
      </c>
    </row>
    <row r="107" spans="1:16383" ht="18">
      <c r="A107" s="100">
        <f t="shared" si="152"/>
        <v>0</v>
      </c>
      <c r="B107" s="230">
        <v>99</v>
      </c>
      <c r="C107" s="23">
        <v>99</v>
      </c>
      <c r="D107" s="24">
        <f t="shared" si="153"/>
        <v>0</v>
      </c>
      <c r="E107" s="2"/>
      <c r="F107" s="290"/>
      <c r="G107" s="1"/>
      <c r="H107" s="2"/>
      <c r="I107" s="2"/>
      <c r="J107" s="2"/>
      <c r="K107" s="590"/>
      <c r="L107" s="7">
        <v>0</v>
      </c>
      <c r="M107" s="43">
        <v>0</v>
      </c>
      <c r="N107" s="309">
        <v>0</v>
      </c>
      <c r="O107" s="541">
        <f t="shared" si="133"/>
        <v>0</v>
      </c>
      <c r="P107" s="233">
        <v>0</v>
      </c>
      <c r="Q107" s="541">
        <f t="shared" si="134"/>
        <v>0</v>
      </c>
      <c r="R107" s="234">
        <v>0</v>
      </c>
      <c r="S107" s="541">
        <f t="shared" si="135"/>
        <v>0</v>
      </c>
      <c r="T107" s="246">
        <f t="shared" si="154"/>
        <v>0</v>
      </c>
      <c r="U107" s="25" t="str">
        <f t="shared" si="155"/>
        <v/>
      </c>
      <c r="V107" s="25" t="str">
        <f t="shared" si="156"/>
        <v/>
      </c>
      <c r="W107" s="85" t="str">
        <f t="shared" si="157"/>
        <v/>
      </c>
      <c r="X107" s="346">
        <v>0</v>
      </c>
      <c r="Y107" s="347">
        <v>0</v>
      </c>
      <c r="Z107" s="348">
        <v>0</v>
      </c>
      <c r="AA107" s="544">
        <f t="shared" si="136"/>
        <v>0</v>
      </c>
      <c r="AB107" s="351">
        <v>0</v>
      </c>
      <c r="AC107" s="544">
        <f t="shared" si="137"/>
        <v>0</v>
      </c>
      <c r="AD107" s="352">
        <v>0</v>
      </c>
      <c r="AE107" s="544">
        <f t="shared" si="138"/>
        <v>0</v>
      </c>
      <c r="AF107" s="349">
        <f t="shared" si="158"/>
        <v>0</v>
      </c>
      <c r="AG107" s="344" t="str">
        <f t="shared" si="159"/>
        <v/>
      </c>
      <c r="AH107" s="344" t="str">
        <f t="shared" si="160"/>
        <v/>
      </c>
      <c r="AI107" s="350" t="str">
        <f t="shared" si="161"/>
        <v/>
      </c>
      <c r="AJ107" s="368">
        <v>0</v>
      </c>
      <c r="AK107" s="369">
        <v>0</v>
      </c>
      <c r="AL107" s="370">
        <v>0</v>
      </c>
      <c r="AM107" s="547">
        <f t="shared" si="139"/>
        <v>0</v>
      </c>
      <c r="AN107" s="373">
        <v>0</v>
      </c>
      <c r="AO107" s="547">
        <f t="shared" si="140"/>
        <v>0</v>
      </c>
      <c r="AP107" s="374">
        <v>0</v>
      </c>
      <c r="AQ107" s="547">
        <f t="shared" si="141"/>
        <v>0</v>
      </c>
      <c r="AR107" s="371">
        <f t="shared" si="162"/>
        <v>0</v>
      </c>
      <c r="AS107" s="366" t="str">
        <f t="shared" si="163"/>
        <v/>
      </c>
      <c r="AT107" s="366" t="str">
        <f t="shared" si="164"/>
        <v/>
      </c>
      <c r="AU107" s="372" t="str">
        <f t="shared" si="165"/>
        <v/>
      </c>
      <c r="AV107" s="152">
        <v>0</v>
      </c>
      <c r="AW107" s="53">
        <v>0</v>
      </c>
      <c r="AX107" s="375">
        <v>0</v>
      </c>
      <c r="AY107" s="549">
        <f t="shared" si="142"/>
        <v>0</v>
      </c>
      <c r="AZ107" s="235">
        <v>0</v>
      </c>
      <c r="BA107" s="549">
        <f t="shared" si="143"/>
        <v>0</v>
      </c>
      <c r="BB107" s="236">
        <v>0</v>
      </c>
      <c r="BC107" s="549">
        <f t="shared" si="144"/>
        <v>0</v>
      </c>
      <c r="BD107" s="247">
        <f t="shared" si="166"/>
        <v>0</v>
      </c>
      <c r="BE107" s="54" t="str">
        <f t="shared" si="167"/>
        <v/>
      </c>
      <c r="BF107" s="54" t="str">
        <f t="shared" si="168"/>
        <v/>
      </c>
      <c r="BG107" s="88" t="str">
        <f t="shared" si="169"/>
        <v/>
      </c>
      <c r="BH107" s="95">
        <v>0</v>
      </c>
      <c r="BI107" s="96">
        <v>0</v>
      </c>
      <c r="BJ107" s="376">
        <v>0</v>
      </c>
      <c r="BK107" s="552">
        <f t="shared" si="145"/>
        <v>0</v>
      </c>
      <c r="BL107" s="238">
        <v>0</v>
      </c>
      <c r="BM107" s="552">
        <f t="shared" si="146"/>
        <v>0</v>
      </c>
      <c r="BN107" s="239">
        <v>0</v>
      </c>
      <c r="BO107" s="552">
        <f t="shared" si="147"/>
        <v>0</v>
      </c>
      <c r="BP107" s="248">
        <f t="shared" si="170"/>
        <v>0</v>
      </c>
      <c r="BQ107" s="26" t="str">
        <f t="shared" si="171"/>
        <v/>
      </c>
      <c r="BR107" s="26" t="str">
        <f t="shared" si="172"/>
        <v/>
      </c>
      <c r="BS107" s="39" t="str">
        <f t="shared" si="173"/>
        <v/>
      </c>
      <c r="BT107" s="392">
        <v>0</v>
      </c>
      <c r="BU107" s="393">
        <v>0</v>
      </c>
      <c r="BV107" s="394">
        <v>0</v>
      </c>
      <c r="BW107" s="555">
        <f t="shared" si="148"/>
        <v>0</v>
      </c>
      <c r="BX107" s="397">
        <v>0</v>
      </c>
      <c r="BY107" s="555">
        <f t="shared" si="149"/>
        <v>0</v>
      </c>
      <c r="BZ107" s="398">
        <v>0</v>
      </c>
      <c r="CA107" s="555">
        <f t="shared" si="150"/>
        <v>0</v>
      </c>
      <c r="CB107" s="395">
        <f t="shared" si="174"/>
        <v>0</v>
      </c>
      <c r="CC107" s="390" t="str">
        <f t="shared" si="175"/>
        <v/>
      </c>
      <c r="CD107" s="390" t="str">
        <f t="shared" si="176"/>
        <v/>
      </c>
      <c r="CE107" s="396" t="str">
        <f t="shared" si="177"/>
        <v/>
      </c>
      <c r="CF107" s="92">
        <v>0</v>
      </c>
      <c r="CG107" s="49">
        <v>0</v>
      </c>
      <c r="CH107" s="311"/>
      <c r="CI107" s="50">
        <f t="shared" si="178"/>
        <v>0</v>
      </c>
      <c r="CJ107" s="186">
        <v>0</v>
      </c>
      <c r="CK107" s="240">
        <v>0</v>
      </c>
      <c r="CL107" s="187">
        <f t="shared" si="237"/>
        <v>0</v>
      </c>
      <c r="CM107" s="241">
        <v>0</v>
      </c>
      <c r="CN107" s="242">
        <f>IF($S$7="NA","NA",0)</f>
        <v>0</v>
      </c>
      <c r="CO107" s="42">
        <f t="shared" si="179"/>
        <v>0</v>
      </c>
      <c r="CP107" s="188">
        <f t="shared" si="180"/>
        <v>0</v>
      </c>
      <c r="CQ107" s="249">
        <f t="shared" si="181"/>
        <v>0</v>
      </c>
      <c r="CR107" s="93" t="str">
        <f t="shared" si="182"/>
        <v/>
      </c>
      <c r="CS107" s="152">
        <v>0</v>
      </c>
      <c r="CT107" s="320">
        <v>0</v>
      </c>
      <c r="CU107" s="557">
        <f t="shared" si="183"/>
        <v>0</v>
      </c>
      <c r="CV107" s="53">
        <v>0</v>
      </c>
      <c r="CW107" s="314"/>
      <c r="CX107" s="557">
        <f t="shared" si="184"/>
        <v>0</v>
      </c>
      <c r="CY107" s="314"/>
      <c r="CZ107" s="314"/>
      <c r="DA107" s="557" t="str">
        <f t="shared" si="185"/>
        <v/>
      </c>
      <c r="DB107" s="558">
        <f t="shared" si="186"/>
        <v>0</v>
      </c>
      <c r="DC107" s="559">
        <f t="shared" si="187"/>
        <v>0</v>
      </c>
      <c r="DD107" s="153">
        <f t="shared" si="188"/>
        <v>0</v>
      </c>
      <c r="DE107" s="154">
        <v>0</v>
      </c>
      <c r="DF107" s="235">
        <v>0</v>
      </c>
      <c r="DG107" s="557">
        <f t="shared" si="189"/>
        <v>0</v>
      </c>
      <c r="DH107" s="236">
        <v>0</v>
      </c>
      <c r="DI107" s="237">
        <f>IF($S$7="NA","NA",0)</f>
        <v>0</v>
      </c>
      <c r="DJ107" s="557">
        <f t="shared" si="190"/>
        <v>0</v>
      </c>
      <c r="DK107" s="325">
        <f t="shared" si="191"/>
        <v>0</v>
      </c>
      <c r="DL107" s="324">
        <f t="shared" si="192"/>
        <v>0</v>
      </c>
      <c r="DM107" s="156">
        <f t="shared" si="193"/>
        <v>0</v>
      </c>
      <c r="DN107" s="247">
        <f t="shared" si="194"/>
        <v>0</v>
      </c>
      <c r="DO107" s="94" t="str">
        <f t="shared" si="195"/>
        <v/>
      </c>
      <c r="DP107" s="501">
        <v>0</v>
      </c>
      <c r="DQ107" s="4">
        <v>0</v>
      </c>
      <c r="DR107" s="4">
        <v>0</v>
      </c>
      <c r="DS107" s="498">
        <f t="shared" si="131"/>
        <v>0</v>
      </c>
      <c r="DT107" s="499">
        <f t="shared" si="196"/>
        <v>0</v>
      </c>
      <c r="DU107" s="500" t="str">
        <f t="shared" si="197"/>
        <v/>
      </c>
      <c r="DV107" s="404">
        <v>0</v>
      </c>
      <c r="DW107" s="2">
        <v>0</v>
      </c>
      <c r="DX107" s="2">
        <v>0</v>
      </c>
      <c r="DY107" s="24">
        <f t="shared" si="132"/>
        <v>0</v>
      </c>
      <c r="DZ107" s="249">
        <f t="shared" si="198"/>
        <v>0</v>
      </c>
      <c r="EA107" s="93" t="str">
        <f t="shared" si="199"/>
        <v/>
      </c>
      <c r="EB107" s="152">
        <v>0</v>
      </c>
      <c r="EC107" s="53">
        <v>0</v>
      </c>
      <c r="ED107" s="591">
        <v>0</v>
      </c>
      <c r="EE107" s="560">
        <f t="shared" si="240"/>
        <v>0</v>
      </c>
      <c r="EF107" s="235">
        <v>0</v>
      </c>
      <c r="EG107" s="155">
        <f t="shared" si="200"/>
        <v>0</v>
      </c>
      <c r="EH107" s="236">
        <v>0</v>
      </c>
      <c r="EI107" s="562">
        <f t="shared" si="201"/>
        <v>0</v>
      </c>
      <c r="EJ107" s="247">
        <f t="shared" si="202"/>
        <v>0</v>
      </c>
      <c r="EK107" s="94" t="str">
        <f t="shared" si="203"/>
        <v/>
      </c>
      <c r="EL107" s="6"/>
      <c r="EM107" s="4"/>
      <c r="EN107" s="40" t="str">
        <f t="shared" si="130"/>
        <v/>
      </c>
      <c r="EO107" s="37" t="str">
        <f t="shared" si="204"/>
        <v/>
      </c>
      <c r="EP107" s="27" t="str">
        <f t="shared" si="205"/>
        <v/>
      </c>
      <c r="EQ107" s="119" t="str">
        <f t="shared" si="206"/>
        <v/>
      </c>
      <c r="ER107" s="528" t="str">
        <f t="shared" si="207"/>
        <v/>
      </c>
      <c r="ES107" s="62" t="str">
        <f t="shared" si="208"/>
        <v/>
      </c>
      <c r="ET107" s="51" t="str">
        <f t="shared" si="209"/>
        <v/>
      </c>
      <c r="EU107" s="38" t="str">
        <f t="shared" si="210"/>
        <v/>
      </c>
      <c r="EV107" s="330" t="str">
        <f t="shared" si="211"/>
        <v/>
      </c>
      <c r="EW107" s="75" t="str">
        <f t="shared" si="212"/>
        <v/>
      </c>
      <c r="EX107" s="56" t="str">
        <f t="shared" si="213"/>
        <v/>
      </c>
      <c r="EY107" s="55" t="str">
        <f t="shared" si="214"/>
        <v/>
      </c>
      <c r="EZ107" s="55" t="str">
        <f t="shared" si="215"/>
        <v/>
      </c>
      <c r="FA107" s="55" t="str">
        <f t="shared" si="216"/>
        <v/>
      </c>
      <c r="FB107" s="55" t="str">
        <f t="shared" si="217"/>
        <v/>
      </c>
      <c r="FC107" s="57" t="str">
        <f t="shared" si="218"/>
        <v/>
      </c>
      <c r="FD107" s="56">
        <f t="shared" si="219"/>
        <v>0</v>
      </c>
      <c r="FE107" s="55">
        <f t="shared" si="220"/>
        <v>0</v>
      </c>
      <c r="FF107" s="55">
        <f t="shared" si="221"/>
        <v>0</v>
      </c>
      <c r="FG107" s="55">
        <f t="shared" si="222"/>
        <v>0</v>
      </c>
      <c r="FH107" s="57"/>
      <c r="FI107" s="777"/>
      <c r="FJ107" s="777"/>
      <c r="FK107" s="107">
        <f t="shared" si="223"/>
        <v>0</v>
      </c>
      <c r="FL107" s="107" t="s">
        <v>175</v>
      </c>
      <c r="FM107" s="107">
        <f t="shared" si="224"/>
        <v>200</v>
      </c>
      <c r="FN107" s="107" t="str">
        <f t="shared" si="225"/>
        <v>0/200</v>
      </c>
      <c r="FO107" s="107">
        <f t="shared" si="226"/>
        <v>0</v>
      </c>
      <c r="FP107" s="107" t="s">
        <v>175</v>
      </c>
      <c r="FQ107" s="107">
        <f t="shared" si="227"/>
        <v>200</v>
      </c>
      <c r="FR107" s="107" t="str">
        <f t="shared" si="228"/>
        <v>0/200</v>
      </c>
      <c r="FS107" s="107">
        <f t="shared" si="229"/>
        <v>0</v>
      </c>
      <c r="FT107" s="107" t="s">
        <v>175</v>
      </c>
      <c r="FU107" s="107">
        <f t="shared" si="230"/>
        <v>100</v>
      </c>
      <c r="FV107" s="107" t="str">
        <f t="shared" si="231"/>
        <v>0/100</v>
      </c>
      <c r="FW107" s="107">
        <f t="shared" si="232"/>
        <v>0</v>
      </c>
      <c r="FX107" s="107" t="s">
        <v>175</v>
      </c>
      <c r="FY107" s="107">
        <f t="shared" si="233"/>
        <v>100</v>
      </c>
      <c r="FZ107" s="107" t="str">
        <f t="shared" si="234"/>
        <v>0/100</v>
      </c>
      <c r="GA107" s="107">
        <f t="shared" si="235"/>
        <v>0</v>
      </c>
      <c r="GB107" s="107" t="s">
        <v>175</v>
      </c>
      <c r="GC107" s="107">
        <f t="shared" si="236"/>
        <v>200</v>
      </c>
      <c r="GD107" s="107" t="str">
        <f t="shared" si="151"/>
        <v>0/200</v>
      </c>
    </row>
    <row r="108" spans="1:16383" ht="18.75" thickBot="1">
      <c r="A108" s="100">
        <f t="shared" si="152"/>
        <v>0</v>
      </c>
      <c r="B108" s="230">
        <v>100</v>
      </c>
      <c r="C108" s="28">
        <v>100</v>
      </c>
      <c r="D108" s="24">
        <f t="shared" si="153"/>
        <v>0</v>
      </c>
      <c r="E108" s="2"/>
      <c r="F108" s="290"/>
      <c r="G108" s="2"/>
      <c r="H108" s="2"/>
      <c r="I108" s="2"/>
      <c r="J108" s="2"/>
      <c r="K108" s="590"/>
      <c r="L108" s="7">
        <v>0</v>
      </c>
      <c r="M108" s="43">
        <v>0</v>
      </c>
      <c r="N108" s="309">
        <v>0</v>
      </c>
      <c r="O108" s="541">
        <f t="shared" si="133"/>
        <v>0</v>
      </c>
      <c r="P108" s="233">
        <v>0</v>
      </c>
      <c r="Q108" s="541">
        <f t="shared" si="134"/>
        <v>0</v>
      </c>
      <c r="R108" s="234">
        <v>0</v>
      </c>
      <c r="S108" s="541">
        <f t="shared" si="135"/>
        <v>0</v>
      </c>
      <c r="T108" s="246">
        <f t="shared" si="154"/>
        <v>0</v>
      </c>
      <c r="U108" s="25" t="str">
        <f t="shared" si="155"/>
        <v/>
      </c>
      <c r="V108" s="25" t="str">
        <f t="shared" si="156"/>
        <v/>
      </c>
      <c r="W108" s="85" t="str">
        <f t="shared" si="157"/>
        <v/>
      </c>
      <c r="X108" s="346">
        <v>0</v>
      </c>
      <c r="Y108" s="347">
        <v>0</v>
      </c>
      <c r="Z108" s="348">
        <v>0</v>
      </c>
      <c r="AA108" s="544">
        <f t="shared" si="136"/>
        <v>0</v>
      </c>
      <c r="AB108" s="351">
        <v>0</v>
      </c>
      <c r="AC108" s="544">
        <f t="shared" si="137"/>
        <v>0</v>
      </c>
      <c r="AD108" s="352">
        <v>0</v>
      </c>
      <c r="AE108" s="544">
        <f t="shared" si="138"/>
        <v>0</v>
      </c>
      <c r="AF108" s="349">
        <f t="shared" si="158"/>
        <v>0</v>
      </c>
      <c r="AG108" s="344" t="str">
        <f t="shared" si="159"/>
        <v/>
      </c>
      <c r="AH108" s="344" t="str">
        <f t="shared" si="160"/>
        <v/>
      </c>
      <c r="AI108" s="350" t="str">
        <f t="shared" si="161"/>
        <v/>
      </c>
      <c r="AJ108" s="368">
        <v>0</v>
      </c>
      <c r="AK108" s="369">
        <v>0</v>
      </c>
      <c r="AL108" s="370">
        <v>0</v>
      </c>
      <c r="AM108" s="547">
        <f t="shared" si="139"/>
        <v>0</v>
      </c>
      <c r="AN108" s="373">
        <v>0</v>
      </c>
      <c r="AO108" s="547">
        <f t="shared" si="140"/>
        <v>0</v>
      </c>
      <c r="AP108" s="374">
        <v>0</v>
      </c>
      <c r="AQ108" s="547">
        <f t="shared" si="141"/>
        <v>0</v>
      </c>
      <c r="AR108" s="371">
        <f t="shared" si="162"/>
        <v>0</v>
      </c>
      <c r="AS108" s="366" t="str">
        <f t="shared" si="163"/>
        <v/>
      </c>
      <c r="AT108" s="366" t="str">
        <f t="shared" si="164"/>
        <v/>
      </c>
      <c r="AU108" s="372" t="str">
        <f t="shared" si="165"/>
        <v/>
      </c>
      <c r="AV108" s="152">
        <v>0</v>
      </c>
      <c r="AW108" s="53">
        <v>0</v>
      </c>
      <c r="AX108" s="375">
        <v>0</v>
      </c>
      <c r="AY108" s="549">
        <f t="shared" si="142"/>
        <v>0</v>
      </c>
      <c r="AZ108" s="235">
        <v>0</v>
      </c>
      <c r="BA108" s="549">
        <f t="shared" si="143"/>
        <v>0</v>
      </c>
      <c r="BB108" s="236">
        <v>0</v>
      </c>
      <c r="BC108" s="549">
        <f t="shared" si="144"/>
        <v>0</v>
      </c>
      <c r="BD108" s="247">
        <f t="shared" si="166"/>
        <v>0</v>
      </c>
      <c r="BE108" s="54" t="str">
        <f t="shared" si="167"/>
        <v/>
      </c>
      <c r="BF108" s="54" t="str">
        <f t="shared" si="168"/>
        <v/>
      </c>
      <c r="BG108" s="88" t="str">
        <f t="shared" si="169"/>
        <v/>
      </c>
      <c r="BH108" s="95">
        <v>0</v>
      </c>
      <c r="BI108" s="96">
        <v>0</v>
      </c>
      <c r="BJ108" s="376">
        <v>0</v>
      </c>
      <c r="BK108" s="552">
        <f t="shared" si="145"/>
        <v>0</v>
      </c>
      <c r="BL108" s="238">
        <v>0</v>
      </c>
      <c r="BM108" s="552">
        <f t="shared" si="146"/>
        <v>0</v>
      </c>
      <c r="BN108" s="239">
        <v>0</v>
      </c>
      <c r="BO108" s="552">
        <f t="shared" si="147"/>
        <v>0</v>
      </c>
      <c r="BP108" s="248">
        <f t="shared" si="170"/>
        <v>0</v>
      </c>
      <c r="BQ108" s="26" t="str">
        <f t="shared" si="171"/>
        <v/>
      </c>
      <c r="BR108" s="26" t="str">
        <f t="shared" si="172"/>
        <v/>
      </c>
      <c r="BS108" s="39" t="str">
        <f t="shared" si="173"/>
        <v/>
      </c>
      <c r="BT108" s="392">
        <v>0</v>
      </c>
      <c r="BU108" s="393">
        <v>0</v>
      </c>
      <c r="BV108" s="394">
        <v>0</v>
      </c>
      <c r="BW108" s="555">
        <f t="shared" si="148"/>
        <v>0</v>
      </c>
      <c r="BX108" s="397">
        <v>0</v>
      </c>
      <c r="BY108" s="555">
        <f t="shared" si="149"/>
        <v>0</v>
      </c>
      <c r="BZ108" s="398">
        <v>0</v>
      </c>
      <c r="CA108" s="555">
        <f t="shared" si="150"/>
        <v>0</v>
      </c>
      <c r="CB108" s="395">
        <f t="shared" si="174"/>
        <v>0</v>
      </c>
      <c r="CC108" s="390" t="str">
        <f t="shared" si="175"/>
        <v/>
      </c>
      <c r="CD108" s="390" t="str">
        <f t="shared" si="176"/>
        <v/>
      </c>
      <c r="CE108" s="396" t="str">
        <f t="shared" si="177"/>
        <v/>
      </c>
      <c r="CF108" s="92">
        <v>0</v>
      </c>
      <c r="CG108" s="49">
        <v>0</v>
      </c>
      <c r="CH108" s="311"/>
      <c r="CI108" s="50">
        <f t="shared" si="178"/>
        <v>0</v>
      </c>
      <c r="CJ108" s="186">
        <v>0</v>
      </c>
      <c r="CK108" s="240">
        <v>0</v>
      </c>
      <c r="CL108" s="187">
        <f t="shared" si="237"/>
        <v>0</v>
      </c>
      <c r="CM108" s="241">
        <v>0</v>
      </c>
      <c r="CN108" s="242">
        <f>IF($S$7="NA","NA",0)</f>
        <v>0</v>
      </c>
      <c r="CO108" s="42">
        <f t="shared" si="179"/>
        <v>0</v>
      </c>
      <c r="CP108" s="188">
        <f t="shared" si="180"/>
        <v>0</v>
      </c>
      <c r="CQ108" s="249">
        <f t="shared" si="181"/>
        <v>0</v>
      </c>
      <c r="CR108" s="93" t="str">
        <f t="shared" si="182"/>
        <v/>
      </c>
      <c r="CS108" s="152">
        <v>0</v>
      </c>
      <c r="CT108" s="320">
        <v>0</v>
      </c>
      <c r="CU108" s="557">
        <f t="shared" si="183"/>
        <v>0</v>
      </c>
      <c r="CV108" s="53">
        <v>0</v>
      </c>
      <c r="CW108" s="314"/>
      <c r="CX108" s="557">
        <f t="shared" si="184"/>
        <v>0</v>
      </c>
      <c r="CY108" s="314"/>
      <c r="CZ108" s="314"/>
      <c r="DA108" s="557" t="str">
        <f t="shared" si="185"/>
        <v/>
      </c>
      <c r="DB108" s="558">
        <f t="shared" si="186"/>
        <v>0</v>
      </c>
      <c r="DC108" s="559">
        <f t="shared" si="187"/>
        <v>0</v>
      </c>
      <c r="DD108" s="153">
        <f t="shared" si="188"/>
        <v>0</v>
      </c>
      <c r="DE108" s="154">
        <v>0</v>
      </c>
      <c r="DF108" s="235">
        <v>0</v>
      </c>
      <c r="DG108" s="557">
        <f t="shared" si="189"/>
        <v>0</v>
      </c>
      <c r="DH108" s="236">
        <v>0</v>
      </c>
      <c r="DI108" s="237">
        <f>IF($S$7="NA","NA",0)</f>
        <v>0</v>
      </c>
      <c r="DJ108" s="557">
        <f t="shared" si="190"/>
        <v>0</v>
      </c>
      <c r="DK108" s="325">
        <f t="shared" si="191"/>
        <v>0</v>
      </c>
      <c r="DL108" s="324">
        <f t="shared" si="192"/>
        <v>0</v>
      </c>
      <c r="DM108" s="156">
        <f t="shared" si="193"/>
        <v>0</v>
      </c>
      <c r="DN108" s="247">
        <f t="shared" si="194"/>
        <v>0</v>
      </c>
      <c r="DO108" s="94" t="str">
        <f t="shared" si="195"/>
        <v/>
      </c>
      <c r="DP108" s="501">
        <v>0</v>
      </c>
      <c r="DQ108" s="4">
        <v>0</v>
      </c>
      <c r="DR108" s="4">
        <v>0</v>
      </c>
      <c r="DS108" s="498">
        <f t="shared" si="131"/>
        <v>0</v>
      </c>
      <c r="DT108" s="499">
        <f t="shared" si="196"/>
        <v>0</v>
      </c>
      <c r="DU108" s="500" t="str">
        <f t="shared" si="197"/>
        <v/>
      </c>
      <c r="DV108" s="404">
        <v>0</v>
      </c>
      <c r="DW108" s="2">
        <v>0</v>
      </c>
      <c r="DX108" s="2">
        <v>0</v>
      </c>
      <c r="DY108" s="24">
        <f t="shared" si="132"/>
        <v>0</v>
      </c>
      <c r="DZ108" s="249">
        <f t="shared" si="198"/>
        <v>0</v>
      </c>
      <c r="EA108" s="93" t="str">
        <f t="shared" si="199"/>
        <v/>
      </c>
      <c r="EB108" s="152">
        <v>0</v>
      </c>
      <c r="EC108" s="53">
        <v>0</v>
      </c>
      <c r="ED108" s="591">
        <v>0</v>
      </c>
      <c r="EE108" s="560">
        <f t="shared" si="240"/>
        <v>0</v>
      </c>
      <c r="EF108" s="235">
        <v>0</v>
      </c>
      <c r="EG108" s="155">
        <f t="shared" si="200"/>
        <v>0</v>
      </c>
      <c r="EH108" s="236">
        <v>0</v>
      </c>
      <c r="EI108" s="562">
        <f t="shared" si="201"/>
        <v>0</v>
      </c>
      <c r="EJ108" s="247">
        <f t="shared" si="202"/>
        <v>0</v>
      </c>
      <c r="EK108" s="94" t="str">
        <f t="shared" si="203"/>
        <v/>
      </c>
      <c r="EL108" s="6"/>
      <c r="EM108" s="4"/>
      <c r="EN108" s="40" t="str">
        <f t="shared" si="130"/>
        <v/>
      </c>
      <c r="EO108" s="37" t="str">
        <f t="shared" si="204"/>
        <v/>
      </c>
      <c r="EP108" s="27" t="str">
        <f t="shared" si="205"/>
        <v/>
      </c>
      <c r="EQ108" s="119" t="str">
        <f t="shared" si="206"/>
        <v/>
      </c>
      <c r="ER108" s="528" t="str">
        <f t="shared" si="207"/>
        <v/>
      </c>
      <c r="ES108" s="62" t="str">
        <f t="shared" si="208"/>
        <v/>
      </c>
      <c r="ET108" s="51" t="str">
        <f t="shared" si="209"/>
        <v/>
      </c>
      <c r="EU108" s="41" t="str">
        <f t="shared" si="210"/>
        <v/>
      </c>
      <c r="EV108" s="330" t="str">
        <f t="shared" si="211"/>
        <v/>
      </c>
      <c r="EW108" s="75" t="str">
        <f t="shared" si="212"/>
        <v/>
      </c>
      <c r="EX108" s="58" t="str">
        <f t="shared" si="213"/>
        <v/>
      </c>
      <c r="EY108" s="59" t="str">
        <f t="shared" si="214"/>
        <v/>
      </c>
      <c r="EZ108" s="59" t="str">
        <f t="shared" si="215"/>
        <v/>
      </c>
      <c r="FA108" s="59" t="str">
        <f t="shared" si="216"/>
        <v/>
      </c>
      <c r="FB108" s="59" t="str">
        <f t="shared" si="217"/>
        <v/>
      </c>
      <c r="FC108" s="60" t="str">
        <f t="shared" si="218"/>
        <v/>
      </c>
      <c r="FD108" s="56">
        <f t="shared" si="219"/>
        <v>0</v>
      </c>
      <c r="FE108" s="55">
        <f t="shared" si="220"/>
        <v>0</v>
      </c>
      <c r="FF108" s="55">
        <f t="shared" si="221"/>
        <v>0</v>
      </c>
      <c r="FG108" s="55">
        <f t="shared" si="222"/>
        <v>0</v>
      </c>
      <c r="FH108" s="60"/>
      <c r="FI108" s="777"/>
      <c r="FJ108" s="777"/>
      <c r="FK108" s="107">
        <f t="shared" si="223"/>
        <v>0</v>
      </c>
      <c r="FL108" s="107" t="s">
        <v>175</v>
      </c>
      <c r="FM108" s="107">
        <f t="shared" si="224"/>
        <v>200</v>
      </c>
      <c r="FN108" s="107" t="str">
        <f t="shared" si="225"/>
        <v>0/200</v>
      </c>
      <c r="FO108" s="107">
        <f t="shared" si="226"/>
        <v>0</v>
      </c>
      <c r="FP108" s="107" t="s">
        <v>175</v>
      </c>
      <c r="FQ108" s="107">
        <f t="shared" si="227"/>
        <v>200</v>
      </c>
      <c r="FR108" s="107" t="str">
        <f t="shared" si="228"/>
        <v>0/200</v>
      </c>
      <c r="FS108" s="107">
        <f t="shared" si="229"/>
        <v>0</v>
      </c>
      <c r="FT108" s="107" t="s">
        <v>175</v>
      </c>
      <c r="FU108" s="107">
        <f t="shared" si="230"/>
        <v>100</v>
      </c>
      <c r="FV108" s="107" t="str">
        <f t="shared" si="231"/>
        <v>0/100</v>
      </c>
      <c r="FW108" s="107">
        <f t="shared" si="232"/>
        <v>0</v>
      </c>
      <c r="FX108" s="107" t="s">
        <v>175</v>
      </c>
      <c r="FY108" s="107">
        <f t="shared" si="233"/>
        <v>100</v>
      </c>
      <c r="FZ108" s="107" t="str">
        <f t="shared" si="234"/>
        <v>0/100</v>
      </c>
      <c r="GA108" s="107">
        <f t="shared" si="235"/>
        <v>0</v>
      </c>
      <c r="GB108" s="107" t="s">
        <v>175</v>
      </c>
      <c r="GC108" s="107">
        <f t="shared" si="236"/>
        <v>200</v>
      </c>
      <c r="GD108" s="107" t="str">
        <f t="shared" si="151"/>
        <v>0/200</v>
      </c>
    </row>
    <row r="109" spans="1:16383" ht="15.75" hidden="1">
      <c r="B109" s="230">
        <v>1</v>
      </c>
      <c r="C109" s="29">
        <v>2</v>
      </c>
      <c r="D109" s="29">
        <v>3</v>
      </c>
      <c r="E109" s="29">
        <v>4</v>
      </c>
      <c r="F109" s="107">
        <v>5</v>
      </c>
      <c r="G109" s="29">
        <v>6</v>
      </c>
      <c r="H109" s="107">
        <v>7</v>
      </c>
      <c r="I109" s="29">
        <v>8</v>
      </c>
      <c r="J109" s="107">
        <v>9</v>
      </c>
      <c r="K109" s="29">
        <v>10</v>
      </c>
      <c r="L109" s="107">
        <v>11</v>
      </c>
      <c r="M109" s="29">
        <v>12</v>
      </c>
      <c r="N109" s="107">
        <v>13</v>
      </c>
      <c r="O109" s="29">
        <v>14</v>
      </c>
      <c r="P109" s="107">
        <v>15</v>
      </c>
      <c r="Q109" s="29">
        <v>16</v>
      </c>
      <c r="R109" s="107">
        <v>17</v>
      </c>
      <c r="S109" s="29">
        <v>18</v>
      </c>
      <c r="T109" s="107">
        <v>19</v>
      </c>
      <c r="U109" s="29">
        <v>20</v>
      </c>
      <c r="V109" s="25" t="str">
        <f t="shared" si="156"/>
        <v>F</v>
      </c>
      <c r="W109" s="29">
        <v>22</v>
      </c>
      <c r="X109" s="107">
        <v>23</v>
      </c>
      <c r="Y109" s="29">
        <v>24</v>
      </c>
      <c r="Z109" s="107">
        <v>25</v>
      </c>
      <c r="AA109" s="29">
        <v>26</v>
      </c>
      <c r="AB109" s="107">
        <v>27</v>
      </c>
      <c r="AC109" s="29">
        <v>28</v>
      </c>
      <c r="AD109" s="107">
        <v>29</v>
      </c>
      <c r="AE109" s="29">
        <v>30</v>
      </c>
      <c r="AF109" s="107">
        <v>31</v>
      </c>
      <c r="AG109" s="29">
        <v>32</v>
      </c>
      <c r="AH109" s="107" t="str">
        <f t="shared" si="160"/>
        <v>G1</v>
      </c>
      <c r="AI109" s="29">
        <v>34</v>
      </c>
      <c r="AJ109" s="107">
        <v>35</v>
      </c>
      <c r="AK109" s="29">
        <v>36</v>
      </c>
      <c r="AL109" s="107">
        <v>37</v>
      </c>
      <c r="AM109" s="29">
        <v>38</v>
      </c>
      <c r="AN109" s="107">
        <v>39</v>
      </c>
      <c r="AO109" s="29">
        <v>40</v>
      </c>
      <c r="AP109" s="107">
        <v>41</v>
      </c>
      <c r="AQ109" s="29">
        <v>42</v>
      </c>
      <c r="AR109" s="107">
        <v>43</v>
      </c>
      <c r="AS109" s="29">
        <v>44</v>
      </c>
      <c r="AT109" s="107" t="str">
        <f t="shared" si="164"/>
        <v>P</v>
      </c>
      <c r="AU109" s="29">
        <v>46</v>
      </c>
      <c r="AV109" s="107">
        <v>47</v>
      </c>
      <c r="AW109" s="29">
        <v>48</v>
      </c>
      <c r="AX109" s="107">
        <v>49</v>
      </c>
      <c r="AY109" s="29">
        <v>50</v>
      </c>
      <c r="AZ109" s="107">
        <v>51</v>
      </c>
      <c r="BA109" s="29">
        <v>52</v>
      </c>
      <c r="BB109" s="107">
        <v>53</v>
      </c>
      <c r="BC109" s="29">
        <v>54</v>
      </c>
      <c r="BD109" s="107">
        <v>55</v>
      </c>
      <c r="BE109" s="29">
        <v>56</v>
      </c>
      <c r="BF109" s="107" t="str">
        <f t="shared" si="168"/>
        <v>P</v>
      </c>
      <c r="BG109" s="29">
        <v>58</v>
      </c>
      <c r="BH109" s="107">
        <v>59</v>
      </c>
      <c r="BI109" s="29">
        <v>60</v>
      </c>
      <c r="BJ109" s="107">
        <v>61</v>
      </c>
      <c r="BK109" s="29">
        <v>62</v>
      </c>
      <c r="BL109" s="107">
        <v>63</v>
      </c>
      <c r="BM109" s="29">
        <v>64</v>
      </c>
      <c r="BN109" s="107">
        <v>65</v>
      </c>
      <c r="BO109" s="29">
        <v>66</v>
      </c>
      <c r="BP109" s="107">
        <v>67</v>
      </c>
      <c r="BQ109" s="29">
        <v>68</v>
      </c>
      <c r="BR109" s="107" t="str">
        <f t="shared" si="172"/>
        <v>P</v>
      </c>
      <c r="BS109" s="29">
        <v>70</v>
      </c>
      <c r="BT109" s="107">
        <v>71</v>
      </c>
      <c r="BU109" s="29">
        <v>72</v>
      </c>
      <c r="BV109" s="107">
        <v>73</v>
      </c>
      <c r="BW109" s="29">
        <v>74</v>
      </c>
      <c r="BX109" s="107">
        <v>75</v>
      </c>
      <c r="BY109" s="29">
        <v>76</v>
      </c>
      <c r="BZ109" s="107">
        <v>77</v>
      </c>
      <c r="CA109" s="29">
        <v>78</v>
      </c>
      <c r="CB109" s="107">
        <v>79</v>
      </c>
      <c r="CC109" s="29">
        <v>80</v>
      </c>
      <c r="CD109" s="107" t="str">
        <f t="shared" si="176"/>
        <v>P</v>
      </c>
      <c r="CE109" s="29">
        <v>82</v>
      </c>
      <c r="CF109" s="107">
        <v>83</v>
      </c>
      <c r="CG109" s="29">
        <v>84</v>
      </c>
      <c r="CH109" s="107">
        <v>85</v>
      </c>
      <c r="CI109" s="29">
        <v>86</v>
      </c>
      <c r="CJ109" s="107">
        <v>87</v>
      </c>
      <c r="CK109" s="29">
        <v>88</v>
      </c>
      <c r="CL109" s="107">
        <v>89</v>
      </c>
      <c r="CM109" s="29">
        <v>90</v>
      </c>
      <c r="CN109" s="107">
        <v>91</v>
      </c>
      <c r="CO109" s="29">
        <v>92</v>
      </c>
      <c r="CP109" s="107">
        <v>93</v>
      </c>
      <c r="CQ109" s="29">
        <v>94</v>
      </c>
      <c r="CR109" s="107">
        <v>95</v>
      </c>
      <c r="CS109" s="29">
        <v>96</v>
      </c>
      <c r="CT109" s="107">
        <v>97</v>
      </c>
      <c r="CU109" s="29">
        <v>98</v>
      </c>
      <c r="CV109" s="107">
        <v>99</v>
      </c>
      <c r="CW109" s="29">
        <v>100</v>
      </c>
      <c r="CX109" s="107">
        <v>101</v>
      </c>
      <c r="CY109" s="29">
        <v>102</v>
      </c>
      <c r="CZ109" s="107">
        <v>103</v>
      </c>
      <c r="DA109" s="29">
        <v>104</v>
      </c>
      <c r="DB109" s="107">
        <v>105</v>
      </c>
      <c r="DC109" s="29">
        <v>106</v>
      </c>
      <c r="DD109" s="107">
        <v>107</v>
      </c>
      <c r="DE109" s="29">
        <v>108</v>
      </c>
      <c r="DF109" s="107">
        <v>109</v>
      </c>
      <c r="DG109" s="29">
        <v>110</v>
      </c>
      <c r="DH109" s="107">
        <v>111</v>
      </c>
      <c r="DI109" s="29">
        <v>112</v>
      </c>
      <c r="DJ109" s="107">
        <v>113</v>
      </c>
      <c r="DK109" s="29">
        <v>114</v>
      </c>
      <c r="DL109" s="107">
        <v>115</v>
      </c>
      <c r="DM109" s="29">
        <v>116</v>
      </c>
      <c r="DN109" s="107">
        <v>117</v>
      </c>
      <c r="DO109" s="29">
        <v>118</v>
      </c>
      <c r="DP109" s="107">
        <v>119</v>
      </c>
      <c r="DQ109" s="29">
        <v>120</v>
      </c>
      <c r="DR109" s="107">
        <v>121</v>
      </c>
      <c r="DS109" s="29">
        <v>122</v>
      </c>
      <c r="DT109" s="107">
        <v>123</v>
      </c>
      <c r="DU109" s="29">
        <v>124</v>
      </c>
      <c r="DV109" s="107">
        <v>125</v>
      </c>
      <c r="DW109" s="29">
        <v>126</v>
      </c>
      <c r="DX109" s="107">
        <v>127</v>
      </c>
      <c r="DY109" s="29">
        <v>128</v>
      </c>
      <c r="DZ109" s="107">
        <v>129</v>
      </c>
      <c r="EA109" s="29">
        <v>130</v>
      </c>
      <c r="EB109" s="107">
        <v>131</v>
      </c>
      <c r="EC109" s="29">
        <v>132</v>
      </c>
      <c r="ED109" s="107">
        <v>133</v>
      </c>
      <c r="EE109" s="29">
        <v>134</v>
      </c>
      <c r="EF109" s="107">
        <v>135</v>
      </c>
      <c r="EG109" s="29">
        <v>136</v>
      </c>
      <c r="EH109" s="107">
        <v>137</v>
      </c>
      <c r="EI109" s="29">
        <v>138</v>
      </c>
      <c r="EJ109" s="107">
        <v>139</v>
      </c>
      <c r="EK109" s="29">
        <v>140</v>
      </c>
      <c r="EL109" s="107">
        <v>141</v>
      </c>
      <c r="EM109" s="29">
        <v>142</v>
      </c>
      <c r="EN109" s="107">
        <v>143</v>
      </c>
      <c r="EO109" s="29">
        <v>144</v>
      </c>
      <c r="EP109" s="107">
        <v>145</v>
      </c>
      <c r="EQ109" s="119" t="str">
        <f t="shared" si="206"/>
        <v>--</v>
      </c>
      <c r="ER109" s="528" t="str">
        <f t="shared" si="207"/>
        <v>--</v>
      </c>
      <c r="ES109" s="62" t="str">
        <f t="shared" si="208"/>
        <v>FAILED</v>
      </c>
      <c r="ET109" s="107">
        <v>149</v>
      </c>
      <c r="EU109" s="29">
        <v>150</v>
      </c>
      <c r="EV109" s="330" t="str">
        <f t="shared" si="211"/>
        <v>Excellent</v>
      </c>
      <c r="EW109" s="75" t="str">
        <f t="shared" ref="EW109" si="241">IF(OR(G109="",G109="NSO",G109="TC"),"",IF(ES109="Passed",EV109,"Need Improvement"))</f>
        <v>Need Improvement</v>
      </c>
      <c r="EX109" s="107">
        <v>153</v>
      </c>
      <c r="EY109" s="29">
        <v>154</v>
      </c>
      <c r="EZ109" s="107">
        <v>155</v>
      </c>
      <c r="FA109" s="29">
        <v>156</v>
      </c>
      <c r="FB109" s="107">
        <v>157</v>
      </c>
      <c r="FC109" s="29">
        <v>158</v>
      </c>
      <c r="FD109" s="107">
        <v>159</v>
      </c>
      <c r="FE109" s="29">
        <v>160</v>
      </c>
      <c r="FF109" s="107">
        <v>161</v>
      </c>
      <c r="FG109" s="29">
        <v>162</v>
      </c>
      <c r="FH109" s="107">
        <v>163</v>
      </c>
      <c r="FI109" s="29">
        <v>164</v>
      </c>
      <c r="FJ109" s="107">
        <v>165</v>
      </c>
      <c r="FK109" s="29">
        <v>166</v>
      </c>
      <c r="FL109" s="107">
        <v>167</v>
      </c>
      <c r="FM109" s="29">
        <v>168</v>
      </c>
      <c r="FN109" s="107">
        <v>169</v>
      </c>
      <c r="FO109" s="29">
        <v>170</v>
      </c>
      <c r="FP109" s="107">
        <v>171</v>
      </c>
      <c r="FQ109" s="29">
        <v>172</v>
      </c>
      <c r="FR109" s="107">
        <v>173</v>
      </c>
      <c r="FS109" s="29">
        <v>174</v>
      </c>
      <c r="FT109" s="107">
        <v>175</v>
      </c>
      <c r="FU109" s="29">
        <v>176</v>
      </c>
      <c r="FV109" s="107">
        <v>177</v>
      </c>
      <c r="FW109" s="29">
        <v>178</v>
      </c>
      <c r="FX109" s="107">
        <v>179</v>
      </c>
      <c r="FY109" s="29">
        <v>180</v>
      </c>
      <c r="FZ109" s="107">
        <v>181</v>
      </c>
      <c r="GA109" s="29">
        <v>182</v>
      </c>
      <c r="GB109" s="107">
        <v>183</v>
      </c>
      <c r="GC109" s="29">
        <v>184</v>
      </c>
      <c r="GD109" s="107">
        <v>185</v>
      </c>
      <c r="GE109" s="107">
        <v>187</v>
      </c>
      <c r="GF109" s="29">
        <v>188</v>
      </c>
      <c r="GG109" s="107">
        <v>189</v>
      </c>
      <c r="GH109" s="29">
        <v>190</v>
      </c>
      <c r="GI109" s="107">
        <v>191</v>
      </c>
      <c r="GJ109" s="29">
        <v>192</v>
      </c>
      <c r="GK109" s="107">
        <v>193</v>
      </c>
      <c r="GL109" s="29">
        <v>194</v>
      </c>
      <c r="GM109" s="107">
        <v>195</v>
      </c>
      <c r="GN109" s="29">
        <v>196</v>
      </c>
      <c r="GO109" s="107">
        <v>197</v>
      </c>
      <c r="GP109" s="29">
        <v>198</v>
      </c>
      <c r="GQ109" s="107">
        <v>199</v>
      </c>
      <c r="GR109" s="29">
        <v>200</v>
      </c>
      <c r="GS109" s="107">
        <v>201</v>
      </c>
      <c r="GT109" s="29">
        <v>202</v>
      </c>
      <c r="GU109" s="107">
        <v>203</v>
      </c>
      <c r="GV109" s="29">
        <v>204</v>
      </c>
      <c r="GW109" s="107">
        <v>205</v>
      </c>
      <c r="GX109" s="29">
        <v>206</v>
      </c>
      <c r="GY109" s="107">
        <v>207</v>
      </c>
      <c r="GZ109" s="29">
        <v>208</v>
      </c>
      <c r="HA109" s="107">
        <v>209</v>
      </c>
      <c r="HB109" s="29">
        <v>210</v>
      </c>
      <c r="HC109" s="107">
        <v>211</v>
      </c>
      <c r="HD109" s="29">
        <v>212</v>
      </c>
      <c r="HE109" s="107">
        <v>213</v>
      </c>
      <c r="HF109" s="29">
        <v>214</v>
      </c>
      <c r="HG109" s="107">
        <v>215</v>
      </c>
      <c r="HH109" s="29">
        <v>216</v>
      </c>
      <c r="HI109" s="107">
        <v>217</v>
      </c>
      <c r="HJ109" s="29">
        <v>218</v>
      </c>
      <c r="HK109" s="107">
        <v>219</v>
      </c>
      <c r="HL109" s="29">
        <v>220</v>
      </c>
      <c r="HM109" s="107">
        <v>221</v>
      </c>
      <c r="HN109" s="29">
        <v>222</v>
      </c>
      <c r="HO109" s="107">
        <v>223</v>
      </c>
      <c r="HP109" s="29">
        <v>224</v>
      </c>
      <c r="HQ109" s="107">
        <v>225</v>
      </c>
      <c r="HR109" s="29">
        <v>226</v>
      </c>
      <c r="HS109" s="107">
        <v>227</v>
      </c>
      <c r="HT109" s="29">
        <v>228</v>
      </c>
      <c r="HU109" s="107">
        <v>229</v>
      </c>
      <c r="HV109" s="29">
        <v>230</v>
      </c>
      <c r="HW109" s="107">
        <v>231</v>
      </c>
      <c r="HX109" s="29">
        <v>232</v>
      </c>
      <c r="HY109" s="107">
        <v>233</v>
      </c>
      <c r="HZ109" s="29">
        <v>234</v>
      </c>
      <c r="IA109" s="107">
        <v>235</v>
      </c>
      <c r="IB109" s="29">
        <v>236</v>
      </c>
      <c r="IC109" s="107">
        <v>237</v>
      </c>
      <c r="ID109" s="29">
        <v>238</v>
      </c>
      <c r="IE109" s="107">
        <v>239</v>
      </c>
      <c r="IF109" s="29">
        <v>240</v>
      </c>
      <c r="IG109" s="107">
        <v>241</v>
      </c>
      <c r="IH109" s="29">
        <v>242</v>
      </c>
      <c r="II109" s="107">
        <v>243</v>
      </c>
      <c r="IJ109" s="29">
        <v>244</v>
      </c>
      <c r="IK109" s="107">
        <v>245</v>
      </c>
      <c r="IL109" s="29">
        <v>246</v>
      </c>
      <c r="IM109" s="107">
        <v>247</v>
      </c>
      <c r="IN109" s="29">
        <v>248</v>
      </c>
      <c r="IO109" s="107">
        <v>249</v>
      </c>
      <c r="IP109" s="29">
        <v>250</v>
      </c>
      <c r="IQ109" s="107">
        <v>251</v>
      </c>
      <c r="IR109" s="29">
        <v>252</v>
      </c>
      <c r="IS109" s="107">
        <v>253</v>
      </c>
      <c r="IT109" s="29">
        <v>254</v>
      </c>
      <c r="IU109" s="107">
        <v>255</v>
      </c>
      <c r="IV109" s="29">
        <v>256</v>
      </c>
      <c r="IW109" s="107">
        <v>257</v>
      </c>
      <c r="IX109" s="29">
        <v>258</v>
      </c>
      <c r="IY109" s="107">
        <v>259</v>
      </c>
      <c r="IZ109" s="29">
        <v>260</v>
      </c>
      <c r="JA109" s="107">
        <v>261</v>
      </c>
      <c r="JB109" s="29">
        <v>262</v>
      </c>
      <c r="JC109" s="107">
        <v>263</v>
      </c>
      <c r="JD109" s="29">
        <v>264</v>
      </c>
      <c r="JE109" s="107">
        <v>265</v>
      </c>
      <c r="JF109" s="29">
        <v>266</v>
      </c>
      <c r="JG109" s="107">
        <v>267</v>
      </c>
      <c r="JH109" s="29">
        <v>268</v>
      </c>
      <c r="JI109" s="107">
        <v>269</v>
      </c>
      <c r="JJ109" s="29">
        <v>270</v>
      </c>
      <c r="JK109" s="107">
        <v>271</v>
      </c>
      <c r="JL109" s="29">
        <v>272</v>
      </c>
      <c r="JM109" s="107">
        <v>273</v>
      </c>
      <c r="JN109" s="29">
        <v>274</v>
      </c>
      <c r="JO109" s="107">
        <v>275</v>
      </c>
      <c r="JP109" s="29">
        <v>276</v>
      </c>
      <c r="JQ109" s="107">
        <v>277</v>
      </c>
      <c r="JR109" s="29">
        <v>278</v>
      </c>
      <c r="JS109" s="107">
        <v>279</v>
      </c>
      <c r="JT109" s="29">
        <v>280</v>
      </c>
      <c r="JU109" s="107">
        <v>281</v>
      </c>
      <c r="JV109" s="29">
        <v>282</v>
      </c>
      <c r="JW109" s="107">
        <v>283</v>
      </c>
      <c r="JX109" s="29">
        <v>284</v>
      </c>
      <c r="JY109" s="107">
        <v>285</v>
      </c>
      <c r="JZ109" s="29">
        <v>286</v>
      </c>
      <c r="KA109" s="107">
        <v>287</v>
      </c>
      <c r="KB109" s="29">
        <v>288</v>
      </c>
      <c r="KC109" s="107">
        <v>289</v>
      </c>
      <c r="KD109" s="29">
        <v>290</v>
      </c>
      <c r="KE109" s="107">
        <v>291</v>
      </c>
      <c r="KF109" s="29">
        <v>292</v>
      </c>
      <c r="KG109" s="107">
        <v>293</v>
      </c>
      <c r="KH109" s="29">
        <v>294</v>
      </c>
      <c r="KI109" s="107">
        <v>295</v>
      </c>
      <c r="KJ109" s="29">
        <v>296</v>
      </c>
      <c r="KK109" s="107">
        <v>297</v>
      </c>
      <c r="KL109" s="29">
        <v>298</v>
      </c>
      <c r="KM109" s="107">
        <v>299</v>
      </c>
      <c r="KN109" s="29">
        <v>300</v>
      </c>
      <c r="KO109" s="107">
        <v>301</v>
      </c>
      <c r="KP109" s="29">
        <v>302</v>
      </c>
      <c r="KQ109" s="107">
        <v>303</v>
      </c>
      <c r="KR109" s="29">
        <v>304</v>
      </c>
      <c r="KS109" s="107">
        <v>305</v>
      </c>
      <c r="KT109" s="29">
        <v>306</v>
      </c>
      <c r="KU109" s="107">
        <v>307</v>
      </c>
      <c r="KV109" s="29">
        <v>308</v>
      </c>
      <c r="KW109" s="107">
        <v>309</v>
      </c>
      <c r="KX109" s="29">
        <v>310</v>
      </c>
      <c r="KY109" s="107">
        <v>311</v>
      </c>
      <c r="KZ109" s="29">
        <v>312</v>
      </c>
      <c r="LA109" s="107">
        <v>313</v>
      </c>
      <c r="LB109" s="29">
        <v>314</v>
      </c>
      <c r="LC109" s="107">
        <v>315</v>
      </c>
      <c r="LD109" s="29">
        <v>316</v>
      </c>
      <c r="LE109" s="107">
        <v>317</v>
      </c>
      <c r="LF109" s="29">
        <v>318</v>
      </c>
      <c r="LG109" s="107">
        <v>319</v>
      </c>
      <c r="LH109" s="29">
        <v>320</v>
      </c>
      <c r="LI109" s="107">
        <v>321</v>
      </c>
      <c r="LJ109" s="29">
        <v>322</v>
      </c>
      <c r="LK109" s="107">
        <v>323</v>
      </c>
      <c r="LL109" s="29">
        <v>324</v>
      </c>
      <c r="LM109" s="107">
        <v>325</v>
      </c>
      <c r="LN109" s="29">
        <v>326</v>
      </c>
      <c r="LO109" s="107">
        <v>327</v>
      </c>
      <c r="LP109" s="29">
        <v>328</v>
      </c>
      <c r="LQ109" s="107">
        <v>329</v>
      </c>
      <c r="LR109" s="29">
        <v>330</v>
      </c>
      <c r="LS109" s="107">
        <v>331</v>
      </c>
      <c r="LT109" s="29">
        <v>332</v>
      </c>
      <c r="LU109" s="107">
        <v>333</v>
      </c>
      <c r="LV109" s="29">
        <v>334</v>
      </c>
      <c r="LW109" s="107">
        <v>335</v>
      </c>
      <c r="LX109" s="29">
        <v>336</v>
      </c>
      <c r="LY109" s="107">
        <v>337</v>
      </c>
      <c r="LZ109" s="29">
        <v>338</v>
      </c>
      <c r="MA109" s="107">
        <v>339</v>
      </c>
      <c r="MB109" s="29">
        <v>340</v>
      </c>
      <c r="MC109" s="107">
        <v>341</v>
      </c>
      <c r="MD109" s="29">
        <v>342</v>
      </c>
      <c r="ME109" s="107">
        <v>343</v>
      </c>
      <c r="MF109" s="29">
        <v>344</v>
      </c>
      <c r="MG109" s="107">
        <v>345</v>
      </c>
      <c r="MH109" s="29">
        <v>346</v>
      </c>
      <c r="MI109" s="107">
        <v>347</v>
      </c>
      <c r="MJ109" s="29">
        <v>348</v>
      </c>
      <c r="MK109" s="107">
        <v>349</v>
      </c>
      <c r="ML109" s="29">
        <v>350</v>
      </c>
      <c r="MM109" s="107">
        <v>351</v>
      </c>
      <c r="MN109" s="29">
        <v>352</v>
      </c>
      <c r="MO109" s="107">
        <v>353</v>
      </c>
      <c r="MP109" s="29">
        <v>354</v>
      </c>
      <c r="MQ109" s="107">
        <v>355</v>
      </c>
      <c r="MR109" s="29">
        <v>356</v>
      </c>
      <c r="MS109" s="107">
        <v>357</v>
      </c>
      <c r="MT109" s="29">
        <v>358</v>
      </c>
      <c r="MU109" s="107">
        <v>359</v>
      </c>
      <c r="MV109" s="29">
        <v>360</v>
      </c>
      <c r="MW109" s="107">
        <v>361</v>
      </c>
      <c r="MX109" s="29">
        <v>362</v>
      </c>
      <c r="MY109" s="107">
        <v>363</v>
      </c>
      <c r="MZ109" s="29">
        <v>364</v>
      </c>
      <c r="NA109" s="107">
        <v>365</v>
      </c>
      <c r="NB109" s="29">
        <v>366</v>
      </c>
      <c r="NC109" s="107">
        <v>367</v>
      </c>
      <c r="ND109" s="29">
        <v>368</v>
      </c>
      <c r="NE109" s="107">
        <v>369</v>
      </c>
      <c r="NF109" s="29">
        <v>370</v>
      </c>
      <c r="NG109" s="107">
        <v>371</v>
      </c>
      <c r="NH109" s="29">
        <v>372</v>
      </c>
      <c r="NI109" s="107">
        <v>373</v>
      </c>
      <c r="NJ109" s="29">
        <v>374</v>
      </c>
      <c r="NK109" s="107">
        <v>375</v>
      </c>
      <c r="NL109" s="29">
        <v>376</v>
      </c>
      <c r="NM109" s="107">
        <v>377</v>
      </c>
      <c r="NN109" s="29">
        <v>378</v>
      </c>
      <c r="NO109" s="107">
        <v>379</v>
      </c>
      <c r="NP109" s="29">
        <v>380</v>
      </c>
      <c r="NQ109" s="107">
        <v>381</v>
      </c>
      <c r="NR109" s="29">
        <v>382</v>
      </c>
      <c r="NS109" s="107">
        <v>383</v>
      </c>
      <c r="NT109" s="29">
        <v>384</v>
      </c>
      <c r="NU109" s="107">
        <v>385</v>
      </c>
      <c r="NV109" s="29">
        <v>386</v>
      </c>
      <c r="NW109" s="107">
        <v>387</v>
      </c>
      <c r="NX109" s="29">
        <v>388</v>
      </c>
      <c r="NY109" s="107">
        <v>389</v>
      </c>
      <c r="NZ109" s="29">
        <v>390</v>
      </c>
      <c r="OA109" s="107">
        <v>391</v>
      </c>
      <c r="OB109" s="29">
        <v>392</v>
      </c>
      <c r="OC109" s="107">
        <v>393</v>
      </c>
      <c r="OD109" s="29">
        <v>394</v>
      </c>
      <c r="OE109" s="107">
        <v>395</v>
      </c>
      <c r="OF109" s="29">
        <v>396</v>
      </c>
      <c r="OG109" s="107">
        <v>397</v>
      </c>
      <c r="OH109" s="29">
        <v>398</v>
      </c>
      <c r="OI109" s="107">
        <v>399</v>
      </c>
      <c r="OJ109" s="29">
        <v>400</v>
      </c>
      <c r="OK109" s="107">
        <v>401</v>
      </c>
      <c r="OL109" s="29">
        <v>402</v>
      </c>
      <c r="OM109" s="107">
        <v>403</v>
      </c>
      <c r="ON109" s="29">
        <v>404</v>
      </c>
      <c r="OO109" s="107">
        <v>405</v>
      </c>
      <c r="OP109" s="29">
        <v>406</v>
      </c>
      <c r="OQ109" s="107">
        <v>407</v>
      </c>
      <c r="OR109" s="29">
        <v>408</v>
      </c>
      <c r="OS109" s="107">
        <v>409</v>
      </c>
      <c r="OT109" s="29">
        <v>410</v>
      </c>
      <c r="OU109" s="107">
        <v>411</v>
      </c>
      <c r="OV109" s="29">
        <v>412</v>
      </c>
      <c r="OW109" s="107">
        <v>413</v>
      </c>
      <c r="OX109" s="29">
        <v>414</v>
      </c>
      <c r="OY109" s="107">
        <v>415</v>
      </c>
      <c r="OZ109" s="29">
        <v>416</v>
      </c>
      <c r="PA109" s="107">
        <v>417</v>
      </c>
      <c r="PB109" s="29">
        <v>418</v>
      </c>
      <c r="PC109" s="107">
        <v>419</v>
      </c>
      <c r="PD109" s="29">
        <v>420</v>
      </c>
      <c r="PE109" s="107">
        <v>421</v>
      </c>
      <c r="PF109" s="29">
        <v>422</v>
      </c>
      <c r="PG109" s="107">
        <v>423</v>
      </c>
      <c r="PH109" s="29">
        <v>424</v>
      </c>
      <c r="PI109" s="107">
        <v>425</v>
      </c>
      <c r="PJ109" s="29">
        <v>426</v>
      </c>
      <c r="PK109" s="107">
        <v>427</v>
      </c>
      <c r="PL109" s="29">
        <v>428</v>
      </c>
      <c r="PM109" s="107">
        <v>429</v>
      </c>
      <c r="PN109" s="29">
        <v>430</v>
      </c>
      <c r="PO109" s="107">
        <v>431</v>
      </c>
      <c r="PP109" s="29">
        <v>432</v>
      </c>
      <c r="PQ109" s="107">
        <v>433</v>
      </c>
      <c r="PR109" s="29">
        <v>434</v>
      </c>
      <c r="PS109" s="107">
        <v>435</v>
      </c>
      <c r="PT109" s="29">
        <v>436</v>
      </c>
      <c r="PU109" s="107">
        <v>437</v>
      </c>
      <c r="PV109" s="29">
        <v>438</v>
      </c>
      <c r="PW109" s="107">
        <v>439</v>
      </c>
      <c r="PX109" s="29">
        <v>440</v>
      </c>
      <c r="PY109" s="107">
        <v>441</v>
      </c>
      <c r="PZ109" s="29">
        <v>442</v>
      </c>
      <c r="QA109" s="107">
        <v>443</v>
      </c>
      <c r="QB109" s="29">
        <v>444</v>
      </c>
      <c r="QC109" s="107">
        <v>445</v>
      </c>
      <c r="QD109" s="29">
        <v>446</v>
      </c>
      <c r="QE109" s="107">
        <v>447</v>
      </c>
      <c r="QF109" s="29">
        <v>448</v>
      </c>
      <c r="QG109" s="107">
        <v>449</v>
      </c>
      <c r="QH109" s="29">
        <v>450</v>
      </c>
      <c r="QI109" s="107">
        <v>451</v>
      </c>
      <c r="QJ109" s="29">
        <v>452</v>
      </c>
      <c r="QK109" s="107">
        <v>453</v>
      </c>
      <c r="QL109" s="29">
        <v>454</v>
      </c>
      <c r="QM109" s="107">
        <v>455</v>
      </c>
      <c r="QN109" s="29">
        <v>456</v>
      </c>
      <c r="QO109" s="107">
        <v>457</v>
      </c>
      <c r="QP109" s="29">
        <v>458</v>
      </c>
      <c r="QQ109" s="107">
        <v>459</v>
      </c>
      <c r="QR109" s="29">
        <v>460</v>
      </c>
      <c r="QS109" s="107">
        <v>461</v>
      </c>
      <c r="QT109" s="29">
        <v>462</v>
      </c>
      <c r="QU109" s="107">
        <v>463</v>
      </c>
      <c r="QV109" s="29">
        <v>464</v>
      </c>
      <c r="QW109" s="107">
        <v>465</v>
      </c>
      <c r="QX109" s="29">
        <v>466</v>
      </c>
      <c r="QY109" s="107">
        <v>467</v>
      </c>
      <c r="QZ109" s="29">
        <v>468</v>
      </c>
      <c r="RA109" s="107">
        <v>469</v>
      </c>
      <c r="RB109" s="29">
        <v>470</v>
      </c>
      <c r="RC109" s="107">
        <v>471</v>
      </c>
      <c r="RD109" s="29">
        <v>472</v>
      </c>
      <c r="RE109" s="107">
        <v>473</v>
      </c>
      <c r="RF109" s="29">
        <v>474</v>
      </c>
      <c r="RG109" s="107">
        <v>475</v>
      </c>
      <c r="RH109" s="29">
        <v>476</v>
      </c>
      <c r="RI109" s="107">
        <v>477</v>
      </c>
      <c r="RJ109" s="29">
        <v>478</v>
      </c>
      <c r="RK109" s="107">
        <v>479</v>
      </c>
      <c r="RL109" s="29">
        <v>480</v>
      </c>
      <c r="RM109" s="107">
        <v>481</v>
      </c>
      <c r="RN109" s="29">
        <v>482</v>
      </c>
      <c r="RO109" s="107">
        <v>483</v>
      </c>
      <c r="RP109" s="29">
        <v>484</v>
      </c>
      <c r="RQ109" s="107">
        <v>485</v>
      </c>
      <c r="RR109" s="29">
        <v>486</v>
      </c>
      <c r="RS109" s="107">
        <v>487</v>
      </c>
      <c r="RT109" s="29">
        <v>488</v>
      </c>
      <c r="RU109" s="107">
        <v>489</v>
      </c>
      <c r="RV109" s="29">
        <v>490</v>
      </c>
      <c r="RW109" s="107">
        <v>491</v>
      </c>
      <c r="RX109" s="29">
        <v>492</v>
      </c>
      <c r="RY109" s="107">
        <v>493</v>
      </c>
      <c r="RZ109" s="29">
        <v>494</v>
      </c>
      <c r="SA109" s="107">
        <v>495</v>
      </c>
      <c r="SB109" s="29">
        <v>496</v>
      </c>
      <c r="SC109" s="107">
        <v>497</v>
      </c>
      <c r="SD109" s="29">
        <v>498</v>
      </c>
      <c r="SE109" s="107">
        <v>499</v>
      </c>
      <c r="SF109" s="29">
        <v>500</v>
      </c>
      <c r="SG109" s="107">
        <v>501</v>
      </c>
      <c r="SH109" s="29">
        <v>502</v>
      </c>
      <c r="SI109" s="107">
        <v>503</v>
      </c>
      <c r="SJ109" s="29">
        <v>504</v>
      </c>
      <c r="SK109" s="107">
        <v>505</v>
      </c>
      <c r="SL109" s="29">
        <v>506</v>
      </c>
      <c r="SM109" s="107">
        <v>507</v>
      </c>
      <c r="SN109" s="29">
        <v>508</v>
      </c>
      <c r="SO109" s="107">
        <v>509</v>
      </c>
      <c r="SP109" s="29">
        <v>510</v>
      </c>
      <c r="SQ109" s="107">
        <v>511</v>
      </c>
      <c r="SR109" s="29">
        <v>512</v>
      </c>
      <c r="SS109" s="107">
        <v>513</v>
      </c>
      <c r="ST109" s="29">
        <v>514</v>
      </c>
      <c r="SU109" s="107">
        <v>515</v>
      </c>
      <c r="SV109" s="29">
        <v>516</v>
      </c>
      <c r="SW109" s="107">
        <v>517</v>
      </c>
      <c r="SX109" s="29">
        <v>518</v>
      </c>
      <c r="SY109" s="107">
        <v>519</v>
      </c>
      <c r="SZ109" s="29">
        <v>520</v>
      </c>
      <c r="TA109" s="107">
        <v>521</v>
      </c>
      <c r="TB109" s="29">
        <v>522</v>
      </c>
      <c r="TC109" s="107">
        <v>523</v>
      </c>
      <c r="TD109" s="29">
        <v>524</v>
      </c>
      <c r="TE109" s="107">
        <v>525</v>
      </c>
      <c r="TF109" s="29">
        <v>526</v>
      </c>
      <c r="TG109" s="107">
        <v>527</v>
      </c>
      <c r="TH109" s="29">
        <v>528</v>
      </c>
      <c r="TI109" s="107">
        <v>529</v>
      </c>
      <c r="TJ109" s="29">
        <v>530</v>
      </c>
      <c r="TK109" s="107">
        <v>531</v>
      </c>
      <c r="TL109" s="29">
        <v>532</v>
      </c>
      <c r="TM109" s="107">
        <v>533</v>
      </c>
      <c r="TN109" s="29">
        <v>534</v>
      </c>
      <c r="TO109" s="107">
        <v>535</v>
      </c>
      <c r="TP109" s="29">
        <v>536</v>
      </c>
      <c r="TQ109" s="107">
        <v>537</v>
      </c>
      <c r="TR109" s="29">
        <v>538</v>
      </c>
      <c r="TS109" s="107">
        <v>539</v>
      </c>
      <c r="TT109" s="29">
        <v>540</v>
      </c>
      <c r="TU109" s="107">
        <v>541</v>
      </c>
      <c r="TV109" s="29">
        <v>542</v>
      </c>
      <c r="TW109" s="107">
        <v>543</v>
      </c>
      <c r="TX109" s="29">
        <v>544</v>
      </c>
      <c r="TY109" s="107">
        <v>545</v>
      </c>
      <c r="TZ109" s="29">
        <v>546</v>
      </c>
      <c r="UA109" s="107">
        <v>547</v>
      </c>
      <c r="UB109" s="29">
        <v>548</v>
      </c>
      <c r="UC109" s="107">
        <v>549</v>
      </c>
      <c r="UD109" s="29">
        <v>550</v>
      </c>
      <c r="UE109" s="107">
        <v>551</v>
      </c>
      <c r="UF109" s="29">
        <v>552</v>
      </c>
      <c r="UG109" s="107">
        <v>553</v>
      </c>
      <c r="UH109" s="29">
        <v>554</v>
      </c>
      <c r="UI109" s="107">
        <v>555</v>
      </c>
      <c r="UJ109" s="29">
        <v>556</v>
      </c>
      <c r="UK109" s="107">
        <v>557</v>
      </c>
      <c r="UL109" s="29">
        <v>558</v>
      </c>
      <c r="UM109" s="107">
        <v>559</v>
      </c>
      <c r="UN109" s="29">
        <v>560</v>
      </c>
      <c r="UO109" s="107">
        <v>561</v>
      </c>
      <c r="UP109" s="29">
        <v>562</v>
      </c>
      <c r="UQ109" s="107">
        <v>563</v>
      </c>
      <c r="UR109" s="29">
        <v>564</v>
      </c>
      <c r="US109" s="107">
        <v>565</v>
      </c>
      <c r="UT109" s="29">
        <v>566</v>
      </c>
      <c r="UU109" s="107">
        <v>567</v>
      </c>
      <c r="UV109" s="29">
        <v>568</v>
      </c>
      <c r="UW109" s="107">
        <v>569</v>
      </c>
      <c r="UX109" s="29">
        <v>570</v>
      </c>
      <c r="UY109" s="107">
        <v>571</v>
      </c>
      <c r="UZ109" s="29">
        <v>572</v>
      </c>
      <c r="VA109" s="107">
        <v>573</v>
      </c>
      <c r="VB109" s="29">
        <v>574</v>
      </c>
      <c r="VC109" s="107">
        <v>575</v>
      </c>
      <c r="VD109" s="29">
        <v>576</v>
      </c>
      <c r="VE109" s="107">
        <v>577</v>
      </c>
      <c r="VF109" s="29">
        <v>578</v>
      </c>
      <c r="VG109" s="107">
        <v>579</v>
      </c>
      <c r="VH109" s="29">
        <v>580</v>
      </c>
      <c r="VI109" s="107">
        <v>581</v>
      </c>
      <c r="VJ109" s="29">
        <v>582</v>
      </c>
      <c r="VK109" s="107">
        <v>583</v>
      </c>
      <c r="VL109" s="29">
        <v>584</v>
      </c>
      <c r="VM109" s="107">
        <v>585</v>
      </c>
      <c r="VN109" s="29">
        <v>586</v>
      </c>
      <c r="VO109" s="107">
        <v>587</v>
      </c>
      <c r="VP109" s="29">
        <v>588</v>
      </c>
      <c r="VQ109" s="107">
        <v>589</v>
      </c>
      <c r="VR109" s="29">
        <v>590</v>
      </c>
      <c r="VS109" s="107">
        <v>591</v>
      </c>
      <c r="VT109" s="29">
        <v>592</v>
      </c>
      <c r="VU109" s="107">
        <v>593</v>
      </c>
      <c r="VV109" s="29">
        <v>594</v>
      </c>
      <c r="VW109" s="107">
        <v>595</v>
      </c>
      <c r="VX109" s="29">
        <v>596</v>
      </c>
      <c r="VY109" s="107">
        <v>597</v>
      </c>
      <c r="VZ109" s="29">
        <v>598</v>
      </c>
      <c r="WA109" s="107">
        <v>599</v>
      </c>
      <c r="WB109" s="29">
        <v>600</v>
      </c>
      <c r="WC109" s="107">
        <v>601</v>
      </c>
      <c r="WD109" s="29">
        <v>602</v>
      </c>
      <c r="WE109" s="107">
        <v>603</v>
      </c>
      <c r="WF109" s="29">
        <v>604</v>
      </c>
      <c r="WG109" s="107">
        <v>605</v>
      </c>
      <c r="WH109" s="29">
        <v>606</v>
      </c>
      <c r="WI109" s="107">
        <v>607</v>
      </c>
      <c r="WJ109" s="29">
        <v>608</v>
      </c>
      <c r="WK109" s="107">
        <v>609</v>
      </c>
      <c r="WL109" s="29">
        <v>610</v>
      </c>
      <c r="WM109" s="107">
        <v>611</v>
      </c>
      <c r="WN109" s="29">
        <v>612</v>
      </c>
      <c r="WO109" s="107">
        <v>613</v>
      </c>
      <c r="WP109" s="29">
        <v>614</v>
      </c>
      <c r="WQ109" s="107">
        <v>615</v>
      </c>
      <c r="WR109" s="29">
        <v>616</v>
      </c>
      <c r="WS109" s="107">
        <v>617</v>
      </c>
      <c r="WT109" s="29">
        <v>618</v>
      </c>
      <c r="WU109" s="107">
        <v>619</v>
      </c>
      <c r="WV109" s="29">
        <v>620</v>
      </c>
      <c r="WW109" s="107">
        <v>621</v>
      </c>
      <c r="WX109" s="29">
        <v>622</v>
      </c>
      <c r="WY109" s="107">
        <v>623</v>
      </c>
      <c r="WZ109" s="29">
        <v>624</v>
      </c>
      <c r="XA109" s="107">
        <v>625</v>
      </c>
      <c r="XB109" s="29">
        <v>626</v>
      </c>
      <c r="XC109" s="107">
        <v>627</v>
      </c>
      <c r="XD109" s="29">
        <v>628</v>
      </c>
      <c r="XE109" s="107">
        <v>629</v>
      </c>
      <c r="XF109" s="29">
        <v>630</v>
      </c>
      <c r="XG109" s="107">
        <v>631</v>
      </c>
      <c r="XH109" s="29">
        <v>632</v>
      </c>
      <c r="XI109" s="107">
        <v>633</v>
      </c>
      <c r="XJ109" s="29">
        <v>634</v>
      </c>
      <c r="XK109" s="107">
        <v>635</v>
      </c>
      <c r="XL109" s="29">
        <v>636</v>
      </c>
      <c r="XM109" s="107">
        <v>637</v>
      </c>
      <c r="XN109" s="29">
        <v>638</v>
      </c>
      <c r="XO109" s="107">
        <v>639</v>
      </c>
      <c r="XP109" s="29">
        <v>640</v>
      </c>
      <c r="XQ109" s="107">
        <v>641</v>
      </c>
      <c r="XR109" s="29">
        <v>642</v>
      </c>
      <c r="XS109" s="107">
        <v>643</v>
      </c>
      <c r="XT109" s="29">
        <v>644</v>
      </c>
      <c r="XU109" s="107">
        <v>645</v>
      </c>
      <c r="XV109" s="29">
        <v>646</v>
      </c>
      <c r="XW109" s="107">
        <v>647</v>
      </c>
      <c r="XX109" s="29">
        <v>648</v>
      </c>
      <c r="XY109" s="107">
        <v>649</v>
      </c>
      <c r="XZ109" s="29">
        <v>650</v>
      </c>
      <c r="YA109" s="107">
        <v>651</v>
      </c>
      <c r="YB109" s="29">
        <v>652</v>
      </c>
      <c r="YC109" s="107">
        <v>653</v>
      </c>
      <c r="YD109" s="29">
        <v>654</v>
      </c>
      <c r="YE109" s="107">
        <v>655</v>
      </c>
      <c r="YF109" s="29">
        <v>656</v>
      </c>
      <c r="YG109" s="107">
        <v>657</v>
      </c>
      <c r="YH109" s="29">
        <v>658</v>
      </c>
      <c r="YI109" s="107">
        <v>659</v>
      </c>
      <c r="YJ109" s="29">
        <v>660</v>
      </c>
      <c r="YK109" s="107">
        <v>661</v>
      </c>
      <c r="YL109" s="29">
        <v>662</v>
      </c>
      <c r="YM109" s="107">
        <v>663</v>
      </c>
      <c r="YN109" s="29">
        <v>664</v>
      </c>
      <c r="YO109" s="107">
        <v>665</v>
      </c>
      <c r="YP109" s="29">
        <v>666</v>
      </c>
      <c r="YQ109" s="107">
        <v>667</v>
      </c>
      <c r="YR109" s="29">
        <v>668</v>
      </c>
      <c r="YS109" s="107">
        <v>669</v>
      </c>
      <c r="YT109" s="29">
        <v>670</v>
      </c>
      <c r="YU109" s="107">
        <v>671</v>
      </c>
      <c r="YV109" s="29">
        <v>672</v>
      </c>
      <c r="YW109" s="107">
        <v>673</v>
      </c>
      <c r="YX109" s="29">
        <v>674</v>
      </c>
      <c r="YY109" s="107">
        <v>675</v>
      </c>
      <c r="YZ109" s="29">
        <v>676</v>
      </c>
      <c r="ZA109" s="107">
        <v>677</v>
      </c>
      <c r="ZB109" s="29">
        <v>678</v>
      </c>
      <c r="ZC109" s="107">
        <v>679</v>
      </c>
      <c r="ZD109" s="29">
        <v>680</v>
      </c>
      <c r="ZE109" s="107">
        <v>681</v>
      </c>
      <c r="ZF109" s="29">
        <v>682</v>
      </c>
      <c r="ZG109" s="107">
        <v>683</v>
      </c>
      <c r="ZH109" s="29">
        <v>684</v>
      </c>
      <c r="ZI109" s="107">
        <v>685</v>
      </c>
      <c r="ZJ109" s="29">
        <v>686</v>
      </c>
      <c r="ZK109" s="107">
        <v>687</v>
      </c>
      <c r="ZL109" s="29">
        <v>688</v>
      </c>
      <c r="ZM109" s="107">
        <v>689</v>
      </c>
      <c r="ZN109" s="29">
        <v>690</v>
      </c>
      <c r="ZO109" s="107">
        <v>691</v>
      </c>
      <c r="ZP109" s="29">
        <v>692</v>
      </c>
      <c r="ZQ109" s="107">
        <v>693</v>
      </c>
      <c r="ZR109" s="29">
        <v>694</v>
      </c>
      <c r="ZS109" s="107">
        <v>695</v>
      </c>
      <c r="ZT109" s="29">
        <v>696</v>
      </c>
      <c r="ZU109" s="107">
        <v>697</v>
      </c>
      <c r="ZV109" s="29">
        <v>698</v>
      </c>
      <c r="ZW109" s="107">
        <v>699</v>
      </c>
      <c r="ZX109" s="29">
        <v>700</v>
      </c>
      <c r="ZY109" s="107">
        <v>701</v>
      </c>
      <c r="ZZ109" s="29">
        <v>702</v>
      </c>
      <c r="AAA109" s="107">
        <v>703</v>
      </c>
      <c r="AAB109" s="29">
        <v>704</v>
      </c>
      <c r="AAC109" s="107">
        <v>705</v>
      </c>
      <c r="AAD109" s="29">
        <v>706</v>
      </c>
      <c r="AAE109" s="107">
        <v>707</v>
      </c>
      <c r="AAF109" s="29">
        <v>708</v>
      </c>
      <c r="AAG109" s="107">
        <v>709</v>
      </c>
      <c r="AAH109" s="29">
        <v>710</v>
      </c>
      <c r="AAI109" s="107">
        <v>711</v>
      </c>
      <c r="AAJ109" s="29">
        <v>712</v>
      </c>
      <c r="AAK109" s="107">
        <v>713</v>
      </c>
      <c r="AAL109" s="29">
        <v>714</v>
      </c>
      <c r="AAM109" s="107">
        <v>715</v>
      </c>
      <c r="AAN109" s="29">
        <v>716</v>
      </c>
      <c r="AAO109" s="107">
        <v>717</v>
      </c>
      <c r="AAP109" s="29">
        <v>718</v>
      </c>
      <c r="AAQ109" s="107">
        <v>719</v>
      </c>
      <c r="AAR109" s="29">
        <v>720</v>
      </c>
      <c r="AAS109" s="107">
        <v>721</v>
      </c>
      <c r="AAT109" s="29">
        <v>722</v>
      </c>
      <c r="AAU109" s="107">
        <v>723</v>
      </c>
      <c r="AAV109" s="29">
        <v>724</v>
      </c>
      <c r="AAW109" s="107">
        <v>725</v>
      </c>
      <c r="AAX109" s="29">
        <v>726</v>
      </c>
      <c r="AAY109" s="107">
        <v>727</v>
      </c>
      <c r="AAZ109" s="29">
        <v>728</v>
      </c>
      <c r="ABA109" s="107">
        <v>729</v>
      </c>
      <c r="ABB109" s="29">
        <v>730</v>
      </c>
      <c r="ABC109" s="107">
        <v>731</v>
      </c>
      <c r="ABD109" s="29">
        <v>732</v>
      </c>
      <c r="ABE109" s="107">
        <v>733</v>
      </c>
      <c r="ABF109" s="29">
        <v>734</v>
      </c>
      <c r="ABG109" s="107">
        <v>735</v>
      </c>
      <c r="ABH109" s="29">
        <v>736</v>
      </c>
      <c r="ABI109" s="107">
        <v>737</v>
      </c>
      <c r="ABJ109" s="29">
        <v>738</v>
      </c>
      <c r="ABK109" s="107">
        <v>739</v>
      </c>
      <c r="ABL109" s="29">
        <v>740</v>
      </c>
      <c r="ABM109" s="107">
        <v>741</v>
      </c>
      <c r="ABN109" s="29">
        <v>742</v>
      </c>
      <c r="ABO109" s="107">
        <v>743</v>
      </c>
      <c r="ABP109" s="29">
        <v>744</v>
      </c>
      <c r="ABQ109" s="107">
        <v>745</v>
      </c>
      <c r="ABR109" s="29">
        <v>746</v>
      </c>
      <c r="ABS109" s="107">
        <v>747</v>
      </c>
      <c r="ABT109" s="29">
        <v>748</v>
      </c>
      <c r="ABU109" s="107">
        <v>749</v>
      </c>
      <c r="ABV109" s="29">
        <v>750</v>
      </c>
      <c r="ABW109" s="107">
        <v>751</v>
      </c>
      <c r="ABX109" s="29">
        <v>752</v>
      </c>
      <c r="ABY109" s="107">
        <v>753</v>
      </c>
      <c r="ABZ109" s="29">
        <v>754</v>
      </c>
      <c r="ACA109" s="107">
        <v>755</v>
      </c>
      <c r="ACB109" s="29">
        <v>756</v>
      </c>
      <c r="ACC109" s="107">
        <v>757</v>
      </c>
      <c r="ACD109" s="29">
        <v>758</v>
      </c>
      <c r="ACE109" s="107">
        <v>759</v>
      </c>
      <c r="ACF109" s="29">
        <v>760</v>
      </c>
      <c r="ACG109" s="107">
        <v>761</v>
      </c>
      <c r="ACH109" s="29">
        <v>762</v>
      </c>
      <c r="ACI109" s="107">
        <v>763</v>
      </c>
      <c r="ACJ109" s="29">
        <v>764</v>
      </c>
      <c r="ACK109" s="107">
        <v>765</v>
      </c>
      <c r="ACL109" s="29">
        <v>766</v>
      </c>
      <c r="ACM109" s="107">
        <v>767</v>
      </c>
      <c r="ACN109" s="29">
        <v>768</v>
      </c>
      <c r="ACO109" s="107">
        <v>769</v>
      </c>
      <c r="ACP109" s="29">
        <v>770</v>
      </c>
      <c r="ACQ109" s="107">
        <v>771</v>
      </c>
      <c r="ACR109" s="29">
        <v>772</v>
      </c>
      <c r="ACS109" s="107">
        <v>773</v>
      </c>
      <c r="ACT109" s="29">
        <v>774</v>
      </c>
      <c r="ACU109" s="107">
        <v>775</v>
      </c>
      <c r="ACV109" s="29">
        <v>776</v>
      </c>
      <c r="ACW109" s="107">
        <v>777</v>
      </c>
      <c r="ACX109" s="29">
        <v>778</v>
      </c>
      <c r="ACY109" s="107">
        <v>779</v>
      </c>
      <c r="ACZ109" s="29">
        <v>780</v>
      </c>
      <c r="ADA109" s="107">
        <v>781</v>
      </c>
      <c r="ADB109" s="29">
        <v>782</v>
      </c>
      <c r="ADC109" s="107">
        <v>783</v>
      </c>
      <c r="ADD109" s="29">
        <v>784</v>
      </c>
      <c r="ADE109" s="107">
        <v>785</v>
      </c>
      <c r="ADF109" s="29">
        <v>786</v>
      </c>
      <c r="ADG109" s="107">
        <v>787</v>
      </c>
      <c r="ADH109" s="29">
        <v>788</v>
      </c>
      <c r="ADI109" s="107">
        <v>789</v>
      </c>
      <c r="ADJ109" s="29">
        <v>790</v>
      </c>
      <c r="ADK109" s="107">
        <v>791</v>
      </c>
      <c r="ADL109" s="29">
        <v>792</v>
      </c>
      <c r="ADM109" s="107">
        <v>793</v>
      </c>
      <c r="ADN109" s="29">
        <v>794</v>
      </c>
      <c r="ADO109" s="107">
        <v>795</v>
      </c>
      <c r="ADP109" s="29">
        <v>796</v>
      </c>
      <c r="ADQ109" s="107">
        <v>797</v>
      </c>
      <c r="ADR109" s="29">
        <v>798</v>
      </c>
      <c r="ADS109" s="107">
        <v>799</v>
      </c>
      <c r="ADT109" s="29">
        <v>800</v>
      </c>
      <c r="ADU109" s="107">
        <v>801</v>
      </c>
      <c r="ADV109" s="29">
        <v>802</v>
      </c>
      <c r="ADW109" s="107">
        <v>803</v>
      </c>
      <c r="ADX109" s="29">
        <v>804</v>
      </c>
      <c r="ADY109" s="107">
        <v>805</v>
      </c>
      <c r="ADZ109" s="29">
        <v>806</v>
      </c>
      <c r="AEA109" s="107">
        <v>807</v>
      </c>
      <c r="AEB109" s="29">
        <v>808</v>
      </c>
      <c r="AEC109" s="107">
        <v>809</v>
      </c>
      <c r="AED109" s="29">
        <v>810</v>
      </c>
      <c r="AEE109" s="107">
        <v>811</v>
      </c>
      <c r="AEF109" s="29">
        <v>812</v>
      </c>
      <c r="AEG109" s="107">
        <v>813</v>
      </c>
      <c r="AEH109" s="29">
        <v>814</v>
      </c>
      <c r="AEI109" s="107">
        <v>815</v>
      </c>
      <c r="AEJ109" s="29">
        <v>816</v>
      </c>
      <c r="AEK109" s="107">
        <v>817</v>
      </c>
      <c r="AEL109" s="29">
        <v>818</v>
      </c>
      <c r="AEM109" s="107">
        <v>819</v>
      </c>
      <c r="AEN109" s="29">
        <v>820</v>
      </c>
      <c r="AEO109" s="107">
        <v>821</v>
      </c>
      <c r="AEP109" s="29">
        <v>822</v>
      </c>
      <c r="AEQ109" s="107">
        <v>823</v>
      </c>
      <c r="AER109" s="29">
        <v>824</v>
      </c>
      <c r="AES109" s="107">
        <v>825</v>
      </c>
      <c r="AET109" s="29">
        <v>826</v>
      </c>
      <c r="AEU109" s="107">
        <v>827</v>
      </c>
      <c r="AEV109" s="29">
        <v>828</v>
      </c>
      <c r="AEW109" s="107">
        <v>829</v>
      </c>
      <c r="AEX109" s="29">
        <v>830</v>
      </c>
      <c r="AEY109" s="107">
        <v>831</v>
      </c>
      <c r="AEZ109" s="29">
        <v>832</v>
      </c>
      <c r="AFA109" s="107">
        <v>833</v>
      </c>
      <c r="AFB109" s="29">
        <v>834</v>
      </c>
      <c r="AFC109" s="107">
        <v>835</v>
      </c>
      <c r="AFD109" s="29">
        <v>836</v>
      </c>
      <c r="AFE109" s="107">
        <v>837</v>
      </c>
      <c r="AFF109" s="29">
        <v>838</v>
      </c>
      <c r="AFG109" s="107">
        <v>839</v>
      </c>
      <c r="AFH109" s="29">
        <v>840</v>
      </c>
      <c r="AFI109" s="107">
        <v>841</v>
      </c>
      <c r="AFJ109" s="29">
        <v>842</v>
      </c>
      <c r="AFK109" s="107">
        <v>843</v>
      </c>
      <c r="AFL109" s="29">
        <v>844</v>
      </c>
      <c r="AFM109" s="107">
        <v>845</v>
      </c>
      <c r="AFN109" s="29">
        <v>846</v>
      </c>
      <c r="AFO109" s="107">
        <v>847</v>
      </c>
      <c r="AFP109" s="29">
        <v>848</v>
      </c>
      <c r="AFQ109" s="107">
        <v>849</v>
      </c>
      <c r="AFR109" s="29">
        <v>850</v>
      </c>
      <c r="AFS109" s="107">
        <v>851</v>
      </c>
      <c r="AFT109" s="29">
        <v>852</v>
      </c>
      <c r="AFU109" s="107">
        <v>853</v>
      </c>
      <c r="AFV109" s="29">
        <v>854</v>
      </c>
      <c r="AFW109" s="107">
        <v>855</v>
      </c>
      <c r="AFX109" s="29">
        <v>856</v>
      </c>
      <c r="AFY109" s="107">
        <v>857</v>
      </c>
      <c r="AFZ109" s="29">
        <v>858</v>
      </c>
      <c r="AGA109" s="107">
        <v>859</v>
      </c>
      <c r="AGB109" s="29">
        <v>860</v>
      </c>
      <c r="AGC109" s="107">
        <v>861</v>
      </c>
      <c r="AGD109" s="29">
        <v>862</v>
      </c>
      <c r="AGE109" s="107">
        <v>863</v>
      </c>
      <c r="AGF109" s="29">
        <v>864</v>
      </c>
      <c r="AGG109" s="107">
        <v>865</v>
      </c>
      <c r="AGH109" s="29">
        <v>866</v>
      </c>
      <c r="AGI109" s="107">
        <v>867</v>
      </c>
      <c r="AGJ109" s="29">
        <v>868</v>
      </c>
      <c r="AGK109" s="107">
        <v>869</v>
      </c>
      <c r="AGL109" s="29">
        <v>870</v>
      </c>
      <c r="AGM109" s="107">
        <v>871</v>
      </c>
      <c r="AGN109" s="29">
        <v>872</v>
      </c>
      <c r="AGO109" s="107">
        <v>873</v>
      </c>
      <c r="AGP109" s="29">
        <v>874</v>
      </c>
      <c r="AGQ109" s="107">
        <v>875</v>
      </c>
      <c r="AGR109" s="29">
        <v>876</v>
      </c>
      <c r="AGS109" s="107">
        <v>877</v>
      </c>
      <c r="AGT109" s="29">
        <v>878</v>
      </c>
      <c r="AGU109" s="107">
        <v>879</v>
      </c>
      <c r="AGV109" s="29">
        <v>880</v>
      </c>
      <c r="AGW109" s="107">
        <v>881</v>
      </c>
      <c r="AGX109" s="29">
        <v>882</v>
      </c>
      <c r="AGY109" s="107">
        <v>883</v>
      </c>
      <c r="AGZ109" s="29">
        <v>884</v>
      </c>
      <c r="AHA109" s="107">
        <v>885</v>
      </c>
      <c r="AHB109" s="29">
        <v>886</v>
      </c>
      <c r="AHC109" s="107">
        <v>887</v>
      </c>
      <c r="AHD109" s="29">
        <v>888</v>
      </c>
      <c r="AHE109" s="107">
        <v>889</v>
      </c>
      <c r="AHF109" s="29">
        <v>890</v>
      </c>
      <c r="AHG109" s="107">
        <v>891</v>
      </c>
      <c r="AHH109" s="29">
        <v>892</v>
      </c>
      <c r="AHI109" s="107">
        <v>893</v>
      </c>
      <c r="AHJ109" s="29">
        <v>894</v>
      </c>
      <c r="AHK109" s="107">
        <v>895</v>
      </c>
      <c r="AHL109" s="29">
        <v>896</v>
      </c>
      <c r="AHM109" s="107">
        <v>897</v>
      </c>
      <c r="AHN109" s="29">
        <v>898</v>
      </c>
      <c r="AHO109" s="107">
        <v>899</v>
      </c>
      <c r="AHP109" s="29">
        <v>900</v>
      </c>
      <c r="AHQ109" s="107">
        <v>901</v>
      </c>
      <c r="AHR109" s="29">
        <v>902</v>
      </c>
      <c r="AHS109" s="107">
        <v>903</v>
      </c>
      <c r="AHT109" s="29">
        <v>904</v>
      </c>
      <c r="AHU109" s="107">
        <v>905</v>
      </c>
      <c r="AHV109" s="29">
        <v>906</v>
      </c>
      <c r="AHW109" s="107">
        <v>907</v>
      </c>
      <c r="AHX109" s="29">
        <v>908</v>
      </c>
      <c r="AHY109" s="107">
        <v>909</v>
      </c>
      <c r="AHZ109" s="29">
        <v>910</v>
      </c>
      <c r="AIA109" s="107">
        <v>911</v>
      </c>
      <c r="AIB109" s="29">
        <v>912</v>
      </c>
      <c r="AIC109" s="107">
        <v>913</v>
      </c>
      <c r="AID109" s="29">
        <v>914</v>
      </c>
      <c r="AIE109" s="107">
        <v>915</v>
      </c>
      <c r="AIF109" s="29">
        <v>916</v>
      </c>
      <c r="AIG109" s="107">
        <v>917</v>
      </c>
      <c r="AIH109" s="29">
        <v>918</v>
      </c>
      <c r="AII109" s="107">
        <v>919</v>
      </c>
      <c r="AIJ109" s="29">
        <v>920</v>
      </c>
      <c r="AIK109" s="107">
        <v>921</v>
      </c>
      <c r="AIL109" s="29">
        <v>922</v>
      </c>
      <c r="AIM109" s="107">
        <v>923</v>
      </c>
      <c r="AIN109" s="29">
        <v>924</v>
      </c>
      <c r="AIO109" s="107">
        <v>925</v>
      </c>
      <c r="AIP109" s="29">
        <v>926</v>
      </c>
      <c r="AIQ109" s="107">
        <v>927</v>
      </c>
      <c r="AIR109" s="29">
        <v>928</v>
      </c>
      <c r="AIS109" s="107">
        <v>929</v>
      </c>
      <c r="AIT109" s="29">
        <v>930</v>
      </c>
      <c r="AIU109" s="107">
        <v>931</v>
      </c>
      <c r="AIV109" s="29">
        <v>932</v>
      </c>
      <c r="AIW109" s="107">
        <v>933</v>
      </c>
      <c r="AIX109" s="29">
        <v>934</v>
      </c>
      <c r="AIY109" s="107">
        <v>935</v>
      </c>
      <c r="AIZ109" s="29">
        <v>936</v>
      </c>
      <c r="AJA109" s="107">
        <v>937</v>
      </c>
      <c r="AJB109" s="29">
        <v>938</v>
      </c>
      <c r="AJC109" s="107">
        <v>939</v>
      </c>
      <c r="AJD109" s="29">
        <v>940</v>
      </c>
      <c r="AJE109" s="107">
        <v>941</v>
      </c>
      <c r="AJF109" s="29">
        <v>942</v>
      </c>
      <c r="AJG109" s="107">
        <v>943</v>
      </c>
      <c r="AJH109" s="29">
        <v>944</v>
      </c>
      <c r="AJI109" s="107">
        <v>945</v>
      </c>
      <c r="AJJ109" s="29">
        <v>946</v>
      </c>
      <c r="AJK109" s="107">
        <v>947</v>
      </c>
      <c r="AJL109" s="29">
        <v>948</v>
      </c>
      <c r="AJM109" s="107">
        <v>949</v>
      </c>
      <c r="AJN109" s="29">
        <v>950</v>
      </c>
      <c r="AJO109" s="107">
        <v>951</v>
      </c>
      <c r="AJP109" s="29">
        <v>952</v>
      </c>
      <c r="AJQ109" s="107">
        <v>953</v>
      </c>
      <c r="AJR109" s="29">
        <v>954</v>
      </c>
      <c r="AJS109" s="107">
        <v>955</v>
      </c>
      <c r="AJT109" s="29">
        <v>956</v>
      </c>
      <c r="AJU109" s="107">
        <v>957</v>
      </c>
      <c r="AJV109" s="29">
        <v>958</v>
      </c>
      <c r="AJW109" s="107">
        <v>959</v>
      </c>
      <c r="AJX109" s="29">
        <v>960</v>
      </c>
      <c r="AJY109" s="107">
        <v>961</v>
      </c>
      <c r="AJZ109" s="29">
        <v>962</v>
      </c>
      <c r="AKA109" s="107">
        <v>963</v>
      </c>
      <c r="AKB109" s="29">
        <v>964</v>
      </c>
      <c r="AKC109" s="107">
        <v>965</v>
      </c>
      <c r="AKD109" s="29">
        <v>966</v>
      </c>
      <c r="AKE109" s="107">
        <v>967</v>
      </c>
      <c r="AKF109" s="29">
        <v>968</v>
      </c>
      <c r="AKG109" s="107">
        <v>969</v>
      </c>
      <c r="AKH109" s="29">
        <v>970</v>
      </c>
      <c r="AKI109" s="107">
        <v>971</v>
      </c>
      <c r="AKJ109" s="29">
        <v>972</v>
      </c>
      <c r="AKK109" s="107">
        <v>973</v>
      </c>
      <c r="AKL109" s="29">
        <v>974</v>
      </c>
      <c r="AKM109" s="107">
        <v>975</v>
      </c>
      <c r="AKN109" s="29">
        <v>976</v>
      </c>
      <c r="AKO109" s="107">
        <v>977</v>
      </c>
      <c r="AKP109" s="29">
        <v>978</v>
      </c>
      <c r="AKQ109" s="107">
        <v>979</v>
      </c>
      <c r="AKR109" s="29">
        <v>980</v>
      </c>
      <c r="AKS109" s="107">
        <v>981</v>
      </c>
      <c r="AKT109" s="29">
        <v>982</v>
      </c>
      <c r="AKU109" s="107">
        <v>983</v>
      </c>
      <c r="AKV109" s="29">
        <v>984</v>
      </c>
      <c r="AKW109" s="107">
        <v>985</v>
      </c>
      <c r="AKX109" s="29">
        <v>986</v>
      </c>
      <c r="AKY109" s="107">
        <v>987</v>
      </c>
      <c r="AKZ109" s="29">
        <v>988</v>
      </c>
      <c r="ALA109" s="107">
        <v>989</v>
      </c>
      <c r="ALB109" s="29">
        <v>990</v>
      </c>
      <c r="ALC109" s="107">
        <v>991</v>
      </c>
      <c r="ALD109" s="29">
        <v>992</v>
      </c>
      <c r="ALE109" s="107">
        <v>993</v>
      </c>
      <c r="ALF109" s="29">
        <v>994</v>
      </c>
      <c r="ALG109" s="107">
        <v>995</v>
      </c>
      <c r="ALH109" s="29">
        <v>996</v>
      </c>
      <c r="ALI109" s="107">
        <v>997</v>
      </c>
      <c r="ALJ109" s="29">
        <v>998</v>
      </c>
      <c r="ALK109" s="107">
        <v>999</v>
      </c>
      <c r="ALL109" s="29">
        <v>1000</v>
      </c>
      <c r="ALM109" s="107">
        <v>1001</v>
      </c>
      <c r="ALN109" s="29">
        <v>1002</v>
      </c>
      <c r="ALO109" s="107">
        <v>1003</v>
      </c>
      <c r="ALP109" s="29">
        <v>1004</v>
      </c>
      <c r="ALQ109" s="107">
        <v>1005</v>
      </c>
      <c r="ALR109" s="29">
        <v>1006</v>
      </c>
      <c r="ALS109" s="107">
        <v>1007</v>
      </c>
      <c r="ALT109" s="29">
        <v>1008</v>
      </c>
      <c r="ALU109" s="107">
        <v>1009</v>
      </c>
      <c r="ALV109" s="29">
        <v>1010</v>
      </c>
      <c r="ALW109" s="107">
        <v>1011</v>
      </c>
      <c r="ALX109" s="29">
        <v>1012</v>
      </c>
      <c r="ALY109" s="107">
        <v>1013</v>
      </c>
      <c r="ALZ109" s="29">
        <v>1014</v>
      </c>
      <c r="AMA109" s="107">
        <v>1015</v>
      </c>
      <c r="AMB109" s="29">
        <v>1016</v>
      </c>
      <c r="AMC109" s="107">
        <v>1017</v>
      </c>
      <c r="AMD109" s="29">
        <v>1018</v>
      </c>
      <c r="AME109" s="107">
        <v>1019</v>
      </c>
      <c r="AMF109" s="29">
        <v>1020</v>
      </c>
      <c r="AMG109" s="107">
        <v>1021</v>
      </c>
      <c r="AMH109" s="29">
        <v>1022</v>
      </c>
      <c r="AMI109" s="107">
        <v>1023</v>
      </c>
      <c r="AMJ109" s="29">
        <v>1024</v>
      </c>
      <c r="AMK109" s="107">
        <v>1025</v>
      </c>
      <c r="AML109" s="29">
        <v>1026</v>
      </c>
      <c r="AMM109" s="107">
        <v>1027</v>
      </c>
      <c r="AMN109" s="29">
        <v>1028</v>
      </c>
      <c r="AMO109" s="107">
        <v>1029</v>
      </c>
      <c r="AMP109" s="29">
        <v>1030</v>
      </c>
      <c r="AMQ109" s="107">
        <v>1031</v>
      </c>
      <c r="AMR109" s="29">
        <v>1032</v>
      </c>
      <c r="AMS109" s="107">
        <v>1033</v>
      </c>
      <c r="AMT109" s="29">
        <v>1034</v>
      </c>
      <c r="AMU109" s="107">
        <v>1035</v>
      </c>
      <c r="AMV109" s="29">
        <v>1036</v>
      </c>
      <c r="AMW109" s="107">
        <v>1037</v>
      </c>
      <c r="AMX109" s="29">
        <v>1038</v>
      </c>
      <c r="AMY109" s="107">
        <v>1039</v>
      </c>
      <c r="AMZ109" s="29">
        <v>1040</v>
      </c>
      <c r="ANA109" s="107">
        <v>1041</v>
      </c>
      <c r="ANB109" s="29">
        <v>1042</v>
      </c>
      <c r="ANC109" s="107">
        <v>1043</v>
      </c>
      <c r="AND109" s="29">
        <v>1044</v>
      </c>
      <c r="ANE109" s="107">
        <v>1045</v>
      </c>
      <c r="ANF109" s="29">
        <v>1046</v>
      </c>
      <c r="ANG109" s="107">
        <v>1047</v>
      </c>
      <c r="ANH109" s="29">
        <v>1048</v>
      </c>
      <c r="ANI109" s="107">
        <v>1049</v>
      </c>
      <c r="ANJ109" s="29">
        <v>1050</v>
      </c>
      <c r="ANK109" s="107">
        <v>1051</v>
      </c>
      <c r="ANL109" s="29">
        <v>1052</v>
      </c>
      <c r="ANM109" s="107">
        <v>1053</v>
      </c>
      <c r="ANN109" s="29">
        <v>1054</v>
      </c>
      <c r="ANO109" s="107">
        <v>1055</v>
      </c>
      <c r="ANP109" s="29">
        <v>1056</v>
      </c>
      <c r="ANQ109" s="107">
        <v>1057</v>
      </c>
      <c r="ANR109" s="29">
        <v>1058</v>
      </c>
      <c r="ANS109" s="107">
        <v>1059</v>
      </c>
      <c r="ANT109" s="29">
        <v>1060</v>
      </c>
      <c r="ANU109" s="107">
        <v>1061</v>
      </c>
      <c r="ANV109" s="29">
        <v>1062</v>
      </c>
      <c r="ANW109" s="107">
        <v>1063</v>
      </c>
      <c r="ANX109" s="29">
        <v>1064</v>
      </c>
      <c r="ANY109" s="107">
        <v>1065</v>
      </c>
      <c r="ANZ109" s="29">
        <v>1066</v>
      </c>
      <c r="AOA109" s="107">
        <v>1067</v>
      </c>
      <c r="AOB109" s="29">
        <v>1068</v>
      </c>
      <c r="AOC109" s="107">
        <v>1069</v>
      </c>
      <c r="AOD109" s="29">
        <v>1070</v>
      </c>
      <c r="AOE109" s="107">
        <v>1071</v>
      </c>
      <c r="AOF109" s="29">
        <v>1072</v>
      </c>
      <c r="AOG109" s="107">
        <v>1073</v>
      </c>
      <c r="AOH109" s="29">
        <v>1074</v>
      </c>
      <c r="AOI109" s="107">
        <v>1075</v>
      </c>
      <c r="AOJ109" s="29">
        <v>1076</v>
      </c>
      <c r="AOK109" s="107">
        <v>1077</v>
      </c>
      <c r="AOL109" s="29">
        <v>1078</v>
      </c>
      <c r="AOM109" s="107">
        <v>1079</v>
      </c>
      <c r="AON109" s="29">
        <v>1080</v>
      </c>
      <c r="AOO109" s="107">
        <v>1081</v>
      </c>
      <c r="AOP109" s="29">
        <v>1082</v>
      </c>
      <c r="AOQ109" s="107">
        <v>1083</v>
      </c>
      <c r="AOR109" s="29">
        <v>1084</v>
      </c>
      <c r="AOS109" s="107">
        <v>1085</v>
      </c>
      <c r="AOT109" s="29">
        <v>1086</v>
      </c>
      <c r="AOU109" s="107">
        <v>1087</v>
      </c>
      <c r="AOV109" s="29">
        <v>1088</v>
      </c>
      <c r="AOW109" s="107">
        <v>1089</v>
      </c>
      <c r="AOX109" s="29">
        <v>1090</v>
      </c>
      <c r="AOY109" s="107">
        <v>1091</v>
      </c>
      <c r="AOZ109" s="29">
        <v>1092</v>
      </c>
      <c r="APA109" s="107">
        <v>1093</v>
      </c>
      <c r="APB109" s="29">
        <v>1094</v>
      </c>
      <c r="APC109" s="107">
        <v>1095</v>
      </c>
      <c r="APD109" s="29">
        <v>1096</v>
      </c>
      <c r="APE109" s="107">
        <v>1097</v>
      </c>
      <c r="APF109" s="29">
        <v>1098</v>
      </c>
      <c r="APG109" s="107">
        <v>1099</v>
      </c>
      <c r="APH109" s="29">
        <v>1100</v>
      </c>
      <c r="API109" s="107">
        <v>1101</v>
      </c>
      <c r="APJ109" s="29">
        <v>1102</v>
      </c>
      <c r="APK109" s="107">
        <v>1103</v>
      </c>
      <c r="APL109" s="29">
        <v>1104</v>
      </c>
      <c r="APM109" s="107">
        <v>1105</v>
      </c>
      <c r="APN109" s="29">
        <v>1106</v>
      </c>
      <c r="APO109" s="107">
        <v>1107</v>
      </c>
      <c r="APP109" s="29">
        <v>1108</v>
      </c>
      <c r="APQ109" s="107">
        <v>1109</v>
      </c>
      <c r="APR109" s="29">
        <v>1110</v>
      </c>
      <c r="APS109" s="107">
        <v>1111</v>
      </c>
      <c r="APT109" s="29">
        <v>1112</v>
      </c>
      <c r="APU109" s="107">
        <v>1113</v>
      </c>
      <c r="APV109" s="29">
        <v>1114</v>
      </c>
      <c r="APW109" s="107">
        <v>1115</v>
      </c>
      <c r="APX109" s="29">
        <v>1116</v>
      </c>
      <c r="APY109" s="107">
        <v>1117</v>
      </c>
      <c r="APZ109" s="29">
        <v>1118</v>
      </c>
      <c r="AQA109" s="107">
        <v>1119</v>
      </c>
      <c r="AQB109" s="29">
        <v>1120</v>
      </c>
      <c r="AQC109" s="107">
        <v>1121</v>
      </c>
      <c r="AQD109" s="29">
        <v>1122</v>
      </c>
      <c r="AQE109" s="107">
        <v>1123</v>
      </c>
      <c r="AQF109" s="29">
        <v>1124</v>
      </c>
      <c r="AQG109" s="107">
        <v>1125</v>
      </c>
      <c r="AQH109" s="29">
        <v>1126</v>
      </c>
      <c r="AQI109" s="107">
        <v>1127</v>
      </c>
      <c r="AQJ109" s="29">
        <v>1128</v>
      </c>
      <c r="AQK109" s="107">
        <v>1129</v>
      </c>
      <c r="AQL109" s="29">
        <v>1130</v>
      </c>
      <c r="AQM109" s="107">
        <v>1131</v>
      </c>
      <c r="AQN109" s="29">
        <v>1132</v>
      </c>
      <c r="AQO109" s="107">
        <v>1133</v>
      </c>
      <c r="AQP109" s="29">
        <v>1134</v>
      </c>
      <c r="AQQ109" s="107">
        <v>1135</v>
      </c>
      <c r="AQR109" s="29">
        <v>1136</v>
      </c>
      <c r="AQS109" s="107">
        <v>1137</v>
      </c>
      <c r="AQT109" s="29">
        <v>1138</v>
      </c>
      <c r="AQU109" s="107">
        <v>1139</v>
      </c>
      <c r="AQV109" s="29">
        <v>1140</v>
      </c>
      <c r="AQW109" s="107">
        <v>1141</v>
      </c>
      <c r="AQX109" s="29">
        <v>1142</v>
      </c>
      <c r="AQY109" s="107">
        <v>1143</v>
      </c>
      <c r="AQZ109" s="29">
        <v>1144</v>
      </c>
      <c r="ARA109" s="107">
        <v>1145</v>
      </c>
      <c r="ARB109" s="29">
        <v>1146</v>
      </c>
      <c r="ARC109" s="107">
        <v>1147</v>
      </c>
      <c r="ARD109" s="29">
        <v>1148</v>
      </c>
      <c r="ARE109" s="107">
        <v>1149</v>
      </c>
      <c r="ARF109" s="29">
        <v>1150</v>
      </c>
      <c r="ARG109" s="107">
        <v>1151</v>
      </c>
      <c r="ARH109" s="29">
        <v>1152</v>
      </c>
      <c r="ARI109" s="107">
        <v>1153</v>
      </c>
      <c r="ARJ109" s="29">
        <v>1154</v>
      </c>
      <c r="ARK109" s="107">
        <v>1155</v>
      </c>
      <c r="ARL109" s="29">
        <v>1156</v>
      </c>
      <c r="ARM109" s="107">
        <v>1157</v>
      </c>
      <c r="ARN109" s="29">
        <v>1158</v>
      </c>
      <c r="ARO109" s="107">
        <v>1159</v>
      </c>
      <c r="ARP109" s="29">
        <v>1160</v>
      </c>
      <c r="ARQ109" s="107">
        <v>1161</v>
      </c>
      <c r="ARR109" s="29">
        <v>1162</v>
      </c>
      <c r="ARS109" s="107">
        <v>1163</v>
      </c>
      <c r="ART109" s="29">
        <v>1164</v>
      </c>
      <c r="ARU109" s="107">
        <v>1165</v>
      </c>
      <c r="ARV109" s="29">
        <v>1166</v>
      </c>
      <c r="ARW109" s="107">
        <v>1167</v>
      </c>
      <c r="ARX109" s="29">
        <v>1168</v>
      </c>
      <c r="ARY109" s="107">
        <v>1169</v>
      </c>
      <c r="ARZ109" s="29">
        <v>1170</v>
      </c>
      <c r="ASA109" s="107">
        <v>1171</v>
      </c>
      <c r="ASB109" s="29">
        <v>1172</v>
      </c>
      <c r="ASC109" s="107">
        <v>1173</v>
      </c>
      <c r="ASD109" s="29">
        <v>1174</v>
      </c>
      <c r="ASE109" s="107">
        <v>1175</v>
      </c>
      <c r="ASF109" s="29">
        <v>1176</v>
      </c>
      <c r="ASG109" s="107">
        <v>1177</v>
      </c>
      <c r="ASH109" s="29">
        <v>1178</v>
      </c>
      <c r="ASI109" s="107">
        <v>1179</v>
      </c>
      <c r="ASJ109" s="29">
        <v>1180</v>
      </c>
      <c r="ASK109" s="107">
        <v>1181</v>
      </c>
      <c r="ASL109" s="29">
        <v>1182</v>
      </c>
      <c r="ASM109" s="107">
        <v>1183</v>
      </c>
      <c r="ASN109" s="29">
        <v>1184</v>
      </c>
      <c r="ASO109" s="107">
        <v>1185</v>
      </c>
      <c r="ASP109" s="29">
        <v>1186</v>
      </c>
      <c r="ASQ109" s="107">
        <v>1187</v>
      </c>
      <c r="ASR109" s="29">
        <v>1188</v>
      </c>
      <c r="ASS109" s="107">
        <v>1189</v>
      </c>
      <c r="AST109" s="29">
        <v>1190</v>
      </c>
      <c r="ASU109" s="107">
        <v>1191</v>
      </c>
      <c r="ASV109" s="29">
        <v>1192</v>
      </c>
      <c r="ASW109" s="107">
        <v>1193</v>
      </c>
      <c r="ASX109" s="29">
        <v>1194</v>
      </c>
      <c r="ASY109" s="107">
        <v>1195</v>
      </c>
      <c r="ASZ109" s="29">
        <v>1196</v>
      </c>
      <c r="ATA109" s="107">
        <v>1197</v>
      </c>
      <c r="ATB109" s="29">
        <v>1198</v>
      </c>
      <c r="ATC109" s="107">
        <v>1199</v>
      </c>
      <c r="ATD109" s="29">
        <v>1200</v>
      </c>
      <c r="ATE109" s="107">
        <v>1201</v>
      </c>
      <c r="ATF109" s="29">
        <v>1202</v>
      </c>
      <c r="ATG109" s="107">
        <v>1203</v>
      </c>
      <c r="ATH109" s="29">
        <v>1204</v>
      </c>
      <c r="ATI109" s="107">
        <v>1205</v>
      </c>
      <c r="ATJ109" s="29">
        <v>1206</v>
      </c>
      <c r="ATK109" s="107">
        <v>1207</v>
      </c>
      <c r="ATL109" s="29">
        <v>1208</v>
      </c>
      <c r="ATM109" s="107">
        <v>1209</v>
      </c>
      <c r="ATN109" s="29">
        <v>1210</v>
      </c>
      <c r="ATO109" s="107">
        <v>1211</v>
      </c>
      <c r="ATP109" s="29">
        <v>1212</v>
      </c>
      <c r="ATQ109" s="107">
        <v>1213</v>
      </c>
      <c r="ATR109" s="29">
        <v>1214</v>
      </c>
      <c r="ATS109" s="107">
        <v>1215</v>
      </c>
      <c r="ATT109" s="29">
        <v>1216</v>
      </c>
      <c r="ATU109" s="107">
        <v>1217</v>
      </c>
      <c r="ATV109" s="29">
        <v>1218</v>
      </c>
      <c r="ATW109" s="107">
        <v>1219</v>
      </c>
      <c r="ATX109" s="29">
        <v>1220</v>
      </c>
      <c r="ATY109" s="107">
        <v>1221</v>
      </c>
      <c r="ATZ109" s="29">
        <v>1222</v>
      </c>
      <c r="AUA109" s="107">
        <v>1223</v>
      </c>
      <c r="AUB109" s="29">
        <v>1224</v>
      </c>
      <c r="AUC109" s="107">
        <v>1225</v>
      </c>
      <c r="AUD109" s="29">
        <v>1226</v>
      </c>
      <c r="AUE109" s="107">
        <v>1227</v>
      </c>
      <c r="AUF109" s="29">
        <v>1228</v>
      </c>
      <c r="AUG109" s="107">
        <v>1229</v>
      </c>
      <c r="AUH109" s="29">
        <v>1230</v>
      </c>
      <c r="AUI109" s="107">
        <v>1231</v>
      </c>
      <c r="AUJ109" s="29">
        <v>1232</v>
      </c>
      <c r="AUK109" s="107">
        <v>1233</v>
      </c>
      <c r="AUL109" s="29">
        <v>1234</v>
      </c>
      <c r="AUM109" s="107">
        <v>1235</v>
      </c>
      <c r="AUN109" s="29">
        <v>1236</v>
      </c>
      <c r="AUO109" s="107">
        <v>1237</v>
      </c>
      <c r="AUP109" s="29">
        <v>1238</v>
      </c>
      <c r="AUQ109" s="107">
        <v>1239</v>
      </c>
      <c r="AUR109" s="29">
        <v>1240</v>
      </c>
      <c r="AUS109" s="107">
        <v>1241</v>
      </c>
      <c r="AUT109" s="29">
        <v>1242</v>
      </c>
      <c r="AUU109" s="107">
        <v>1243</v>
      </c>
      <c r="AUV109" s="29">
        <v>1244</v>
      </c>
      <c r="AUW109" s="107">
        <v>1245</v>
      </c>
      <c r="AUX109" s="29">
        <v>1246</v>
      </c>
      <c r="AUY109" s="107">
        <v>1247</v>
      </c>
      <c r="AUZ109" s="29">
        <v>1248</v>
      </c>
      <c r="AVA109" s="107">
        <v>1249</v>
      </c>
      <c r="AVB109" s="29">
        <v>1250</v>
      </c>
      <c r="AVC109" s="107">
        <v>1251</v>
      </c>
      <c r="AVD109" s="29">
        <v>1252</v>
      </c>
      <c r="AVE109" s="107">
        <v>1253</v>
      </c>
      <c r="AVF109" s="29">
        <v>1254</v>
      </c>
      <c r="AVG109" s="107">
        <v>1255</v>
      </c>
      <c r="AVH109" s="29">
        <v>1256</v>
      </c>
      <c r="AVI109" s="107">
        <v>1257</v>
      </c>
      <c r="AVJ109" s="29">
        <v>1258</v>
      </c>
      <c r="AVK109" s="107">
        <v>1259</v>
      </c>
      <c r="AVL109" s="29">
        <v>1260</v>
      </c>
      <c r="AVM109" s="107">
        <v>1261</v>
      </c>
      <c r="AVN109" s="29">
        <v>1262</v>
      </c>
      <c r="AVO109" s="107">
        <v>1263</v>
      </c>
      <c r="AVP109" s="29">
        <v>1264</v>
      </c>
      <c r="AVQ109" s="107">
        <v>1265</v>
      </c>
      <c r="AVR109" s="29">
        <v>1266</v>
      </c>
      <c r="AVS109" s="107">
        <v>1267</v>
      </c>
      <c r="AVT109" s="29">
        <v>1268</v>
      </c>
      <c r="AVU109" s="107">
        <v>1269</v>
      </c>
      <c r="AVV109" s="29">
        <v>1270</v>
      </c>
      <c r="AVW109" s="107">
        <v>1271</v>
      </c>
      <c r="AVX109" s="29">
        <v>1272</v>
      </c>
      <c r="AVY109" s="107">
        <v>1273</v>
      </c>
      <c r="AVZ109" s="29">
        <v>1274</v>
      </c>
      <c r="AWA109" s="107">
        <v>1275</v>
      </c>
      <c r="AWB109" s="29">
        <v>1276</v>
      </c>
      <c r="AWC109" s="107">
        <v>1277</v>
      </c>
      <c r="AWD109" s="29">
        <v>1278</v>
      </c>
      <c r="AWE109" s="107">
        <v>1279</v>
      </c>
      <c r="AWF109" s="29">
        <v>1280</v>
      </c>
      <c r="AWG109" s="107">
        <v>1281</v>
      </c>
      <c r="AWH109" s="29">
        <v>1282</v>
      </c>
      <c r="AWI109" s="107">
        <v>1283</v>
      </c>
      <c r="AWJ109" s="29">
        <v>1284</v>
      </c>
      <c r="AWK109" s="107">
        <v>1285</v>
      </c>
      <c r="AWL109" s="29">
        <v>1286</v>
      </c>
      <c r="AWM109" s="107">
        <v>1287</v>
      </c>
      <c r="AWN109" s="29">
        <v>1288</v>
      </c>
      <c r="AWO109" s="107">
        <v>1289</v>
      </c>
      <c r="AWP109" s="29">
        <v>1290</v>
      </c>
      <c r="AWQ109" s="107">
        <v>1291</v>
      </c>
      <c r="AWR109" s="29">
        <v>1292</v>
      </c>
      <c r="AWS109" s="107">
        <v>1293</v>
      </c>
      <c r="AWT109" s="29">
        <v>1294</v>
      </c>
      <c r="AWU109" s="107">
        <v>1295</v>
      </c>
      <c r="AWV109" s="29">
        <v>1296</v>
      </c>
      <c r="AWW109" s="107">
        <v>1297</v>
      </c>
      <c r="AWX109" s="29">
        <v>1298</v>
      </c>
      <c r="AWY109" s="107">
        <v>1299</v>
      </c>
      <c r="AWZ109" s="29">
        <v>1300</v>
      </c>
      <c r="AXA109" s="107">
        <v>1301</v>
      </c>
      <c r="AXB109" s="29">
        <v>1302</v>
      </c>
      <c r="AXC109" s="107">
        <v>1303</v>
      </c>
      <c r="AXD109" s="29">
        <v>1304</v>
      </c>
      <c r="AXE109" s="107">
        <v>1305</v>
      </c>
      <c r="AXF109" s="29">
        <v>1306</v>
      </c>
      <c r="AXG109" s="107">
        <v>1307</v>
      </c>
      <c r="AXH109" s="29">
        <v>1308</v>
      </c>
      <c r="AXI109" s="107">
        <v>1309</v>
      </c>
      <c r="AXJ109" s="29">
        <v>1310</v>
      </c>
      <c r="AXK109" s="107">
        <v>1311</v>
      </c>
      <c r="AXL109" s="29">
        <v>1312</v>
      </c>
      <c r="AXM109" s="107">
        <v>1313</v>
      </c>
      <c r="AXN109" s="29">
        <v>1314</v>
      </c>
      <c r="AXO109" s="107">
        <v>1315</v>
      </c>
      <c r="AXP109" s="29">
        <v>1316</v>
      </c>
      <c r="AXQ109" s="107">
        <v>1317</v>
      </c>
      <c r="AXR109" s="29">
        <v>1318</v>
      </c>
      <c r="AXS109" s="107">
        <v>1319</v>
      </c>
      <c r="AXT109" s="29">
        <v>1320</v>
      </c>
      <c r="AXU109" s="107">
        <v>1321</v>
      </c>
      <c r="AXV109" s="29">
        <v>1322</v>
      </c>
      <c r="AXW109" s="107">
        <v>1323</v>
      </c>
      <c r="AXX109" s="29">
        <v>1324</v>
      </c>
      <c r="AXY109" s="107">
        <v>1325</v>
      </c>
      <c r="AXZ109" s="29">
        <v>1326</v>
      </c>
      <c r="AYA109" s="107">
        <v>1327</v>
      </c>
      <c r="AYB109" s="29">
        <v>1328</v>
      </c>
      <c r="AYC109" s="107">
        <v>1329</v>
      </c>
      <c r="AYD109" s="29">
        <v>1330</v>
      </c>
      <c r="AYE109" s="107">
        <v>1331</v>
      </c>
      <c r="AYF109" s="29">
        <v>1332</v>
      </c>
      <c r="AYG109" s="107">
        <v>1333</v>
      </c>
      <c r="AYH109" s="29">
        <v>1334</v>
      </c>
      <c r="AYI109" s="107">
        <v>1335</v>
      </c>
      <c r="AYJ109" s="29">
        <v>1336</v>
      </c>
      <c r="AYK109" s="107">
        <v>1337</v>
      </c>
      <c r="AYL109" s="29">
        <v>1338</v>
      </c>
      <c r="AYM109" s="107">
        <v>1339</v>
      </c>
      <c r="AYN109" s="29">
        <v>1340</v>
      </c>
      <c r="AYO109" s="107">
        <v>1341</v>
      </c>
      <c r="AYP109" s="29">
        <v>1342</v>
      </c>
      <c r="AYQ109" s="107">
        <v>1343</v>
      </c>
      <c r="AYR109" s="29">
        <v>1344</v>
      </c>
      <c r="AYS109" s="107">
        <v>1345</v>
      </c>
      <c r="AYT109" s="29">
        <v>1346</v>
      </c>
      <c r="AYU109" s="107">
        <v>1347</v>
      </c>
      <c r="AYV109" s="29">
        <v>1348</v>
      </c>
      <c r="AYW109" s="107">
        <v>1349</v>
      </c>
      <c r="AYX109" s="29">
        <v>1350</v>
      </c>
      <c r="AYY109" s="107">
        <v>1351</v>
      </c>
      <c r="AYZ109" s="29">
        <v>1352</v>
      </c>
      <c r="AZA109" s="107">
        <v>1353</v>
      </c>
      <c r="AZB109" s="29">
        <v>1354</v>
      </c>
      <c r="AZC109" s="107">
        <v>1355</v>
      </c>
      <c r="AZD109" s="29">
        <v>1356</v>
      </c>
      <c r="AZE109" s="107">
        <v>1357</v>
      </c>
      <c r="AZF109" s="29">
        <v>1358</v>
      </c>
      <c r="AZG109" s="107">
        <v>1359</v>
      </c>
      <c r="AZH109" s="29">
        <v>1360</v>
      </c>
      <c r="AZI109" s="107">
        <v>1361</v>
      </c>
      <c r="AZJ109" s="29">
        <v>1362</v>
      </c>
      <c r="AZK109" s="107">
        <v>1363</v>
      </c>
      <c r="AZL109" s="29">
        <v>1364</v>
      </c>
      <c r="AZM109" s="107">
        <v>1365</v>
      </c>
      <c r="AZN109" s="29">
        <v>1366</v>
      </c>
      <c r="AZO109" s="107">
        <v>1367</v>
      </c>
      <c r="AZP109" s="29">
        <v>1368</v>
      </c>
      <c r="AZQ109" s="107">
        <v>1369</v>
      </c>
      <c r="AZR109" s="29">
        <v>1370</v>
      </c>
      <c r="AZS109" s="107">
        <v>1371</v>
      </c>
      <c r="AZT109" s="29">
        <v>1372</v>
      </c>
      <c r="AZU109" s="107">
        <v>1373</v>
      </c>
      <c r="AZV109" s="29">
        <v>1374</v>
      </c>
      <c r="AZW109" s="107">
        <v>1375</v>
      </c>
      <c r="AZX109" s="29">
        <v>1376</v>
      </c>
      <c r="AZY109" s="107">
        <v>1377</v>
      </c>
      <c r="AZZ109" s="29">
        <v>1378</v>
      </c>
      <c r="BAA109" s="107">
        <v>1379</v>
      </c>
      <c r="BAB109" s="29">
        <v>1380</v>
      </c>
      <c r="BAC109" s="107">
        <v>1381</v>
      </c>
      <c r="BAD109" s="29">
        <v>1382</v>
      </c>
      <c r="BAE109" s="107">
        <v>1383</v>
      </c>
      <c r="BAF109" s="29">
        <v>1384</v>
      </c>
      <c r="BAG109" s="107">
        <v>1385</v>
      </c>
      <c r="BAH109" s="29">
        <v>1386</v>
      </c>
      <c r="BAI109" s="107">
        <v>1387</v>
      </c>
      <c r="BAJ109" s="29">
        <v>1388</v>
      </c>
      <c r="BAK109" s="107">
        <v>1389</v>
      </c>
      <c r="BAL109" s="29">
        <v>1390</v>
      </c>
      <c r="BAM109" s="107">
        <v>1391</v>
      </c>
      <c r="BAN109" s="29">
        <v>1392</v>
      </c>
      <c r="BAO109" s="107">
        <v>1393</v>
      </c>
      <c r="BAP109" s="29">
        <v>1394</v>
      </c>
      <c r="BAQ109" s="107">
        <v>1395</v>
      </c>
      <c r="BAR109" s="29">
        <v>1396</v>
      </c>
      <c r="BAS109" s="107">
        <v>1397</v>
      </c>
      <c r="BAT109" s="29">
        <v>1398</v>
      </c>
      <c r="BAU109" s="107">
        <v>1399</v>
      </c>
      <c r="BAV109" s="29">
        <v>1400</v>
      </c>
      <c r="BAW109" s="107">
        <v>1401</v>
      </c>
      <c r="BAX109" s="29">
        <v>1402</v>
      </c>
      <c r="BAY109" s="107">
        <v>1403</v>
      </c>
      <c r="BAZ109" s="29">
        <v>1404</v>
      </c>
      <c r="BBA109" s="107">
        <v>1405</v>
      </c>
      <c r="BBB109" s="29">
        <v>1406</v>
      </c>
      <c r="BBC109" s="107">
        <v>1407</v>
      </c>
      <c r="BBD109" s="29">
        <v>1408</v>
      </c>
      <c r="BBE109" s="107">
        <v>1409</v>
      </c>
      <c r="BBF109" s="29">
        <v>1410</v>
      </c>
      <c r="BBG109" s="107">
        <v>1411</v>
      </c>
      <c r="BBH109" s="29">
        <v>1412</v>
      </c>
      <c r="BBI109" s="107">
        <v>1413</v>
      </c>
      <c r="BBJ109" s="29">
        <v>1414</v>
      </c>
      <c r="BBK109" s="107">
        <v>1415</v>
      </c>
      <c r="BBL109" s="29">
        <v>1416</v>
      </c>
      <c r="BBM109" s="107">
        <v>1417</v>
      </c>
      <c r="BBN109" s="29">
        <v>1418</v>
      </c>
      <c r="BBO109" s="107">
        <v>1419</v>
      </c>
      <c r="BBP109" s="29">
        <v>1420</v>
      </c>
      <c r="BBQ109" s="107">
        <v>1421</v>
      </c>
      <c r="BBR109" s="29">
        <v>1422</v>
      </c>
      <c r="BBS109" s="107">
        <v>1423</v>
      </c>
      <c r="BBT109" s="29">
        <v>1424</v>
      </c>
      <c r="BBU109" s="107">
        <v>1425</v>
      </c>
      <c r="BBV109" s="29">
        <v>1426</v>
      </c>
      <c r="BBW109" s="107">
        <v>1427</v>
      </c>
      <c r="BBX109" s="29">
        <v>1428</v>
      </c>
      <c r="BBY109" s="107">
        <v>1429</v>
      </c>
      <c r="BBZ109" s="29">
        <v>1430</v>
      </c>
      <c r="BCA109" s="107">
        <v>1431</v>
      </c>
      <c r="BCB109" s="29">
        <v>1432</v>
      </c>
      <c r="BCC109" s="107">
        <v>1433</v>
      </c>
      <c r="BCD109" s="29">
        <v>1434</v>
      </c>
      <c r="BCE109" s="107">
        <v>1435</v>
      </c>
      <c r="BCF109" s="29">
        <v>1436</v>
      </c>
      <c r="BCG109" s="107">
        <v>1437</v>
      </c>
      <c r="BCH109" s="29">
        <v>1438</v>
      </c>
      <c r="BCI109" s="107">
        <v>1439</v>
      </c>
      <c r="BCJ109" s="29">
        <v>1440</v>
      </c>
      <c r="BCK109" s="107">
        <v>1441</v>
      </c>
      <c r="BCL109" s="29">
        <v>1442</v>
      </c>
      <c r="BCM109" s="107">
        <v>1443</v>
      </c>
      <c r="BCN109" s="29">
        <v>1444</v>
      </c>
      <c r="BCO109" s="107">
        <v>1445</v>
      </c>
      <c r="BCP109" s="29">
        <v>1446</v>
      </c>
      <c r="BCQ109" s="107">
        <v>1447</v>
      </c>
      <c r="BCR109" s="29">
        <v>1448</v>
      </c>
      <c r="BCS109" s="107">
        <v>1449</v>
      </c>
      <c r="BCT109" s="29">
        <v>1450</v>
      </c>
      <c r="BCU109" s="107">
        <v>1451</v>
      </c>
      <c r="BCV109" s="29">
        <v>1452</v>
      </c>
      <c r="BCW109" s="107">
        <v>1453</v>
      </c>
      <c r="BCX109" s="29">
        <v>1454</v>
      </c>
      <c r="BCY109" s="107">
        <v>1455</v>
      </c>
      <c r="BCZ109" s="29">
        <v>1456</v>
      </c>
      <c r="BDA109" s="107">
        <v>1457</v>
      </c>
      <c r="BDB109" s="29">
        <v>1458</v>
      </c>
      <c r="BDC109" s="107">
        <v>1459</v>
      </c>
      <c r="BDD109" s="29">
        <v>1460</v>
      </c>
      <c r="BDE109" s="107">
        <v>1461</v>
      </c>
      <c r="BDF109" s="29">
        <v>1462</v>
      </c>
      <c r="BDG109" s="107">
        <v>1463</v>
      </c>
      <c r="BDH109" s="29">
        <v>1464</v>
      </c>
      <c r="BDI109" s="107">
        <v>1465</v>
      </c>
      <c r="BDJ109" s="29">
        <v>1466</v>
      </c>
      <c r="BDK109" s="107">
        <v>1467</v>
      </c>
      <c r="BDL109" s="29">
        <v>1468</v>
      </c>
      <c r="BDM109" s="107">
        <v>1469</v>
      </c>
      <c r="BDN109" s="29">
        <v>1470</v>
      </c>
      <c r="BDO109" s="107">
        <v>1471</v>
      </c>
      <c r="BDP109" s="29">
        <v>1472</v>
      </c>
      <c r="BDQ109" s="107">
        <v>1473</v>
      </c>
      <c r="BDR109" s="29">
        <v>1474</v>
      </c>
      <c r="BDS109" s="107">
        <v>1475</v>
      </c>
      <c r="BDT109" s="29">
        <v>1476</v>
      </c>
      <c r="BDU109" s="107">
        <v>1477</v>
      </c>
      <c r="BDV109" s="29">
        <v>1478</v>
      </c>
      <c r="BDW109" s="107">
        <v>1479</v>
      </c>
      <c r="BDX109" s="29">
        <v>1480</v>
      </c>
      <c r="BDY109" s="107">
        <v>1481</v>
      </c>
      <c r="BDZ109" s="29">
        <v>1482</v>
      </c>
      <c r="BEA109" s="107">
        <v>1483</v>
      </c>
      <c r="BEB109" s="29">
        <v>1484</v>
      </c>
      <c r="BEC109" s="107">
        <v>1485</v>
      </c>
      <c r="BED109" s="29">
        <v>1486</v>
      </c>
      <c r="BEE109" s="107">
        <v>1487</v>
      </c>
      <c r="BEF109" s="29">
        <v>1488</v>
      </c>
      <c r="BEG109" s="107">
        <v>1489</v>
      </c>
      <c r="BEH109" s="29">
        <v>1490</v>
      </c>
      <c r="BEI109" s="107">
        <v>1491</v>
      </c>
      <c r="BEJ109" s="29">
        <v>1492</v>
      </c>
      <c r="BEK109" s="107">
        <v>1493</v>
      </c>
      <c r="BEL109" s="29">
        <v>1494</v>
      </c>
      <c r="BEM109" s="107">
        <v>1495</v>
      </c>
      <c r="BEN109" s="29">
        <v>1496</v>
      </c>
      <c r="BEO109" s="107">
        <v>1497</v>
      </c>
      <c r="BEP109" s="29">
        <v>1498</v>
      </c>
      <c r="BEQ109" s="107">
        <v>1499</v>
      </c>
      <c r="BER109" s="29">
        <v>1500</v>
      </c>
      <c r="BES109" s="107">
        <v>1501</v>
      </c>
      <c r="BET109" s="29">
        <v>1502</v>
      </c>
      <c r="BEU109" s="107">
        <v>1503</v>
      </c>
      <c r="BEV109" s="29">
        <v>1504</v>
      </c>
      <c r="BEW109" s="107">
        <v>1505</v>
      </c>
      <c r="BEX109" s="29">
        <v>1506</v>
      </c>
      <c r="BEY109" s="107">
        <v>1507</v>
      </c>
      <c r="BEZ109" s="29">
        <v>1508</v>
      </c>
      <c r="BFA109" s="107">
        <v>1509</v>
      </c>
      <c r="BFB109" s="29">
        <v>1510</v>
      </c>
      <c r="BFC109" s="107">
        <v>1511</v>
      </c>
      <c r="BFD109" s="29">
        <v>1512</v>
      </c>
      <c r="BFE109" s="107">
        <v>1513</v>
      </c>
      <c r="BFF109" s="29">
        <v>1514</v>
      </c>
      <c r="BFG109" s="107">
        <v>1515</v>
      </c>
      <c r="BFH109" s="29">
        <v>1516</v>
      </c>
      <c r="BFI109" s="107">
        <v>1517</v>
      </c>
      <c r="BFJ109" s="29">
        <v>1518</v>
      </c>
      <c r="BFK109" s="107">
        <v>1519</v>
      </c>
      <c r="BFL109" s="29">
        <v>1520</v>
      </c>
      <c r="BFM109" s="107">
        <v>1521</v>
      </c>
      <c r="BFN109" s="29">
        <v>1522</v>
      </c>
      <c r="BFO109" s="107">
        <v>1523</v>
      </c>
      <c r="BFP109" s="29">
        <v>1524</v>
      </c>
      <c r="BFQ109" s="107">
        <v>1525</v>
      </c>
      <c r="BFR109" s="29">
        <v>1526</v>
      </c>
      <c r="BFS109" s="107">
        <v>1527</v>
      </c>
      <c r="BFT109" s="29">
        <v>1528</v>
      </c>
      <c r="BFU109" s="107">
        <v>1529</v>
      </c>
      <c r="BFV109" s="29">
        <v>1530</v>
      </c>
      <c r="BFW109" s="107">
        <v>1531</v>
      </c>
      <c r="BFX109" s="29">
        <v>1532</v>
      </c>
      <c r="BFY109" s="107">
        <v>1533</v>
      </c>
      <c r="BFZ109" s="29">
        <v>1534</v>
      </c>
      <c r="BGA109" s="107">
        <v>1535</v>
      </c>
      <c r="BGB109" s="29">
        <v>1536</v>
      </c>
      <c r="BGC109" s="107">
        <v>1537</v>
      </c>
      <c r="BGD109" s="29">
        <v>1538</v>
      </c>
      <c r="BGE109" s="107">
        <v>1539</v>
      </c>
      <c r="BGF109" s="29">
        <v>1540</v>
      </c>
      <c r="BGG109" s="107">
        <v>1541</v>
      </c>
      <c r="BGH109" s="29">
        <v>1542</v>
      </c>
      <c r="BGI109" s="107">
        <v>1543</v>
      </c>
      <c r="BGJ109" s="29">
        <v>1544</v>
      </c>
      <c r="BGK109" s="107">
        <v>1545</v>
      </c>
      <c r="BGL109" s="29">
        <v>1546</v>
      </c>
      <c r="BGM109" s="107">
        <v>1547</v>
      </c>
      <c r="BGN109" s="29">
        <v>1548</v>
      </c>
      <c r="BGO109" s="107">
        <v>1549</v>
      </c>
      <c r="BGP109" s="29">
        <v>1550</v>
      </c>
      <c r="BGQ109" s="107">
        <v>1551</v>
      </c>
      <c r="BGR109" s="29">
        <v>1552</v>
      </c>
      <c r="BGS109" s="107">
        <v>1553</v>
      </c>
      <c r="BGT109" s="29">
        <v>1554</v>
      </c>
      <c r="BGU109" s="107">
        <v>1555</v>
      </c>
      <c r="BGV109" s="29">
        <v>1556</v>
      </c>
      <c r="BGW109" s="107">
        <v>1557</v>
      </c>
      <c r="BGX109" s="29">
        <v>1558</v>
      </c>
      <c r="BGY109" s="107">
        <v>1559</v>
      </c>
      <c r="BGZ109" s="29">
        <v>1560</v>
      </c>
      <c r="BHA109" s="107">
        <v>1561</v>
      </c>
      <c r="BHB109" s="29">
        <v>1562</v>
      </c>
      <c r="BHC109" s="107">
        <v>1563</v>
      </c>
      <c r="BHD109" s="29">
        <v>1564</v>
      </c>
      <c r="BHE109" s="107">
        <v>1565</v>
      </c>
      <c r="BHF109" s="29">
        <v>1566</v>
      </c>
      <c r="BHG109" s="107">
        <v>1567</v>
      </c>
      <c r="BHH109" s="29">
        <v>1568</v>
      </c>
      <c r="BHI109" s="107">
        <v>1569</v>
      </c>
      <c r="BHJ109" s="29">
        <v>1570</v>
      </c>
      <c r="BHK109" s="107">
        <v>1571</v>
      </c>
      <c r="BHL109" s="29">
        <v>1572</v>
      </c>
      <c r="BHM109" s="107">
        <v>1573</v>
      </c>
      <c r="BHN109" s="29">
        <v>1574</v>
      </c>
      <c r="BHO109" s="107">
        <v>1575</v>
      </c>
      <c r="BHP109" s="29">
        <v>1576</v>
      </c>
      <c r="BHQ109" s="107">
        <v>1577</v>
      </c>
      <c r="BHR109" s="29">
        <v>1578</v>
      </c>
      <c r="BHS109" s="107">
        <v>1579</v>
      </c>
      <c r="BHT109" s="29">
        <v>1580</v>
      </c>
      <c r="BHU109" s="107">
        <v>1581</v>
      </c>
      <c r="BHV109" s="29">
        <v>1582</v>
      </c>
      <c r="BHW109" s="107">
        <v>1583</v>
      </c>
      <c r="BHX109" s="29">
        <v>1584</v>
      </c>
      <c r="BHY109" s="107">
        <v>1585</v>
      </c>
      <c r="BHZ109" s="29">
        <v>1586</v>
      </c>
      <c r="BIA109" s="107">
        <v>1587</v>
      </c>
      <c r="BIB109" s="29">
        <v>1588</v>
      </c>
      <c r="BIC109" s="107">
        <v>1589</v>
      </c>
      <c r="BID109" s="29">
        <v>1590</v>
      </c>
      <c r="BIE109" s="107">
        <v>1591</v>
      </c>
      <c r="BIF109" s="29">
        <v>1592</v>
      </c>
      <c r="BIG109" s="107">
        <v>1593</v>
      </c>
      <c r="BIH109" s="29">
        <v>1594</v>
      </c>
      <c r="BII109" s="107">
        <v>1595</v>
      </c>
      <c r="BIJ109" s="29">
        <v>1596</v>
      </c>
      <c r="BIK109" s="107">
        <v>1597</v>
      </c>
      <c r="BIL109" s="29">
        <v>1598</v>
      </c>
      <c r="BIM109" s="107">
        <v>1599</v>
      </c>
      <c r="BIN109" s="29">
        <v>1600</v>
      </c>
      <c r="BIO109" s="107">
        <v>1601</v>
      </c>
      <c r="BIP109" s="29">
        <v>1602</v>
      </c>
      <c r="BIQ109" s="107">
        <v>1603</v>
      </c>
      <c r="BIR109" s="29">
        <v>1604</v>
      </c>
      <c r="BIS109" s="107">
        <v>1605</v>
      </c>
      <c r="BIT109" s="29">
        <v>1606</v>
      </c>
      <c r="BIU109" s="107">
        <v>1607</v>
      </c>
      <c r="BIV109" s="29">
        <v>1608</v>
      </c>
      <c r="BIW109" s="107">
        <v>1609</v>
      </c>
      <c r="BIX109" s="29">
        <v>1610</v>
      </c>
      <c r="BIY109" s="107">
        <v>1611</v>
      </c>
      <c r="BIZ109" s="29">
        <v>1612</v>
      </c>
      <c r="BJA109" s="107">
        <v>1613</v>
      </c>
      <c r="BJB109" s="29">
        <v>1614</v>
      </c>
      <c r="BJC109" s="107">
        <v>1615</v>
      </c>
      <c r="BJD109" s="29">
        <v>1616</v>
      </c>
      <c r="BJE109" s="107">
        <v>1617</v>
      </c>
      <c r="BJF109" s="29">
        <v>1618</v>
      </c>
      <c r="BJG109" s="107">
        <v>1619</v>
      </c>
      <c r="BJH109" s="29">
        <v>1620</v>
      </c>
      <c r="BJI109" s="107">
        <v>1621</v>
      </c>
      <c r="BJJ109" s="29">
        <v>1622</v>
      </c>
      <c r="BJK109" s="107">
        <v>1623</v>
      </c>
      <c r="BJL109" s="29">
        <v>1624</v>
      </c>
      <c r="BJM109" s="107">
        <v>1625</v>
      </c>
      <c r="BJN109" s="29">
        <v>1626</v>
      </c>
      <c r="BJO109" s="107">
        <v>1627</v>
      </c>
      <c r="BJP109" s="29">
        <v>1628</v>
      </c>
      <c r="BJQ109" s="107">
        <v>1629</v>
      </c>
      <c r="BJR109" s="29">
        <v>1630</v>
      </c>
      <c r="BJS109" s="107">
        <v>1631</v>
      </c>
      <c r="BJT109" s="29">
        <v>1632</v>
      </c>
      <c r="BJU109" s="107">
        <v>1633</v>
      </c>
      <c r="BJV109" s="29">
        <v>1634</v>
      </c>
      <c r="BJW109" s="107">
        <v>1635</v>
      </c>
      <c r="BJX109" s="29">
        <v>1636</v>
      </c>
      <c r="BJY109" s="107">
        <v>1637</v>
      </c>
      <c r="BJZ109" s="29">
        <v>1638</v>
      </c>
      <c r="BKA109" s="107">
        <v>1639</v>
      </c>
      <c r="BKB109" s="29">
        <v>1640</v>
      </c>
      <c r="BKC109" s="107">
        <v>1641</v>
      </c>
      <c r="BKD109" s="29">
        <v>1642</v>
      </c>
      <c r="BKE109" s="107">
        <v>1643</v>
      </c>
      <c r="BKF109" s="29">
        <v>1644</v>
      </c>
      <c r="BKG109" s="107">
        <v>1645</v>
      </c>
      <c r="BKH109" s="29">
        <v>1646</v>
      </c>
      <c r="BKI109" s="107">
        <v>1647</v>
      </c>
      <c r="BKJ109" s="29">
        <v>1648</v>
      </c>
      <c r="BKK109" s="107">
        <v>1649</v>
      </c>
      <c r="BKL109" s="29">
        <v>1650</v>
      </c>
      <c r="BKM109" s="107">
        <v>1651</v>
      </c>
      <c r="BKN109" s="29">
        <v>1652</v>
      </c>
      <c r="BKO109" s="107">
        <v>1653</v>
      </c>
      <c r="BKP109" s="29">
        <v>1654</v>
      </c>
      <c r="BKQ109" s="107">
        <v>1655</v>
      </c>
      <c r="BKR109" s="29">
        <v>1656</v>
      </c>
      <c r="BKS109" s="107">
        <v>1657</v>
      </c>
      <c r="BKT109" s="29">
        <v>1658</v>
      </c>
      <c r="BKU109" s="107">
        <v>1659</v>
      </c>
      <c r="BKV109" s="29">
        <v>1660</v>
      </c>
      <c r="BKW109" s="107">
        <v>1661</v>
      </c>
      <c r="BKX109" s="29">
        <v>1662</v>
      </c>
      <c r="BKY109" s="107">
        <v>1663</v>
      </c>
      <c r="BKZ109" s="29">
        <v>1664</v>
      </c>
      <c r="BLA109" s="107">
        <v>1665</v>
      </c>
      <c r="BLB109" s="29">
        <v>1666</v>
      </c>
      <c r="BLC109" s="107">
        <v>1667</v>
      </c>
      <c r="BLD109" s="29">
        <v>1668</v>
      </c>
      <c r="BLE109" s="107">
        <v>1669</v>
      </c>
      <c r="BLF109" s="29">
        <v>1670</v>
      </c>
      <c r="BLG109" s="107">
        <v>1671</v>
      </c>
      <c r="BLH109" s="29">
        <v>1672</v>
      </c>
      <c r="BLI109" s="107">
        <v>1673</v>
      </c>
      <c r="BLJ109" s="29">
        <v>1674</v>
      </c>
      <c r="BLK109" s="107">
        <v>1675</v>
      </c>
      <c r="BLL109" s="29">
        <v>1676</v>
      </c>
      <c r="BLM109" s="107">
        <v>1677</v>
      </c>
      <c r="BLN109" s="29">
        <v>1678</v>
      </c>
      <c r="BLO109" s="107">
        <v>1679</v>
      </c>
      <c r="BLP109" s="29">
        <v>1680</v>
      </c>
      <c r="BLQ109" s="107">
        <v>1681</v>
      </c>
      <c r="BLR109" s="29">
        <v>1682</v>
      </c>
      <c r="BLS109" s="107">
        <v>1683</v>
      </c>
      <c r="BLT109" s="29">
        <v>1684</v>
      </c>
      <c r="BLU109" s="107">
        <v>1685</v>
      </c>
      <c r="BLV109" s="29">
        <v>1686</v>
      </c>
      <c r="BLW109" s="107">
        <v>1687</v>
      </c>
      <c r="BLX109" s="29">
        <v>1688</v>
      </c>
      <c r="BLY109" s="107">
        <v>1689</v>
      </c>
      <c r="BLZ109" s="29">
        <v>1690</v>
      </c>
      <c r="BMA109" s="107">
        <v>1691</v>
      </c>
      <c r="BMB109" s="29">
        <v>1692</v>
      </c>
      <c r="BMC109" s="107">
        <v>1693</v>
      </c>
      <c r="BMD109" s="29">
        <v>1694</v>
      </c>
      <c r="BME109" s="107">
        <v>1695</v>
      </c>
      <c r="BMF109" s="29">
        <v>1696</v>
      </c>
      <c r="BMG109" s="107">
        <v>1697</v>
      </c>
      <c r="BMH109" s="29">
        <v>1698</v>
      </c>
      <c r="BMI109" s="107">
        <v>1699</v>
      </c>
      <c r="BMJ109" s="29">
        <v>1700</v>
      </c>
      <c r="BMK109" s="107">
        <v>1701</v>
      </c>
      <c r="BML109" s="29">
        <v>1702</v>
      </c>
      <c r="BMM109" s="107">
        <v>1703</v>
      </c>
      <c r="BMN109" s="29">
        <v>1704</v>
      </c>
      <c r="BMO109" s="107">
        <v>1705</v>
      </c>
      <c r="BMP109" s="29">
        <v>1706</v>
      </c>
      <c r="BMQ109" s="107">
        <v>1707</v>
      </c>
      <c r="BMR109" s="29">
        <v>1708</v>
      </c>
      <c r="BMS109" s="107">
        <v>1709</v>
      </c>
      <c r="BMT109" s="29">
        <v>1710</v>
      </c>
      <c r="BMU109" s="107">
        <v>1711</v>
      </c>
      <c r="BMV109" s="29">
        <v>1712</v>
      </c>
      <c r="BMW109" s="107">
        <v>1713</v>
      </c>
      <c r="BMX109" s="29">
        <v>1714</v>
      </c>
      <c r="BMY109" s="107">
        <v>1715</v>
      </c>
      <c r="BMZ109" s="29">
        <v>1716</v>
      </c>
      <c r="BNA109" s="107">
        <v>1717</v>
      </c>
      <c r="BNB109" s="29">
        <v>1718</v>
      </c>
      <c r="BNC109" s="107">
        <v>1719</v>
      </c>
      <c r="BND109" s="29">
        <v>1720</v>
      </c>
      <c r="BNE109" s="107">
        <v>1721</v>
      </c>
      <c r="BNF109" s="29">
        <v>1722</v>
      </c>
      <c r="BNG109" s="107">
        <v>1723</v>
      </c>
      <c r="BNH109" s="29">
        <v>1724</v>
      </c>
      <c r="BNI109" s="107">
        <v>1725</v>
      </c>
      <c r="BNJ109" s="29">
        <v>1726</v>
      </c>
      <c r="BNK109" s="107">
        <v>1727</v>
      </c>
      <c r="BNL109" s="29">
        <v>1728</v>
      </c>
      <c r="BNM109" s="107">
        <v>1729</v>
      </c>
      <c r="BNN109" s="29">
        <v>1730</v>
      </c>
      <c r="BNO109" s="107">
        <v>1731</v>
      </c>
      <c r="BNP109" s="29">
        <v>1732</v>
      </c>
      <c r="BNQ109" s="107">
        <v>1733</v>
      </c>
      <c r="BNR109" s="29">
        <v>1734</v>
      </c>
      <c r="BNS109" s="107">
        <v>1735</v>
      </c>
      <c r="BNT109" s="29">
        <v>1736</v>
      </c>
      <c r="BNU109" s="107">
        <v>1737</v>
      </c>
      <c r="BNV109" s="29">
        <v>1738</v>
      </c>
      <c r="BNW109" s="107">
        <v>1739</v>
      </c>
      <c r="BNX109" s="29">
        <v>1740</v>
      </c>
      <c r="BNY109" s="107">
        <v>1741</v>
      </c>
      <c r="BNZ109" s="29">
        <v>1742</v>
      </c>
      <c r="BOA109" s="107">
        <v>1743</v>
      </c>
      <c r="BOB109" s="29">
        <v>1744</v>
      </c>
      <c r="BOC109" s="107">
        <v>1745</v>
      </c>
      <c r="BOD109" s="29">
        <v>1746</v>
      </c>
      <c r="BOE109" s="107">
        <v>1747</v>
      </c>
      <c r="BOF109" s="29">
        <v>1748</v>
      </c>
      <c r="BOG109" s="107">
        <v>1749</v>
      </c>
      <c r="BOH109" s="29">
        <v>1750</v>
      </c>
      <c r="BOI109" s="107">
        <v>1751</v>
      </c>
      <c r="BOJ109" s="29">
        <v>1752</v>
      </c>
      <c r="BOK109" s="107">
        <v>1753</v>
      </c>
      <c r="BOL109" s="29">
        <v>1754</v>
      </c>
      <c r="BOM109" s="107">
        <v>1755</v>
      </c>
      <c r="BON109" s="29">
        <v>1756</v>
      </c>
      <c r="BOO109" s="107">
        <v>1757</v>
      </c>
      <c r="BOP109" s="29">
        <v>1758</v>
      </c>
      <c r="BOQ109" s="107">
        <v>1759</v>
      </c>
      <c r="BOR109" s="29">
        <v>1760</v>
      </c>
      <c r="BOS109" s="107">
        <v>1761</v>
      </c>
      <c r="BOT109" s="29">
        <v>1762</v>
      </c>
      <c r="BOU109" s="107">
        <v>1763</v>
      </c>
      <c r="BOV109" s="29">
        <v>1764</v>
      </c>
      <c r="BOW109" s="107">
        <v>1765</v>
      </c>
      <c r="BOX109" s="29">
        <v>1766</v>
      </c>
      <c r="BOY109" s="107">
        <v>1767</v>
      </c>
      <c r="BOZ109" s="29">
        <v>1768</v>
      </c>
      <c r="BPA109" s="107">
        <v>1769</v>
      </c>
      <c r="BPB109" s="29">
        <v>1770</v>
      </c>
      <c r="BPC109" s="107">
        <v>1771</v>
      </c>
      <c r="BPD109" s="29">
        <v>1772</v>
      </c>
      <c r="BPE109" s="107">
        <v>1773</v>
      </c>
      <c r="BPF109" s="29">
        <v>1774</v>
      </c>
      <c r="BPG109" s="107">
        <v>1775</v>
      </c>
      <c r="BPH109" s="29">
        <v>1776</v>
      </c>
      <c r="BPI109" s="107">
        <v>1777</v>
      </c>
      <c r="BPJ109" s="29">
        <v>1778</v>
      </c>
      <c r="BPK109" s="107">
        <v>1779</v>
      </c>
      <c r="BPL109" s="29">
        <v>1780</v>
      </c>
      <c r="BPM109" s="107">
        <v>1781</v>
      </c>
      <c r="BPN109" s="29">
        <v>1782</v>
      </c>
      <c r="BPO109" s="107">
        <v>1783</v>
      </c>
      <c r="BPP109" s="29">
        <v>1784</v>
      </c>
      <c r="BPQ109" s="107">
        <v>1785</v>
      </c>
      <c r="BPR109" s="29">
        <v>1786</v>
      </c>
      <c r="BPS109" s="107">
        <v>1787</v>
      </c>
      <c r="BPT109" s="29">
        <v>1788</v>
      </c>
      <c r="BPU109" s="107">
        <v>1789</v>
      </c>
      <c r="BPV109" s="29">
        <v>1790</v>
      </c>
      <c r="BPW109" s="107">
        <v>1791</v>
      </c>
      <c r="BPX109" s="29">
        <v>1792</v>
      </c>
      <c r="BPY109" s="107">
        <v>1793</v>
      </c>
      <c r="BPZ109" s="29">
        <v>1794</v>
      </c>
      <c r="BQA109" s="107">
        <v>1795</v>
      </c>
      <c r="BQB109" s="29">
        <v>1796</v>
      </c>
      <c r="BQC109" s="107">
        <v>1797</v>
      </c>
      <c r="BQD109" s="29">
        <v>1798</v>
      </c>
      <c r="BQE109" s="107">
        <v>1799</v>
      </c>
      <c r="BQF109" s="29">
        <v>1800</v>
      </c>
      <c r="BQG109" s="107">
        <v>1801</v>
      </c>
      <c r="BQH109" s="29">
        <v>1802</v>
      </c>
      <c r="BQI109" s="107">
        <v>1803</v>
      </c>
      <c r="BQJ109" s="29">
        <v>1804</v>
      </c>
      <c r="BQK109" s="107">
        <v>1805</v>
      </c>
      <c r="BQL109" s="29">
        <v>1806</v>
      </c>
      <c r="BQM109" s="107">
        <v>1807</v>
      </c>
      <c r="BQN109" s="29">
        <v>1808</v>
      </c>
      <c r="BQO109" s="107">
        <v>1809</v>
      </c>
      <c r="BQP109" s="29">
        <v>1810</v>
      </c>
      <c r="BQQ109" s="107">
        <v>1811</v>
      </c>
      <c r="BQR109" s="29">
        <v>1812</v>
      </c>
      <c r="BQS109" s="107">
        <v>1813</v>
      </c>
      <c r="BQT109" s="29">
        <v>1814</v>
      </c>
      <c r="BQU109" s="107">
        <v>1815</v>
      </c>
      <c r="BQV109" s="29">
        <v>1816</v>
      </c>
      <c r="BQW109" s="107">
        <v>1817</v>
      </c>
      <c r="BQX109" s="29">
        <v>1818</v>
      </c>
      <c r="BQY109" s="107">
        <v>1819</v>
      </c>
      <c r="BQZ109" s="29">
        <v>1820</v>
      </c>
      <c r="BRA109" s="107">
        <v>1821</v>
      </c>
      <c r="BRB109" s="29">
        <v>1822</v>
      </c>
      <c r="BRC109" s="107">
        <v>1823</v>
      </c>
      <c r="BRD109" s="29">
        <v>1824</v>
      </c>
      <c r="BRE109" s="107">
        <v>1825</v>
      </c>
      <c r="BRF109" s="29">
        <v>1826</v>
      </c>
      <c r="BRG109" s="107">
        <v>1827</v>
      </c>
      <c r="BRH109" s="29">
        <v>1828</v>
      </c>
      <c r="BRI109" s="107">
        <v>1829</v>
      </c>
      <c r="BRJ109" s="29">
        <v>1830</v>
      </c>
      <c r="BRK109" s="107">
        <v>1831</v>
      </c>
      <c r="BRL109" s="29">
        <v>1832</v>
      </c>
      <c r="BRM109" s="107">
        <v>1833</v>
      </c>
      <c r="BRN109" s="29">
        <v>1834</v>
      </c>
      <c r="BRO109" s="107">
        <v>1835</v>
      </c>
      <c r="BRP109" s="29">
        <v>1836</v>
      </c>
      <c r="BRQ109" s="107">
        <v>1837</v>
      </c>
      <c r="BRR109" s="29">
        <v>1838</v>
      </c>
      <c r="BRS109" s="107">
        <v>1839</v>
      </c>
      <c r="BRT109" s="29">
        <v>1840</v>
      </c>
      <c r="BRU109" s="107">
        <v>1841</v>
      </c>
      <c r="BRV109" s="29">
        <v>1842</v>
      </c>
      <c r="BRW109" s="107">
        <v>1843</v>
      </c>
      <c r="BRX109" s="29">
        <v>1844</v>
      </c>
      <c r="BRY109" s="107">
        <v>1845</v>
      </c>
      <c r="BRZ109" s="29">
        <v>1846</v>
      </c>
      <c r="BSA109" s="107">
        <v>1847</v>
      </c>
      <c r="BSB109" s="29">
        <v>1848</v>
      </c>
      <c r="BSC109" s="107">
        <v>1849</v>
      </c>
      <c r="BSD109" s="29">
        <v>1850</v>
      </c>
      <c r="BSE109" s="107">
        <v>1851</v>
      </c>
      <c r="BSF109" s="29">
        <v>1852</v>
      </c>
      <c r="BSG109" s="107">
        <v>1853</v>
      </c>
      <c r="BSH109" s="29">
        <v>1854</v>
      </c>
      <c r="BSI109" s="107">
        <v>1855</v>
      </c>
      <c r="BSJ109" s="29">
        <v>1856</v>
      </c>
      <c r="BSK109" s="107">
        <v>1857</v>
      </c>
      <c r="BSL109" s="29">
        <v>1858</v>
      </c>
      <c r="BSM109" s="107">
        <v>1859</v>
      </c>
      <c r="BSN109" s="29">
        <v>1860</v>
      </c>
      <c r="BSO109" s="107">
        <v>1861</v>
      </c>
      <c r="BSP109" s="29">
        <v>1862</v>
      </c>
      <c r="BSQ109" s="107">
        <v>1863</v>
      </c>
      <c r="BSR109" s="29">
        <v>1864</v>
      </c>
      <c r="BSS109" s="107">
        <v>1865</v>
      </c>
      <c r="BST109" s="29">
        <v>1866</v>
      </c>
      <c r="BSU109" s="107">
        <v>1867</v>
      </c>
      <c r="BSV109" s="29">
        <v>1868</v>
      </c>
      <c r="BSW109" s="107">
        <v>1869</v>
      </c>
      <c r="BSX109" s="29">
        <v>1870</v>
      </c>
      <c r="BSY109" s="107">
        <v>1871</v>
      </c>
      <c r="BSZ109" s="29">
        <v>1872</v>
      </c>
      <c r="BTA109" s="107">
        <v>1873</v>
      </c>
      <c r="BTB109" s="29">
        <v>1874</v>
      </c>
      <c r="BTC109" s="107">
        <v>1875</v>
      </c>
      <c r="BTD109" s="29">
        <v>1876</v>
      </c>
      <c r="BTE109" s="107">
        <v>1877</v>
      </c>
      <c r="BTF109" s="29">
        <v>1878</v>
      </c>
      <c r="BTG109" s="107">
        <v>1879</v>
      </c>
      <c r="BTH109" s="29">
        <v>1880</v>
      </c>
      <c r="BTI109" s="107">
        <v>1881</v>
      </c>
      <c r="BTJ109" s="29">
        <v>1882</v>
      </c>
      <c r="BTK109" s="107">
        <v>1883</v>
      </c>
      <c r="BTL109" s="29">
        <v>1884</v>
      </c>
      <c r="BTM109" s="107">
        <v>1885</v>
      </c>
      <c r="BTN109" s="29">
        <v>1886</v>
      </c>
      <c r="BTO109" s="107">
        <v>1887</v>
      </c>
      <c r="BTP109" s="29">
        <v>1888</v>
      </c>
      <c r="BTQ109" s="107">
        <v>1889</v>
      </c>
      <c r="BTR109" s="29">
        <v>1890</v>
      </c>
      <c r="BTS109" s="107">
        <v>1891</v>
      </c>
      <c r="BTT109" s="29">
        <v>1892</v>
      </c>
      <c r="BTU109" s="107">
        <v>1893</v>
      </c>
      <c r="BTV109" s="29">
        <v>1894</v>
      </c>
      <c r="BTW109" s="107">
        <v>1895</v>
      </c>
      <c r="BTX109" s="29">
        <v>1896</v>
      </c>
      <c r="BTY109" s="107">
        <v>1897</v>
      </c>
      <c r="BTZ109" s="29">
        <v>1898</v>
      </c>
      <c r="BUA109" s="107">
        <v>1899</v>
      </c>
      <c r="BUB109" s="29">
        <v>1900</v>
      </c>
      <c r="BUC109" s="107">
        <v>1901</v>
      </c>
      <c r="BUD109" s="29">
        <v>1902</v>
      </c>
      <c r="BUE109" s="107">
        <v>1903</v>
      </c>
      <c r="BUF109" s="29">
        <v>1904</v>
      </c>
      <c r="BUG109" s="107">
        <v>1905</v>
      </c>
      <c r="BUH109" s="29">
        <v>1906</v>
      </c>
      <c r="BUI109" s="107">
        <v>1907</v>
      </c>
      <c r="BUJ109" s="29">
        <v>1908</v>
      </c>
      <c r="BUK109" s="107">
        <v>1909</v>
      </c>
      <c r="BUL109" s="29">
        <v>1910</v>
      </c>
      <c r="BUM109" s="107">
        <v>1911</v>
      </c>
      <c r="BUN109" s="29">
        <v>1912</v>
      </c>
      <c r="BUO109" s="107">
        <v>1913</v>
      </c>
      <c r="BUP109" s="29">
        <v>1914</v>
      </c>
      <c r="BUQ109" s="107">
        <v>1915</v>
      </c>
      <c r="BUR109" s="29">
        <v>1916</v>
      </c>
      <c r="BUS109" s="107">
        <v>1917</v>
      </c>
      <c r="BUT109" s="29">
        <v>1918</v>
      </c>
      <c r="BUU109" s="107">
        <v>1919</v>
      </c>
      <c r="BUV109" s="29">
        <v>1920</v>
      </c>
      <c r="BUW109" s="107">
        <v>1921</v>
      </c>
      <c r="BUX109" s="29">
        <v>1922</v>
      </c>
      <c r="BUY109" s="107">
        <v>1923</v>
      </c>
      <c r="BUZ109" s="29">
        <v>1924</v>
      </c>
      <c r="BVA109" s="107">
        <v>1925</v>
      </c>
      <c r="BVB109" s="29">
        <v>1926</v>
      </c>
      <c r="BVC109" s="107">
        <v>1927</v>
      </c>
      <c r="BVD109" s="29">
        <v>1928</v>
      </c>
      <c r="BVE109" s="107">
        <v>1929</v>
      </c>
      <c r="BVF109" s="29">
        <v>1930</v>
      </c>
      <c r="BVG109" s="107">
        <v>1931</v>
      </c>
      <c r="BVH109" s="29">
        <v>1932</v>
      </c>
      <c r="BVI109" s="107">
        <v>1933</v>
      </c>
      <c r="BVJ109" s="29">
        <v>1934</v>
      </c>
      <c r="BVK109" s="107">
        <v>1935</v>
      </c>
      <c r="BVL109" s="29">
        <v>1936</v>
      </c>
      <c r="BVM109" s="107">
        <v>1937</v>
      </c>
      <c r="BVN109" s="29">
        <v>1938</v>
      </c>
      <c r="BVO109" s="107">
        <v>1939</v>
      </c>
      <c r="BVP109" s="29">
        <v>1940</v>
      </c>
      <c r="BVQ109" s="107">
        <v>1941</v>
      </c>
      <c r="BVR109" s="29">
        <v>1942</v>
      </c>
      <c r="BVS109" s="107">
        <v>1943</v>
      </c>
      <c r="BVT109" s="29">
        <v>1944</v>
      </c>
      <c r="BVU109" s="107">
        <v>1945</v>
      </c>
      <c r="BVV109" s="29">
        <v>1946</v>
      </c>
      <c r="BVW109" s="107">
        <v>1947</v>
      </c>
      <c r="BVX109" s="29">
        <v>1948</v>
      </c>
      <c r="BVY109" s="107">
        <v>1949</v>
      </c>
      <c r="BVZ109" s="29">
        <v>1950</v>
      </c>
      <c r="BWA109" s="107">
        <v>1951</v>
      </c>
      <c r="BWB109" s="29">
        <v>1952</v>
      </c>
      <c r="BWC109" s="107">
        <v>1953</v>
      </c>
      <c r="BWD109" s="29">
        <v>1954</v>
      </c>
      <c r="BWE109" s="107">
        <v>1955</v>
      </c>
      <c r="BWF109" s="29">
        <v>1956</v>
      </c>
      <c r="BWG109" s="107">
        <v>1957</v>
      </c>
      <c r="BWH109" s="29">
        <v>1958</v>
      </c>
      <c r="BWI109" s="107">
        <v>1959</v>
      </c>
      <c r="BWJ109" s="29">
        <v>1960</v>
      </c>
      <c r="BWK109" s="107">
        <v>1961</v>
      </c>
      <c r="BWL109" s="29">
        <v>1962</v>
      </c>
      <c r="BWM109" s="107">
        <v>1963</v>
      </c>
      <c r="BWN109" s="29">
        <v>1964</v>
      </c>
      <c r="BWO109" s="107">
        <v>1965</v>
      </c>
      <c r="BWP109" s="29">
        <v>1966</v>
      </c>
      <c r="BWQ109" s="107">
        <v>1967</v>
      </c>
      <c r="BWR109" s="29">
        <v>1968</v>
      </c>
      <c r="BWS109" s="107">
        <v>1969</v>
      </c>
      <c r="BWT109" s="29">
        <v>1970</v>
      </c>
      <c r="BWU109" s="107">
        <v>1971</v>
      </c>
      <c r="BWV109" s="29">
        <v>1972</v>
      </c>
      <c r="BWW109" s="107">
        <v>1973</v>
      </c>
      <c r="BWX109" s="29">
        <v>1974</v>
      </c>
      <c r="BWY109" s="107">
        <v>1975</v>
      </c>
      <c r="BWZ109" s="29">
        <v>1976</v>
      </c>
      <c r="BXA109" s="107">
        <v>1977</v>
      </c>
      <c r="BXB109" s="29">
        <v>1978</v>
      </c>
      <c r="BXC109" s="107">
        <v>1979</v>
      </c>
      <c r="BXD109" s="29">
        <v>1980</v>
      </c>
      <c r="BXE109" s="107">
        <v>1981</v>
      </c>
      <c r="BXF109" s="29">
        <v>1982</v>
      </c>
      <c r="BXG109" s="107">
        <v>1983</v>
      </c>
      <c r="BXH109" s="29">
        <v>1984</v>
      </c>
      <c r="BXI109" s="107">
        <v>1985</v>
      </c>
      <c r="BXJ109" s="29">
        <v>1986</v>
      </c>
      <c r="BXK109" s="107">
        <v>1987</v>
      </c>
      <c r="BXL109" s="29">
        <v>1988</v>
      </c>
      <c r="BXM109" s="107">
        <v>1989</v>
      </c>
      <c r="BXN109" s="29">
        <v>1990</v>
      </c>
      <c r="BXO109" s="107">
        <v>1991</v>
      </c>
      <c r="BXP109" s="29">
        <v>1992</v>
      </c>
      <c r="BXQ109" s="107">
        <v>1993</v>
      </c>
      <c r="BXR109" s="29">
        <v>1994</v>
      </c>
      <c r="BXS109" s="107">
        <v>1995</v>
      </c>
      <c r="BXT109" s="29">
        <v>1996</v>
      </c>
      <c r="BXU109" s="107">
        <v>1997</v>
      </c>
      <c r="BXV109" s="29">
        <v>1998</v>
      </c>
      <c r="BXW109" s="107">
        <v>1999</v>
      </c>
      <c r="BXX109" s="29">
        <v>2000</v>
      </c>
      <c r="BXY109" s="107">
        <v>2001</v>
      </c>
      <c r="BXZ109" s="29">
        <v>2002</v>
      </c>
      <c r="BYA109" s="107">
        <v>2003</v>
      </c>
      <c r="BYB109" s="29">
        <v>2004</v>
      </c>
      <c r="BYC109" s="107">
        <v>2005</v>
      </c>
      <c r="BYD109" s="29">
        <v>2006</v>
      </c>
      <c r="BYE109" s="107">
        <v>2007</v>
      </c>
      <c r="BYF109" s="29">
        <v>2008</v>
      </c>
      <c r="BYG109" s="107">
        <v>2009</v>
      </c>
      <c r="BYH109" s="29">
        <v>2010</v>
      </c>
      <c r="BYI109" s="107">
        <v>2011</v>
      </c>
      <c r="BYJ109" s="29">
        <v>2012</v>
      </c>
      <c r="BYK109" s="107">
        <v>2013</v>
      </c>
      <c r="BYL109" s="29">
        <v>2014</v>
      </c>
      <c r="BYM109" s="107">
        <v>2015</v>
      </c>
      <c r="BYN109" s="29">
        <v>2016</v>
      </c>
      <c r="BYO109" s="107">
        <v>2017</v>
      </c>
      <c r="BYP109" s="29">
        <v>2018</v>
      </c>
      <c r="BYQ109" s="107">
        <v>2019</v>
      </c>
      <c r="BYR109" s="29">
        <v>2020</v>
      </c>
      <c r="BYS109" s="107">
        <v>2021</v>
      </c>
      <c r="BYT109" s="29">
        <v>2022</v>
      </c>
      <c r="BYU109" s="107">
        <v>2023</v>
      </c>
      <c r="BYV109" s="29">
        <v>2024</v>
      </c>
      <c r="BYW109" s="107">
        <v>2025</v>
      </c>
      <c r="BYX109" s="29">
        <v>2026</v>
      </c>
      <c r="BYY109" s="107">
        <v>2027</v>
      </c>
      <c r="BYZ109" s="29">
        <v>2028</v>
      </c>
      <c r="BZA109" s="107">
        <v>2029</v>
      </c>
      <c r="BZB109" s="29">
        <v>2030</v>
      </c>
      <c r="BZC109" s="107">
        <v>2031</v>
      </c>
      <c r="BZD109" s="29">
        <v>2032</v>
      </c>
      <c r="BZE109" s="107">
        <v>2033</v>
      </c>
      <c r="BZF109" s="29">
        <v>2034</v>
      </c>
      <c r="BZG109" s="107">
        <v>2035</v>
      </c>
      <c r="BZH109" s="29">
        <v>2036</v>
      </c>
      <c r="BZI109" s="107">
        <v>2037</v>
      </c>
      <c r="BZJ109" s="29">
        <v>2038</v>
      </c>
      <c r="BZK109" s="107">
        <v>2039</v>
      </c>
      <c r="BZL109" s="29">
        <v>2040</v>
      </c>
      <c r="BZM109" s="107">
        <v>2041</v>
      </c>
      <c r="BZN109" s="29">
        <v>2042</v>
      </c>
      <c r="BZO109" s="107">
        <v>2043</v>
      </c>
      <c r="BZP109" s="29">
        <v>2044</v>
      </c>
      <c r="BZQ109" s="107">
        <v>2045</v>
      </c>
      <c r="BZR109" s="29">
        <v>2046</v>
      </c>
      <c r="BZS109" s="107">
        <v>2047</v>
      </c>
      <c r="BZT109" s="29">
        <v>2048</v>
      </c>
      <c r="BZU109" s="107">
        <v>2049</v>
      </c>
      <c r="BZV109" s="29">
        <v>2050</v>
      </c>
      <c r="BZW109" s="107">
        <v>2051</v>
      </c>
      <c r="BZX109" s="29">
        <v>2052</v>
      </c>
      <c r="BZY109" s="107">
        <v>2053</v>
      </c>
      <c r="BZZ109" s="29">
        <v>2054</v>
      </c>
      <c r="CAA109" s="107">
        <v>2055</v>
      </c>
      <c r="CAB109" s="29">
        <v>2056</v>
      </c>
      <c r="CAC109" s="107">
        <v>2057</v>
      </c>
      <c r="CAD109" s="29">
        <v>2058</v>
      </c>
      <c r="CAE109" s="107">
        <v>2059</v>
      </c>
      <c r="CAF109" s="29">
        <v>2060</v>
      </c>
      <c r="CAG109" s="107">
        <v>2061</v>
      </c>
      <c r="CAH109" s="29">
        <v>2062</v>
      </c>
      <c r="CAI109" s="107">
        <v>2063</v>
      </c>
      <c r="CAJ109" s="29">
        <v>2064</v>
      </c>
      <c r="CAK109" s="107">
        <v>2065</v>
      </c>
      <c r="CAL109" s="29">
        <v>2066</v>
      </c>
      <c r="CAM109" s="107">
        <v>2067</v>
      </c>
      <c r="CAN109" s="29">
        <v>2068</v>
      </c>
      <c r="CAO109" s="107">
        <v>2069</v>
      </c>
      <c r="CAP109" s="29">
        <v>2070</v>
      </c>
      <c r="CAQ109" s="107">
        <v>2071</v>
      </c>
      <c r="CAR109" s="29">
        <v>2072</v>
      </c>
      <c r="CAS109" s="107">
        <v>2073</v>
      </c>
      <c r="CAT109" s="29">
        <v>2074</v>
      </c>
      <c r="CAU109" s="107">
        <v>2075</v>
      </c>
      <c r="CAV109" s="29">
        <v>2076</v>
      </c>
      <c r="CAW109" s="107">
        <v>2077</v>
      </c>
      <c r="CAX109" s="29">
        <v>2078</v>
      </c>
      <c r="CAY109" s="107">
        <v>2079</v>
      </c>
      <c r="CAZ109" s="29">
        <v>2080</v>
      </c>
      <c r="CBA109" s="107">
        <v>2081</v>
      </c>
      <c r="CBB109" s="29">
        <v>2082</v>
      </c>
      <c r="CBC109" s="107">
        <v>2083</v>
      </c>
      <c r="CBD109" s="29">
        <v>2084</v>
      </c>
      <c r="CBE109" s="107">
        <v>2085</v>
      </c>
      <c r="CBF109" s="29">
        <v>2086</v>
      </c>
      <c r="CBG109" s="107">
        <v>2087</v>
      </c>
      <c r="CBH109" s="29">
        <v>2088</v>
      </c>
      <c r="CBI109" s="107">
        <v>2089</v>
      </c>
      <c r="CBJ109" s="29">
        <v>2090</v>
      </c>
      <c r="CBK109" s="107">
        <v>2091</v>
      </c>
      <c r="CBL109" s="29">
        <v>2092</v>
      </c>
      <c r="CBM109" s="107">
        <v>2093</v>
      </c>
      <c r="CBN109" s="29">
        <v>2094</v>
      </c>
      <c r="CBO109" s="107">
        <v>2095</v>
      </c>
      <c r="CBP109" s="29">
        <v>2096</v>
      </c>
      <c r="CBQ109" s="107">
        <v>2097</v>
      </c>
      <c r="CBR109" s="29">
        <v>2098</v>
      </c>
      <c r="CBS109" s="107">
        <v>2099</v>
      </c>
      <c r="CBT109" s="29">
        <v>2100</v>
      </c>
      <c r="CBU109" s="107">
        <v>2101</v>
      </c>
      <c r="CBV109" s="29">
        <v>2102</v>
      </c>
      <c r="CBW109" s="107">
        <v>2103</v>
      </c>
      <c r="CBX109" s="29">
        <v>2104</v>
      </c>
      <c r="CBY109" s="107">
        <v>2105</v>
      </c>
      <c r="CBZ109" s="29">
        <v>2106</v>
      </c>
      <c r="CCA109" s="107">
        <v>2107</v>
      </c>
      <c r="CCB109" s="29">
        <v>2108</v>
      </c>
      <c r="CCC109" s="107">
        <v>2109</v>
      </c>
      <c r="CCD109" s="29">
        <v>2110</v>
      </c>
      <c r="CCE109" s="107">
        <v>2111</v>
      </c>
      <c r="CCF109" s="29">
        <v>2112</v>
      </c>
      <c r="CCG109" s="107">
        <v>2113</v>
      </c>
      <c r="CCH109" s="29">
        <v>2114</v>
      </c>
      <c r="CCI109" s="107">
        <v>2115</v>
      </c>
      <c r="CCJ109" s="29">
        <v>2116</v>
      </c>
      <c r="CCK109" s="107">
        <v>2117</v>
      </c>
      <c r="CCL109" s="29">
        <v>2118</v>
      </c>
      <c r="CCM109" s="107">
        <v>2119</v>
      </c>
      <c r="CCN109" s="29">
        <v>2120</v>
      </c>
      <c r="CCO109" s="107">
        <v>2121</v>
      </c>
      <c r="CCP109" s="29">
        <v>2122</v>
      </c>
      <c r="CCQ109" s="107">
        <v>2123</v>
      </c>
      <c r="CCR109" s="29">
        <v>2124</v>
      </c>
      <c r="CCS109" s="107">
        <v>2125</v>
      </c>
      <c r="CCT109" s="29">
        <v>2126</v>
      </c>
      <c r="CCU109" s="107">
        <v>2127</v>
      </c>
      <c r="CCV109" s="29">
        <v>2128</v>
      </c>
      <c r="CCW109" s="107">
        <v>2129</v>
      </c>
      <c r="CCX109" s="29">
        <v>2130</v>
      </c>
      <c r="CCY109" s="107">
        <v>2131</v>
      </c>
      <c r="CCZ109" s="29">
        <v>2132</v>
      </c>
      <c r="CDA109" s="107">
        <v>2133</v>
      </c>
      <c r="CDB109" s="29">
        <v>2134</v>
      </c>
      <c r="CDC109" s="107">
        <v>2135</v>
      </c>
      <c r="CDD109" s="29">
        <v>2136</v>
      </c>
      <c r="CDE109" s="107">
        <v>2137</v>
      </c>
      <c r="CDF109" s="29">
        <v>2138</v>
      </c>
      <c r="CDG109" s="107">
        <v>2139</v>
      </c>
      <c r="CDH109" s="29">
        <v>2140</v>
      </c>
      <c r="CDI109" s="107">
        <v>2141</v>
      </c>
      <c r="CDJ109" s="29">
        <v>2142</v>
      </c>
      <c r="CDK109" s="107">
        <v>2143</v>
      </c>
      <c r="CDL109" s="29">
        <v>2144</v>
      </c>
      <c r="CDM109" s="107">
        <v>2145</v>
      </c>
      <c r="CDN109" s="29">
        <v>2146</v>
      </c>
      <c r="CDO109" s="107">
        <v>2147</v>
      </c>
      <c r="CDP109" s="29">
        <v>2148</v>
      </c>
      <c r="CDQ109" s="107">
        <v>2149</v>
      </c>
      <c r="CDR109" s="29">
        <v>2150</v>
      </c>
      <c r="CDS109" s="107">
        <v>2151</v>
      </c>
      <c r="CDT109" s="29">
        <v>2152</v>
      </c>
      <c r="CDU109" s="107">
        <v>2153</v>
      </c>
      <c r="CDV109" s="29">
        <v>2154</v>
      </c>
      <c r="CDW109" s="107">
        <v>2155</v>
      </c>
      <c r="CDX109" s="29">
        <v>2156</v>
      </c>
      <c r="CDY109" s="107">
        <v>2157</v>
      </c>
      <c r="CDZ109" s="29">
        <v>2158</v>
      </c>
      <c r="CEA109" s="107">
        <v>2159</v>
      </c>
      <c r="CEB109" s="29">
        <v>2160</v>
      </c>
      <c r="CEC109" s="107">
        <v>2161</v>
      </c>
      <c r="CED109" s="29">
        <v>2162</v>
      </c>
      <c r="CEE109" s="107">
        <v>2163</v>
      </c>
      <c r="CEF109" s="29">
        <v>2164</v>
      </c>
      <c r="CEG109" s="107">
        <v>2165</v>
      </c>
      <c r="CEH109" s="29">
        <v>2166</v>
      </c>
      <c r="CEI109" s="107">
        <v>2167</v>
      </c>
      <c r="CEJ109" s="29">
        <v>2168</v>
      </c>
      <c r="CEK109" s="107">
        <v>2169</v>
      </c>
      <c r="CEL109" s="29">
        <v>2170</v>
      </c>
      <c r="CEM109" s="107">
        <v>2171</v>
      </c>
      <c r="CEN109" s="29">
        <v>2172</v>
      </c>
      <c r="CEO109" s="107">
        <v>2173</v>
      </c>
      <c r="CEP109" s="29">
        <v>2174</v>
      </c>
      <c r="CEQ109" s="107">
        <v>2175</v>
      </c>
      <c r="CER109" s="29">
        <v>2176</v>
      </c>
      <c r="CES109" s="107">
        <v>2177</v>
      </c>
      <c r="CET109" s="29">
        <v>2178</v>
      </c>
      <c r="CEU109" s="107">
        <v>2179</v>
      </c>
      <c r="CEV109" s="29">
        <v>2180</v>
      </c>
      <c r="CEW109" s="107">
        <v>2181</v>
      </c>
      <c r="CEX109" s="29">
        <v>2182</v>
      </c>
      <c r="CEY109" s="107">
        <v>2183</v>
      </c>
      <c r="CEZ109" s="29">
        <v>2184</v>
      </c>
      <c r="CFA109" s="107">
        <v>2185</v>
      </c>
      <c r="CFB109" s="29">
        <v>2186</v>
      </c>
      <c r="CFC109" s="107">
        <v>2187</v>
      </c>
      <c r="CFD109" s="29">
        <v>2188</v>
      </c>
      <c r="CFE109" s="107">
        <v>2189</v>
      </c>
      <c r="CFF109" s="29">
        <v>2190</v>
      </c>
      <c r="CFG109" s="107">
        <v>2191</v>
      </c>
      <c r="CFH109" s="29">
        <v>2192</v>
      </c>
      <c r="CFI109" s="107">
        <v>2193</v>
      </c>
      <c r="CFJ109" s="29">
        <v>2194</v>
      </c>
      <c r="CFK109" s="107">
        <v>2195</v>
      </c>
      <c r="CFL109" s="29">
        <v>2196</v>
      </c>
      <c r="CFM109" s="107">
        <v>2197</v>
      </c>
      <c r="CFN109" s="29">
        <v>2198</v>
      </c>
      <c r="CFO109" s="107">
        <v>2199</v>
      </c>
      <c r="CFP109" s="29">
        <v>2200</v>
      </c>
      <c r="CFQ109" s="107">
        <v>2201</v>
      </c>
      <c r="CFR109" s="29">
        <v>2202</v>
      </c>
      <c r="CFS109" s="107">
        <v>2203</v>
      </c>
      <c r="CFT109" s="29">
        <v>2204</v>
      </c>
      <c r="CFU109" s="107">
        <v>2205</v>
      </c>
      <c r="CFV109" s="29">
        <v>2206</v>
      </c>
      <c r="CFW109" s="107">
        <v>2207</v>
      </c>
      <c r="CFX109" s="29">
        <v>2208</v>
      </c>
      <c r="CFY109" s="107">
        <v>2209</v>
      </c>
      <c r="CFZ109" s="29">
        <v>2210</v>
      </c>
      <c r="CGA109" s="107">
        <v>2211</v>
      </c>
      <c r="CGB109" s="29">
        <v>2212</v>
      </c>
      <c r="CGC109" s="107">
        <v>2213</v>
      </c>
      <c r="CGD109" s="29">
        <v>2214</v>
      </c>
      <c r="CGE109" s="107">
        <v>2215</v>
      </c>
      <c r="CGF109" s="29">
        <v>2216</v>
      </c>
      <c r="CGG109" s="107">
        <v>2217</v>
      </c>
      <c r="CGH109" s="29">
        <v>2218</v>
      </c>
      <c r="CGI109" s="107">
        <v>2219</v>
      </c>
      <c r="CGJ109" s="29">
        <v>2220</v>
      </c>
      <c r="CGK109" s="107">
        <v>2221</v>
      </c>
      <c r="CGL109" s="29">
        <v>2222</v>
      </c>
      <c r="CGM109" s="107">
        <v>2223</v>
      </c>
      <c r="CGN109" s="29">
        <v>2224</v>
      </c>
      <c r="CGO109" s="107">
        <v>2225</v>
      </c>
      <c r="CGP109" s="29">
        <v>2226</v>
      </c>
      <c r="CGQ109" s="107">
        <v>2227</v>
      </c>
      <c r="CGR109" s="29">
        <v>2228</v>
      </c>
      <c r="CGS109" s="107">
        <v>2229</v>
      </c>
      <c r="CGT109" s="29">
        <v>2230</v>
      </c>
      <c r="CGU109" s="107">
        <v>2231</v>
      </c>
      <c r="CGV109" s="29">
        <v>2232</v>
      </c>
      <c r="CGW109" s="107">
        <v>2233</v>
      </c>
      <c r="CGX109" s="29">
        <v>2234</v>
      </c>
      <c r="CGY109" s="107">
        <v>2235</v>
      </c>
      <c r="CGZ109" s="29">
        <v>2236</v>
      </c>
      <c r="CHA109" s="107">
        <v>2237</v>
      </c>
      <c r="CHB109" s="29">
        <v>2238</v>
      </c>
      <c r="CHC109" s="107">
        <v>2239</v>
      </c>
      <c r="CHD109" s="29">
        <v>2240</v>
      </c>
      <c r="CHE109" s="107">
        <v>2241</v>
      </c>
      <c r="CHF109" s="29">
        <v>2242</v>
      </c>
      <c r="CHG109" s="107">
        <v>2243</v>
      </c>
      <c r="CHH109" s="29">
        <v>2244</v>
      </c>
      <c r="CHI109" s="107">
        <v>2245</v>
      </c>
      <c r="CHJ109" s="29">
        <v>2246</v>
      </c>
      <c r="CHK109" s="107">
        <v>2247</v>
      </c>
      <c r="CHL109" s="29">
        <v>2248</v>
      </c>
      <c r="CHM109" s="107">
        <v>2249</v>
      </c>
      <c r="CHN109" s="29">
        <v>2250</v>
      </c>
      <c r="CHO109" s="107">
        <v>2251</v>
      </c>
      <c r="CHP109" s="29">
        <v>2252</v>
      </c>
      <c r="CHQ109" s="107">
        <v>2253</v>
      </c>
      <c r="CHR109" s="29">
        <v>2254</v>
      </c>
      <c r="CHS109" s="107">
        <v>2255</v>
      </c>
      <c r="CHT109" s="29">
        <v>2256</v>
      </c>
      <c r="CHU109" s="107">
        <v>2257</v>
      </c>
      <c r="CHV109" s="29">
        <v>2258</v>
      </c>
      <c r="CHW109" s="107">
        <v>2259</v>
      </c>
      <c r="CHX109" s="29">
        <v>2260</v>
      </c>
      <c r="CHY109" s="107">
        <v>2261</v>
      </c>
      <c r="CHZ109" s="29">
        <v>2262</v>
      </c>
      <c r="CIA109" s="107">
        <v>2263</v>
      </c>
      <c r="CIB109" s="29">
        <v>2264</v>
      </c>
      <c r="CIC109" s="107">
        <v>2265</v>
      </c>
      <c r="CID109" s="29">
        <v>2266</v>
      </c>
      <c r="CIE109" s="107">
        <v>2267</v>
      </c>
      <c r="CIF109" s="29">
        <v>2268</v>
      </c>
      <c r="CIG109" s="107">
        <v>2269</v>
      </c>
      <c r="CIH109" s="29">
        <v>2270</v>
      </c>
      <c r="CII109" s="107">
        <v>2271</v>
      </c>
      <c r="CIJ109" s="29">
        <v>2272</v>
      </c>
      <c r="CIK109" s="107">
        <v>2273</v>
      </c>
      <c r="CIL109" s="29">
        <v>2274</v>
      </c>
      <c r="CIM109" s="107">
        <v>2275</v>
      </c>
      <c r="CIN109" s="29">
        <v>2276</v>
      </c>
      <c r="CIO109" s="107">
        <v>2277</v>
      </c>
      <c r="CIP109" s="29">
        <v>2278</v>
      </c>
      <c r="CIQ109" s="107">
        <v>2279</v>
      </c>
      <c r="CIR109" s="29">
        <v>2280</v>
      </c>
      <c r="CIS109" s="107">
        <v>2281</v>
      </c>
      <c r="CIT109" s="29">
        <v>2282</v>
      </c>
      <c r="CIU109" s="107">
        <v>2283</v>
      </c>
      <c r="CIV109" s="29">
        <v>2284</v>
      </c>
      <c r="CIW109" s="107">
        <v>2285</v>
      </c>
      <c r="CIX109" s="29">
        <v>2286</v>
      </c>
      <c r="CIY109" s="107">
        <v>2287</v>
      </c>
      <c r="CIZ109" s="29">
        <v>2288</v>
      </c>
      <c r="CJA109" s="107">
        <v>2289</v>
      </c>
      <c r="CJB109" s="29">
        <v>2290</v>
      </c>
      <c r="CJC109" s="107">
        <v>2291</v>
      </c>
      <c r="CJD109" s="29">
        <v>2292</v>
      </c>
      <c r="CJE109" s="107">
        <v>2293</v>
      </c>
      <c r="CJF109" s="29">
        <v>2294</v>
      </c>
      <c r="CJG109" s="107">
        <v>2295</v>
      </c>
      <c r="CJH109" s="29">
        <v>2296</v>
      </c>
      <c r="CJI109" s="107">
        <v>2297</v>
      </c>
      <c r="CJJ109" s="29">
        <v>2298</v>
      </c>
      <c r="CJK109" s="107">
        <v>2299</v>
      </c>
      <c r="CJL109" s="29">
        <v>2300</v>
      </c>
      <c r="CJM109" s="107">
        <v>2301</v>
      </c>
      <c r="CJN109" s="29">
        <v>2302</v>
      </c>
      <c r="CJO109" s="107">
        <v>2303</v>
      </c>
      <c r="CJP109" s="29">
        <v>2304</v>
      </c>
      <c r="CJQ109" s="107">
        <v>2305</v>
      </c>
      <c r="CJR109" s="29">
        <v>2306</v>
      </c>
      <c r="CJS109" s="107">
        <v>2307</v>
      </c>
      <c r="CJT109" s="29">
        <v>2308</v>
      </c>
      <c r="CJU109" s="107">
        <v>2309</v>
      </c>
      <c r="CJV109" s="29">
        <v>2310</v>
      </c>
      <c r="CJW109" s="107">
        <v>2311</v>
      </c>
      <c r="CJX109" s="29">
        <v>2312</v>
      </c>
      <c r="CJY109" s="107">
        <v>2313</v>
      </c>
      <c r="CJZ109" s="29">
        <v>2314</v>
      </c>
      <c r="CKA109" s="107">
        <v>2315</v>
      </c>
      <c r="CKB109" s="29">
        <v>2316</v>
      </c>
      <c r="CKC109" s="107">
        <v>2317</v>
      </c>
      <c r="CKD109" s="29">
        <v>2318</v>
      </c>
      <c r="CKE109" s="107">
        <v>2319</v>
      </c>
      <c r="CKF109" s="29">
        <v>2320</v>
      </c>
      <c r="CKG109" s="107">
        <v>2321</v>
      </c>
      <c r="CKH109" s="29">
        <v>2322</v>
      </c>
      <c r="CKI109" s="107">
        <v>2323</v>
      </c>
      <c r="CKJ109" s="29">
        <v>2324</v>
      </c>
      <c r="CKK109" s="107">
        <v>2325</v>
      </c>
      <c r="CKL109" s="29">
        <v>2326</v>
      </c>
      <c r="CKM109" s="107">
        <v>2327</v>
      </c>
      <c r="CKN109" s="29">
        <v>2328</v>
      </c>
      <c r="CKO109" s="107">
        <v>2329</v>
      </c>
      <c r="CKP109" s="29">
        <v>2330</v>
      </c>
      <c r="CKQ109" s="107">
        <v>2331</v>
      </c>
      <c r="CKR109" s="29">
        <v>2332</v>
      </c>
      <c r="CKS109" s="107">
        <v>2333</v>
      </c>
      <c r="CKT109" s="29">
        <v>2334</v>
      </c>
      <c r="CKU109" s="107">
        <v>2335</v>
      </c>
      <c r="CKV109" s="29">
        <v>2336</v>
      </c>
      <c r="CKW109" s="107">
        <v>2337</v>
      </c>
      <c r="CKX109" s="29">
        <v>2338</v>
      </c>
      <c r="CKY109" s="107">
        <v>2339</v>
      </c>
      <c r="CKZ109" s="29">
        <v>2340</v>
      </c>
      <c r="CLA109" s="107">
        <v>2341</v>
      </c>
      <c r="CLB109" s="29">
        <v>2342</v>
      </c>
      <c r="CLC109" s="107">
        <v>2343</v>
      </c>
      <c r="CLD109" s="29">
        <v>2344</v>
      </c>
      <c r="CLE109" s="107">
        <v>2345</v>
      </c>
      <c r="CLF109" s="29">
        <v>2346</v>
      </c>
      <c r="CLG109" s="107">
        <v>2347</v>
      </c>
      <c r="CLH109" s="29">
        <v>2348</v>
      </c>
      <c r="CLI109" s="107">
        <v>2349</v>
      </c>
      <c r="CLJ109" s="29">
        <v>2350</v>
      </c>
      <c r="CLK109" s="107">
        <v>2351</v>
      </c>
      <c r="CLL109" s="29">
        <v>2352</v>
      </c>
      <c r="CLM109" s="107">
        <v>2353</v>
      </c>
      <c r="CLN109" s="29">
        <v>2354</v>
      </c>
      <c r="CLO109" s="107">
        <v>2355</v>
      </c>
      <c r="CLP109" s="29">
        <v>2356</v>
      </c>
      <c r="CLQ109" s="107">
        <v>2357</v>
      </c>
      <c r="CLR109" s="29">
        <v>2358</v>
      </c>
      <c r="CLS109" s="107">
        <v>2359</v>
      </c>
      <c r="CLT109" s="29">
        <v>2360</v>
      </c>
      <c r="CLU109" s="107">
        <v>2361</v>
      </c>
      <c r="CLV109" s="29">
        <v>2362</v>
      </c>
      <c r="CLW109" s="107">
        <v>2363</v>
      </c>
      <c r="CLX109" s="29">
        <v>2364</v>
      </c>
      <c r="CLY109" s="107">
        <v>2365</v>
      </c>
      <c r="CLZ109" s="29">
        <v>2366</v>
      </c>
      <c r="CMA109" s="107">
        <v>2367</v>
      </c>
      <c r="CMB109" s="29">
        <v>2368</v>
      </c>
      <c r="CMC109" s="107">
        <v>2369</v>
      </c>
      <c r="CMD109" s="29">
        <v>2370</v>
      </c>
      <c r="CME109" s="107">
        <v>2371</v>
      </c>
      <c r="CMF109" s="29">
        <v>2372</v>
      </c>
      <c r="CMG109" s="107">
        <v>2373</v>
      </c>
      <c r="CMH109" s="29">
        <v>2374</v>
      </c>
      <c r="CMI109" s="107">
        <v>2375</v>
      </c>
      <c r="CMJ109" s="29">
        <v>2376</v>
      </c>
      <c r="CMK109" s="107">
        <v>2377</v>
      </c>
      <c r="CML109" s="29">
        <v>2378</v>
      </c>
      <c r="CMM109" s="107">
        <v>2379</v>
      </c>
      <c r="CMN109" s="29">
        <v>2380</v>
      </c>
      <c r="CMO109" s="107">
        <v>2381</v>
      </c>
      <c r="CMP109" s="29">
        <v>2382</v>
      </c>
      <c r="CMQ109" s="107">
        <v>2383</v>
      </c>
      <c r="CMR109" s="29">
        <v>2384</v>
      </c>
      <c r="CMS109" s="107">
        <v>2385</v>
      </c>
      <c r="CMT109" s="29">
        <v>2386</v>
      </c>
      <c r="CMU109" s="107">
        <v>2387</v>
      </c>
      <c r="CMV109" s="29">
        <v>2388</v>
      </c>
      <c r="CMW109" s="107">
        <v>2389</v>
      </c>
      <c r="CMX109" s="29">
        <v>2390</v>
      </c>
      <c r="CMY109" s="107">
        <v>2391</v>
      </c>
      <c r="CMZ109" s="29">
        <v>2392</v>
      </c>
      <c r="CNA109" s="107">
        <v>2393</v>
      </c>
      <c r="CNB109" s="29">
        <v>2394</v>
      </c>
      <c r="CNC109" s="107">
        <v>2395</v>
      </c>
      <c r="CND109" s="29">
        <v>2396</v>
      </c>
      <c r="CNE109" s="107">
        <v>2397</v>
      </c>
      <c r="CNF109" s="29">
        <v>2398</v>
      </c>
      <c r="CNG109" s="107">
        <v>2399</v>
      </c>
      <c r="CNH109" s="29">
        <v>2400</v>
      </c>
      <c r="CNI109" s="107">
        <v>2401</v>
      </c>
      <c r="CNJ109" s="29">
        <v>2402</v>
      </c>
      <c r="CNK109" s="107">
        <v>2403</v>
      </c>
      <c r="CNL109" s="29">
        <v>2404</v>
      </c>
      <c r="CNM109" s="107">
        <v>2405</v>
      </c>
      <c r="CNN109" s="29">
        <v>2406</v>
      </c>
      <c r="CNO109" s="107">
        <v>2407</v>
      </c>
      <c r="CNP109" s="29">
        <v>2408</v>
      </c>
      <c r="CNQ109" s="107">
        <v>2409</v>
      </c>
      <c r="CNR109" s="29">
        <v>2410</v>
      </c>
      <c r="CNS109" s="107">
        <v>2411</v>
      </c>
      <c r="CNT109" s="29">
        <v>2412</v>
      </c>
      <c r="CNU109" s="107">
        <v>2413</v>
      </c>
      <c r="CNV109" s="29">
        <v>2414</v>
      </c>
      <c r="CNW109" s="107">
        <v>2415</v>
      </c>
      <c r="CNX109" s="29">
        <v>2416</v>
      </c>
      <c r="CNY109" s="107">
        <v>2417</v>
      </c>
      <c r="CNZ109" s="29">
        <v>2418</v>
      </c>
      <c r="COA109" s="107">
        <v>2419</v>
      </c>
      <c r="COB109" s="29">
        <v>2420</v>
      </c>
      <c r="COC109" s="107">
        <v>2421</v>
      </c>
      <c r="COD109" s="29">
        <v>2422</v>
      </c>
      <c r="COE109" s="107">
        <v>2423</v>
      </c>
      <c r="COF109" s="29">
        <v>2424</v>
      </c>
      <c r="COG109" s="107">
        <v>2425</v>
      </c>
      <c r="COH109" s="29">
        <v>2426</v>
      </c>
      <c r="COI109" s="107">
        <v>2427</v>
      </c>
      <c r="COJ109" s="29">
        <v>2428</v>
      </c>
      <c r="COK109" s="107">
        <v>2429</v>
      </c>
      <c r="COL109" s="29">
        <v>2430</v>
      </c>
      <c r="COM109" s="107">
        <v>2431</v>
      </c>
      <c r="CON109" s="29">
        <v>2432</v>
      </c>
      <c r="COO109" s="107">
        <v>2433</v>
      </c>
      <c r="COP109" s="29">
        <v>2434</v>
      </c>
      <c r="COQ109" s="107">
        <v>2435</v>
      </c>
      <c r="COR109" s="29">
        <v>2436</v>
      </c>
      <c r="COS109" s="107">
        <v>2437</v>
      </c>
      <c r="COT109" s="29">
        <v>2438</v>
      </c>
      <c r="COU109" s="107">
        <v>2439</v>
      </c>
      <c r="COV109" s="29">
        <v>2440</v>
      </c>
      <c r="COW109" s="107">
        <v>2441</v>
      </c>
      <c r="COX109" s="29">
        <v>2442</v>
      </c>
      <c r="COY109" s="107">
        <v>2443</v>
      </c>
      <c r="COZ109" s="29">
        <v>2444</v>
      </c>
      <c r="CPA109" s="107">
        <v>2445</v>
      </c>
      <c r="CPB109" s="29">
        <v>2446</v>
      </c>
      <c r="CPC109" s="107">
        <v>2447</v>
      </c>
      <c r="CPD109" s="29">
        <v>2448</v>
      </c>
      <c r="CPE109" s="107">
        <v>2449</v>
      </c>
      <c r="CPF109" s="29">
        <v>2450</v>
      </c>
      <c r="CPG109" s="107">
        <v>2451</v>
      </c>
      <c r="CPH109" s="29">
        <v>2452</v>
      </c>
      <c r="CPI109" s="107">
        <v>2453</v>
      </c>
      <c r="CPJ109" s="29">
        <v>2454</v>
      </c>
      <c r="CPK109" s="107">
        <v>2455</v>
      </c>
      <c r="CPL109" s="29">
        <v>2456</v>
      </c>
      <c r="CPM109" s="107">
        <v>2457</v>
      </c>
      <c r="CPN109" s="29">
        <v>2458</v>
      </c>
      <c r="CPO109" s="107">
        <v>2459</v>
      </c>
      <c r="CPP109" s="29">
        <v>2460</v>
      </c>
      <c r="CPQ109" s="107">
        <v>2461</v>
      </c>
      <c r="CPR109" s="29">
        <v>2462</v>
      </c>
      <c r="CPS109" s="107">
        <v>2463</v>
      </c>
      <c r="CPT109" s="29">
        <v>2464</v>
      </c>
      <c r="CPU109" s="107">
        <v>2465</v>
      </c>
      <c r="CPV109" s="29">
        <v>2466</v>
      </c>
      <c r="CPW109" s="107">
        <v>2467</v>
      </c>
      <c r="CPX109" s="29">
        <v>2468</v>
      </c>
      <c r="CPY109" s="107">
        <v>2469</v>
      </c>
      <c r="CPZ109" s="29">
        <v>2470</v>
      </c>
      <c r="CQA109" s="107">
        <v>2471</v>
      </c>
      <c r="CQB109" s="29">
        <v>2472</v>
      </c>
      <c r="CQC109" s="107">
        <v>2473</v>
      </c>
      <c r="CQD109" s="29">
        <v>2474</v>
      </c>
      <c r="CQE109" s="107">
        <v>2475</v>
      </c>
      <c r="CQF109" s="29">
        <v>2476</v>
      </c>
      <c r="CQG109" s="107">
        <v>2477</v>
      </c>
      <c r="CQH109" s="29">
        <v>2478</v>
      </c>
      <c r="CQI109" s="107">
        <v>2479</v>
      </c>
      <c r="CQJ109" s="29">
        <v>2480</v>
      </c>
      <c r="CQK109" s="107">
        <v>2481</v>
      </c>
      <c r="CQL109" s="29">
        <v>2482</v>
      </c>
      <c r="CQM109" s="107">
        <v>2483</v>
      </c>
      <c r="CQN109" s="29">
        <v>2484</v>
      </c>
      <c r="CQO109" s="107">
        <v>2485</v>
      </c>
      <c r="CQP109" s="29">
        <v>2486</v>
      </c>
      <c r="CQQ109" s="107">
        <v>2487</v>
      </c>
      <c r="CQR109" s="29">
        <v>2488</v>
      </c>
      <c r="CQS109" s="107">
        <v>2489</v>
      </c>
      <c r="CQT109" s="29">
        <v>2490</v>
      </c>
      <c r="CQU109" s="107">
        <v>2491</v>
      </c>
      <c r="CQV109" s="29">
        <v>2492</v>
      </c>
      <c r="CQW109" s="107">
        <v>2493</v>
      </c>
      <c r="CQX109" s="29">
        <v>2494</v>
      </c>
      <c r="CQY109" s="107">
        <v>2495</v>
      </c>
      <c r="CQZ109" s="29">
        <v>2496</v>
      </c>
      <c r="CRA109" s="107">
        <v>2497</v>
      </c>
      <c r="CRB109" s="29">
        <v>2498</v>
      </c>
      <c r="CRC109" s="107">
        <v>2499</v>
      </c>
      <c r="CRD109" s="29">
        <v>2500</v>
      </c>
      <c r="CRE109" s="107">
        <v>2501</v>
      </c>
      <c r="CRF109" s="29">
        <v>2502</v>
      </c>
      <c r="CRG109" s="107">
        <v>2503</v>
      </c>
      <c r="CRH109" s="29">
        <v>2504</v>
      </c>
      <c r="CRI109" s="107">
        <v>2505</v>
      </c>
      <c r="CRJ109" s="29">
        <v>2506</v>
      </c>
      <c r="CRK109" s="107">
        <v>2507</v>
      </c>
      <c r="CRL109" s="29">
        <v>2508</v>
      </c>
      <c r="CRM109" s="107">
        <v>2509</v>
      </c>
      <c r="CRN109" s="29">
        <v>2510</v>
      </c>
      <c r="CRO109" s="107">
        <v>2511</v>
      </c>
      <c r="CRP109" s="29">
        <v>2512</v>
      </c>
      <c r="CRQ109" s="107">
        <v>2513</v>
      </c>
      <c r="CRR109" s="29">
        <v>2514</v>
      </c>
      <c r="CRS109" s="107">
        <v>2515</v>
      </c>
      <c r="CRT109" s="29">
        <v>2516</v>
      </c>
      <c r="CRU109" s="107">
        <v>2517</v>
      </c>
      <c r="CRV109" s="29">
        <v>2518</v>
      </c>
      <c r="CRW109" s="107">
        <v>2519</v>
      </c>
      <c r="CRX109" s="29">
        <v>2520</v>
      </c>
      <c r="CRY109" s="107">
        <v>2521</v>
      </c>
      <c r="CRZ109" s="29">
        <v>2522</v>
      </c>
      <c r="CSA109" s="107">
        <v>2523</v>
      </c>
      <c r="CSB109" s="29">
        <v>2524</v>
      </c>
      <c r="CSC109" s="107">
        <v>2525</v>
      </c>
      <c r="CSD109" s="29">
        <v>2526</v>
      </c>
      <c r="CSE109" s="107">
        <v>2527</v>
      </c>
      <c r="CSF109" s="29">
        <v>2528</v>
      </c>
      <c r="CSG109" s="107">
        <v>2529</v>
      </c>
      <c r="CSH109" s="29">
        <v>2530</v>
      </c>
      <c r="CSI109" s="107">
        <v>2531</v>
      </c>
      <c r="CSJ109" s="29">
        <v>2532</v>
      </c>
      <c r="CSK109" s="107">
        <v>2533</v>
      </c>
      <c r="CSL109" s="29">
        <v>2534</v>
      </c>
      <c r="CSM109" s="107">
        <v>2535</v>
      </c>
      <c r="CSN109" s="29">
        <v>2536</v>
      </c>
      <c r="CSO109" s="107">
        <v>2537</v>
      </c>
      <c r="CSP109" s="29">
        <v>2538</v>
      </c>
      <c r="CSQ109" s="107">
        <v>2539</v>
      </c>
      <c r="CSR109" s="29">
        <v>2540</v>
      </c>
      <c r="CSS109" s="107">
        <v>2541</v>
      </c>
      <c r="CST109" s="29">
        <v>2542</v>
      </c>
      <c r="CSU109" s="107">
        <v>2543</v>
      </c>
      <c r="CSV109" s="29">
        <v>2544</v>
      </c>
      <c r="CSW109" s="107">
        <v>2545</v>
      </c>
      <c r="CSX109" s="29">
        <v>2546</v>
      </c>
      <c r="CSY109" s="107">
        <v>2547</v>
      </c>
      <c r="CSZ109" s="29">
        <v>2548</v>
      </c>
      <c r="CTA109" s="107">
        <v>2549</v>
      </c>
      <c r="CTB109" s="29">
        <v>2550</v>
      </c>
      <c r="CTC109" s="107">
        <v>2551</v>
      </c>
      <c r="CTD109" s="29">
        <v>2552</v>
      </c>
      <c r="CTE109" s="107">
        <v>2553</v>
      </c>
      <c r="CTF109" s="29">
        <v>2554</v>
      </c>
      <c r="CTG109" s="107">
        <v>2555</v>
      </c>
      <c r="CTH109" s="29">
        <v>2556</v>
      </c>
      <c r="CTI109" s="107">
        <v>2557</v>
      </c>
      <c r="CTJ109" s="29">
        <v>2558</v>
      </c>
      <c r="CTK109" s="107">
        <v>2559</v>
      </c>
      <c r="CTL109" s="29">
        <v>2560</v>
      </c>
      <c r="CTM109" s="107">
        <v>2561</v>
      </c>
      <c r="CTN109" s="29">
        <v>2562</v>
      </c>
      <c r="CTO109" s="107">
        <v>2563</v>
      </c>
      <c r="CTP109" s="29">
        <v>2564</v>
      </c>
      <c r="CTQ109" s="107">
        <v>2565</v>
      </c>
      <c r="CTR109" s="29">
        <v>2566</v>
      </c>
      <c r="CTS109" s="107">
        <v>2567</v>
      </c>
      <c r="CTT109" s="29">
        <v>2568</v>
      </c>
      <c r="CTU109" s="107">
        <v>2569</v>
      </c>
      <c r="CTV109" s="29">
        <v>2570</v>
      </c>
      <c r="CTW109" s="107">
        <v>2571</v>
      </c>
      <c r="CTX109" s="29">
        <v>2572</v>
      </c>
      <c r="CTY109" s="107">
        <v>2573</v>
      </c>
      <c r="CTZ109" s="29">
        <v>2574</v>
      </c>
      <c r="CUA109" s="107">
        <v>2575</v>
      </c>
      <c r="CUB109" s="29">
        <v>2576</v>
      </c>
      <c r="CUC109" s="107">
        <v>2577</v>
      </c>
      <c r="CUD109" s="29">
        <v>2578</v>
      </c>
      <c r="CUE109" s="107">
        <v>2579</v>
      </c>
      <c r="CUF109" s="29">
        <v>2580</v>
      </c>
      <c r="CUG109" s="107">
        <v>2581</v>
      </c>
      <c r="CUH109" s="29">
        <v>2582</v>
      </c>
      <c r="CUI109" s="107">
        <v>2583</v>
      </c>
      <c r="CUJ109" s="29">
        <v>2584</v>
      </c>
      <c r="CUK109" s="107">
        <v>2585</v>
      </c>
      <c r="CUL109" s="29">
        <v>2586</v>
      </c>
      <c r="CUM109" s="107">
        <v>2587</v>
      </c>
      <c r="CUN109" s="29">
        <v>2588</v>
      </c>
      <c r="CUO109" s="107">
        <v>2589</v>
      </c>
      <c r="CUP109" s="29">
        <v>2590</v>
      </c>
      <c r="CUQ109" s="107">
        <v>2591</v>
      </c>
      <c r="CUR109" s="29">
        <v>2592</v>
      </c>
      <c r="CUS109" s="107">
        <v>2593</v>
      </c>
      <c r="CUT109" s="29">
        <v>2594</v>
      </c>
      <c r="CUU109" s="107">
        <v>2595</v>
      </c>
      <c r="CUV109" s="29">
        <v>2596</v>
      </c>
      <c r="CUW109" s="107">
        <v>2597</v>
      </c>
      <c r="CUX109" s="29">
        <v>2598</v>
      </c>
      <c r="CUY109" s="107">
        <v>2599</v>
      </c>
      <c r="CUZ109" s="29">
        <v>2600</v>
      </c>
      <c r="CVA109" s="107">
        <v>2601</v>
      </c>
      <c r="CVB109" s="29">
        <v>2602</v>
      </c>
      <c r="CVC109" s="107">
        <v>2603</v>
      </c>
      <c r="CVD109" s="29">
        <v>2604</v>
      </c>
      <c r="CVE109" s="107">
        <v>2605</v>
      </c>
      <c r="CVF109" s="29">
        <v>2606</v>
      </c>
      <c r="CVG109" s="107">
        <v>2607</v>
      </c>
      <c r="CVH109" s="29">
        <v>2608</v>
      </c>
      <c r="CVI109" s="107">
        <v>2609</v>
      </c>
      <c r="CVJ109" s="29">
        <v>2610</v>
      </c>
      <c r="CVK109" s="107">
        <v>2611</v>
      </c>
      <c r="CVL109" s="29">
        <v>2612</v>
      </c>
      <c r="CVM109" s="107">
        <v>2613</v>
      </c>
      <c r="CVN109" s="29">
        <v>2614</v>
      </c>
      <c r="CVO109" s="107">
        <v>2615</v>
      </c>
      <c r="CVP109" s="29">
        <v>2616</v>
      </c>
      <c r="CVQ109" s="107">
        <v>2617</v>
      </c>
      <c r="CVR109" s="29">
        <v>2618</v>
      </c>
      <c r="CVS109" s="107">
        <v>2619</v>
      </c>
      <c r="CVT109" s="29">
        <v>2620</v>
      </c>
      <c r="CVU109" s="107">
        <v>2621</v>
      </c>
      <c r="CVV109" s="29">
        <v>2622</v>
      </c>
      <c r="CVW109" s="107">
        <v>2623</v>
      </c>
      <c r="CVX109" s="29">
        <v>2624</v>
      </c>
      <c r="CVY109" s="107">
        <v>2625</v>
      </c>
      <c r="CVZ109" s="29">
        <v>2626</v>
      </c>
      <c r="CWA109" s="107">
        <v>2627</v>
      </c>
      <c r="CWB109" s="29">
        <v>2628</v>
      </c>
      <c r="CWC109" s="107">
        <v>2629</v>
      </c>
      <c r="CWD109" s="29">
        <v>2630</v>
      </c>
      <c r="CWE109" s="107">
        <v>2631</v>
      </c>
      <c r="CWF109" s="29">
        <v>2632</v>
      </c>
      <c r="CWG109" s="107">
        <v>2633</v>
      </c>
      <c r="CWH109" s="29">
        <v>2634</v>
      </c>
      <c r="CWI109" s="107">
        <v>2635</v>
      </c>
      <c r="CWJ109" s="29">
        <v>2636</v>
      </c>
      <c r="CWK109" s="107">
        <v>2637</v>
      </c>
      <c r="CWL109" s="29">
        <v>2638</v>
      </c>
      <c r="CWM109" s="107">
        <v>2639</v>
      </c>
      <c r="CWN109" s="29">
        <v>2640</v>
      </c>
      <c r="CWO109" s="107">
        <v>2641</v>
      </c>
      <c r="CWP109" s="29">
        <v>2642</v>
      </c>
      <c r="CWQ109" s="107">
        <v>2643</v>
      </c>
      <c r="CWR109" s="29">
        <v>2644</v>
      </c>
      <c r="CWS109" s="107">
        <v>2645</v>
      </c>
      <c r="CWT109" s="29">
        <v>2646</v>
      </c>
      <c r="CWU109" s="107">
        <v>2647</v>
      </c>
      <c r="CWV109" s="29">
        <v>2648</v>
      </c>
      <c r="CWW109" s="107">
        <v>2649</v>
      </c>
      <c r="CWX109" s="29">
        <v>2650</v>
      </c>
      <c r="CWY109" s="107">
        <v>2651</v>
      </c>
      <c r="CWZ109" s="29">
        <v>2652</v>
      </c>
      <c r="CXA109" s="107">
        <v>2653</v>
      </c>
      <c r="CXB109" s="29">
        <v>2654</v>
      </c>
      <c r="CXC109" s="107">
        <v>2655</v>
      </c>
      <c r="CXD109" s="29">
        <v>2656</v>
      </c>
      <c r="CXE109" s="107">
        <v>2657</v>
      </c>
      <c r="CXF109" s="29">
        <v>2658</v>
      </c>
      <c r="CXG109" s="107">
        <v>2659</v>
      </c>
      <c r="CXH109" s="29">
        <v>2660</v>
      </c>
      <c r="CXI109" s="107">
        <v>2661</v>
      </c>
      <c r="CXJ109" s="29">
        <v>2662</v>
      </c>
      <c r="CXK109" s="107">
        <v>2663</v>
      </c>
      <c r="CXL109" s="29">
        <v>2664</v>
      </c>
      <c r="CXM109" s="107">
        <v>2665</v>
      </c>
      <c r="CXN109" s="29">
        <v>2666</v>
      </c>
      <c r="CXO109" s="107">
        <v>2667</v>
      </c>
      <c r="CXP109" s="29">
        <v>2668</v>
      </c>
      <c r="CXQ109" s="107">
        <v>2669</v>
      </c>
      <c r="CXR109" s="29">
        <v>2670</v>
      </c>
      <c r="CXS109" s="107">
        <v>2671</v>
      </c>
      <c r="CXT109" s="29">
        <v>2672</v>
      </c>
      <c r="CXU109" s="107">
        <v>2673</v>
      </c>
      <c r="CXV109" s="29">
        <v>2674</v>
      </c>
      <c r="CXW109" s="107">
        <v>2675</v>
      </c>
      <c r="CXX109" s="29">
        <v>2676</v>
      </c>
      <c r="CXY109" s="107">
        <v>2677</v>
      </c>
      <c r="CXZ109" s="29">
        <v>2678</v>
      </c>
      <c r="CYA109" s="107">
        <v>2679</v>
      </c>
      <c r="CYB109" s="29">
        <v>2680</v>
      </c>
      <c r="CYC109" s="107">
        <v>2681</v>
      </c>
      <c r="CYD109" s="29">
        <v>2682</v>
      </c>
      <c r="CYE109" s="107">
        <v>2683</v>
      </c>
      <c r="CYF109" s="29">
        <v>2684</v>
      </c>
      <c r="CYG109" s="107">
        <v>2685</v>
      </c>
      <c r="CYH109" s="29">
        <v>2686</v>
      </c>
      <c r="CYI109" s="107">
        <v>2687</v>
      </c>
      <c r="CYJ109" s="29">
        <v>2688</v>
      </c>
      <c r="CYK109" s="107">
        <v>2689</v>
      </c>
      <c r="CYL109" s="29">
        <v>2690</v>
      </c>
      <c r="CYM109" s="107">
        <v>2691</v>
      </c>
      <c r="CYN109" s="29">
        <v>2692</v>
      </c>
      <c r="CYO109" s="107">
        <v>2693</v>
      </c>
      <c r="CYP109" s="29">
        <v>2694</v>
      </c>
      <c r="CYQ109" s="107">
        <v>2695</v>
      </c>
      <c r="CYR109" s="29">
        <v>2696</v>
      </c>
      <c r="CYS109" s="107">
        <v>2697</v>
      </c>
      <c r="CYT109" s="29">
        <v>2698</v>
      </c>
      <c r="CYU109" s="107">
        <v>2699</v>
      </c>
      <c r="CYV109" s="29">
        <v>2700</v>
      </c>
      <c r="CYW109" s="107">
        <v>2701</v>
      </c>
      <c r="CYX109" s="29">
        <v>2702</v>
      </c>
      <c r="CYY109" s="107">
        <v>2703</v>
      </c>
      <c r="CYZ109" s="29">
        <v>2704</v>
      </c>
      <c r="CZA109" s="107">
        <v>2705</v>
      </c>
      <c r="CZB109" s="29">
        <v>2706</v>
      </c>
      <c r="CZC109" s="107">
        <v>2707</v>
      </c>
      <c r="CZD109" s="29">
        <v>2708</v>
      </c>
      <c r="CZE109" s="107">
        <v>2709</v>
      </c>
      <c r="CZF109" s="29">
        <v>2710</v>
      </c>
      <c r="CZG109" s="107">
        <v>2711</v>
      </c>
      <c r="CZH109" s="29">
        <v>2712</v>
      </c>
      <c r="CZI109" s="107">
        <v>2713</v>
      </c>
      <c r="CZJ109" s="29">
        <v>2714</v>
      </c>
      <c r="CZK109" s="107">
        <v>2715</v>
      </c>
      <c r="CZL109" s="29">
        <v>2716</v>
      </c>
      <c r="CZM109" s="107">
        <v>2717</v>
      </c>
      <c r="CZN109" s="29">
        <v>2718</v>
      </c>
      <c r="CZO109" s="107">
        <v>2719</v>
      </c>
      <c r="CZP109" s="29">
        <v>2720</v>
      </c>
      <c r="CZQ109" s="107">
        <v>2721</v>
      </c>
      <c r="CZR109" s="29">
        <v>2722</v>
      </c>
      <c r="CZS109" s="107">
        <v>2723</v>
      </c>
      <c r="CZT109" s="29">
        <v>2724</v>
      </c>
      <c r="CZU109" s="107">
        <v>2725</v>
      </c>
      <c r="CZV109" s="29">
        <v>2726</v>
      </c>
      <c r="CZW109" s="107">
        <v>2727</v>
      </c>
      <c r="CZX109" s="29">
        <v>2728</v>
      </c>
      <c r="CZY109" s="107">
        <v>2729</v>
      </c>
      <c r="CZZ109" s="29">
        <v>2730</v>
      </c>
      <c r="DAA109" s="107">
        <v>2731</v>
      </c>
      <c r="DAB109" s="29">
        <v>2732</v>
      </c>
      <c r="DAC109" s="107">
        <v>2733</v>
      </c>
      <c r="DAD109" s="29">
        <v>2734</v>
      </c>
      <c r="DAE109" s="107">
        <v>2735</v>
      </c>
      <c r="DAF109" s="29">
        <v>2736</v>
      </c>
      <c r="DAG109" s="107">
        <v>2737</v>
      </c>
      <c r="DAH109" s="29">
        <v>2738</v>
      </c>
      <c r="DAI109" s="107">
        <v>2739</v>
      </c>
      <c r="DAJ109" s="29">
        <v>2740</v>
      </c>
      <c r="DAK109" s="107">
        <v>2741</v>
      </c>
      <c r="DAL109" s="29">
        <v>2742</v>
      </c>
      <c r="DAM109" s="107">
        <v>2743</v>
      </c>
      <c r="DAN109" s="29">
        <v>2744</v>
      </c>
      <c r="DAO109" s="107">
        <v>2745</v>
      </c>
      <c r="DAP109" s="29">
        <v>2746</v>
      </c>
      <c r="DAQ109" s="107">
        <v>2747</v>
      </c>
      <c r="DAR109" s="29">
        <v>2748</v>
      </c>
      <c r="DAS109" s="107">
        <v>2749</v>
      </c>
      <c r="DAT109" s="29">
        <v>2750</v>
      </c>
      <c r="DAU109" s="107">
        <v>2751</v>
      </c>
      <c r="DAV109" s="29">
        <v>2752</v>
      </c>
      <c r="DAW109" s="107">
        <v>2753</v>
      </c>
      <c r="DAX109" s="29">
        <v>2754</v>
      </c>
      <c r="DAY109" s="107">
        <v>2755</v>
      </c>
      <c r="DAZ109" s="29">
        <v>2756</v>
      </c>
      <c r="DBA109" s="107">
        <v>2757</v>
      </c>
      <c r="DBB109" s="29">
        <v>2758</v>
      </c>
      <c r="DBC109" s="107">
        <v>2759</v>
      </c>
      <c r="DBD109" s="29">
        <v>2760</v>
      </c>
      <c r="DBE109" s="107">
        <v>2761</v>
      </c>
      <c r="DBF109" s="29">
        <v>2762</v>
      </c>
      <c r="DBG109" s="107">
        <v>2763</v>
      </c>
      <c r="DBH109" s="29">
        <v>2764</v>
      </c>
      <c r="DBI109" s="107">
        <v>2765</v>
      </c>
      <c r="DBJ109" s="29">
        <v>2766</v>
      </c>
      <c r="DBK109" s="107">
        <v>2767</v>
      </c>
      <c r="DBL109" s="29">
        <v>2768</v>
      </c>
      <c r="DBM109" s="107">
        <v>2769</v>
      </c>
      <c r="DBN109" s="29">
        <v>2770</v>
      </c>
      <c r="DBO109" s="107">
        <v>2771</v>
      </c>
      <c r="DBP109" s="29">
        <v>2772</v>
      </c>
      <c r="DBQ109" s="107">
        <v>2773</v>
      </c>
      <c r="DBR109" s="29">
        <v>2774</v>
      </c>
      <c r="DBS109" s="107">
        <v>2775</v>
      </c>
      <c r="DBT109" s="29">
        <v>2776</v>
      </c>
      <c r="DBU109" s="107">
        <v>2777</v>
      </c>
      <c r="DBV109" s="29">
        <v>2778</v>
      </c>
      <c r="DBW109" s="107">
        <v>2779</v>
      </c>
      <c r="DBX109" s="29">
        <v>2780</v>
      </c>
      <c r="DBY109" s="107">
        <v>2781</v>
      </c>
      <c r="DBZ109" s="29">
        <v>2782</v>
      </c>
      <c r="DCA109" s="107">
        <v>2783</v>
      </c>
      <c r="DCB109" s="29">
        <v>2784</v>
      </c>
      <c r="DCC109" s="107">
        <v>2785</v>
      </c>
      <c r="DCD109" s="29">
        <v>2786</v>
      </c>
      <c r="DCE109" s="107">
        <v>2787</v>
      </c>
      <c r="DCF109" s="29">
        <v>2788</v>
      </c>
      <c r="DCG109" s="107">
        <v>2789</v>
      </c>
      <c r="DCH109" s="29">
        <v>2790</v>
      </c>
      <c r="DCI109" s="107">
        <v>2791</v>
      </c>
      <c r="DCJ109" s="29">
        <v>2792</v>
      </c>
      <c r="DCK109" s="107">
        <v>2793</v>
      </c>
      <c r="DCL109" s="29">
        <v>2794</v>
      </c>
      <c r="DCM109" s="107">
        <v>2795</v>
      </c>
      <c r="DCN109" s="29">
        <v>2796</v>
      </c>
      <c r="DCO109" s="107">
        <v>2797</v>
      </c>
      <c r="DCP109" s="29">
        <v>2798</v>
      </c>
      <c r="DCQ109" s="107">
        <v>2799</v>
      </c>
      <c r="DCR109" s="29">
        <v>2800</v>
      </c>
      <c r="DCS109" s="107">
        <v>2801</v>
      </c>
      <c r="DCT109" s="29">
        <v>2802</v>
      </c>
      <c r="DCU109" s="107">
        <v>2803</v>
      </c>
      <c r="DCV109" s="29">
        <v>2804</v>
      </c>
      <c r="DCW109" s="107">
        <v>2805</v>
      </c>
      <c r="DCX109" s="29">
        <v>2806</v>
      </c>
      <c r="DCY109" s="107">
        <v>2807</v>
      </c>
      <c r="DCZ109" s="29">
        <v>2808</v>
      </c>
      <c r="DDA109" s="107">
        <v>2809</v>
      </c>
      <c r="DDB109" s="29">
        <v>2810</v>
      </c>
      <c r="DDC109" s="107">
        <v>2811</v>
      </c>
      <c r="DDD109" s="29">
        <v>2812</v>
      </c>
      <c r="DDE109" s="107">
        <v>2813</v>
      </c>
      <c r="DDF109" s="29">
        <v>2814</v>
      </c>
      <c r="DDG109" s="107">
        <v>2815</v>
      </c>
      <c r="DDH109" s="29">
        <v>2816</v>
      </c>
      <c r="DDI109" s="107">
        <v>2817</v>
      </c>
      <c r="DDJ109" s="29">
        <v>2818</v>
      </c>
      <c r="DDK109" s="107">
        <v>2819</v>
      </c>
      <c r="DDL109" s="29">
        <v>2820</v>
      </c>
      <c r="DDM109" s="107">
        <v>2821</v>
      </c>
      <c r="DDN109" s="29">
        <v>2822</v>
      </c>
      <c r="DDO109" s="107">
        <v>2823</v>
      </c>
      <c r="DDP109" s="29">
        <v>2824</v>
      </c>
      <c r="DDQ109" s="107">
        <v>2825</v>
      </c>
      <c r="DDR109" s="29">
        <v>2826</v>
      </c>
      <c r="DDS109" s="107">
        <v>2827</v>
      </c>
      <c r="DDT109" s="29">
        <v>2828</v>
      </c>
      <c r="DDU109" s="107">
        <v>2829</v>
      </c>
      <c r="DDV109" s="29">
        <v>2830</v>
      </c>
      <c r="DDW109" s="107">
        <v>2831</v>
      </c>
      <c r="DDX109" s="29">
        <v>2832</v>
      </c>
      <c r="DDY109" s="107">
        <v>2833</v>
      </c>
      <c r="DDZ109" s="29">
        <v>2834</v>
      </c>
      <c r="DEA109" s="107">
        <v>2835</v>
      </c>
      <c r="DEB109" s="29">
        <v>2836</v>
      </c>
      <c r="DEC109" s="107">
        <v>2837</v>
      </c>
      <c r="DED109" s="29">
        <v>2838</v>
      </c>
      <c r="DEE109" s="107">
        <v>2839</v>
      </c>
      <c r="DEF109" s="29">
        <v>2840</v>
      </c>
      <c r="DEG109" s="107">
        <v>2841</v>
      </c>
      <c r="DEH109" s="29">
        <v>2842</v>
      </c>
      <c r="DEI109" s="107">
        <v>2843</v>
      </c>
      <c r="DEJ109" s="29">
        <v>2844</v>
      </c>
      <c r="DEK109" s="107">
        <v>2845</v>
      </c>
      <c r="DEL109" s="29">
        <v>2846</v>
      </c>
      <c r="DEM109" s="107">
        <v>2847</v>
      </c>
      <c r="DEN109" s="29">
        <v>2848</v>
      </c>
      <c r="DEO109" s="107">
        <v>2849</v>
      </c>
      <c r="DEP109" s="29">
        <v>2850</v>
      </c>
      <c r="DEQ109" s="107">
        <v>2851</v>
      </c>
      <c r="DER109" s="29">
        <v>2852</v>
      </c>
      <c r="DES109" s="107">
        <v>2853</v>
      </c>
      <c r="DET109" s="29">
        <v>2854</v>
      </c>
      <c r="DEU109" s="107">
        <v>2855</v>
      </c>
      <c r="DEV109" s="29">
        <v>2856</v>
      </c>
      <c r="DEW109" s="107">
        <v>2857</v>
      </c>
      <c r="DEX109" s="29">
        <v>2858</v>
      </c>
      <c r="DEY109" s="107">
        <v>2859</v>
      </c>
      <c r="DEZ109" s="29">
        <v>2860</v>
      </c>
      <c r="DFA109" s="107">
        <v>2861</v>
      </c>
      <c r="DFB109" s="29">
        <v>2862</v>
      </c>
      <c r="DFC109" s="107">
        <v>2863</v>
      </c>
      <c r="DFD109" s="29">
        <v>2864</v>
      </c>
      <c r="DFE109" s="107">
        <v>2865</v>
      </c>
      <c r="DFF109" s="29">
        <v>2866</v>
      </c>
      <c r="DFG109" s="107">
        <v>2867</v>
      </c>
      <c r="DFH109" s="29">
        <v>2868</v>
      </c>
      <c r="DFI109" s="107">
        <v>2869</v>
      </c>
      <c r="DFJ109" s="29">
        <v>2870</v>
      </c>
      <c r="DFK109" s="107">
        <v>2871</v>
      </c>
      <c r="DFL109" s="29">
        <v>2872</v>
      </c>
      <c r="DFM109" s="107">
        <v>2873</v>
      </c>
      <c r="DFN109" s="29">
        <v>2874</v>
      </c>
      <c r="DFO109" s="107">
        <v>2875</v>
      </c>
      <c r="DFP109" s="29">
        <v>2876</v>
      </c>
      <c r="DFQ109" s="107">
        <v>2877</v>
      </c>
      <c r="DFR109" s="29">
        <v>2878</v>
      </c>
      <c r="DFS109" s="107">
        <v>2879</v>
      </c>
      <c r="DFT109" s="29">
        <v>2880</v>
      </c>
      <c r="DFU109" s="107">
        <v>2881</v>
      </c>
      <c r="DFV109" s="29">
        <v>2882</v>
      </c>
      <c r="DFW109" s="107">
        <v>2883</v>
      </c>
      <c r="DFX109" s="29">
        <v>2884</v>
      </c>
      <c r="DFY109" s="107">
        <v>2885</v>
      </c>
      <c r="DFZ109" s="29">
        <v>2886</v>
      </c>
      <c r="DGA109" s="107">
        <v>2887</v>
      </c>
      <c r="DGB109" s="29">
        <v>2888</v>
      </c>
      <c r="DGC109" s="107">
        <v>2889</v>
      </c>
      <c r="DGD109" s="29">
        <v>2890</v>
      </c>
      <c r="DGE109" s="107">
        <v>2891</v>
      </c>
      <c r="DGF109" s="29">
        <v>2892</v>
      </c>
      <c r="DGG109" s="107">
        <v>2893</v>
      </c>
      <c r="DGH109" s="29">
        <v>2894</v>
      </c>
      <c r="DGI109" s="107">
        <v>2895</v>
      </c>
      <c r="DGJ109" s="29">
        <v>2896</v>
      </c>
      <c r="DGK109" s="107">
        <v>2897</v>
      </c>
      <c r="DGL109" s="29">
        <v>2898</v>
      </c>
      <c r="DGM109" s="107">
        <v>2899</v>
      </c>
      <c r="DGN109" s="29">
        <v>2900</v>
      </c>
      <c r="DGO109" s="107">
        <v>2901</v>
      </c>
      <c r="DGP109" s="29">
        <v>2902</v>
      </c>
      <c r="DGQ109" s="107">
        <v>2903</v>
      </c>
      <c r="DGR109" s="29">
        <v>2904</v>
      </c>
      <c r="DGS109" s="107">
        <v>2905</v>
      </c>
      <c r="DGT109" s="29">
        <v>2906</v>
      </c>
      <c r="DGU109" s="107">
        <v>2907</v>
      </c>
      <c r="DGV109" s="29">
        <v>2908</v>
      </c>
      <c r="DGW109" s="107">
        <v>2909</v>
      </c>
      <c r="DGX109" s="29">
        <v>2910</v>
      </c>
      <c r="DGY109" s="107">
        <v>2911</v>
      </c>
      <c r="DGZ109" s="29">
        <v>2912</v>
      </c>
      <c r="DHA109" s="107">
        <v>2913</v>
      </c>
      <c r="DHB109" s="29">
        <v>2914</v>
      </c>
      <c r="DHC109" s="107">
        <v>2915</v>
      </c>
      <c r="DHD109" s="29">
        <v>2916</v>
      </c>
      <c r="DHE109" s="107">
        <v>2917</v>
      </c>
      <c r="DHF109" s="29">
        <v>2918</v>
      </c>
      <c r="DHG109" s="107">
        <v>2919</v>
      </c>
      <c r="DHH109" s="29">
        <v>2920</v>
      </c>
      <c r="DHI109" s="107">
        <v>2921</v>
      </c>
      <c r="DHJ109" s="29">
        <v>2922</v>
      </c>
      <c r="DHK109" s="107">
        <v>2923</v>
      </c>
      <c r="DHL109" s="29">
        <v>2924</v>
      </c>
      <c r="DHM109" s="107">
        <v>2925</v>
      </c>
      <c r="DHN109" s="29">
        <v>2926</v>
      </c>
      <c r="DHO109" s="107">
        <v>2927</v>
      </c>
      <c r="DHP109" s="29">
        <v>2928</v>
      </c>
      <c r="DHQ109" s="107">
        <v>2929</v>
      </c>
      <c r="DHR109" s="29">
        <v>2930</v>
      </c>
      <c r="DHS109" s="107">
        <v>2931</v>
      </c>
      <c r="DHT109" s="29">
        <v>2932</v>
      </c>
      <c r="DHU109" s="107">
        <v>2933</v>
      </c>
      <c r="DHV109" s="29">
        <v>2934</v>
      </c>
      <c r="DHW109" s="107">
        <v>2935</v>
      </c>
      <c r="DHX109" s="29">
        <v>2936</v>
      </c>
      <c r="DHY109" s="107">
        <v>2937</v>
      </c>
      <c r="DHZ109" s="29">
        <v>2938</v>
      </c>
      <c r="DIA109" s="107">
        <v>2939</v>
      </c>
      <c r="DIB109" s="29">
        <v>2940</v>
      </c>
      <c r="DIC109" s="107">
        <v>2941</v>
      </c>
      <c r="DID109" s="29">
        <v>2942</v>
      </c>
      <c r="DIE109" s="107">
        <v>2943</v>
      </c>
      <c r="DIF109" s="29">
        <v>2944</v>
      </c>
      <c r="DIG109" s="107">
        <v>2945</v>
      </c>
      <c r="DIH109" s="29">
        <v>2946</v>
      </c>
      <c r="DII109" s="107">
        <v>2947</v>
      </c>
      <c r="DIJ109" s="29">
        <v>2948</v>
      </c>
      <c r="DIK109" s="107">
        <v>2949</v>
      </c>
      <c r="DIL109" s="29">
        <v>2950</v>
      </c>
      <c r="DIM109" s="107">
        <v>2951</v>
      </c>
      <c r="DIN109" s="29">
        <v>2952</v>
      </c>
      <c r="DIO109" s="107">
        <v>2953</v>
      </c>
      <c r="DIP109" s="29">
        <v>2954</v>
      </c>
      <c r="DIQ109" s="107">
        <v>2955</v>
      </c>
      <c r="DIR109" s="29">
        <v>2956</v>
      </c>
      <c r="DIS109" s="107">
        <v>2957</v>
      </c>
      <c r="DIT109" s="29">
        <v>2958</v>
      </c>
      <c r="DIU109" s="107">
        <v>2959</v>
      </c>
      <c r="DIV109" s="29">
        <v>2960</v>
      </c>
      <c r="DIW109" s="107">
        <v>2961</v>
      </c>
      <c r="DIX109" s="29">
        <v>2962</v>
      </c>
      <c r="DIY109" s="107">
        <v>2963</v>
      </c>
      <c r="DIZ109" s="29">
        <v>2964</v>
      </c>
      <c r="DJA109" s="107">
        <v>2965</v>
      </c>
      <c r="DJB109" s="29">
        <v>2966</v>
      </c>
      <c r="DJC109" s="107">
        <v>2967</v>
      </c>
      <c r="DJD109" s="29">
        <v>2968</v>
      </c>
      <c r="DJE109" s="107">
        <v>2969</v>
      </c>
      <c r="DJF109" s="29">
        <v>2970</v>
      </c>
      <c r="DJG109" s="107">
        <v>2971</v>
      </c>
      <c r="DJH109" s="29">
        <v>2972</v>
      </c>
      <c r="DJI109" s="107">
        <v>2973</v>
      </c>
      <c r="DJJ109" s="29">
        <v>2974</v>
      </c>
      <c r="DJK109" s="107">
        <v>2975</v>
      </c>
      <c r="DJL109" s="29">
        <v>2976</v>
      </c>
      <c r="DJM109" s="107">
        <v>2977</v>
      </c>
      <c r="DJN109" s="29">
        <v>2978</v>
      </c>
      <c r="DJO109" s="107">
        <v>2979</v>
      </c>
      <c r="DJP109" s="29">
        <v>2980</v>
      </c>
      <c r="DJQ109" s="107">
        <v>2981</v>
      </c>
      <c r="DJR109" s="29">
        <v>2982</v>
      </c>
      <c r="DJS109" s="107">
        <v>2983</v>
      </c>
      <c r="DJT109" s="29">
        <v>2984</v>
      </c>
      <c r="DJU109" s="107">
        <v>2985</v>
      </c>
      <c r="DJV109" s="29">
        <v>2986</v>
      </c>
      <c r="DJW109" s="107">
        <v>2987</v>
      </c>
      <c r="DJX109" s="29">
        <v>2988</v>
      </c>
      <c r="DJY109" s="107">
        <v>2989</v>
      </c>
      <c r="DJZ109" s="29">
        <v>2990</v>
      </c>
      <c r="DKA109" s="107">
        <v>2991</v>
      </c>
      <c r="DKB109" s="29">
        <v>2992</v>
      </c>
      <c r="DKC109" s="107">
        <v>2993</v>
      </c>
      <c r="DKD109" s="29">
        <v>2994</v>
      </c>
      <c r="DKE109" s="107">
        <v>2995</v>
      </c>
      <c r="DKF109" s="29">
        <v>2996</v>
      </c>
      <c r="DKG109" s="107">
        <v>2997</v>
      </c>
      <c r="DKH109" s="29">
        <v>2998</v>
      </c>
      <c r="DKI109" s="107">
        <v>2999</v>
      </c>
      <c r="DKJ109" s="29">
        <v>3000</v>
      </c>
      <c r="DKK109" s="107">
        <v>3001</v>
      </c>
      <c r="DKL109" s="29">
        <v>3002</v>
      </c>
      <c r="DKM109" s="107">
        <v>3003</v>
      </c>
      <c r="DKN109" s="29">
        <v>3004</v>
      </c>
      <c r="DKO109" s="107">
        <v>3005</v>
      </c>
      <c r="DKP109" s="29">
        <v>3006</v>
      </c>
      <c r="DKQ109" s="107">
        <v>3007</v>
      </c>
      <c r="DKR109" s="29">
        <v>3008</v>
      </c>
      <c r="DKS109" s="107">
        <v>3009</v>
      </c>
      <c r="DKT109" s="29">
        <v>3010</v>
      </c>
      <c r="DKU109" s="107">
        <v>3011</v>
      </c>
      <c r="DKV109" s="29">
        <v>3012</v>
      </c>
      <c r="DKW109" s="107">
        <v>3013</v>
      </c>
      <c r="DKX109" s="29">
        <v>3014</v>
      </c>
      <c r="DKY109" s="107">
        <v>3015</v>
      </c>
      <c r="DKZ109" s="29">
        <v>3016</v>
      </c>
      <c r="DLA109" s="107">
        <v>3017</v>
      </c>
      <c r="DLB109" s="29">
        <v>3018</v>
      </c>
      <c r="DLC109" s="107">
        <v>3019</v>
      </c>
      <c r="DLD109" s="29">
        <v>3020</v>
      </c>
      <c r="DLE109" s="107">
        <v>3021</v>
      </c>
      <c r="DLF109" s="29">
        <v>3022</v>
      </c>
      <c r="DLG109" s="107">
        <v>3023</v>
      </c>
      <c r="DLH109" s="29">
        <v>3024</v>
      </c>
      <c r="DLI109" s="107">
        <v>3025</v>
      </c>
      <c r="DLJ109" s="29">
        <v>3026</v>
      </c>
      <c r="DLK109" s="107">
        <v>3027</v>
      </c>
      <c r="DLL109" s="29">
        <v>3028</v>
      </c>
      <c r="DLM109" s="107">
        <v>3029</v>
      </c>
      <c r="DLN109" s="29">
        <v>3030</v>
      </c>
      <c r="DLO109" s="107">
        <v>3031</v>
      </c>
      <c r="DLP109" s="29">
        <v>3032</v>
      </c>
      <c r="DLQ109" s="107">
        <v>3033</v>
      </c>
      <c r="DLR109" s="29">
        <v>3034</v>
      </c>
      <c r="DLS109" s="107">
        <v>3035</v>
      </c>
      <c r="DLT109" s="29">
        <v>3036</v>
      </c>
      <c r="DLU109" s="107">
        <v>3037</v>
      </c>
      <c r="DLV109" s="29">
        <v>3038</v>
      </c>
      <c r="DLW109" s="107">
        <v>3039</v>
      </c>
      <c r="DLX109" s="29">
        <v>3040</v>
      </c>
      <c r="DLY109" s="107">
        <v>3041</v>
      </c>
      <c r="DLZ109" s="29">
        <v>3042</v>
      </c>
      <c r="DMA109" s="107">
        <v>3043</v>
      </c>
      <c r="DMB109" s="29">
        <v>3044</v>
      </c>
      <c r="DMC109" s="107">
        <v>3045</v>
      </c>
      <c r="DMD109" s="29">
        <v>3046</v>
      </c>
      <c r="DME109" s="107">
        <v>3047</v>
      </c>
      <c r="DMF109" s="29">
        <v>3048</v>
      </c>
      <c r="DMG109" s="107">
        <v>3049</v>
      </c>
      <c r="DMH109" s="29">
        <v>3050</v>
      </c>
      <c r="DMI109" s="107">
        <v>3051</v>
      </c>
      <c r="DMJ109" s="29">
        <v>3052</v>
      </c>
      <c r="DMK109" s="107">
        <v>3053</v>
      </c>
      <c r="DML109" s="29">
        <v>3054</v>
      </c>
      <c r="DMM109" s="107">
        <v>3055</v>
      </c>
      <c r="DMN109" s="29">
        <v>3056</v>
      </c>
      <c r="DMO109" s="107">
        <v>3057</v>
      </c>
      <c r="DMP109" s="29">
        <v>3058</v>
      </c>
      <c r="DMQ109" s="107">
        <v>3059</v>
      </c>
      <c r="DMR109" s="29">
        <v>3060</v>
      </c>
      <c r="DMS109" s="107">
        <v>3061</v>
      </c>
      <c r="DMT109" s="29">
        <v>3062</v>
      </c>
      <c r="DMU109" s="107">
        <v>3063</v>
      </c>
      <c r="DMV109" s="29">
        <v>3064</v>
      </c>
      <c r="DMW109" s="107">
        <v>3065</v>
      </c>
      <c r="DMX109" s="29">
        <v>3066</v>
      </c>
      <c r="DMY109" s="107">
        <v>3067</v>
      </c>
      <c r="DMZ109" s="29">
        <v>3068</v>
      </c>
      <c r="DNA109" s="107">
        <v>3069</v>
      </c>
      <c r="DNB109" s="29">
        <v>3070</v>
      </c>
      <c r="DNC109" s="107">
        <v>3071</v>
      </c>
      <c r="DND109" s="29">
        <v>3072</v>
      </c>
      <c r="DNE109" s="107">
        <v>3073</v>
      </c>
      <c r="DNF109" s="29">
        <v>3074</v>
      </c>
      <c r="DNG109" s="107">
        <v>3075</v>
      </c>
      <c r="DNH109" s="29">
        <v>3076</v>
      </c>
      <c r="DNI109" s="107">
        <v>3077</v>
      </c>
      <c r="DNJ109" s="29">
        <v>3078</v>
      </c>
      <c r="DNK109" s="107">
        <v>3079</v>
      </c>
      <c r="DNL109" s="29">
        <v>3080</v>
      </c>
      <c r="DNM109" s="107">
        <v>3081</v>
      </c>
      <c r="DNN109" s="29">
        <v>3082</v>
      </c>
      <c r="DNO109" s="107">
        <v>3083</v>
      </c>
      <c r="DNP109" s="29">
        <v>3084</v>
      </c>
      <c r="DNQ109" s="107">
        <v>3085</v>
      </c>
      <c r="DNR109" s="29">
        <v>3086</v>
      </c>
      <c r="DNS109" s="107">
        <v>3087</v>
      </c>
      <c r="DNT109" s="29">
        <v>3088</v>
      </c>
      <c r="DNU109" s="107">
        <v>3089</v>
      </c>
      <c r="DNV109" s="29">
        <v>3090</v>
      </c>
      <c r="DNW109" s="107">
        <v>3091</v>
      </c>
      <c r="DNX109" s="29">
        <v>3092</v>
      </c>
      <c r="DNY109" s="107">
        <v>3093</v>
      </c>
      <c r="DNZ109" s="29">
        <v>3094</v>
      </c>
      <c r="DOA109" s="107">
        <v>3095</v>
      </c>
      <c r="DOB109" s="29">
        <v>3096</v>
      </c>
      <c r="DOC109" s="107">
        <v>3097</v>
      </c>
      <c r="DOD109" s="29">
        <v>3098</v>
      </c>
      <c r="DOE109" s="107">
        <v>3099</v>
      </c>
      <c r="DOF109" s="29">
        <v>3100</v>
      </c>
      <c r="DOG109" s="107">
        <v>3101</v>
      </c>
      <c r="DOH109" s="29">
        <v>3102</v>
      </c>
      <c r="DOI109" s="107">
        <v>3103</v>
      </c>
      <c r="DOJ109" s="29">
        <v>3104</v>
      </c>
      <c r="DOK109" s="107">
        <v>3105</v>
      </c>
      <c r="DOL109" s="29">
        <v>3106</v>
      </c>
      <c r="DOM109" s="107">
        <v>3107</v>
      </c>
      <c r="DON109" s="29">
        <v>3108</v>
      </c>
      <c r="DOO109" s="107">
        <v>3109</v>
      </c>
      <c r="DOP109" s="29">
        <v>3110</v>
      </c>
      <c r="DOQ109" s="107">
        <v>3111</v>
      </c>
      <c r="DOR109" s="29">
        <v>3112</v>
      </c>
      <c r="DOS109" s="107">
        <v>3113</v>
      </c>
      <c r="DOT109" s="29">
        <v>3114</v>
      </c>
      <c r="DOU109" s="107">
        <v>3115</v>
      </c>
      <c r="DOV109" s="29">
        <v>3116</v>
      </c>
      <c r="DOW109" s="107">
        <v>3117</v>
      </c>
      <c r="DOX109" s="29">
        <v>3118</v>
      </c>
      <c r="DOY109" s="107">
        <v>3119</v>
      </c>
      <c r="DOZ109" s="29">
        <v>3120</v>
      </c>
      <c r="DPA109" s="107">
        <v>3121</v>
      </c>
      <c r="DPB109" s="29">
        <v>3122</v>
      </c>
      <c r="DPC109" s="107">
        <v>3123</v>
      </c>
      <c r="DPD109" s="29">
        <v>3124</v>
      </c>
      <c r="DPE109" s="107">
        <v>3125</v>
      </c>
      <c r="DPF109" s="29">
        <v>3126</v>
      </c>
      <c r="DPG109" s="107">
        <v>3127</v>
      </c>
      <c r="DPH109" s="29">
        <v>3128</v>
      </c>
      <c r="DPI109" s="107">
        <v>3129</v>
      </c>
      <c r="DPJ109" s="29">
        <v>3130</v>
      </c>
      <c r="DPK109" s="107">
        <v>3131</v>
      </c>
      <c r="DPL109" s="29">
        <v>3132</v>
      </c>
      <c r="DPM109" s="107">
        <v>3133</v>
      </c>
      <c r="DPN109" s="29">
        <v>3134</v>
      </c>
      <c r="DPO109" s="107">
        <v>3135</v>
      </c>
      <c r="DPP109" s="29">
        <v>3136</v>
      </c>
      <c r="DPQ109" s="107">
        <v>3137</v>
      </c>
      <c r="DPR109" s="29">
        <v>3138</v>
      </c>
      <c r="DPS109" s="107">
        <v>3139</v>
      </c>
      <c r="DPT109" s="29">
        <v>3140</v>
      </c>
      <c r="DPU109" s="107">
        <v>3141</v>
      </c>
      <c r="DPV109" s="29">
        <v>3142</v>
      </c>
      <c r="DPW109" s="107">
        <v>3143</v>
      </c>
      <c r="DPX109" s="29">
        <v>3144</v>
      </c>
      <c r="DPY109" s="107">
        <v>3145</v>
      </c>
      <c r="DPZ109" s="29">
        <v>3146</v>
      </c>
      <c r="DQA109" s="107">
        <v>3147</v>
      </c>
      <c r="DQB109" s="29">
        <v>3148</v>
      </c>
      <c r="DQC109" s="107">
        <v>3149</v>
      </c>
      <c r="DQD109" s="29">
        <v>3150</v>
      </c>
      <c r="DQE109" s="107">
        <v>3151</v>
      </c>
      <c r="DQF109" s="29">
        <v>3152</v>
      </c>
      <c r="DQG109" s="107">
        <v>3153</v>
      </c>
      <c r="DQH109" s="29">
        <v>3154</v>
      </c>
      <c r="DQI109" s="107">
        <v>3155</v>
      </c>
      <c r="DQJ109" s="29">
        <v>3156</v>
      </c>
      <c r="DQK109" s="107">
        <v>3157</v>
      </c>
      <c r="DQL109" s="29">
        <v>3158</v>
      </c>
      <c r="DQM109" s="107">
        <v>3159</v>
      </c>
      <c r="DQN109" s="29">
        <v>3160</v>
      </c>
      <c r="DQO109" s="107">
        <v>3161</v>
      </c>
      <c r="DQP109" s="29">
        <v>3162</v>
      </c>
      <c r="DQQ109" s="107">
        <v>3163</v>
      </c>
      <c r="DQR109" s="29">
        <v>3164</v>
      </c>
      <c r="DQS109" s="107">
        <v>3165</v>
      </c>
      <c r="DQT109" s="29">
        <v>3166</v>
      </c>
      <c r="DQU109" s="107">
        <v>3167</v>
      </c>
      <c r="DQV109" s="29">
        <v>3168</v>
      </c>
      <c r="DQW109" s="107">
        <v>3169</v>
      </c>
      <c r="DQX109" s="29">
        <v>3170</v>
      </c>
      <c r="DQY109" s="107">
        <v>3171</v>
      </c>
      <c r="DQZ109" s="29">
        <v>3172</v>
      </c>
      <c r="DRA109" s="107">
        <v>3173</v>
      </c>
      <c r="DRB109" s="29">
        <v>3174</v>
      </c>
      <c r="DRC109" s="107">
        <v>3175</v>
      </c>
      <c r="DRD109" s="29">
        <v>3176</v>
      </c>
      <c r="DRE109" s="107">
        <v>3177</v>
      </c>
      <c r="DRF109" s="29">
        <v>3178</v>
      </c>
      <c r="DRG109" s="107">
        <v>3179</v>
      </c>
      <c r="DRH109" s="29">
        <v>3180</v>
      </c>
      <c r="DRI109" s="107">
        <v>3181</v>
      </c>
      <c r="DRJ109" s="29">
        <v>3182</v>
      </c>
      <c r="DRK109" s="107">
        <v>3183</v>
      </c>
      <c r="DRL109" s="29">
        <v>3184</v>
      </c>
      <c r="DRM109" s="107">
        <v>3185</v>
      </c>
      <c r="DRN109" s="29">
        <v>3186</v>
      </c>
      <c r="DRO109" s="107">
        <v>3187</v>
      </c>
      <c r="DRP109" s="29">
        <v>3188</v>
      </c>
      <c r="DRQ109" s="107">
        <v>3189</v>
      </c>
      <c r="DRR109" s="29">
        <v>3190</v>
      </c>
      <c r="DRS109" s="107">
        <v>3191</v>
      </c>
      <c r="DRT109" s="29">
        <v>3192</v>
      </c>
      <c r="DRU109" s="107">
        <v>3193</v>
      </c>
      <c r="DRV109" s="29">
        <v>3194</v>
      </c>
      <c r="DRW109" s="107">
        <v>3195</v>
      </c>
      <c r="DRX109" s="29">
        <v>3196</v>
      </c>
      <c r="DRY109" s="107">
        <v>3197</v>
      </c>
      <c r="DRZ109" s="29">
        <v>3198</v>
      </c>
      <c r="DSA109" s="107">
        <v>3199</v>
      </c>
      <c r="DSB109" s="29">
        <v>3200</v>
      </c>
      <c r="DSC109" s="107">
        <v>3201</v>
      </c>
      <c r="DSD109" s="29">
        <v>3202</v>
      </c>
      <c r="DSE109" s="107">
        <v>3203</v>
      </c>
      <c r="DSF109" s="29">
        <v>3204</v>
      </c>
      <c r="DSG109" s="107">
        <v>3205</v>
      </c>
      <c r="DSH109" s="29">
        <v>3206</v>
      </c>
      <c r="DSI109" s="107">
        <v>3207</v>
      </c>
      <c r="DSJ109" s="29">
        <v>3208</v>
      </c>
      <c r="DSK109" s="107">
        <v>3209</v>
      </c>
      <c r="DSL109" s="29">
        <v>3210</v>
      </c>
      <c r="DSM109" s="107">
        <v>3211</v>
      </c>
      <c r="DSN109" s="29">
        <v>3212</v>
      </c>
      <c r="DSO109" s="107">
        <v>3213</v>
      </c>
      <c r="DSP109" s="29">
        <v>3214</v>
      </c>
      <c r="DSQ109" s="107">
        <v>3215</v>
      </c>
      <c r="DSR109" s="29">
        <v>3216</v>
      </c>
      <c r="DSS109" s="107">
        <v>3217</v>
      </c>
      <c r="DST109" s="29">
        <v>3218</v>
      </c>
      <c r="DSU109" s="107">
        <v>3219</v>
      </c>
      <c r="DSV109" s="29">
        <v>3220</v>
      </c>
      <c r="DSW109" s="107">
        <v>3221</v>
      </c>
      <c r="DSX109" s="29">
        <v>3222</v>
      </c>
      <c r="DSY109" s="107">
        <v>3223</v>
      </c>
      <c r="DSZ109" s="29">
        <v>3224</v>
      </c>
      <c r="DTA109" s="107">
        <v>3225</v>
      </c>
      <c r="DTB109" s="29">
        <v>3226</v>
      </c>
      <c r="DTC109" s="107">
        <v>3227</v>
      </c>
      <c r="DTD109" s="29">
        <v>3228</v>
      </c>
      <c r="DTE109" s="107">
        <v>3229</v>
      </c>
      <c r="DTF109" s="29">
        <v>3230</v>
      </c>
      <c r="DTG109" s="107">
        <v>3231</v>
      </c>
      <c r="DTH109" s="29">
        <v>3232</v>
      </c>
      <c r="DTI109" s="107">
        <v>3233</v>
      </c>
      <c r="DTJ109" s="29">
        <v>3234</v>
      </c>
      <c r="DTK109" s="107">
        <v>3235</v>
      </c>
      <c r="DTL109" s="29">
        <v>3236</v>
      </c>
      <c r="DTM109" s="107">
        <v>3237</v>
      </c>
      <c r="DTN109" s="29">
        <v>3238</v>
      </c>
      <c r="DTO109" s="107">
        <v>3239</v>
      </c>
      <c r="DTP109" s="29">
        <v>3240</v>
      </c>
      <c r="DTQ109" s="107">
        <v>3241</v>
      </c>
      <c r="DTR109" s="29">
        <v>3242</v>
      </c>
      <c r="DTS109" s="107">
        <v>3243</v>
      </c>
      <c r="DTT109" s="29">
        <v>3244</v>
      </c>
      <c r="DTU109" s="107">
        <v>3245</v>
      </c>
      <c r="DTV109" s="29">
        <v>3246</v>
      </c>
      <c r="DTW109" s="107">
        <v>3247</v>
      </c>
      <c r="DTX109" s="29">
        <v>3248</v>
      </c>
      <c r="DTY109" s="107">
        <v>3249</v>
      </c>
      <c r="DTZ109" s="29">
        <v>3250</v>
      </c>
      <c r="DUA109" s="107">
        <v>3251</v>
      </c>
      <c r="DUB109" s="29">
        <v>3252</v>
      </c>
      <c r="DUC109" s="107">
        <v>3253</v>
      </c>
      <c r="DUD109" s="29">
        <v>3254</v>
      </c>
      <c r="DUE109" s="107">
        <v>3255</v>
      </c>
      <c r="DUF109" s="29">
        <v>3256</v>
      </c>
      <c r="DUG109" s="107">
        <v>3257</v>
      </c>
      <c r="DUH109" s="29">
        <v>3258</v>
      </c>
      <c r="DUI109" s="107">
        <v>3259</v>
      </c>
      <c r="DUJ109" s="29">
        <v>3260</v>
      </c>
      <c r="DUK109" s="107">
        <v>3261</v>
      </c>
      <c r="DUL109" s="29">
        <v>3262</v>
      </c>
      <c r="DUM109" s="107">
        <v>3263</v>
      </c>
      <c r="DUN109" s="29">
        <v>3264</v>
      </c>
      <c r="DUO109" s="107">
        <v>3265</v>
      </c>
      <c r="DUP109" s="29">
        <v>3266</v>
      </c>
      <c r="DUQ109" s="107">
        <v>3267</v>
      </c>
      <c r="DUR109" s="29">
        <v>3268</v>
      </c>
      <c r="DUS109" s="107">
        <v>3269</v>
      </c>
      <c r="DUT109" s="29">
        <v>3270</v>
      </c>
      <c r="DUU109" s="107">
        <v>3271</v>
      </c>
      <c r="DUV109" s="29">
        <v>3272</v>
      </c>
      <c r="DUW109" s="107">
        <v>3273</v>
      </c>
      <c r="DUX109" s="29">
        <v>3274</v>
      </c>
      <c r="DUY109" s="107">
        <v>3275</v>
      </c>
      <c r="DUZ109" s="29">
        <v>3276</v>
      </c>
      <c r="DVA109" s="107">
        <v>3277</v>
      </c>
      <c r="DVB109" s="29">
        <v>3278</v>
      </c>
      <c r="DVC109" s="107">
        <v>3279</v>
      </c>
      <c r="DVD109" s="29">
        <v>3280</v>
      </c>
      <c r="DVE109" s="107">
        <v>3281</v>
      </c>
      <c r="DVF109" s="29">
        <v>3282</v>
      </c>
      <c r="DVG109" s="107">
        <v>3283</v>
      </c>
      <c r="DVH109" s="29">
        <v>3284</v>
      </c>
      <c r="DVI109" s="107">
        <v>3285</v>
      </c>
      <c r="DVJ109" s="29">
        <v>3286</v>
      </c>
      <c r="DVK109" s="107">
        <v>3287</v>
      </c>
      <c r="DVL109" s="29">
        <v>3288</v>
      </c>
      <c r="DVM109" s="107">
        <v>3289</v>
      </c>
      <c r="DVN109" s="29">
        <v>3290</v>
      </c>
      <c r="DVO109" s="107">
        <v>3291</v>
      </c>
      <c r="DVP109" s="29">
        <v>3292</v>
      </c>
      <c r="DVQ109" s="107">
        <v>3293</v>
      </c>
      <c r="DVR109" s="29">
        <v>3294</v>
      </c>
      <c r="DVS109" s="107">
        <v>3295</v>
      </c>
      <c r="DVT109" s="29">
        <v>3296</v>
      </c>
      <c r="DVU109" s="107">
        <v>3297</v>
      </c>
      <c r="DVV109" s="29">
        <v>3298</v>
      </c>
      <c r="DVW109" s="107">
        <v>3299</v>
      </c>
      <c r="DVX109" s="29">
        <v>3300</v>
      </c>
      <c r="DVY109" s="107">
        <v>3301</v>
      </c>
      <c r="DVZ109" s="29">
        <v>3302</v>
      </c>
      <c r="DWA109" s="107">
        <v>3303</v>
      </c>
      <c r="DWB109" s="29">
        <v>3304</v>
      </c>
      <c r="DWC109" s="107">
        <v>3305</v>
      </c>
      <c r="DWD109" s="29">
        <v>3306</v>
      </c>
      <c r="DWE109" s="107">
        <v>3307</v>
      </c>
      <c r="DWF109" s="29">
        <v>3308</v>
      </c>
      <c r="DWG109" s="107">
        <v>3309</v>
      </c>
      <c r="DWH109" s="29">
        <v>3310</v>
      </c>
      <c r="DWI109" s="107">
        <v>3311</v>
      </c>
      <c r="DWJ109" s="29">
        <v>3312</v>
      </c>
      <c r="DWK109" s="107">
        <v>3313</v>
      </c>
      <c r="DWL109" s="29">
        <v>3314</v>
      </c>
      <c r="DWM109" s="107">
        <v>3315</v>
      </c>
      <c r="DWN109" s="29">
        <v>3316</v>
      </c>
      <c r="DWO109" s="107">
        <v>3317</v>
      </c>
      <c r="DWP109" s="29">
        <v>3318</v>
      </c>
      <c r="DWQ109" s="107">
        <v>3319</v>
      </c>
      <c r="DWR109" s="29">
        <v>3320</v>
      </c>
      <c r="DWS109" s="107">
        <v>3321</v>
      </c>
      <c r="DWT109" s="29">
        <v>3322</v>
      </c>
      <c r="DWU109" s="107">
        <v>3323</v>
      </c>
      <c r="DWV109" s="29">
        <v>3324</v>
      </c>
      <c r="DWW109" s="107">
        <v>3325</v>
      </c>
      <c r="DWX109" s="29">
        <v>3326</v>
      </c>
      <c r="DWY109" s="107">
        <v>3327</v>
      </c>
      <c r="DWZ109" s="29">
        <v>3328</v>
      </c>
      <c r="DXA109" s="107">
        <v>3329</v>
      </c>
      <c r="DXB109" s="29">
        <v>3330</v>
      </c>
      <c r="DXC109" s="107">
        <v>3331</v>
      </c>
      <c r="DXD109" s="29">
        <v>3332</v>
      </c>
      <c r="DXE109" s="107">
        <v>3333</v>
      </c>
      <c r="DXF109" s="29">
        <v>3334</v>
      </c>
      <c r="DXG109" s="107">
        <v>3335</v>
      </c>
      <c r="DXH109" s="29">
        <v>3336</v>
      </c>
      <c r="DXI109" s="107">
        <v>3337</v>
      </c>
      <c r="DXJ109" s="29">
        <v>3338</v>
      </c>
      <c r="DXK109" s="107">
        <v>3339</v>
      </c>
      <c r="DXL109" s="29">
        <v>3340</v>
      </c>
      <c r="DXM109" s="107">
        <v>3341</v>
      </c>
      <c r="DXN109" s="29">
        <v>3342</v>
      </c>
      <c r="DXO109" s="107">
        <v>3343</v>
      </c>
      <c r="DXP109" s="29">
        <v>3344</v>
      </c>
      <c r="DXQ109" s="107">
        <v>3345</v>
      </c>
      <c r="DXR109" s="29">
        <v>3346</v>
      </c>
      <c r="DXS109" s="107">
        <v>3347</v>
      </c>
      <c r="DXT109" s="29">
        <v>3348</v>
      </c>
      <c r="DXU109" s="107">
        <v>3349</v>
      </c>
      <c r="DXV109" s="29">
        <v>3350</v>
      </c>
      <c r="DXW109" s="107">
        <v>3351</v>
      </c>
      <c r="DXX109" s="29">
        <v>3352</v>
      </c>
      <c r="DXY109" s="107">
        <v>3353</v>
      </c>
      <c r="DXZ109" s="29">
        <v>3354</v>
      </c>
      <c r="DYA109" s="107">
        <v>3355</v>
      </c>
      <c r="DYB109" s="29">
        <v>3356</v>
      </c>
      <c r="DYC109" s="107">
        <v>3357</v>
      </c>
      <c r="DYD109" s="29">
        <v>3358</v>
      </c>
      <c r="DYE109" s="107">
        <v>3359</v>
      </c>
      <c r="DYF109" s="29">
        <v>3360</v>
      </c>
      <c r="DYG109" s="107">
        <v>3361</v>
      </c>
      <c r="DYH109" s="29">
        <v>3362</v>
      </c>
      <c r="DYI109" s="107">
        <v>3363</v>
      </c>
      <c r="DYJ109" s="29">
        <v>3364</v>
      </c>
      <c r="DYK109" s="107">
        <v>3365</v>
      </c>
      <c r="DYL109" s="29">
        <v>3366</v>
      </c>
      <c r="DYM109" s="107">
        <v>3367</v>
      </c>
      <c r="DYN109" s="29">
        <v>3368</v>
      </c>
      <c r="DYO109" s="107">
        <v>3369</v>
      </c>
      <c r="DYP109" s="29">
        <v>3370</v>
      </c>
      <c r="DYQ109" s="107">
        <v>3371</v>
      </c>
      <c r="DYR109" s="29">
        <v>3372</v>
      </c>
      <c r="DYS109" s="107">
        <v>3373</v>
      </c>
      <c r="DYT109" s="29">
        <v>3374</v>
      </c>
      <c r="DYU109" s="107">
        <v>3375</v>
      </c>
      <c r="DYV109" s="29">
        <v>3376</v>
      </c>
      <c r="DYW109" s="107">
        <v>3377</v>
      </c>
      <c r="DYX109" s="29">
        <v>3378</v>
      </c>
      <c r="DYY109" s="107">
        <v>3379</v>
      </c>
      <c r="DYZ109" s="29">
        <v>3380</v>
      </c>
      <c r="DZA109" s="107">
        <v>3381</v>
      </c>
      <c r="DZB109" s="29">
        <v>3382</v>
      </c>
      <c r="DZC109" s="107">
        <v>3383</v>
      </c>
      <c r="DZD109" s="29">
        <v>3384</v>
      </c>
      <c r="DZE109" s="107">
        <v>3385</v>
      </c>
      <c r="DZF109" s="29">
        <v>3386</v>
      </c>
      <c r="DZG109" s="107">
        <v>3387</v>
      </c>
      <c r="DZH109" s="29">
        <v>3388</v>
      </c>
      <c r="DZI109" s="107">
        <v>3389</v>
      </c>
      <c r="DZJ109" s="29">
        <v>3390</v>
      </c>
      <c r="DZK109" s="107">
        <v>3391</v>
      </c>
      <c r="DZL109" s="29">
        <v>3392</v>
      </c>
      <c r="DZM109" s="107">
        <v>3393</v>
      </c>
      <c r="DZN109" s="29">
        <v>3394</v>
      </c>
      <c r="DZO109" s="107">
        <v>3395</v>
      </c>
      <c r="DZP109" s="29">
        <v>3396</v>
      </c>
      <c r="DZQ109" s="107">
        <v>3397</v>
      </c>
      <c r="DZR109" s="29">
        <v>3398</v>
      </c>
      <c r="DZS109" s="107">
        <v>3399</v>
      </c>
      <c r="DZT109" s="29">
        <v>3400</v>
      </c>
      <c r="DZU109" s="107">
        <v>3401</v>
      </c>
      <c r="DZV109" s="29">
        <v>3402</v>
      </c>
      <c r="DZW109" s="107">
        <v>3403</v>
      </c>
      <c r="DZX109" s="29">
        <v>3404</v>
      </c>
      <c r="DZY109" s="107">
        <v>3405</v>
      </c>
      <c r="DZZ109" s="29">
        <v>3406</v>
      </c>
      <c r="EAA109" s="107">
        <v>3407</v>
      </c>
      <c r="EAB109" s="29">
        <v>3408</v>
      </c>
      <c r="EAC109" s="107">
        <v>3409</v>
      </c>
      <c r="EAD109" s="29">
        <v>3410</v>
      </c>
      <c r="EAE109" s="107">
        <v>3411</v>
      </c>
      <c r="EAF109" s="29">
        <v>3412</v>
      </c>
      <c r="EAG109" s="107">
        <v>3413</v>
      </c>
      <c r="EAH109" s="29">
        <v>3414</v>
      </c>
      <c r="EAI109" s="107">
        <v>3415</v>
      </c>
      <c r="EAJ109" s="29">
        <v>3416</v>
      </c>
      <c r="EAK109" s="107">
        <v>3417</v>
      </c>
      <c r="EAL109" s="29">
        <v>3418</v>
      </c>
      <c r="EAM109" s="107">
        <v>3419</v>
      </c>
      <c r="EAN109" s="29">
        <v>3420</v>
      </c>
      <c r="EAO109" s="107">
        <v>3421</v>
      </c>
      <c r="EAP109" s="29">
        <v>3422</v>
      </c>
      <c r="EAQ109" s="107">
        <v>3423</v>
      </c>
      <c r="EAR109" s="29">
        <v>3424</v>
      </c>
      <c r="EAS109" s="107">
        <v>3425</v>
      </c>
      <c r="EAT109" s="29">
        <v>3426</v>
      </c>
      <c r="EAU109" s="107">
        <v>3427</v>
      </c>
      <c r="EAV109" s="29">
        <v>3428</v>
      </c>
      <c r="EAW109" s="107">
        <v>3429</v>
      </c>
      <c r="EAX109" s="29">
        <v>3430</v>
      </c>
      <c r="EAY109" s="107">
        <v>3431</v>
      </c>
      <c r="EAZ109" s="29">
        <v>3432</v>
      </c>
      <c r="EBA109" s="107">
        <v>3433</v>
      </c>
      <c r="EBB109" s="29">
        <v>3434</v>
      </c>
      <c r="EBC109" s="107">
        <v>3435</v>
      </c>
      <c r="EBD109" s="29">
        <v>3436</v>
      </c>
      <c r="EBE109" s="107">
        <v>3437</v>
      </c>
      <c r="EBF109" s="29">
        <v>3438</v>
      </c>
      <c r="EBG109" s="107">
        <v>3439</v>
      </c>
      <c r="EBH109" s="29">
        <v>3440</v>
      </c>
      <c r="EBI109" s="107">
        <v>3441</v>
      </c>
      <c r="EBJ109" s="29">
        <v>3442</v>
      </c>
      <c r="EBK109" s="107">
        <v>3443</v>
      </c>
      <c r="EBL109" s="29">
        <v>3444</v>
      </c>
      <c r="EBM109" s="107">
        <v>3445</v>
      </c>
      <c r="EBN109" s="29">
        <v>3446</v>
      </c>
      <c r="EBO109" s="107">
        <v>3447</v>
      </c>
      <c r="EBP109" s="29">
        <v>3448</v>
      </c>
      <c r="EBQ109" s="107">
        <v>3449</v>
      </c>
      <c r="EBR109" s="29">
        <v>3450</v>
      </c>
      <c r="EBS109" s="107">
        <v>3451</v>
      </c>
      <c r="EBT109" s="29">
        <v>3452</v>
      </c>
      <c r="EBU109" s="107">
        <v>3453</v>
      </c>
      <c r="EBV109" s="29">
        <v>3454</v>
      </c>
      <c r="EBW109" s="107">
        <v>3455</v>
      </c>
      <c r="EBX109" s="29">
        <v>3456</v>
      </c>
      <c r="EBY109" s="107">
        <v>3457</v>
      </c>
      <c r="EBZ109" s="29">
        <v>3458</v>
      </c>
      <c r="ECA109" s="107">
        <v>3459</v>
      </c>
      <c r="ECB109" s="29">
        <v>3460</v>
      </c>
      <c r="ECC109" s="107">
        <v>3461</v>
      </c>
      <c r="ECD109" s="29">
        <v>3462</v>
      </c>
      <c r="ECE109" s="107">
        <v>3463</v>
      </c>
      <c r="ECF109" s="29">
        <v>3464</v>
      </c>
      <c r="ECG109" s="107">
        <v>3465</v>
      </c>
      <c r="ECH109" s="29">
        <v>3466</v>
      </c>
      <c r="ECI109" s="107">
        <v>3467</v>
      </c>
      <c r="ECJ109" s="29">
        <v>3468</v>
      </c>
      <c r="ECK109" s="107">
        <v>3469</v>
      </c>
      <c r="ECL109" s="29">
        <v>3470</v>
      </c>
      <c r="ECM109" s="107">
        <v>3471</v>
      </c>
      <c r="ECN109" s="29">
        <v>3472</v>
      </c>
      <c r="ECO109" s="107">
        <v>3473</v>
      </c>
      <c r="ECP109" s="29">
        <v>3474</v>
      </c>
      <c r="ECQ109" s="107">
        <v>3475</v>
      </c>
      <c r="ECR109" s="29">
        <v>3476</v>
      </c>
      <c r="ECS109" s="107">
        <v>3477</v>
      </c>
      <c r="ECT109" s="29">
        <v>3478</v>
      </c>
      <c r="ECU109" s="107">
        <v>3479</v>
      </c>
      <c r="ECV109" s="29">
        <v>3480</v>
      </c>
      <c r="ECW109" s="107">
        <v>3481</v>
      </c>
      <c r="ECX109" s="29">
        <v>3482</v>
      </c>
      <c r="ECY109" s="107">
        <v>3483</v>
      </c>
      <c r="ECZ109" s="29">
        <v>3484</v>
      </c>
      <c r="EDA109" s="107">
        <v>3485</v>
      </c>
      <c r="EDB109" s="29">
        <v>3486</v>
      </c>
      <c r="EDC109" s="107">
        <v>3487</v>
      </c>
      <c r="EDD109" s="29">
        <v>3488</v>
      </c>
      <c r="EDE109" s="107">
        <v>3489</v>
      </c>
      <c r="EDF109" s="29">
        <v>3490</v>
      </c>
      <c r="EDG109" s="107">
        <v>3491</v>
      </c>
      <c r="EDH109" s="29">
        <v>3492</v>
      </c>
      <c r="EDI109" s="107">
        <v>3493</v>
      </c>
      <c r="EDJ109" s="29">
        <v>3494</v>
      </c>
      <c r="EDK109" s="107">
        <v>3495</v>
      </c>
      <c r="EDL109" s="29">
        <v>3496</v>
      </c>
      <c r="EDM109" s="107">
        <v>3497</v>
      </c>
      <c r="EDN109" s="29">
        <v>3498</v>
      </c>
      <c r="EDO109" s="107">
        <v>3499</v>
      </c>
      <c r="EDP109" s="29">
        <v>3500</v>
      </c>
      <c r="EDQ109" s="107">
        <v>3501</v>
      </c>
      <c r="EDR109" s="29">
        <v>3502</v>
      </c>
      <c r="EDS109" s="107">
        <v>3503</v>
      </c>
      <c r="EDT109" s="29">
        <v>3504</v>
      </c>
      <c r="EDU109" s="107">
        <v>3505</v>
      </c>
      <c r="EDV109" s="29">
        <v>3506</v>
      </c>
      <c r="EDW109" s="107">
        <v>3507</v>
      </c>
      <c r="EDX109" s="29">
        <v>3508</v>
      </c>
      <c r="EDY109" s="107">
        <v>3509</v>
      </c>
      <c r="EDZ109" s="29">
        <v>3510</v>
      </c>
      <c r="EEA109" s="107">
        <v>3511</v>
      </c>
      <c r="EEB109" s="29">
        <v>3512</v>
      </c>
      <c r="EEC109" s="107">
        <v>3513</v>
      </c>
      <c r="EED109" s="29">
        <v>3514</v>
      </c>
      <c r="EEE109" s="107">
        <v>3515</v>
      </c>
      <c r="EEF109" s="29">
        <v>3516</v>
      </c>
      <c r="EEG109" s="107">
        <v>3517</v>
      </c>
      <c r="EEH109" s="29">
        <v>3518</v>
      </c>
      <c r="EEI109" s="107">
        <v>3519</v>
      </c>
      <c r="EEJ109" s="29">
        <v>3520</v>
      </c>
      <c r="EEK109" s="107">
        <v>3521</v>
      </c>
      <c r="EEL109" s="29">
        <v>3522</v>
      </c>
      <c r="EEM109" s="107">
        <v>3523</v>
      </c>
      <c r="EEN109" s="29">
        <v>3524</v>
      </c>
      <c r="EEO109" s="107">
        <v>3525</v>
      </c>
      <c r="EEP109" s="29">
        <v>3526</v>
      </c>
      <c r="EEQ109" s="107">
        <v>3527</v>
      </c>
      <c r="EER109" s="29">
        <v>3528</v>
      </c>
      <c r="EES109" s="107">
        <v>3529</v>
      </c>
      <c r="EET109" s="29">
        <v>3530</v>
      </c>
      <c r="EEU109" s="107">
        <v>3531</v>
      </c>
      <c r="EEV109" s="29">
        <v>3532</v>
      </c>
      <c r="EEW109" s="107">
        <v>3533</v>
      </c>
      <c r="EEX109" s="29">
        <v>3534</v>
      </c>
      <c r="EEY109" s="107">
        <v>3535</v>
      </c>
      <c r="EEZ109" s="29">
        <v>3536</v>
      </c>
      <c r="EFA109" s="107">
        <v>3537</v>
      </c>
      <c r="EFB109" s="29">
        <v>3538</v>
      </c>
      <c r="EFC109" s="107">
        <v>3539</v>
      </c>
      <c r="EFD109" s="29">
        <v>3540</v>
      </c>
      <c r="EFE109" s="107">
        <v>3541</v>
      </c>
      <c r="EFF109" s="29">
        <v>3542</v>
      </c>
      <c r="EFG109" s="107">
        <v>3543</v>
      </c>
      <c r="EFH109" s="29">
        <v>3544</v>
      </c>
      <c r="EFI109" s="107">
        <v>3545</v>
      </c>
      <c r="EFJ109" s="29">
        <v>3546</v>
      </c>
      <c r="EFK109" s="107">
        <v>3547</v>
      </c>
      <c r="EFL109" s="29">
        <v>3548</v>
      </c>
      <c r="EFM109" s="107">
        <v>3549</v>
      </c>
      <c r="EFN109" s="29">
        <v>3550</v>
      </c>
      <c r="EFO109" s="107">
        <v>3551</v>
      </c>
      <c r="EFP109" s="29">
        <v>3552</v>
      </c>
      <c r="EFQ109" s="107">
        <v>3553</v>
      </c>
      <c r="EFR109" s="29">
        <v>3554</v>
      </c>
      <c r="EFS109" s="107">
        <v>3555</v>
      </c>
      <c r="EFT109" s="29">
        <v>3556</v>
      </c>
      <c r="EFU109" s="107">
        <v>3557</v>
      </c>
      <c r="EFV109" s="29">
        <v>3558</v>
      </c>
      <c r="EFW109" s="107">
        <v>3559</v>
      </c>
      <c r="EFX109" s="29">
        <v>3560</v>
      </c>
      <c r="EFY109" s="107">
        <v>3561</v>
      </c>
      <c r="EFZ109" s="29">
        <v>3562</v>
      </c>
      <c r="EGA109" s="107">
        <v>3563</v>
      </c>
      <c r="EGB109" s="29">
        <v>3564</v>
      </c>
      <c r="EGC109" s="107">
        <v>3565</v>
      </c>
      <c r="EGD109" s="29">
        <v>3566</v>
      </c>
      <c r="EGE109" s="107">
        <v>3567</v>
      </c>
      <c r="EGF109" s="29">
        <v>3568</v>
      </c>
      <c r="EGG109" s="107">
        <v>3569</v>
      </c>
      <c r="EGH109" s="29">
        <v>3570</v>
      </c>
      <c r="EGI109" s="107">
        <v>3571</v>
      </c>
      <c r="EGJ109" s="29">
        <v>3572</v>
      </c>
      <c r="EGK109" s="107">
        <v>3573</v>
      </c>
      <c r="EGL109" s="29">
        <v>3574</v>
      </c>
      <c r="EGM109" s="107">
        <v>3575</v>
      </c>
      <c r="EGN109" s="29">
        <v>3576</v>
      </c>
      <c r="EGO109" s="107">
        <v>3577</v>
      </c>
      <c r="EGP109" s="29">
        <v>3578</v>
      </c>
      <c r="EGQ109" s="107">
        <v>3579</v>
      </c>
      <c r="EGR109" s="29">
        <v>3580</v>
      </c>
      <c r="EGS109" s="107">
        <v>3581</v>
      </c>
      <c r="EGT109" s="29">
        <v>3582</v>
      </c>
      <c r="EGU109" s="107">
        <v>3583</v>
      </c>
      <c r="EGV109" s="29">
        <v>3584</v>
      </c>
      <c r="EGW109" s="107">
        <v>3585</v>
      </c>
      <c r="EGX109" s="29">
        <v>3586</v>
      </c>
      <c r="EGY109" s="107">
        <v>3587</v>
      </c>
      <c r="EGZ109" s="29">
        <v>3588</v>
      </c>
      <c r="EHA109" s="107">
        <v>3589</v>
      </c>
      <c r="EHB109" s="29">
        <v>3590</v>
      </c>
      <c r="EHC109" s="107">
        <v>3591</v>
      </c>
      <c r="EHD109" s="29">
        <v>3592</v>
      </c>
      <c r="EHE109" s="107">
        <v>3593</v>
      </c>
      <c r="EHF109" s="29">
        <v>3594</v>
      </c>
      <c r="EHG109" s="107">
        <v>3595</v>
      </c>
      <c r="EHH109" s="29">
        <v>3596</v>
      </c>
      <c r="EHI109" s="107">
        <v>3597</v>
      </c>
      <c r="EHJ109" s="29">
        <v>3598</v>
      </c>
      <c r="EHK109" s="107">
        <v>3599</v>
      </c>
      <c r="EHL109" s="29">
        <v>3600</v>
      </c>
      <c r="EHM109" s="107">
        <v>3601</v>
      </c>
      <c r="EHN109" s="29">
        <v>3602</v>
      </c>
      <c r="EHO109" s="107">
        <v>3603</v>
      </c>
      <c r="EHP109" s="29">
        <v>3604</v>
      </c>
      <c r="EHQ109" s="107">
        <v>3605</v>
      </c>
      <c r="EHR109" s="29">
        <v>3606</v>
      </c>
      <c r="EHS109" s="107">
        <v>3607</v>
      </c>
      <c r="EHT109" s="29">
        <v>3608</v>
      </c>
      <c r="EHU109" s="107">
        <v>3609</v>
      </c>
      <c r="EHV109" s="29">
        <v>3610</v>
      </c>
      <c r="EHW109" s="107">
        <v>3611</v>
      </c>
      <c r="EHX109" s="29">
        <v>3612</v>
      </c>
      <c r="EHY109" s="107">
        <v>3613</v>
      </c>
      <c r="EHZ109" s="29">
        <v>3614</v>
      </c>
      <c r="EIA109" s="107">
        <v>3615</v>
      </c>
      <c r="EIB109" s="29">
        <v>3616</v>
      </c>
      <c r="EIC109" s="107">
        <v>3617</v>
      </c>
      <c r="EID109" s="29">
        <v>3618</v>
      </c>
      <c r="EIE109" s="107">
        <v>3619</v>
      </c>
      <c r="EIF109" s="29">
        <v>3620</v>
      </c>
      <c r="EIG109" s="107">
        <v>3621</v>
      </c>
      <c r="EIH109" s="29">
        <v>3622</v>
      </c>
      <c r="EII109" s="107">
        <v>3623</v>
      </c>
      <c r="EIJ109" s="29">
        <v>3624</v>
      </c>
      <c r="EIK109" s="107">
        <v>3625</v>
      </c>
      <c r="EIL109" s="29">
        <v>3626</v>
      </c>
      <c r="EIM109" s="107">
        <v>3627</v>
      </c>
      <c r="EIN109" s="29">
        <v>3628</v>
      </c>
      <c r="EIO109" s="107">
        <v>3629</v>
      </c>
      <c r="EIP109" s="29">
        <v>3630</v>
      </c>
      <c r="EIQ109" s="107">
        <v>3631</v>
      </c>
      <c r="EIR109" s="29">
        <v>3632</v>
      </c>
      <c r="EIS109" s="107">
        <v>3633</v>
      </c>
      <c r="EIT109" s="29">
        <v>3634</v>
      </c>
      <c r="EIU109" s="107">
        <v>3635</v>
      </c>
      <c r="EIV109" s="29">
        <v>3636</v>
      </c>
      <c r="EIW109" s="107">
        <v>3637</v>
      </c>
      <c r="EIX109" s="29">
        <v>3638</v>
      </c>
      <c r="EIY109" s="107">
        <v>3639</v>
      </c>
      <c r="EIZ109" s="29">
        <v>3640</v>
      </c>
      <c r="EJA109" s="107">
        <v>3641</v>
      </c>
      <c r="EJB109" s="29">
        <v>3642</v>
      </c>
      <c r="EJC109" s="107">
        <v>3643</v>
      </c>
      <c r="EJD109" s="29">
        <v>3644</v>
      </c>
      <c r="EJE109" s="107">
        <v>3645</v>
      </c>
      <c r="EJF109" s="29">
        <v>3646</v>
      </c>
      <c r="EJG109" s="107">
        <v>3647</v>
      </c>
      <c r="EJH109" s="29">
        <v>3648</v>
      </c>
      <c r="EJI109" s="107">
        <v>3649</v>
      </c>
      <c r="EJJ109" s="29">
        <v>3650</v>
      </c>
      <c r="EJK109" s="107">
        <v>3651</v>
      </c>
      <c r="EJL109" s="29">
        <v>3652</v>
      </c>
      <c r="EJM109" s="107">
        <v>3653</v>
      </c>
      <c r="EJN109" s="29">
        <v>3654</v>
      </c>
      <c r="EJO109" s="107">
        <v>3655</v>
      </c>
      <c r="EJP109" s="29">
        <v>3656</v>
      </c>
      <c r="EJQ109" s="107">
        <v>3657</v>
      </c>
      <c r="EJR109" s="29">
        <v>3658</v>
      </c>
      <c r="EJS109" s="107">
        <v>3659</v>
      </c>
      <c r="EJT109" s="29">
        <v>3660</v>
      </c>
      <c r="EJU109" s="107">
        <v>3661</v>
      </c>
      <c r="EJV109" s="29">
        <v>3662</v>
      </c>
      <c r="EJW109" s="107">
        <v>3663</v>
      </c>
      <c r="EJX109" s="29">
        <v>3664</v>
      </c>
      <c r="EJY109" s="107">
        <v>3665</v>
      </c>
      <c r="EJZ109" s="29">
        <v>3666</v>
      </c>
      <c r="EKA109" s="107">
        <v>3667</v>
      </c>
      <c r="EKB109" s="29">
        <v>3668</v>
      </c>
      <c r="EKC109" s="107">
        <v>3669</v>
      </c>
      <c r="EKD109" s="29">
        <v>3670</v>
      </c>
      <c r="EKE109" s="107">
        <v>3671</v>
      </c>
      <c r="EKF109" s="29">
        <v>3672</v>
      </c>
      <c r="EKG109" s="107">
        <v>3673</v>
      </c>
      <c r="EKH109" s="29">
        <v>3674</v>
      </c>
      <c r="EKI109" s="107">
        <v>3675</v>
      </c>
      <c r="EKJ109" s="29">
        <v>3676</v>
      </c>
      <c r="EKK109" s="107">
        <v>3677</v>
      </c>
      <c r="EKL109" s="29">
        <v>3678</v>
      </c>
      <c r="EKM109" s="107">
        <v>3679</v>
      </c>
      <c r="EKN109" s="29">
        <v>3680</v>
      </c>
      <c r="EKO109" s="107">
        <v>3681</v>
      </c>
      <c r="EKP109" s="29">
        <v>3682</v>
      </c>
      <c r="EKQ109" s="107">
        <v>3683</v>
      </c>
      <c r="EKR109" s="29">
        <v>3684</v>
      </c>
      <c r="EKS109" s="107">
        <v>3685</v>
      </c>
      <c r="EKT109" s="29">
        <v>3686</v>
      </c>
      <c r="EKU109" s="107">
        <v>3687</v>
      </c>
      <c r="EKV109" s="29">
        <v>3688</v>
      </c>
      <c r="EKW109" s="107">
        <v>3689</v>
      </c>
      <c r="EKX109" s="29">
        <v>3690</v>
      </c>
      <c r="EKY109" s="107">
        <v>3691</v>
      </c>
      <c r="EKZ109" s="29">
        <v>3692</v>
      </c>
      <c r="ELA109" s="107">
        <v>3693</v>
      </c>
      <c r="ELB109" s="29">
        <v>3694</v>
      </c>
      <c r="ELC109" s="107">
        <v>3695</v>
      </c>
      <c r="ELD109" s="29">
        <v>3696</v>
      </c>
      <c r="ELE109" s="107">
        <v>3697</v>
      </c>
      <c r="ELF109" s="29">
        <v>3698</v>
      </c>
      <c r="ELG109" s="107">
        <v>3699</v>
      </c>
      <c r="ELH109" s="29">
        <v>3700</v>
      </c>
      <c r="ELI109" s="107">
        <v>3701</v>
      </c>
      <c r="ELJ109" s="29">
        <v>3702</v>
      </c>
      <c r="ELK109" s="107">
        <v>3703</v>
      </c>
      <c r="ELL109" s="29">
        <v>3704</v>
      </c>
      <c r="ELM109" s="107">
        <v>3705</v>
      </c>
      <c r="ELN109" s="29">
        <v>3706</v>
      </c>
      <c r="ELO109" s="107">
        <v>3707</v>
      </c>
      <c r="ELP109" s="29">
        <v>3708</v>
      </c>
      <c r="ELQ109" s="107">
        <v>3709</v>
      </c>
      <c r="ELR109" s="29">
        <v>3710</v>
      </c>
      <c r="ELS109" s="107">
        <v>3711</v>
      </c>
      <c r="ELT109" s="29">
        <v>3712</v>
      </c>
      <c r="ELU109" s="107">
        <v>3713</v>
      </c>
      <c r="ELV109" s="29">
        <v>3714</v>
      </c>
      <c r="ELW109" s="107">
        <v>3715</v>
      </c>
      <c r="ELX109" s="29">
        <v>3716</v>
      </c>
      <c r="ELY109" s="107">
        <v>3717</v>
      </c>
      <c r="ELZ109" s="29">
        <v>3718</v>
      </c>
      <c r="EMA109" s="107">
        <v>3719</v>
      </c>
      <c r="EMB109" s="29">
        <v>3720</v>
      </c>
      <c r="EMC109" s="107">
        <v>3721</v>
      </c>
      <c r="EMD109" s="29">
        <v>3722</v>
      </c>
      <c r="EME109" s="107">
        <v>3723</v>
      </c>
      <c r="EMF109" s="29">
        <v>3724</v>
      </c>
      <c r="EMG109" s="107">
        <v>3725</v>
      </c>
      <c r="EMH109" s="29">
        <v>3726</v>
      </c>
      <c r="EMI109" s="107">
        <v>3727</v>
      </c>
      <c r="EMJ109" s="29">
        <v>3728</v>
      </c>
      <c r="EMK109" s="107">
        <v>3729</v>
      </c>
      <c r="EML109" s="29">
        <v>3730</v>
      </c>
      <c r="EMM109" s="107">
        <v>3731</v>
      </c>
      <c r="EMN109" s="29">
        <v>3732</v>
      </c>
      <c r="EMO109" s="107">
        <v>3733</v>
      </c>
      <c r="EMP109" s="29">
        <v>3734</v>
      </c>
      <c r="EMQ109" s="107">
        <v>3735</v>
      </c>
      <c r="EMR109" s="29">
        <v>3736</v>
      </c>
      <c r="EMS109" s="107">
        <v>3737</v>
      </c>
      <c r="EMT109" s="29">
        <v>3738</v>
      </c>
      <c r="EMU109" s="107">
        <v>3739</v>
      </c>
      <c r="EMV109" s="29">
        <v>3740</v>
      </c>
      <c r="EMW109" s="107">
        <v>3741</v>
      </c>
      <c r="EMX109" s="29">
        <v>3742</v>
      </c>
      <c r="EMY109" s="107">
        <v>3743</v>
      </c>
      <c r="EMZ109" s="29">
        <v>3744</v>
      </c>
      <c r="ENA109" s="107">
        <v>3745</v>
      </c>
      <c r="ENB109" s="29">
        <v>3746</v>
      </c>
      <c r="ENC109" s="107">
        <v>3747</v>
      </c>
      <c r="END109" s="29">
        <v>3748</v>
      </c>
      <c r="ENE109" s="107">
        <v>3749</v>
      </c>
      <c r="ENF109" s="29">
        <v>3750</v>
      </c>
      <c r="ENG109" s="107">
        <v>3751</v>
      </c>
      <c r="ENH109" s="29">
        <v>3752</v>
      </c>
      <c r="ENI109" s="107">
        <v>3753</v>
      </c>
      <c r="ENJ109" s="29">
        <v>3754</v>
      </c>
      <c r="ENK109" s="107">
        <v>3755</v>
      </c>
      <c r="ENL109" s="29">
        <v>3756</v>
      </c>
      <c r="ENM109" s="107">
        <v>3757</v>
      </c>
      <c r="ENN109" s="29">
        <v>3758</v>
      </c>
      <c r="ENO109" s="107">
        <v>3759</v>
      </c>
      <c r="ENP109" s="29">
        <v>3760</v>
      </c>
      <c r="ENQ109" s="107">
        <v>3761</v>
      </c>
      <c r="ENR109" s="29">
        <v>3762</v>
      </c>
      <c r="ENS109" s="107">
        <v>3763</v>
      </c>
      <c r="ENT109" s="29">
        <v>3764</v>
      </c>
      <c r="ENU109" s="107">
        <v>3765</v>
      </c>
      <c r="ENV109" s="29">
        <v>3766</v>
      </c>
      <c r="ENW109" s="107">
        <v>3767</v>
      </c>
      <c r="ENX109" s="29">
        <v>3768</v>
      </c>
      <c r="ENY109" s="107">
        <v>3769</v>
      </c>
      <c r="ENZ109" s="29">
        <v>3770</v>
      </c>
      <c r="EOA109" s="107">
        <v>3771</v>
      </c>
      <c r="EOB109" s="29">
        <v>3772</v>
      </c>
      <c r="EOC109" s="107">
        <v>3773</v>
      </c>
      <c r="EOD109" s="29">
        <v>3774</v>
      </c>
      <c r="EOE109" s="107">
        <v>3775</v>
      </c>
      <c r="EOF109" s="29">
        <v>3776</v>
      </c>
      <c r="EOG109" s="107">
        <v>3777</v>
      </c>
      <c r="EOH109" s="29">
        <v>3778</v>
      </c>
      <c r="EOI109" s="107">
        <v>3779</v>
      </c>
      <c r="EOJ109" s="29">
        <v>3780</v>
      </c>
      <c r="EOK109" s="107">
        <v>3781</v>
      </c>
      <c r="EOL109" s="29">
        <v>3782</v>
      </c>
      <c r="EOM109" s="107">
        <v>3783</v>
      </c>
      <c r="EON109" s="29">
        <v>3784</v>
      </c>
      <c r="EOO109" s="107">
        <v>3785</v>
      </c>
      <c r="EOP109" s="29">
        <v>3786</v>
      </c>
      <c r="EOQ109" s="107">
        <v>3787</v>
      </c>
      <c r="EOR109" s="29">
        <v>3788</v>
      </c>
      <c r="EOS109" s="107">
        <v>3789</v>
      </c>
      <c r="EOT109" s="29">
        <v>3790</v>
      </c>
      <c r="EOU109" s="107">
        <v>3791</v>
      </c>
      <c r="EOV109" s="29">
        <v>3792</v>
      </c>
      <c r="EOW109" s="107">
        <v>3793</v>
      </c>
      <c r="EOX109" s="29">
        <v>3794</v>
      </c>
      <c r="EOY109" s="107">
        <v>3795</v>
      </c>
      <c r="EOZ109" s="29">
        <v>3796</v>
      </c>
      <c r="EPA109" s="107">
        <v>3797</v>
      </c>
      <c r="EPB109" s="29">
        <v>3798</v>
      </c>
      <c r="EPC109" s="107">
        <v>3799</v>
      </c>
      <c r="EPD109" s="29">
        <v>3800</v>
      </c>
      <c r="EPE109" s="107">
        <v>3801</v>
      </c>
      <c r="EPF109" s="29">
        <v>3802</v>
      </c>
      <c r="EPG109" s="107">
        <v>3803</v>
      </c>
      <c r="EPH109" s="29">
        <v>3804</v>
      </c>
      <c r="EPI109" s="107">
        <v>3805</v>
      </c>
      <c r="EPJ109" s="29">
        <v>3806</v>
      </c>
      <c r="EPK109" s="107">
        <v>3807</v>
      </c>
      <c r="EPL109" s="29">
        <v>3808</v>
      </c>
      <c r="EPM109" s="107">
        <v>3809</v>
      </c>
      <c r="EPN109" s="29">
        <v>3810</v>
      </c>
      <c r="EPO109" s="107">
        <v>3811</v>
      </c>
      <c r="EPP109" s="29">
        <v>3812</v>
      </c>
      <c r="EPQ109" s="107">
        <v>3813</v>
      </c>
      <c r="EPR109" s="29">
        <v>3814</v>
      </c>
      <c r="EPS109" s="107">
        <v>3815</v>
      </c>
      <c r="EPT109" s="29">
        <v>3816</v>
      </c>
      <c r="EPU109" s="107">
        <v>3817</v>
      </c>
      <c r="EPV109" s="29">
        <v>3818</v>
      </c>
      <c r="EPW109" s="107">
        <v>3819</v>
      </c>
      <c r="EPX109" s="29">
        <v>3820</v>
      </c>
      <c r="EPY109" s="107">
        <v>3821</v>
      </c>
      <c r="EPZ109" s="29">
        <v>3822</v>
      </c>
      <c r="EQA109" s="107">
        <v>3823</v>
      </c>
      <c r="EQB109" s="29">
        <v>3824</v>
      </c>
      <c r="EQC109" s="107">
        <v>3825</v>
      </c>
      <c r="EQD109" s="29">
        <v>3826</v>
      </c>
      <c r="EQE109" s="107">
        <v>3827</v>
      </c>
      <c r="EQF109" s="29">
        <v>3828</v>
      </c>
      <c r="EQG109" s="107">
        <v>3829</v>
      </c>
      <c r="EQH109" s="29">
        <v>3830</v>
      </c>
      <c r="EQI109" s="107">
        <v>3831</v>
      </c>
      <c r="EQJ109" s="29">
        <v>3832</v>
      </c>
      <c r="EQK109" s="107">
        <v>3833</v>
      </c>
      <c r="EQL109" s="29">
        <v>3834</v>
      </c>
      <c r="EQM109" s="107">
        <v>3835</v>
      </c>
      <c r="EQN109" s="29">
        <v>3836</v>
      </c>
      <c r="EQO109" s="107">
        <v>3837</v>
      </c>
      <c r="EQP109" s="29">
        <v>3838</v>
      </c>
      <c r="EQQ109" s="107">
        <v>3839</v>
      </c>
      <c r="EQR109" s="29">
        <v>3840</v>
      </c>
      <c r="EQS109" s="107">
        <v>3841</v>
      </c>
      <c r="EQT109" s="29">
        <v>3842</v>
      </c>
      <c r="EQU109" s="107">
        <v>3843</v>
      </c>
      <c r="EQV109" s="29">
        <v>3844</v>
      </c>
      <c r="EQW109" s="107">
        <v>3845</v>
      </c>
      <c r="EQX109" s="29">
        <v>3846</v>
      </c>
      <c r="EQY109" s="107">
        <v>3847</v>
      </c>
      <c r="EQZ109" s="29">
        <v>3848</v>
      </c>
      <c r="ERA109" s="107">
        <v>3849</v>
      </c>
      <c r="ERB109" s="29">
        <v>3850</v>
      </c>
      <c r="ERC109" s="107">
        <v>3851</v>
      </c>
      <c r="ERD109" s="29">
        <v>3852</v>
      </c>
      <c r="ERE109" s="107">
        <v>3853</v>
      </c>
      <c r="ERF109" s="29">
        <v>3854</v>
      </c>
      <c r="ERG109" s="107">
        <v>3855</v>
      </c>
      <c r="ERH109" s="29">
        <v>3856</v>
      </c>
      <c r="ERI109" s="107">
        <v>3857</v>
      </c>
      <c r="ERJ109" s="29">
        <v>3858</v>
      </c>
      <c r="ERK109" s="107">
        <v>3859</v>
      </c>
      <c r="ERL109" s="29">
        <v>3860</v>
      </c>
      <c r="ERM109" s="107">
        <v>3861</v>
      </c>
      <c r="ERN109" s="29">
        <v>3862</v>
      </c>
      <c r="ERO109" s="107">
        <v>3863</v>
      </c>
      <c r="ERP109" s="29">
        <v>3864</v>
      </c>
      <c r="ERQ109" s="107">
        <v>3865</v>
      </c>
      <c r="ERR109" s="29">
        <v>3866</v>
      </c>
      <c r="ERS109" s="107">
        <v>3867</v>
      </c>
      <c r="ERT109" s="29">
        <v>3868</v>
      </c>
      <c r="ERU109" s="107">
        <v>3869</v>
      </c>
      <c r="ERV109" s="29">
        <v>3870</v>
      </c>
      <c r="ERW109" s="107">
        <v>3871</v>
      </c>
      <c r="ERX109" s="29">
        <v>3872</v>
      </c>
      <c r="ERY109" s="107">
        <v>3873</v>
      </c>
      <c r="ERZ109" s="29">
        <v>3874</v>
      </c>
      <c r="ESA109" s="107">
        <v>3875</v>
      </c>
      <c r="ESB109" s="29">
        <v>3876</v>
      </c>
      <c r="ESC109" s="107">
        <v>3877</v>
      </c>
      <c r="ESD109" s="29">
        <v>3878</v>
      </c>
      <c r="ESE109" s="107">
        <v>3879</v>
      </c>
      <c r="ESF109" s="29">
        <v>3880</v>
      </c>
      <c r="ESG109" s="107">
        <v>3881</v>
      </c>
      <c r="ESH109" s="29">
        <v>3882</v>
      </c>
      <c r="ESI109" s="107">
        <v>3883</v>
      </c>
      <c r="ESJ109" s="29">
        <v>3884</v>
      </c>
      <c r="ESK109" s="107">
        <v>3885</v>
      </c>
      <c r="ESL109" s="29">
        <v>3886</v>
      </c>
      <c r="ESM109" s="107">
        <v>3887</v>
      </c>
      <c r="ESN109" s="29">
        <v>3888</v>
      </c>
      <c r="ESO109" s="107">
        <v>3889</v>
      </c>
      <c r="ESP109" s="29">
        <v>3890</v>
      </c>
      <c r="ESQ109" s="107">
        <v>3891</v>
      </c>
      <c r="ESR109" s="29">
        <v>3892</v>
      </c>
      <c r="ESS109" s="107">
        <v>3893</v>
      </c>
      <c r="EST109" s="29">
        <v>3894</v>
      </c>
      <c r="ESU109" s="107">
        <v>3895</v>
      </c>
      <c r="ESV109" s="29">
        <v>3896</v>
      </c>
      <c r="ESW109" s="107">
        <v>3897</v>
      </c>
      <c r="ESX109" s="29">
        <v>3898</v>
      </c>
      <c r="ESY109" s="107">
        <v>3899</v>
      </c>
      <c r="ESZ109" s="29">
        <v>3900</v>
      </c>
      <c r="ETA109" s="107">
        <v>3901</v>
      </c>
      <c r="ETB109" s="29">
        <v>3902</v>
      </c>
      <c r="ETC109" s="107">
        <v>3903</v>
      </c>
      <c r="ETD109" s="29">
        <v>3904</v>
      </c>
      <c r="ETE109" s="107">
        <v>3905</v>
      </c>
      <c r="ETF109" s="29">
        <v>3906</v>
      </c>
      <c r="ETG109" s="107">
        <v>3907</v>
      </c>
      <c r="ETH109" s="29">
        <v>3908</v>
      </c>
      <c r="ETI109" s="107">
        <v>3909</v>
      </c>
      <c r="ETJ109" s="29">
        <v>3910</v>
      </c>
      <c r="ETK109" s="107">
        <v>3911</v>
      </c>
      <c r="ETL109" s="29">
        <v>3912</v>
      </c>
      <c r="ETM109" s="107">
        <v>3913</v>
      </c>
      <c r="ETN109" s="29">
        <v>3914</v>
      </c>
      <c r="ETO109" s="107">
        <v>3915</v>
      </c>
      <c r="ETP109" s="29">
        <v>3916</v>
      </c>
      <c r="ETQ109" s="107">
        <v>3917</v>
      </c>
      <c r="ETR109" s="29">
        <v>3918</v>
      </c>
      <c r="ETS109" s="107">
        <v>3919</v>
      </c>
      <c r="ETT109" s="29">
        <v>3920</v>
      </c>
      <c r="ETU109" s="107">
        <v>3921</v>
      </c>
      <c r="ETV109" s="29">
        <v>3922</v>
      </c>
      <c r="ETW109" s="107">
        <v>3923</v>
      </c>
      <c r="ETX109" s="29">
        <v>3924</v>
      </c>
      <c r="ETY109" s="107">
        <v>3925</v>
      </c>
      <c r="ETZ109" s="29">
        <v>3926</v>
      </c>
      <c r="EUA109" s="107">
        <v>3927</v>
      </c>
      <c r="EUB109" s="29">
        <v>3928</v>
      </c>
      <c r="EUC109" s="107">
        <v>3929</v>
      </c>
      <c r="EUD109" s="29">
        <v>3930</v>
      </c>
      <c r="EUE109" s="107">
        <v>3931</v>
      </c>
      <c r="EUF109" s="29">
        <v>3932</v>
      </c>
      <c r="EUG109" s="107">
        <v>3933</v>
      </c>
      <c r="EUH109" s="29">
        <v>3934</v>
      </c>
      <c r="EUI109" s="107">
        <v>3935</v>
      </c>
      <c r="EUJ109" s="29">
        <v>3936</v>
      </c>
      <c r="EUK109" s="107">
        <v>3937</v>
      </c>
      <c r="EUL109" s="29">
        <v>3938</v>
      </c>
      <c r="EUM109" s="107">
        <v>3939</v>
      </c>
      <c r="EUN109" s="29">
        <v>3940</v>
      </c>
      <c r="EUO109" s="107">
        <v>3941</v>
      </c>
      <c r="EUP109" s="29">
        <v>3942</v>
      </c>
      <c r="EUQ109" s="107">
        <v>3943</v>
      </c>
      <c r="EUR109" s="29">
        <v>3944</v>
      </c>
      <c r="EUS109" s="107">
        <v>3945</v>
      </c>
      <c r="EUT109" s="29">
        <v>3946</v>
      </c>
      <c r="EUU109" s="107">
        <v>3947</v>
      </c>
      <c r="EUV109" s="29">
        <v>3948</v>
      </c>
      <c r="EUW109" s="107">
        <v>3949</v>
      </c>
      <c r="EUX109" s="29">
        <v>3950</v>
      </c>
      <c r="EUY109" s="107">
        <v>3951</v>
      </c>
      <c r="EUZ109" s="29">
        <v>3952</v>
      </c>
      <c r="EVA109" s="107">
        <v>3953</v>
      </c>
      <c r="EVB109" s="29">
        <v>3954</v>
      </c>
      <c r="EVC109" s="107">
        <v>3955</v>
      </c>
      <c r="EVD109" s="29">
        <v>3956</v>
      </c>
      <c r="EVE109" s="107">
        <v>3957</v>
      </c>
      <c r="EVF109" s="29">
        <v>3958</v>
      </c>
      <c r="EVG109" s="107">
        <v>3959</v>
      </c>
      <c r="EVH109" s="29">
        <v>3960</v>
      </c>
      <c r="EVI109" s="107">
        <v>3961</v>
      </c>
      <c r="EVJ109" s="29">
        <v>3962</v>
      </c>
      <c r="EVK109" s="107">
        <v>3963</v>
      </c>
      <c r="EVL109" s="29">
        <v>3964</v>
      </c>
      <c r="EVM109" s="107">
        <v>3965</v>
      </c>
      <c r="EVN109" s="29">
        <v>3966</v>
      </c>
      <c r="EVO109" s="107">
        <v>3967</v>
      </c>
      <c r="EVP109" s="29">
        <v>3968</v>
      </c>
      <c r="EVQ109" s="107">
        <v>3969</v>
      </c>
      <c r="EVR109" s="29">
        <v>3970</v>
      </c>
      <c r="EVS109" s="107">
        <v>3971</v>
      </c>
      <c r="EVT109" s="29">
        <v>3972</v>
      </c>
      <c r="EVU109" s="107">
        <v>3973</v>
      </c>
      <c r="EVV109" s="29">
        <v>3974</v>
      </c>
      <c r="EVW109" s="107">
        <v>3975</v>
      </c>
      <c r="EVX109" s="29">
        <v>3976</v>
      </c>
      <c r="EVY109" s="107">
        <v>3977</v>
      </c>
      <c r="EVZ109" s="29">
        <v>3978</v>
      </c>
      <c r="EWA109" s="107">
        <v>3979</v>
      </c>
      <c r="EWB109" s="29">
        <v>3980</v>
      </c>
      <c r="EWC109" s="107">
        <v>3981</v>
      </c>
      <c r="EWD109" s="29">
        <v>3982</v>
      </c>
      <c r="EWE109" s="107">
        <v>3983</v>
      </c>
      <c r="EWF109" s="29">
        <v>3984</v>
      </c>
      <c r="EWG109" s="107">
        <v>3985</v>
      </c>
      <c r="EWH109" s="29">
        <v>3986</v>
      </c>
      <c r="EWI109" s="107">
        <v>3987</v>
      </c>
      <c r="EWJ109" s="29">
        <v>3988</v>
      </c>
      <c r="EWK109" s="107">
        <v>3989</v>
      </c>
      <c r="EWL109" s="29">
        <v>3990</v>
      </c>
      <c r="EWM109" s="107">
        <v>3991</v>
      </c>
      <c r="EWN109" s="29">
        <v>3992</v>
      </c>
      <c r="EWO109" s="107">
        <v>3993</v>
      </c>
      <c r="EWP109" s="29">
        <v>3994</v>
      </c>
      <c r="EWQ109" s="107">
        <v>3995</v>
      </c>
      <c r="EWR109" s="29">
        <v>3996</v>
      </c>
      <c r="EWS109" s="107">
        <v>3997</v>
      </c>
      <c r="EWT109" s="29">
        <v>3998</v>
      </c>
      <c r="EWU109" s="107">
        <v>3999</v>
      </c>
      <c r="EWV109" s="29">
        <v>4000</v>
      </c>
      <c r="EWW109" s="107">
        <v>4001</v>
      </c>
      <c r="EWX109" s="29">
        <v>4002</v>
      </c>
      <c r="EWY109" s="107">
        <v>4003</v>
      </c>
      <c r="EWZ109" s="29">
        <v>4004</v>
      </c>
      <c r="EXA109" s="107">
        <v>4005</v>
      </c>
      <c r="EXB109" s="29">
        <v>4006</v>
      </c>
      <c r="EXC109" s="107">
        <v>4007</v>
      </c>
      <c r="EXD109" s="29">
        <v>4008</v>
      </c>
      <c r="EXE109" s="107">
        <v>4009</v>
      </c>
      <c r="EXF109" s="29">
        <v>4010</v>
      </c>
      <c r="EXG109" s="107">
        <v>4011</v>
      </c>
      <c r="EXH109" s="29">
        <v>4012</v>
      </c>
      <c r="EXI109" s="107">
        <v>4013</v>
      </c>
      <c r="EXJ109" s="29">
        <v>4014</v>
      </c>
      <c r="EXK109" s="107">
        <v>4015</v>
      </c>
      <c r="EXL109" s="29">
        <v>4016</v>
      </c>
      <c r="EXM109" s="107">
        <v>4017</v>
      </c>
      <c r="EXN109" s="29">
        <v>4018</v>
      </c>
      <c r="EXO109" s="107">
        <v>4019</v>
      </c>
      <c r="EXP109" s="29">
        <v>4020</v>
      </c>
      <c r="EXQ109" s="107">
        <v>4021</v>
      </c>
      <c r="EXR109" s="29">
        <v>4022</v>
      </c>
      <c r="EXS109" s="107">
        <v>4023</v>
      </c>
      <c r="EXT109" s="29">
        <v>4024</v>
      </c>
      <c r="EXU109" s="107">
        <v>4025</v>
      </c>
      <c r="EXV109" s="29">
        <v>4026</v>
      </c>
      <c r="EXW109" s="107">
        <v>4027</v>
      </c>
      <c r="EXX109" s="29">
        <v>4028</v>
      </c>
      <c r="EXY109" s="107">
        <v>4029</v>
      </c>
      <c r="EXZ109" s="29">
        <v>4030</v>
      </c>
      <c r="EYA109" s="107">
        <v>4031</v>
      </c>
      <c r="EYB109" s="29">
        <v>4032</v>
      </c>
      <c r="EYC109" s="107">
        <v>4033</v>
      </c>
      <c r="EYD109" s="29">
        <v>4034</v>
      </c>
      <c r="EYE109" s="107">
        <v>4035</v>
      </c>
      <c r="EYF109" s="29">
        <v>4036</v>
      </c>
      <c r="EYG109" s="107">
        <v>4037</v>
      </c>
      <c r="EYH109" s="29">
        <v>4038</v>
      </c>
      <c r="EYI109" s="107">
        <v>4039</v>
      </c>
      <c r="EYJ109" s="29">
        <v>4040</v>
      </c>
      <c r="EYK109" s="107">
        <v>4041</v>
      </c>
      <c r="EYL109" s="29">
        <v>4042</v>
      </c>
      <c r="EYM109" s="107">
        <v>4043</v>
      </c>
      <c r="EYN109" s="29">
        <v>4044</v>
      </c>
      <c r="EYO109" s="107">
        <v>4045</v>
      </c>
      <c r="EYP109" s="29">
        <v>4046</v>
      </c>
      <c r="EYQ109" s="107">
        <v>4047</v>
      </c>
      <c r="EYR109" s="29">
        <v>4048</v>
      </c>
      <c r="EYS109" s="107">
        <v>4049</v>
      </c>
      <c r="EYT109" s="29">
        <v>4050</v>
      </c>
      <c r="EYU109" s="107">
        <v>4051</v>
      </c>
      <c r="EYV109" s="29">
        <v>4052</v>
      </c>
      <c r="EYW109" s="107">
        <v>4053</v>
      </c>
      <c r="EYX109" s="29">
        <v>4054</v>
      </c>
      <c r="EYY109" s="107">
        <v>4055</v>
      </c>
      <c r="EYZ109" s="29">
        <v>4056</v>
      </c>
      <c r="EZA109" s="107">
        <v>4057</v>
      </c>
      <c r="EZB109" s="29">
        <v>4058</v>
      </c>
      <c r="EZC109" s="107">
        <v>4059</v>
      </c>
      <c r="EZD109" s="29">
        <v>4060</v>
      </c>
      <c r="EZE109" s="107">
        <v>4061</v>
      </c>
      <c r="EZF109" s="29">
        <v>4062</v>
      </c>
      <c r="EZG109" s="107">
        <v>4063</v>
      </c>
      <c r="EZH109" s="29">
        <v>4064</v>
      </c>
      <c r="EZI109" s="107">
        <v>4065</v>
      </c>
      <c r="EZJ109" s="29">
        <v>4066</v>
      </c>
      <c r="EZK109" s="107">
        <v>4067</v>
      </c>
      <c r="EZL109" s="29">
        <v>4068</v>
      </c>
      <c r="EZM109" s="107">
        <v>4069</v>
      </c>
      <c r="EZN109" s="29">
        <v>4070</v>
      </c>
      <c r="EZO109" s="107">
        <v>4071</v>
      </c>
      <c r="EZP109" s="29">
        <v>4072</v>
      </c>
      <c r="EZQ109" s="107">
        <v>4073</v>
      </c>
      <c r="EZR109" s="29">
        <v>4074</v>
      </c>
      <c r="EZS109" s="107">
        <v>4075</v>
      </c>
      <c r="EZT109" s="29">
        <v>4076</v>
      </c>
      <c r="EZU109" s="107">
        <v>4077</v>
      </c>
      <c r="EZV109" s="29">
        <v>4078</v>
      </c>
      <c r="EZW109" s="107">
        <v>4079</v>
      </c>
      <c r="EZX109" s="29">
        <v>4080</v>
      </c>
      <c r="EZY109" s="107">
        <v>4081</v>
      </c>
      <c r="EZZ109" s="29">
        <v>4082</v>
      </c>
      <c r="FAA109" s="107">
        <v>4083</v>
      </c>
      <c r="FAB109" s="29">
        <v>4084</v>
      </c>
      <c r="FAC109" s="107">
        <v>4085</v>
      </c>
      <c r="FAD109" s="29">
        <v>4086</v>
      </c>
      <c r="FAE109" s="107">
        <v>4087</v>
      </c>
      <c r="FAF109" s="29">
        <v>4088</v>
      </c>
      <c r="FAG109" s="107">
        <v>4089</v>
      </c>
      <c r="FAH109" s="29">
        <v>4090</v>
      </c>
      <c r="FAI109" s="107">
        <v>4091</v>
      </c>
      <c r="FAJ109" s="29">
        <v>4092</v>
      </c>
      <c r="FAK109" s="107">
        <v>4093</v>
      </c>
      <c r="FAL109" s="29">
        <v>4094</v>
      </c>
      <c r="FAM109" s="107">
        <v>4095</v>
      </c>
      <c r="FAN109" s="29">
        <v>4096</v>
      </c>
      <c r="FAO109" s="107">
        <v>4097</v>
      </c>
      <c r="FAP109" s="29">
        <v>4098</v>
      </c>
      <c r="FAQ109" s="107">
        <v>4099</v>
      </c>
      <c r="FAR109" s="29">
        <v>4100</v>
      </c>
      <c r="FAS109" s="107">
        <v>4101</v>
      </c>
      <c r="FAT109" s="29">
        <v>4102</v>
      </c>
      <c r="FAU109" s="107">
        <v>4103</v>
      </c>
      <c r="FAV109" s="29">
        <v>4104</v>
      </c>
      <c r="FAW109" s="107">
        <v>4105</v>
      </c>
      <c r="FAX109" s="29">
        <v>4106</v>
      </c>
      <c r="FAY109" s="107">
        <v>4107</v>
      </c>
      <c r="FAZ109" s="29">
        <v>4108</v>
      </c>
      <c r="FBA109" s="107">
        <v>4109</v>
      </c>
      <c r="FBB109" s="29">
        <v>4110</v>
      </c>
      <c r="FBC109" s="107">
        <v>4111</v>
      </c>
      <c r="FBD109" s="29">
        <v>4112</v>
      </c>
      <c r="FBE109" s="107">
        <v>4113</v>
      </c>
      <c r="FBF109" s="29">
        <v>4114</v>
      </c>
      <c r="FBG109" s="107">
        <v>4115</v>
      </c>
      <c r="FBH109" s="29">
        <v>4116</v>
      </c>
      <c r="FBI109" s="107">
        <v>4117</v>
      </c>
      <c r="FBJ109" s="29">
        <v>4118</v>
      </c>
      <c r="FBK109" s="107">
        <v>4119</v>
      </c>
      <c r="FBL109" s="29">
        <v>4120</v>
      </c>
      <c r="FBM109" s="107">
        <v>4121</v>
      </c>
      <c r="FBN109" s="29">
        <v>4122</v>
      </c>
      <c r="FBO109" s="107">
        <v>4123</v>
      </c>
      <c r="FBP109" s="29">
        <v>4124</v>
      </c>
      <c r="FBQ109" s="107">
        <v>4125</v>
      </c>
      <c r="FBR109" s="29">
        <v>4126</v>
      </c>
      <c r="FBS109" s="107">
        <v>4127</v>
      </c>
      <c r="FBT109" s="29">
        <v>4128</v>
      </c>
      <c r="FBU109" s="107">
        <v>4129</v>
      </c>
      <c r="FBV109" s="29">
        <v>4130</v>
      </c>
      <c r="FBW109" s="107">
        <v>4131</v>
      </c>
      <c r="FBX109" s="29">
        <v>4132</v>
      </c>
      <c r="FBY109" s="107">
        <v>4133</v>
      </c>
      <c r="FBZ109" s="29">
        <v>4134</v>
      </c>
      <c r="FCA109" s="107">
        <v>4135</v>
      </c>
      <c r="FCB109" s="29">
        <v>4136</v>
      </c>
      <c r="FCC109" s="107">
        <v>4137</v>
      </c>
      <c r="FCD109" s="29">
        <v>4138</v>
      </c>
      <c r="FCE109" s="107">
        <v>4139</v>
      </c>
      <c r="FCF109" s="29">
        <v>4140</v>
      </c>
      <c r="FCG109" s="107">
        <v>4141</v>
      </c>
      <c r="FCH109" s="29">
        <v>4142</v>
      </c>
      <c r="FCI109" s="107">
        <v>4143</v>
      </c>
      <c r="FCJ109" s="29">
        <v>4144</v>
      </c>
      <c r="FCK109" s="107">
        <v>4145</v>
      </c>
      <c r="FCL109" s="29">
        <v>4146</v>
      </c>
      <c r="FCM109" s="107">
        <v>4147</v>
      </c>
      <c r="FCN109" s="29">
        <v>4148</v>
      </c>
      <c r="FCO109" s="107">
        <v>4149</v>
      </c>
      <c r="FCP109" s="29">
        <v>4150</v>
      </c>
      <c r="FCQ109" s="107">
        <v>4151</v>
      </c>
      <c r="FCR109" s="29">
        <v>4152</v>
      </c>
      <c r="FCS109" s="107">
        <v>4153</v>
      </c>
      <c r="FCT109" s="29">
        <v>4154</v>
      </c>
      <c r="FCU109" s="107">
        <v>4155</v>
      </c>
      <c r="FCV109" s="29">
        <v>4156</v>
      </c>
      <c r="FCW109" s="107">
        <v>4157</v>
      </c>
      <c r="FCX109" s="29">
        <v>4158</v>
      </c>
      <c r="FCY109" s="107">
        <v>4159</v>
      </c>
      <c r="FCZ109" s="29">
        <v>4160</v>
      </c>
      <c r="FDA109" s="107">
        <v>4161</v>
      </c>
      <c r="FDB109" s="29">
        <v>4162</v>
      </c>
      <c r="FDC109" s="107">
        <v>4163</v>
      </c>
      <c r="FDD109" s="29">
        <v>4164</v>
      </c>
      <c r="FDE109" s="107">
        <v>4165</v>
      </c>
      <c r="FDF109" s="29">
        <v>4166</v>
      </c>
      <c r="FDG109" s="107">
        <v>4167</v>
      </c>
      <c r="FDH109" s="29">
        <v>4168</v>
      </c>
      <c r="FDI109" s="107">
        <v>4169</v>
      </c>
      <c r="FDJ109" s="29">
        <v>4170</v>
      </c>
      <c r="FDK109" s="107">
        <v>4171</v>
      </c>
      <c r="FDL109" s="29">
        <v>4172</v>
      </c>
      <c r="FDM109" s="107">
        <v>4173</v>
      </c>
      <c r="FDN109" s="29">
        <v>4174</v>
      </c>
      <c r="FDO109" s="107">
        <v>4175</v>
      </c>
      <c r="FDP109" s="29">
        <v>4176</v>
      </c>
      <c r="FDQ109" s="107">
        <v>4177</v>
      </c>
      <c r="FDR109" s="29">
        <v>4178</v>
      </c>
      <c r="FDS109" s="107">
        <v>4179</v>
      </c>
      <c r="FDT109" s="29">
        <v>4180</v>
      </c>
      <c r="FDU109" s="107">
        <v>4181</v>
      </c>
      <c r="FDV109" s="29">
        <v>4182</v>
      </c>
      <c r="FDW109" s="107">
        <v>4183</v>
      </c>
      <c r="FDX109" s="29">
        <v>4184</v>
      </c>
      <c r="FDY109" s="107">
        <v>4185</v>
      </c>
      <c r="FDZ109" s="29">
        <v>4186</v>
      </c>
      <c r="FEA109" s="107">
        <v>4187</v>
      </c>
      <c r="FEB109" s="29">
        <v>4188</v>
      </c>
      <c r="FEC109" s="107">
        <v>4189</v>
      </c>
      <c r="FED109" s="29">
        <v>4190</v>
      </c>
      <c r="FEE109" s="107">
        <v>4191</v>
      </c>
      <c r="FEF109" s="29">
        <v>4192</v>
      </c>
      <c r="FEG109" s="107">
        <v>4193</v>
      </c>
      <c r="FEH109" s="29">
        <v>4194</v>
      </c>
      <c r="FEI109" s="107">
        <v>4195</v>
      </c>
      <c r="FEJ109" s="29">
        <v>4196</v>
      </c>
      <c r="FEK109" s="107">
        <v>4197</v>
      </c>
      <c r="FEL109" s="29">
        <v>4198</v>
      </c>
      <c r="FEM109" s="107">
        <v>4199</v>
      </c>
      <c r="FEN109" s="29">
        <v>4200</v>
      </c>
      <c r="FEO109" s="107">
        <v>4201</v>
      </c>
      <c r="FEP109" s="29">
        <v>4202</v>
      </c>
      <c r="FEQ109" s="107">
        <v>4203</v>
      </c>
      <c r="FER109" s="29">
        <v>4204</v>
      </c>
      <c r="FES109" s="107">
        <v>4205</v>
      </c>
      <c r="FET109" s="29">
        <v>4206</v>
      </c>
      <c r="FEU109" s="107">
        <v>4207</v>
      </c>
      <c r="FEV109" s="29">
        <v>4208</v>
      </c>
      <c r="FEW109" s="107">
        <v>4209</v>
      </c>
      <c r="FEX109" s="29">
        <v>4210</v>
      </c>
      <c r="FEY109" s="107">
        <v>4211</v>
      </c>
      <c r="FEZ109" s="29">
        <v>4212</v>
      </c>
      <c r="FFA109" s="107">
        <v>4213</v>
      </c>
      <c r="FFB109" s="29">
        <v>4214</v>
      </c>
      <c r="FFC109" s="107">
        <v>4215</v>
      </c>
      <c r="FFD109" s="29">
        <v>4216</v>
      </c>
      <c r="FFE109" s="107">
        <v>4217</v>
      </c>
      <c r="FFF109" s="29">
        <v>4218</v>
      </c>
      <c r="FFG109" s="107">
        <v>4219</v>
      </c>
      <c r="FFH109" s="29">
        <v>4220</v>
      </c>
      <c r="FFI109" s="107">
        <v>4221</v>
      </c>
      <c r="FFJ109" s="29">
        <v>4222</v>
      </c>
      <c r="FFK109" s="107">
        <v>4223</v>
      </c>
      <c r="FFL109" s="29">
        <v>4224</v>
      </c>
      <c r="FFM109" s="107">
        <v>4225</v>
      </c>
      <c r="FFN109" s="29">
        <v>4226</v>
      </c>
      <c r="FFO109" s="107">
        <v>4227</v>
      </c>
      <c r="FFP109" s="29">
        <v>4228</v>
      </c>
      <c r="FFQ109" s="107">
        <v>4229</v>
      </c>
      <c r="FFR109" s="29">
        <v>4230</v>
      </c>
      <c r="FFS109" s="107">
        <v>4231</v>
      </c>
      <c r="FFT109" s="29">
        <v>4232</v>
      </c>
      <c r="FFU109" s="107">
        <v>4233</v>
      </c>
      <c r="FFV109" s="29">
        <v>4234</v>
      </c>
      <c r="FFW109" s="107">
        <v>4235</v>
      </c>
      <c r="FFX109" s="29">
        <v>4236</v>
      </c>
      <c r="FFY109" s="107">
        <v>4237</v>
      </c>
      <c r="FFZ109" s="29">
        <v>4238</v>
      </c>
      <c r="FGA109" s="107">
        <v>4239</v>
      </c>
      <c r="FGB109" s="29">
        <v>4240</v>
      </c>
      <c r="FGC109" s="107">
        <v>4241</v>
      </c>
      <c r="FGD109" s="29">
        <v>4242</v>
      </c>
      <c r="FGE109" s="107">
        <v>4243</v>
      </c>
      <c r="FGF109" s="29">
        <v>4244</v>
      </c>
      <c r="FGG109" s="107">
        <v>4245</v>
      </c>
      <c r="FGH109" s="29">
        <v>4246</v>
      </c>
      <c r="FGI109" s="107">
        <v>4247</v>
      </c>
      <c r="FGJ109" s="29">
        <v>4248</v>
      </c>
      <c r="FGK109" s="107">
        <v>4249</v>
      </c>
      <c r="FGL109" s="29">
        <v>4250</v>
      </c>
      <c r="FGM109" s="107">
        <v>4251</v>
      </c>
      <c r="FGN109" s="29">
        <v>4252</v>
      </c>
      <c r="FGO109" s="107">
        <v>4253</v>
      </c>
      <c r="FGP109" s="29">
        <v>4254</v>
      </c>
      <c r="FGQ109" s="107">
        <v>4255</v>
      </c>
      <c r="FGR109" s="29">
        <v>4256</v>
      </c>
      <c r="FGS109" s="107">
        <v>4257</v>
      </c>
      <c r="FGT109" s="29">
        <v>4258</v>
      </c>
      <c r="FGU109" s="107">
        <v>4259</v>
      </c>
      <c r="FGV109" s="29">
        <v>4260</v>
      </c>
      <c r="FGW109" s="107">
        <v>4261</v>
      </c>
      <c r="FGX109" s="29">
        <v>4262</v>
      </c>
      <c r="FGY109" s="107">
        <v>4263</v>
      </c>
      <c r="FGZ109" s="29">
        <v>4264</v>
      </c>
      <c r="FHA109" s="107">
        <v>4265</v>
      </c>
      <c r="FHB109" s="29">
        <v>4266</v>
      </c>
      <c r="FHC109" s="107">
        <v>4267</v>
      </c>
      <c r="FHD109" s="29">
        <v>4268</v>
      </c>
      <c r="FHE109" s="107">
        <v>4269</v>
      </c>
      <c r="FHF109" s="29">
        <v>4270</v>
      </c>
      <c r="FHG109" s="107">
        <v>4271</v>
      </c>
      <c r="FHH109" s="29">
        <v>4272</v>
      </c>
      <c r="FHI109" s="107">
        <v>4273</v>
      </c>
      <c r="FHJ109" s="29">
        <v>4274</v>
      </c>
      <c r="FHK109" s="107">
        <v>4275</v>
      </c>
      <c r="FHL109" s="29">
        <v>4276</v>
      </c>
      <c r="FHM109" s="107">
        <v>4277</v>
      </c>
      <c r="FHN109" s="29">
        <v>4278</v>
      </c>
      <c r="FHO109" s="107">
        <v>4279</v>
      </c>
      <c r="FHP109" s="29">
        <v>4280</v>
      </c>
      <c r="FHQ109" s="107">
        <v>4281</v>
      </c>
      <c r="FHR109" s="29">
        <v>4282</v>
      </c>
      <c r="FHS109" s="107">
        <v>4283</v>
      </c>
      <c r="FHT109" s="29">
        <v>4284</v>
      </c>
      <c r="FHU109" s="107">
        <v>4285</v>
      </c>
      <c r="FHV109" s="29">
        <v>4286</v>
      </c>
      <c r="FHW109" s="107">
        <v>4287</v>
      </c>
      <c r="FHX109" s="29">
        <v>4288</v>
      </c>
      <c r="FHY109" s="107">
        <v>4289</v>
      </c>
      <c r="FHZ109" s="29">
        <v>4290</v>
      </c>
      <c r="FIA109" s="107">
        <v>4291</v>
      </c>
      <c r="FIB109" s="29">
        <v>4292</v>
      </c>
      <c r="FIC109" s="107">
        <v>4293</v>
      </c>
      <c r="FID109" s="29">
        <v>4294</v>
      </c>
      <c r="FIE109" s="107">
        <v>4295</v>
      </c>
      <c r="FIF109" s="29">
        <v>4296</v>
      </c>
      <c r="FIG109" s="107">
        <v>4297</v>
      </c>
      <c r="FIH109" s="29">
        <v>4298</v>
      </c>
      <c r="FII109" s="107">
        <v>4299</v>
      </c>
      <c r="FIJ109" s="29">
        <v>4300</v>
      </c>
      <c r="FIK109" s="107">
        <v>4301</v>
      </c>
      <c r="FIL109" s="29">
        <v>4302</v>
      </c>
      <c r="FIM109" s="107">
        <v>4303</v>
      </c>
      <c r="FIN109" s="29">
        <v>4304</v>
      </c>
      <c r="FIO109" s="107">
        <v>4305</v>
      </c>
      <c r="FIP109" s="29">
        <v>4306</v>
      </c>
      <c r="FIQ109" s="107">
        <v>4307</v>
      </c>
      <c r="FIR109" s="29">
        <v>4308</v>
      </c>
      <c r="FIS109" s="107">
        <v>4309</v>
      </c>
      <c r="FIT109" s="29">
        <v>4310</v>
      </c>
      <c r="FIU109" s="107">
        <v>4311</v>
      </c>
      <c r="FIV109" s="29">
        <v>4312</v>
      </c>
      <c r="FIW109" s="107">
        <v>4313</v>
      </c>
      <c r="FIX109" s="29">
        <v>4314</v>
      </c>
      <c r="FIY109" s="107">
        <v>4315</v>
      </c>
      <c r="FIZ109" s="29">
        <v>4316</v>
      </c>
      <c r="FJA109" s="107">
        <v>4317</v>
      </c>
      <c r="FJB109" s="29">
        <v>4318</v>
      </c>
      <c r="FJC109" s="107">
        <v>4319</v>
      </c>
      <c r="FJD109" s="29">
        <v>4320</v>
      </c>
      <c r="FJE109" s="107">
        <v>4321</v>
      </c>
      <c r="FJF109" s="29">
        <v>4322</v>
      </c>
      <c r="FJG109" s="107">
        <v>4323</v>
      </c>
      <c r="FJH109" s="29">
        <v>4324</v>
      </c>
      <c r="FJI109" s="107">
        <v>4325</v>
      </c>
      <c r="FJJ109" s="29">
        <v>4326</v>
      </c>
      <c r="FJK109" s="107">
        <v>4327</v>
      </c>
      <c r="FJL109" s="29">
        <v>4328</v>
      </c>
      <c r="FJM109" s="107">
        <v>4329</v>
      </c>
      <c r="FJN109" s="29">
        <v>4330</v>
      </c>
      <c r="FJO109" s="107">
        <v>4331</v>
      </c>
      <c r="FJP109" s="29">
        <v>4332</v>
      </c>
      <c r="FJQ109" s="107">
        <v>4333</v>
      </c>
      <c r="FJR109" s="29">
        <v>4334</v>
      </c>
      <c r="FJS109" s="107">
        <v>4335</v>
      </c>
      <c r="FJT109" s="29">
        <v>4336</v>
      </c>
      <c r="FJU109" s="107">
        <v>4337</v>
      </c>
      <c r="FJV109" s="29">
        <v>4338</v>
      </c>
      <c r="FJW109" s="107">
        <v>4339</v>
      </c>
      <c r="FJX109" s="29">
        <v>4340</v>
      </c>
      <c r="FJY109" s="107">
        <v>4341</v>
      </c>
      <c r="FJZ109" s="29">
        <v>4342</v>
      </c>
      <c r="FKA109" s="107">
        <v>4343</v>
      </c>
      <c r="FKB109" s="29">
        <v>4344</v>
      </c>
      <c r="FKC109" s="107">
        <v>4345</v>
      </c>
      <c r="FKD109" s="29">
        <v>4346</v>
      </c>
      <c r="FKE109" s="107">
        <v>4347</v>
      </c>
      <c r="FKF109" s="29">
        <v>4348</v>
      </c>
      <c r="FKG109" s="107">
        <v>4349</v>
      </c>
      <c r="FKH109" s="29">
        <v>4350</v>
      </c>
      <c r="FKI109" s="107">
        <v>4351</v>
      </c>
      <c r="FKJ109" s="29">
        <v>4352</v>
      </c>
      <c r="FKK109" s="107">
        <v>4353</v>
      </c>
      <c r="FKL109" s="29">
        <v>4354</v>
      </c>
      <c r="FKM109" s="107">
        <v>4355</v>
      </c>
      <c r="FKN109" s="29">
        <v>4356</v>
      </c>
      <c r="FKO109" s="107">
        <v>4357</v>
      </c>
      <c r="FKP109" s="29">
        <v>4358</v>
      </c>
      <c r="FKQ109" s="107">
        <v>4359</v>
      </c>
      <c r="FKR109" s="29">
        <v>4360</v>
      </c>
      <c r="FKS109" s="107">
        <v>4361</v>
      </c>
      <c r="FKT109" s="29">
        <v>4362</v>
      </c>
      <c r="FKU109" s="107">
        <v>4363</v>
      </c>
      <c r="FKV109" s="29">
        <v>4364</v>
      </c>
      <c r="FKW109" s="107">
        <v>4365</v>
      </c>
      <c r="FKX109" s="29">
        <v>4366</v>
      </c>
      <c r="FKY109" s="107">
        <v>4367</v>
      </c>
      <c r="FKZ109" s="29">
        <v>4368</v>
      </c>
      <c r="FLA109" s="107">
        <v>4369</v>
      </c>
      <c r="FLB109" s="29">
        <v>4370</v>
      </c>
      <c r="FLC109" s="107">
        <v>4371</v>
      </c>
      <c r="FLD109" s="29">
        <v>4372</v>
      </c>
      <c r="FLE109" s="107">
        <v>4373</v>
      </c>
      <c r="FLF109" s="29">
        <v>4374</v>
      </c>
      <c r="FLG109" s="107">
        <v>4375</v>
      </c>
      <c r="FLH109" s="29">
        <v>4376</v>
      </c>
      <c r="FLI109" s="107">
        <v>4377</v>
      </c>
      <c r="FLJ109" s="29">
        <v>4378</v>
      </c>
      <c r="FLK109" s="107">
        <v>4379</v>
      </c>
      <c r="FLL109" s="29">
        <v>4380</v>
      </c>
      <c r="FLM109" s="107">
        <v>4381</v>
      </c>
      <c r="FLN109" s="29">
        <v>4382</v>
      </c>
      <c r="FLO109" s="107">
        <v>4383</v>
      </c>
      <c r="FLP109" s="29">
        <v>4384</v>
      </c>
      <c r="FLQ109" s="107">
        <v>4385</v>
      </c>
      <c r="FLR109" s="29">
        <v>4386</v>
      </c>
      <c r="FLS109" s="107">
        <v>4387</v>
      </c>
      <c r="FLT109" s="29">
        <v>4388</v>
      </c>
      <c r="FLU109" s="107">
        <v>4389</v>
      </c>
      <c r="FLV109" s="29">
        <v>4390</v>
      </c>
      <c r="FLW109" s="107">
        <v>4391</v>
      </c>
      <c r="FLX109" s="29">
        <v>4392</v>
      </c>
      <c r="FLY109" s="107">
        <v>4393</v>
      </c>
      <c r="FLZ109" s="29">
        <v>4394</v>
      </c>
      <c r="FMA109" s="107">
        <v>4395</v>
      </c>
      <c r="FMB109" s="29">
        <v>4396</v>
      </c>
      <c r="FMC109" s="107">
        <v>4397</v>
      </c>
      <c r="FMD109" s="29">
        <v>4398</v>
      </c>
      <c r="FME109" s="107">
        <v>4399</v>
      </c>
      <c r="FMF109" s="29">
        <v>4400</v>
      </c>
      <c r="FMG109" s="107">
        <v>4401</v>
      </c>
      <c r="FMH109" s="29">
        <v>4402</v>
      </c>
      <c r="FMI109" s="107">
        <v>4403</v>
      </c>
      <c r="FMJ109" s="29">
        <v>4404</v>
      </c>
      <c r="FMK109" s="107">
        <v>4405</v>
      </c>
      <c r="FML109" s="29">
        <v>4406</v>
      </c>
      <c r="FMM109" s="107">
        <v>4407</v>
      </c>
      <c r="FMN109" s="29">
        <v>4408</v>
      </c>
      <c r="FMO109" s="107">
        <v>4409</v>
      </c>
      <c r="FMP109" s="29">
        <v>4410</v>
      </c>
      <c r="FMQ109" s="107">
        <v>4411</v>
      </c>
      <c r="FMR109" s="29">
        <v>4412</v>
      </c>
      <c r="FMS109" s="107">
        <v>4413</v>
      </c>
      <c r="FMT109" s="29">
        <v>4414</v>
      </c>
      <c r="FMU109" s="107">
        <v>4415</v>
      </c>
      <c r="FMV109" s="29">
        <v>4416</v>
      </c>
      <c r="FMW109" s="107">
        <v>4417</v>
      </c>
      <c r="FMX109" s="29">
        <v>4418</v>
      </c>
      <c r="FMY109" s="107">
        <v>4419</v>
      </c>
      <c r="FMZ109" s="29">
        <v>4420</v>
      </c>
      <c r="FNA109" s="107">
        <v>4421</v>
      </c>
      <c r="FNB109" s="29">
        <v>4422</v>
      </c>
      <c r="FNC109" s="107">
        <v>4423</v>
      </c>
      <c r="FND109" s="29">
        <v>4424</v>
      </c>
      <c r="FNE109" s="107">
        <v>4425</v>
      </c>
      <c r="FNF109" s="29">
        <v>4426</v>
      </c>
      <c r="FNG109" s="107">
        <v>4427</v>
      </c>
      <c r="FNH109" s="29">
        <v>4428</v>
      </c>
      <c r="FNI109" s="107">
        <v>4429</v>
      </c>
      <c r="FNJ109" s="29">
        <v>4430</v>
      </c>
      <c r="FNK109" s="107">
        <v>4431</v>
      </c>
      <c r="FNL109" s="29">
        <v>4432</v>
      </c>
      <c r="FNM109" s="107">
        <v>4433</v>
      </c>
      <c r="FNN109" s="29">
        <v>4434</v>
      </c>
      <c r="FNO109" s="107">
        <v>4435</v>
      </c>
      <c r="FNP109" s="29">
        <v>4436</v>
      </c>
      <c r="FNQ109" s="107">
        <v>4437</v>
      </c>
      <c r="FNR109" s="29">
        <v>4438</v>
      </c>
      <c r="FNS109" s="107">
        <v>4439</v>
      </c>
      <c r="FNT109" s="29">
        <v>4440</v>
      </c>
      <c r="FNU109" s="107">
        <v>4441</v>
      </c>
      <c r="FNV109" s="29">
        <v>4442</v>
      </c>
      <c r="FNW109" s="107">
        <v>4443</v>
      </c>
      <c r="FNX109" s="29">
        <v>4444</v>
      </c>
      <c r="FNY109" s="107">
        <v>4445</v>
      </c>
      <c r="FNZ109" s="29">
        <v>4446</v>
      </c>
      <c r="FOA109" s="107">
        <v>4447</v>
      </c>
      <c r="FOB109" s="29">
        <v>4448</v>
      </c>
      <c r="FOC109" s="107">
        <v>4449</v>
      </c>
      <c r="FOD109" s="29">
        <v>4450</v>
      </c>
      <c r="FOE109" s="107">
        <v>4451</v>
      </c>
      <c r="FOF109" s="29">
        <v>4452</v>
      </c>
      <c r="FOG109" s="107">
        <v>4453</v>
      </c>
      <c r="FOH109" s="29">
        <v>4454</v>
      </c>
      <c r="FOI109" s="107">
        <v>4455</v>
      </c>
      <c r="FOJ109" s="29">
        <v>4456</v>
      </c>
      <c r="FOK109" s="107">
        <v>4457</v>
      </c>
      <c r="FOL109" s="29">
        <v>4458</v>
      </c>
      <c r="FOM109" s="107">
        <v>4459</v>
      </c>
      <c r="FON109" s="29">
        <v>4460</v>
      </c>
      <c r="FOO109" s="107">
        <v>4461</v>
      </c>
      <c r="FOP109" s="29">
        <v>4462</v>
      </c>
      <c r="FOQ109" s="107">
        <v>4463</v>
      </c>
      <c r="FOR109" s="29">
        <v>4464</v>
      </c>
      <c r="FOS109" s="107">
        <v>4465</v>
      </c>
      <c r="FOT109" s="29">
        <v>4466</v>
      </c>
      <c r="FOU109" s="107">
        <v>4467</v>
      </c>
      <c r="FOV109" s="29">
        <v>4468</v>
      </c>
      <c r="FOW109" s="107">
        <v>4469</v>
      </c>
      <c r="FOX109" s="29">
        <v>4470</v>
      </c>
      <c r="FOY109" s="107">
        <v>4471</v>
      </c>
      <c r="FOZ109" s="29">
        <v>4472</v>
      </c>
      <c r="FPA109" s="107">
        <v>4473</v>
      </c>
      <c r="FPB109" s="29">
        <v>4474</v>
      </c>
      <c r="FPC109" s="107">
        <v>4475</v>
      </c>
      <c r="FPD109" s="29">
        <v>4476</v>
      </c>
      <c r="FPE109" s="107">
        <v>4477</v>
      </c>
      <c r="FPF109" s="29">
        <v>4478</v>
      </c>
      <c r="FPG109" s="107">
        <v>4479</v>
      </c>
      <c r="FPH109" s="29">
        <v>4480</v>
      </c>
      <c r="FPI109" s="107">
        <v>4481</v>
      </c>
      <c r="FPJ109" s="29">
        <v>4482</v>
      </c>
      <c r="FPK109" s="107">
        <v>4483</v>
      </c>
      <c r="FPL109" s="29">
        <v>4484</v>
      </c>
      <c r="FPM109" s="107">
        <v>4485</v>
      </c>
      <c r="FPN109" s="29">
        <v>4486</v>
      </c>
      <c r="FPO109" s="107">
        <v>4487</v>
      </c>
      <c r="FPP109" s="29">
        <v>4488</v>
      </c>
      <c r="FPQ109" s="107">
        <v>4489</v>
      </c>
      <c r="FPR109" s="29">
        <v>4490</v>
      </c>
      <c r="FPS109" s="107">
        <v>4491</v>
      </c>
      <c r="FPT109" s="29">
        <v>4492</v>
      </c>
      <c r="FPU109" s="107">
        <v>4493</v>
      </c>
      <c r="FPV109" s="29">
        <v>4494</v>
      </c>
      <c r="FPW109" s="107">
        <v>4495</v>
      </c>
      <c r="FPX109" s="29">
        <v>4496</v>
      </c>
      <c r="FPY109" s="107">
        <v>4497</v>
      </c>
      <c r="FPZ109" s="29">
        <v>4498</v>
      </c>
      <c r="FQA109" s="107">
        <v>4499</v>
      </c>
      <c r="FQB109" s="29">
        <v>4500</v>
      </c>
      <c r="FQC109" s="107">
        <v>4501</v>
      </c>
      <c r="FQD109" s="29">
        <v>4502</v>
      </c>
      <c r="FQE109" s="107">
        <v>4503</v>
      </c>
      <c r="FQF109" s="29">
        <v>4504</v>
      </c>
      <c r="FQG109" s="107">
        <v>4505</v>
      </c>
      <c r="FQH109" s="29">
        <v>4506</v>
      </c>
      <c r="FQI109" s="107">
        <v>4507</v>
      </c>
      <c r="FQJ109" s="29">
        <v>4508</v>
      </c>
      <c r="FQK109" s="107">
        <v>4509</v>
      </c>
      <c r="FQL109" s="29">
        <v>4510</v>
      </c>
      <c r="FQM109" s="107">
        <v>4511</v>
      </c>
      <c r="FQN109" s="29">
        <v>4512</v>
      </c>
      <c r="FQO109" s="107">
        <v>4513</v>
      </c>
      <c r="FQP109" s="29">
        <v>4514</v>
      </c>
      <c r="FQQ109" s="107">
        <v>4515</v>
      </c>
      <c r="FQR109" s="29">
        <v>4516</v>
      </c>
      <c r="FQS109" s="107">
        <v>4517</v>
      </c>
      <c r="FQT109" s="29">
        <v>4518</v>
      </c>
      <c r="FQU109" s="107">
        <v>4519</v>
      </c>
      <c r="FQV109" s="29">
        <v>4520</v>
      </c>
      <c r="FQW109" s="107">
        <v>4521</v>
      </c>
      <c r="FQX109" s="29">
        <v>4522</v>
      </c>
      <c r="FQY109" s="107">
        <v>4523</v>
      </c>
      <c r="FQZ109" s="29">
        <v>4524</v>
      </c>
      <c r="FRA109" s="107">
        <v>4525</v>
      </c>
      <c r="FRB109" s="29">
        <v>4526</v>
      </c>
      <c r="FRC109" s="107">
        <v>4527</v>
      </c>
      <c r="FRD109" s="29">
        <v>4528</v>
      </c>
      <c r="FRE109" s="107">
        <v>4529</v>
      </c>
      <c r="FRF109" s="29">
        <v>4530</v>
      </c>
      <c r="FRG109" s="107">
        <v>4531</v>
      </c>
      <c r="FRH109" s="29">
        <v>4532</v>
      </c>
      <c r="FRI109" s="107">
        <v>4533</v>
      </c>
      <c r="FRJ109" s="29">
        <v>4534</v>
      </c>
      <c r="FRK109" s="107">
        <v>4535</v>
      </c>
      <c r="FRL109" s="29">
        <v>4536</v>
      </c>
      <c r="FRM109" s="107">
        <v>4537</v>
      </c>
      <c r="FRN109" s="29">
        <v>4538</v>
      </c>
      <c r="FRO109" s="107">
        <v>4539</v>
      </c>
      <c r="FRP109" s="29">
        <v>4540</v>
      </c>
      <c r="FRQ109" s="107">
        <v>4541</v>
      </c>
      <c r="FRR109" s="29">
        <v>4542</v>
      </c>
      <c r="FRS109" s="107">
        <v>4543</v>
      </c>
      <c r="FRT109" s="29">
        <v>4544</v>
      </c>
      <c r="FRU109" s="107">
        <v>4545</v>
      </c>
      <c r="FRV109" s="29">
        <v>4546</v>
      </c>
      <c r="FRW109" s="107">
        <v>4547</v>
      </c>
      <c r="FRX109" s="29">
        <v>4548</v>
      </c>
      <c r="FRY109" s="107">
        <v>4549</v>
      </c>
      <c r="FRZ109" s="29">
        <v>4550</v>
      </c>
      <c r="FSA109" s="107">
        <v>4551</v>
      </c>
      <c r="FSB109" s="29">
        <v>4552</v>
      </c>
      <c r="FSC109" s="107">
        <v>4553</v>
      </c>
      <c r="FSD109" s="29">
        <v>4554</v>
      </c>
      <c r="FSE109" s="107">
        <v>4555</v>
      </c>
      <c r="FSF109" s="29">
        <v>4556</v>
      </c>
      <c r="FSG109" s="107">
        <v>4557</v>
      </c>
      <c r="FSH109" s="29">
        <v>4558</v>
      </c>
      <c r="FSI109" s="107">
        <v>4559</v>
      </c>
      <c r="FSJ109" s="29">
        <v>4560</v>
      </c>
      <c r="FSK109" s="107">
        <v>4561</v>
      </c>
      <c r="FSL109" s="29">
        <v>4562</v>
      </c>
      <c r="FSM109" s="107">
        <v>4563</v>
      </c>
      <c r="FSN109" s="29">
        <v>4564</v>
      </c>
      <c r="FSO109" s="107">
        <v>4565</v>
      </c>
      <c r="FSP109" s="29">
        <v>4566</v>
      </c>
      <c r="FSQ109" s="107">
        <v>4567</v>
      </c>
      <c r="FSR109" s="29">
        <v>4568</v>
      </c>
      <c r="FSS109" s="107">
        <v>4569</v>
      </c>
      <c r="FST109" s="29">
        <v>4570</v>
      </c>
      <c r="FSU109" s="107">
        <v>4571</v>
      </c>
      <c r="FSV109" s="29">
        <v>4572</v>
      </c>
      <c r="FSW109" s="107">
        <v>4573</v>
      </c>
      <c r="FSX109" s="29">
        <v>4574</v>
      </c>
      <c r="FSY109" s="107">
        <v>4575</v>
      </c>
      <c r="FSZ109" s="29">
        <v>4576</v>
      </c>
      <c r="FTA109" s="107">
        <v>4577</v>
      </c>
      <c r="FTB109" s="29">
        <v>4578</v>
      </c>
      <c r="FTC109" s="107">
        <v>4579</v>
      </c>
      <c r="FTD109" s="29">
        <v>4580</v>
      </c>
      <c r="FTE109" s="107">
        <v>4581</v>
      </c>
      <c r="FTF109" s="29">
        <v>4582</v>
      </c>
      <c r="FTG109" s="107">
        <v>4583</v>
      </c>
      <c r="FTH109" s="29">
        <v>4584</v>
      </c>
      <c r="FTI109" s="107">
        <v>4585</v>
      </c>
      <c r="FTJ109" s="29">
        <v>4586</v>
      </c>
      <c r="FTK109" s="107">
        <v>4587</v>
      </c>
      <c r="FTL109" s="29">
        <v>4588</v>
      </c>
      <c r="FTM109" s="107">
        <v>4589</v>
      </c>
      <c r="FTN109" s="29">
        <v>4590</v>
      </c>
      <c r="FTO109" s="107">
        <v>4591</v>
      </c>
      <c r="FTP109" s="29">
        <v>4592</v>
      </c>
      <c r="FTQ109" s="107">
        <v>4593</v>
      </c>
      <c r="FTR109" s="29">
        <v>4594</v>
      </c>
      <c r="FTS109" s="107">
        <v>4595</v>
      </c>
      <c r="FTT109" s="29">
        <v>4596</v>
      </c>
      <c r="FTU109" s="107">
        <v>4597</v>
      </c>
      <c r="FTV109" s="29">
        <v>4598</v>
      </c>
      <c r="FTW109" s="107">
        <v>4599</v>
      </c>
      <c r="FTX109" s="29">
        <v>4600</v>
      </c>
      <c r="FTY109" s="107">
        <v>4601</v>
      </c>
      <c r="FTZ109" s="29">
        <v>4602</v>
      </c>
      <c r="FUA109" s="107">
        <v>4603</v>
      </c>
      <c r="FUB109" s="29">
        <v>4604</v>
      </c>
      <c r="FUC109" s="107">
        <v>4605</v>
      </c>
      <c r="FUD109" s="29">
        <v>4606</v>
      </c>
      <c r="FUE109" s="107">
        <v>4607</v>
      </c>
      <c r="FUF109" s="29">
        <v>4608</v>
      </c>
      <c r="FUG109" s="107">
        <v>4609</v>
      </c>
      <c r="FUH109" s="29">
        <v>4610</v>
      </c>
      <c r="FUI109" s="107">
        <v>4611</v>
      </c>
      <c r="FUJ109" s="29">
        <v>4612</v>
      </c>
      <c r="FUK109" s="107">
        <v>4613</v>
      </c>
      <c r="FUL109" s="29">
        <v>4614</v>
      </c>
      <c r="FUM109" s="107">
        <v>4615</v>
      </c>
      <c r="FUN109" s="29">
        <v>4616</v>
      </c>
      <c r="FUO109" s="107">
        <v>4617</v>
      </c>
      <c r="FUP109" s="29">
        <v>4618</v>
      </c>
      <c r="FUQ109" s="107">
        <v>4619</v>
      </c>
      <c r="FUR109" s="29">
        <v>4620</v>
      </c>
      <c r="FUS109" s="107">
        <v>4621</v>
      </c>
      <c r="FUT109" s="29">
        <v>4622</v>
      </c>
      <c r="FUU109" s="107">
        <v>4623</v>
      </c>
      <c r="FUV109" s="29">
        <v>4624</v>
      </c>
      <c r="FUW109" s="107">
        <v>4625</v>
      </c>
      <c r="FUX109" s="29">
        <v>4626</v>
      </c>
      <c r="FUY109" s="107">
        <v>4627</v>
      </c>
      <c r="FUZ109" s="29">
        <v>4628</v>
      </c>
      <c r="FVA109" s="107">
        <v>4629</v>
      </c>
      <c r="FVB109" s="29">
        <v>4630</v>
      </c>
      <c r="FVC109" s="107">
        <v>4631</v>
      </c>
      <c r="FVD109" s="29">
        <v>4632</v>
      </c>
      <c r="FVE109" s="107">
        <v>4633</v>
      </c>
      <c r="FVF109" s="29">
        <v>4634</v>
      </c>
      <c r="FVG109" s="107">
        <v>4635</v>
      </c>
      <c r="FVH109" s="29">
        <v>4636</v>
      </c>
      <c r="FVI109" s="107">
        <v>4637</v>
      </c>
      <c r="FVJ109" s="29">
        <v>4638</v>
      </c>
      <c r="FVK109" s="107">
        <v>4639</v>
      </c>
      <c r="FVL109" s="29">
        <v>4640</v>
      </c>
      <c r="FVM109" s="107">
        <v>4641</v>
      </c>
      <c r="FVN109" s="29">
        <v>4642</v>
      </c>
      <c r="FVO109" s="107">
        <v>4643</v>
      </c>
      <c r="FVP109" s="29">
        <v>4644</v>
      </c>
      <c r="FVQ109" s="107">
        <v>4645</v>
      </c>
      <c r="FVR109" s="29">
        <v>4646</v>
      </c>
      <c r="FVS109" s="107">
        <v>4647</v>
      </c>
      <c r="FVT109" s="29">
        <v>4648</v>
      </c>
      <c r="FVU109" s="107">
        <v>4649</v>
      </c>
      <c r="FVV109" s="29">
        <v>4650</v>
      </c>
      <c r="FVW109" s="107">
        <v>4651</v>
      </c>
      <c r="FVX109" s="29">
        <v>4652</v>
      </c>
      <c r="FVY109" s="107">
        <v>4653</v>
      </c>
      <c r="FVZ109" s="29">
        <v>4654</v>
      </c>
      <c r="FWA109" s="107">
        <v>4655</v>
      </c>
      <c r="FWB109" s="29">
        <v>4656</v>
      </c>
      <c r="FWC109" s="107">
        <v>4657</v>
      </c>
      <c r="FWD109" s="29">
        <v>4658</v>
      </c>
      <c r="FWE109" s="107">
        <v>4659</v>
      </c>
      <c r="FWF109" s="29">
        <v>4660</v>
      </c>
      <c r="FWG109" s="107">
        <v>4661</v>
      </c>
      <c r="FWH109" s="29">
        <v>4662</v>
      </c>
      <c r="FWI109" s="107">
        <v>4663</v>
      </c>
      <c r="FWJ109" s="29">
        <v>4664</v>
      </c>
      <c r="FWK109" s="107">
        <v>4665</v>
      </c>
      <c r="FWL109" s="29">
        <v>4666</v>
      </c>
      <c r="FWM109" s="107">
        <v>4667</v>
      </c>
      <c r="FWN109" s="29">
        <v>4668</v>
      </c>
      <c r="FWO109" s="107">
        <v>4669</v>
      </c>
      <c r="FWP109" s="29">
        <v>4670</v>
      </c>
      <c r="FWQ109" s="107">
        <v>4671</v>
      </c>
      <c r="FWR109" s="29">
        <v>4672</v>
      </c>
      <c r="FWS109" s="107">
        <v>4673</v>
      </c>
      <c r="FWT109" s="29">
        <v>4674</v>
      </c>
      <c r="FWU109" s="107">
        <v>4675</v>
      </c>
      <c r="FWV109" s="29">
        <v>4676</v>
      </c>
      <c r="FWW109" s="107">
        <v>4677</v>
      </c>
      <c r="FWX109" s="29">
        <v>4678</v>
      </c>
      <c r="FWY109" s="107">
        <v>4679</v>
      </c>
      <c r="FWZ109" s="29">
        <v>4680</v>
      </c>
      <c r="FXA109" s="107">
        <v>4681</v>
      </c>
      <c r="FXB109" s="29">
        <v>4682</v>
      </c>
      <c r="FXC109" s="107">
        <v>4683</v>
      </c>
      <c r="FXD109" s="29">
        <v>4684</v>
      </c>
      <c r="FXE109" s="107">
        <v>4685</v>
      </c>
      <c r="FXF109" s="29">
        <v>4686</v>
      </c>
      <c r="FXG109" s="107">
        <v>4687</v>
      </c>
      <c r="FXH109" s="29">
        <v>4688</v>
      </c>
      <c r="FXI109" s="107">
        <v>4689</v>
      </c>
      <c r="FXJ109" s="29">
        <v>4690</v>
      </c>
      <c r="FXK109" s="107">
        <v>4691</v>
      </c>
      <c r="FXL109" s="29">
        <v>4692</v>
      </c>
      <c r="FXM109" s="107">
        <v>4693</v>
      </c>
      <c r="FXN109" s="29">
        <v>4694</v>
      </c>
      <c r="FXO109" s="107">
        <v>4695</v>
      </c>
      <c r="FXP109" s="29">
        <v>4696</v>
      </c>
      <c r="FXQ109" s="107">
        <v>4697</v>
      </c>
      <c r="FXR109" s="29">
        <v>4698</v>
      </c>
      <c r="FXS109" s="107">
        <v>4699</v>
      </c>
      <c r="FXT109" s="29">
        <v>4700</v>
      </c>
      <c r="FXU109" s="107">
        <v>4701</v>
      </c>
      <c r="FXV109" s="29">
        <v>4702</v>
      </c>
      <c r="FXW109" s="107">
        <v>4703</v>
      </c>
      <c r="FXX109" s="29">
        <v>4704</v>
      </c>
      <c r="FXY109" s="107">
        <v>4705</v>
      </c>
      <c r="FXZ109" s="29">
        <v>4706</v>
      </c>
      <c r="FYA109" s="107">
        <v>4707</v>
      </c>
      <c r="FYB109" s="29">
        <v>4708</v>
      </c>
      <c r="FYC109" s="107">
        <v>4709</v>
      </c>
      <c r="FYD109" s="29">
        <v>4710</v>
      </c>
      <c r="FYE109" s="107">
        <v>4711</v>
      </c>
      <c r="FYF109" s="29">
        <v>4712</v>
      </c>
      <c r="FYG109" s="107">
        <v>4713</v>
      </c>
      <c r="FYH109" s="29">
        <v>4714</v>
      </c>
      <c r="FYI109" s="107">
        <v>4715</v>
      </c>
      <c r="FYJ109" s="29">
        <v>4716</v>
      </c>
      <c r="FYK109" s="107">
        <v>4717</v>
      </c>
      <c r="FYL109" s="29">
        <v>4718</v>
      </c>
      <c r="FYM109" s="107">
        <v>4719</v>
      </c>
      <c r="FYN109" s="29">
        <v>4720</v>
      </c>
      <c r="FYO109" s="107">
        <v>4721</v>
      </c>
      <c r="FYP109" s="29">
        <v>4722</v>
      </c>
      <c r="FYQ109" s="107">
        <v>4723</v>
      </c>
      <c r="FYR109" s="29">
        <v>4724</v>
      </c>
      <c r="FYS109" s="107">
        <v>4725</v>
      </c>
      <c r="FYT109" s="29">
        <v>4726</v>
      </c>
      <c r="FYU109" s="107">
        <v>4727</v>
      </c>
      <c r="FYV109" s="29">
        <v>4728</v>
      </c>
      <c r="FYW109" s="107">
        <v>4729</v>
      </c>
      <c r="FYX109" s="29">
        <v>4730</v>
      </c>
      <c r="FYY109" s="107">
        <v>4731</v>
      </c>
      <c r="FYZ109" s="29">
        <v>4732</v>
      </c>
      <c r="FZA109" s="107">
        <v>4733</v>
      </c>
      <c r="FZB109" s="29">
        <v>4734</v>
      </c>
      <c r="FZC109" s="107">
        <v>4735</v>
      </c>
      <c r="FZD109" s="29">
        <v>4736</v>
      </c>
      <c r="FZE109" s="107">
        <v>4737</v>
      </c>
      <c r="FZF109" s="29">
        <v>4738</v>
      </c>
      <c r="FZG109" s="107">
        <v>4739</v>
      </c>
      <c r="FZH109" s="29">
        <v>4740</v>
      </c>
      <c r="FZI109" s="107">
        <v>4741</v>
      </c>
      <c r="FZJ109" s="29">
        <v>4742</v>
      </c>
      <c r="FZK109" s="107">
        <v>4743</v>
      </c>
      <c r="FZL109" s="29">
        <v>4744</v>
      </c>
      <c r="FZM109" s="107">
        <v>4745</v>
      </c>
      <c r="FZN109" s="29">
        <v>4746</v>
      </c>
      <c r="FZO109" s="107">
        <v>4747</v>
      </c>
      <c r="FZP109" s="29">
        <v>4748</v>
      </c>
      <c r="FZQ109" s="107">
        <v>4749</v>
      </c>
      <c r="FZR109" s="29">
        <v>4750</v>
      </c>
      <c r="FZS109" s="107">
        <v>4751</v>
      </c>
      <c r="FZT109" s="29">
        <v>4752</v>
      </c>
      <c r="FZU109" s="107">
        <v>4753</v>
      </c>
      <c r="FZV109" s="29">
        <v>4754</v>
      </c>
      <c r="FZW109" s="107">
        <v>4755</v>
      </c>
      <c r="FZX109" s="29">
        <v>4756</v>
      </c>
      <c r="FZY109" s="107">
        <v>4757</v>
      </c>
      <c r="FZZ109" s="29">
        <v>4758</v>
      </c>
      <c r="GAA109" s="107">
        <v>4759</v>
      </c>
      <c r="GAB109" s="29">
        <v>4760</v>
      </c>
      <c r="GAC109" s="107">
        <v>4761</v>
      </c>
      <c r="GAD109" s="29">
        <v>4762</v>
      </c>
      <c r="GAE109" s="107">
        <v>4763</v>
      </c>
      <c r="GAF109" s="29">
        <v>4764</v>
      </c>
      <c r="GAG109" s="107">
        <v>4765</v>
      </c>
      <c r="GAH109" s="29">
        <v>4766</v>
      </c>
      <c r="GAI109" s="107">
        <v>4767</v>
      </c>
      <c r="GAJ109" s="29">
        <v>4768</v>
      </c>
      <c r="GAK109" s="107">
        <v>4769</v>
      </c>
      <c r="GAL109" s="29">
        <v>4770</v>
      </c>
      <c r="GAM109" s="107">
        <v>4771</v>
      </c>
      <c r="GAN109" s="29">
        <v>4772</v>
      </c>
      <c r="GAO109" s="107">
        <v>4773</v>
      </c>
      <c r="GAP109" s="29">
        <v>4774</v>
      </c>
      <c r="GAQ109" s="107">
        <v>4775</v>
      </c>
      <c r="GAR109" s="29">
        <v>4776</v>
      </c>
      <c r="GAS109" s="107">
        <v>4777</v>
      </c>
      <c r="GAT109" s="29">
        <v>4778</v>
      </c>
      <c r="GAU109" s="107">
        <v>4779</v>
      </c>
      <c r="GAV109" s="29">
        <v>4780</v>
      </c>
      <c r="GAW109" s="107">
        <v>4781</v>
      </c>
      <c r="GAX109" s="29">
        <v>4782</v>
      </c>
      <c r="GAY109" s="107">
        <v>4783</v>
      </c>
      <c r="GAZ109" s="29">
        <v>4784</v>
      </c>
      <c r="GBA109" s="107">
        <v>4785</v>
      </c>
      <c r="GBB109" s="29">
        <v>4786</v>
      </c>
      <c r="GBC109" s="107">
        <v>4787</v>
      </c>
      <c r="GBD109" s="29">
        <v>4788</v>
      </c>
      <c r="GBE109" s="107">
        <v>4789</v>
      </c>
      <c r="GBF109" s="29">
        <v>4790</v>
      </c>
      <c r="GBG109" s="107">
        <v>4791</v>
      </c>
      <c r="GBH109" s="29">
        <v>4792</v>
      </c>
      <c r="GBI109" s="107">
        <v>4793</v>
      </c>
      <c r="GBJ109" s="29">
        <v>4794</v>
      </c>
      <c r="GBK109" s="107">
        <v>4795</v>
      </c>
      <c r="GBL109" s="29">
        <v>4796</v>
      </c>
      <c r="GBM109" s="107">
        <v>4797</v>
      </c>
      <c r="GBN109" s="29">
        <v>4798</v>
      </c>
      <c r="GBO109" s="107">
        <v>4799</v>
      </c>
      <c r="GBP109" s="29">
        <v>4800</v>
      </c>
      <c r="GBQ109" s="107">
        <v>4801</v>
      </c>
      <c r="GBR109" s="29">
        <v>4802</v>
      </c>
      <c r="GBS109" s="107">
        <v>4803</v>
      </c>
      <c r="GBT109" s="29">
        <v>4804</v>
      </c>
      <c r="GBU109" s="107">
        <v>4805</v>
      </c>
      <c r="GBV109" s="29">
        <v>4806</v>
      </c>
      <c r="GBW109" s="107">
        <v>4807</v>
      </c>
      <c r="GBX109" s="29">
        <v>4808</v>
      </c>
      <c r="GBY109" s="107">
        <v>4809</v>
      </c>
      <c r="GBZ109" s="29">
        <v>4810</v>
      </c>
      <c r="GCA109" s="107">
        <v>4811</v>
      </c>
      <c r="GCB109" s="29">
        <v>4812</v>
      </c>
      <c r="GCC109" s="107">
        <v>4813</v>
      </c>
      <c r="GCD109" s="29">
        <v>4814</v>
      </c>
      <c r="GCE109" s="107">
        <v>4815</v>
      </c>
      <c r="GCF109" s="29">
        <v>4816</v>
      </c>
      <c r="GCG109" s="107">
        <v>4817</v>
      </c>
      <c r="GCH109" s="29">
        <v>4818</v>
      </c>
      <c r="GCI109" s="107">
        <v>4819</v>
      </c>
      <c r="GCJ109" s="29">
        <v>4820</v>
      </c>
      <c r="GCK109" s="107">
        <v>4821</v>
      </c>
      <c r="GCL109" s="29">
        <v>4822</v>
      </c>
      <c r="GCM109" s="107">
        <v>4823</v>
      </c>
      <c r="GCN109" s="29">
        <v>4824</v>
      </c>
      <c r="GCO109" s="107">
        <v>4825</v>
      </c>
      <c r="GCP109" s="29">
        <v>4826</v>
      </c>
      <c r="GCQ109" s="107">
        <v>4827</v>
      </c>
      <c r="GCR109" s="29">
        <v>4828</v>
      </c>
      <c r="GCS109" s="107">
        <v>4829</v>
      </c>
      <c r="GCT109" s="29">
        <v>4830</v>
      </c>
      <c r="GCU109" s="107">
        <v>4831</v>
      </c>
      <c r="GCV109" s="29">
        <v>4832</v>
      </c>
      <c r="GCW109" s="107">
        <v>4833</v>
      </c>
      <c r="GCX109" s="29">
        <v>4834</v>
      </c>
      <c r="GCY109" s="107">
        <v>4835</v>
      </c>
      <c r="GCZ109" s="29">
        <v>4836</v>
      </c>
      <c r="GDA109" s="107">
        <v>4837</v>
      </c>
      <c r="GDB109" s="29">
        <v>4838</v>
      </c>
      <c r="GDC109" s="107">
        <v>4839</v>
      </c>
      <c r="GDD109" s="29">
        <v>4840</v>
      </c>
      <c r="GDE109" s="107">
        <v>4841</v>
      </c>
      <c r="GDF109" s="29">
        <v>4842</v>
      </c>
      <c r="GDG109" s="107">
        <v>4843</v>
      </c>
      <c r="GDH109" s="29">
        <v>4844</v>
      </c>
      <c r="GDI109" s="107">
        <v>4845</v>
      </c>
      <c r="GDJ109" s="29">
        <v>4846</v>
      </c>
      <c r="GDK109" s="107">
        <v>4847</v>
      </c>
      <c r="GDL109" s="29">
        <v>4848</v>
      </c>
      <c r="GDM109" s="107">
        <v>4849</v>
      </c>
      <c r="GDN109" s="29">
        <v>4850</v>
      </c>
      <c r="GDO109" s="107">
        <v>4851</v>
      </c>
      <c r="GDP109" s="29">
        <v>4852</v>
      </c>
      <c r="GDQ109" s="107">
        <v>4853</v>
      </c>
      <c r="GDR109" s="29">
        <v>4854</v>
      </c>
      <c r="GDS109" s="107">
        <v>4855</v>
      </c>
      <c r="GDT109" s="29">
        <v>4856</v>
      </c>
      <c r="GDU109" s="107">
        <v>4857</v>
      </c>
      <c r="GDV109" s="29">
        <v>4858</v>
      </c>
      <c r="GDW109" s="107">
        <v>4859</v>
      </c>
      <c r="GDX109" s="29">
        <v>4860</v>
      </c>
      <c r="GDY109" s="107">
        <v>4861</v>
      </c>
      <c r="GDZ109" s="29">
        <v>4862</v>
      </c>
      <c r="GEA109" s="107">
        <v>4863</v>
      </c>
      <c r="GEB109" s="29">
        <v>4864</v>
      </c>
      <c r="GEC109" s="107">
        <v>4865</v>
      </c>
      <c r="GED109" s="29">
        <v>4866</v>
      </c>
      <c r="GEE109" s="107">
        <v>4867</v>
      </c>
      <c r="GEF109" s="29">
        <v>4868</v>
      </c>
      <c r="GEG109" s="107">
        <v>4869</v>
      </c>
      <c r="GEH109" s="29">
        <v>4870</v>
      </c>
      <c r="GEI109" s="107">
        <v>4871</v>
      </c>
      <c r="GEJ109" s="29">
        <v>4872</v>
      </c>
      <c r="GEK109" s="107">
        <v>4873</v>
      </c>
      <c r="GEL109" s="29">
        <v>4874</v>
      </c>
      <c r="GEM109" s="107">
        <v>4875</v>
      </c>
      <c r="GEN109" s="29">
        <v>4876</v>
      </c>
      <c r="GEO109" s="107">
        <v>4877</v>
      </c>
      <c r="GEP109" s="29">
        <v>4878</v>
      </c>
      <c r="GEQ109" s="107">
        <v>4879</v>
      </c>
      <c r="GER109" s="29">
        <v>4880</v>
      </c>
      <c r="GES109" s="107">
        <v>4881</v>
      </c>
      <c r="GET109" s="29">
        <v>4882</v>
      </c>
      <c r="GEU109" s="107">
        <v>4883</v>
      </c>
      <c r="GEV109" s="29">
        <v>4884</v>
      </c>
      <c r="GEW109" s="107">
        <v>4885</v>
      </c>
      <c r="GEX109" s="29">
        <v>4886</v>
      </c>
      <c r="GEY109" s="107">
        <v>4887</v>
      </c>
      <c r="GEZ109" s="29">
        <v>4888</v>
      </c>
      <c r="GFA109" s="107">
        <v>4889</v>
      </c>
      <c r="GFB109" s="29">
        <v>4890</v>
      </c>
      <c r="GFC109" s="107">
        <v>4891</v>
      </c>
      <c r="GFD109" s="29">
        <v>4892</v>
      </c>
      <c r="GFE109" s="107">
        <v>4893</v>
      </c>
      <c r="GFF109" s="29">
        <v>4894</v>
      </c>
      <c r="GFG109" s="107">
        <v>4895</v>
      </c>
      <c r="GFH109" s="29">
        <v>4896</v>
      </c>
      <c r="GFI109" s="107">
        <v>4897</v>
      </c>
      <c r="GFJ109" s="29">
        <v>4898</v>
      </c>
      <c r="GFK109" s="107">
        <v>4899</v>
      </c>
      <c r="GFL109" s="29">
        <v>4900</v>
      </c>
      <c r="GFM109" s="107">
        <v>4901</v>
      </c>
      <c r="GFN109" s="29">
        <v>4902</v>
      </c>
      <c r="GFO109" s="107">
        <v>4903</v>
      </c>
      <c r="GFP109" s="29">
        <v>4904</v>
      </c>
      <c r="GFQ109" s="107">
        <v>4905</v>
      </c>
      <c r="GFR109" s="29">
        <v>4906</v>
      </c>
      <c r="GFS109" s="107">
        <v>4907</v>
      </c>
      <c r="GFT109" s="29">
        <v>4908</v>
      </c>
      <c r="GFU109" s="107">
        <v>4909</v>
      </c>
      <c r="GFV109" s="29">
        <v>4910</v>
      </c>
      <c r="GFW109" s="107">
        <v>4911</v>
      </c>
      <c r="GFX109" s="29">
        <v>4912</v>
      </c>
      <c r="GFY109" s="107">
        <v>4913</v>
      </c>
      <c r="GFZ109" s="29">
        <v>4914</v>
      </c>
      <c r="GGA109" s="107">
        <v>4915</v>
      </c>
      <c r="GGB109" s="29">
        <v>4916</v>
      </c>
      <c r="GGC109" s="107">
        <v>4917</v>
      </c>
      <c r="GGD109" s="29">
        <v>4918</v>
      </c>
      <c r="GGE109" s="107">
        <v>4919</v>
      </c>
      <c r="GGF109" s="29">
        <v>4920</v>
      </c>
      <c r="GGG109" s="107">
        <v>4921</v>
      </c>
      <c r="GGH109" s="29">
        <v>4922</v>
      </c>
      <c r="GGI109" s="107">
        <v>4923</v>
      </c>
      <c r="GGJ109" s="29">
        <v>4924</v>
      </c>
      <c r="GGK109" s="107">
        <v>4925</v>
      </c>
      <c r="GGL109" s="29">
        <v>4926</v>
      </c>
      <c r="GGM109" s="107">
        <v>4927</v>
      </c>
      <c r="GGN109" s="29">
        <v>4928</v>
      </c>
      <c r="GGO109" s="107">
        <v>4929</v>
      </c>
      <c r="GGP109" s="29">
        <v>4930</v>
      </c>
      <c r="GGQ109" s="107">
        <v>4931</v>
      </c>
      <c r="GGR109" s="29">
        <v>4932</v>
      </c>
      <c r="GGS109" s="107">
        <v>4933</v>
      </c>
      <c r="GGT109" s="29">
        <v>4934</v>
      </c>
      <c r="GGU109" s="107">
        <v>4935</v>
      </c>
      <c r="GGV109" s="29">
        <v>4936</v>
      </c>
      <c r="GGW109" s="107">
        <v>4937</v>
      </c>
      <c r="GGX109" s="29">
        <v>4938</v>
      </c>
      <c r="GGY109" s="107">
        <v>4939</v>
      </c>
      <c r="GGZ109" s="29">
        <v>4940</v>
      </c>
      <c r="GHA109" s="107">
        <v>4941</v>
      </c>
      <c r="GHB109" s="29">
        <v>4942</v>
      </c>
      <c r="GHC109" s="107">
        <v>4943</v>
      </c>
      <c r="GHD109" s="29">
        <v>4944</v>
      </c>
      <c r="GHE109" s="107">
        <v>4945</v>
      </c>
      <c r="GHF109" s="29">
        <v>4946</v>
      </c>
      <c r="GHG109" s="107">
        <v>4947</v>
      </c>
      <c r="GHH109" s="29">
        <v>4948</v>
      </c>
      <c r="GHI109" s="107">
        <v>4949</v>
      </c>
      <c r="GHJ109" s="29">
        <v>4950</v>
      </c>
      <c r="GHK109" s="107">
        <v>4951</v>
      </c>
      <c r="GHL109" s="29">
        <v>4952</v>
      </c>
      <c r="GHM109" s="107">
        <v>4953</v>
      </c>
      <c r="GHN109" s="29">
        <v>4954</v>
      </c>
      <c r="GHO109" s="107">
        <v>4955</v>
      </c>
      <c r="GHP109" s="29">
        <v>4956</v>
      </c>
      <c r="GHQ109" s="107">
        <v>4957</v>
      </c>
      <c r="GHR109" s="29">
        <v>4958</v>
      </c>
      <c r="GHS109" s="107">
        <v>4959</v>
      </c>
      <c r="GHT109" s="29">
        <v>4960</v>
      </c>
      <c r="GHU109" s="107">
        <v>4961</v>
      </c>
      <c r="GHV109" s="29">
        <v>4962</v>
      </c>
      <c r="GHW109" s="107">
        <v>4963</v>
      </c>
      <c r="GHX109" s="29">
        <v>4964</v>
      </c>
      <c r="GHY109" s="107">
        <v>4965</v>
      </c>
      <c r="GHZ109" s="29">
        <v>4966</v>
      </c>
      <c r="GIA109" s="107">
        <v>4967</v>
      </c>
      <c r="GIB109" s="29">
        <v>4968</v>
      </c>
      <c r="GIC109" s="107">
        <v>4969</v>
      </c>
      <c r="GID109" s="29">
        <v>4970</v>
      </c>
      <c r="GIE109" s="107">
        <v>4971</v>
      </c>
      <c r="GIF109" s="29">
        <v>4972</v>
      </c>
      <c r="GIG109" s="107">
        <v>4973</v>
      </c>
      <c r="GIH109" s="29">
        <v>4974</v>
      </c>
      <c r="GII109" s="107">
        <v>4975</v>
      </c>
      <c r="GIJ109" s="29">
        <v>4976</v>
      </c>
      <c r="GIK109" s="107">
        <v>4977</v>
      </c>
      <c r="GIL109" s="29">
        <v>4978</v>
      </c>
      <c r="GIM109" s="107">
        <v>4979</v>
      </c>
      <c r="GIN109" s="29">
        <v>4980</v>
      </c>
      <c r="GIO109" s="107">
        <v>4981</v>
      </c>
      <c r="GIP109" s="29">
        <v>4982</v>
      </c>
      <c r="GIQ109" s="107">
        <v>4983</v>
      </c>
      <c r="GIR109" s="29">
        <v>4984</v>
      </c>
      <c r="GIS109" s="107">
        <v>4985</v>
      </c>
      <c r="GIT109" s="29">
        <v>4986</v>
      </c>
      <c r="GIU109" s="107">
        <v>4987</v>
      </c>
      <c r="GIV109" s="29">
        <v>4988</v>
      </c>
      <c r="GIW109" s="107">
        <v>4989</v>
      </c>
      <c r="GIX109" s="29">
        <v>4990</v>
      </c>
      <c r="GIY109" s="107">
        <v>4991</v>
      </c>
      <c r="GIZ109" s="29">
        <v>4992</v>
      </c>
      <c r="GJA109" s="107">
        <v>4993</v>
      </c>
      <c r="GJB109" s="29">
        <v>4994</v>
      </c>
      <c r="GJC109" s="107">
        <v>4995</v>
      </c>
      <c r="GJD109" s="29">
        <v>4996</v>
      </c>
      <c r="GJE109" s="107">
        <v>4997</v>
      </c>
      <c r="GJF109" s="29">
        <v>4998</v>
      </c>
      <c r="GJG109" s="107">
        <v>4999</v>
      </c>
      <c r="GJH109" s="29">
        <v>5000</v>
      </c>
      <c r="GJI109" s="107">
        <v>5001</v>
      </c>
      <c r="GJJ109" s="29">
        <v>5002</v>
      </c>
      <c r="GJK109" s="107">
        <v>5003</v>
      </c>
      <c r="GJL109" s="29">
        <v>5004</v>
      </c>
      <c r="GJM109" s="107">
        <v>5005</v>
      </c>
      <c r="GJN109" s="29">
        <v>5006</v>
      </c>
      <c r="GJO109" s="107">
        <v>5007</v>
      </c>
      <c r="GJP109" s="29">
        <v>5008</v>
      </c>
      <c r="GJQ109" s="107">
        <v>5009</v>
      </c>
      <c r="GJR109" s="29">
        <v>5010</v>
      </c>
      <c r="GJS109" s="107">
        <v>5011</v>
      </c>
      <c r="GJT109" s="29">
        <v>5012</v>
      </c>
      <c r="GJU109" s="107">
        <v>5013</v>
      </c>
      <c r="GJV109" s="29">
        <v>5014</v>
      </c>
      <c r="GJW109" s="107">
        <v>5015</v>
      </c>
      <c r="GJX109" s="29">
        <v>5016</v>
      </c>
      <c r="GJY109" s="107">
        <v>5017</v>
      </c>
      <c r="GJZ109" s="29">
        <v>5018</v>
      </c>
      <c r="GKA109" s="107">
        <v>5019</v>
      </c>
      <c r="GKB109" s="29">
        <v>5020</v>
      </c>
      <c r="GKC109" s="107">
        <v>5021</v>
      </c>
      <c r="GKD109" s="29">
        <v>5022</v>
      </c>
      <c r="GKE109" s="107">
        <v>5023</v>
      </c>
      <c r="GKF109" s="29">
        <v>5024</v>
      </c>
      <c r="GKG109" s="107">
        <v>5025</v>
      </c>
      <c r="GKH109" s="29">
        <v>5026</v>
      </c>
      <c r="GKI109" s="107">
        <v>5027</v>
      </c>
      <c r="GKJ109" s="29">
        <v>5028</v>
      </c>
      <c r="GKK109" s="107">
        <v>5029</v>
      </c>
      <c r="GKL109" s="29">
        <v>5030</v>
      </c>
      <c r="GKM109" s="107">
        <v>5031</v>
      </c>
      <c r="GKN109" s="29">
        <v>5032</v>
      </c>
      <c r="GKO109" s="107">
        <v>5033</v>
      </c>
      <c r="GKP109" s="29">
        <v>5034</v>
      </c>
      <c r="GKQ109" s="107">
        <v>5035</v>
      </c>
      <c r="GKR109" s="29">
        <v>5036</v>
      </c>
      <c r="GKS109" s="107">
        <v>5037</v>
      </c>
      <c r="GKT109" s="29">
        <v>5038</v>
      </c>
      <c r="GKU109" s="107">
        <v>5039</v>
      </c>
      <c r="GKV109" s="29">
        <v>5040</v>
      </c>
      <c r="GKW109" s="107">
        <v>5041</v>
      </c>
      <c r="GKX109" s="29">
        <v>5042</v>
      </c>
      <c r="GKY109" s="107">
        <v>5043</v>
      </c>
      <c r="GKZ109" s="29">
        <v>5044</v>
      </c>
      <c r="GLA109" s="107">
        <v>5045</v>
      </c>
      <c r="GLB109" s="29">
        <v>5046</v>
      </c>
      <c r="GLC109" s="107">
        <v>5047</v>
      </c>
      <c r="GLD109" s="29">
        <v>5048</v>
      </c>
      <c r="GLE109" s="107">
        <v>5049</v>
      </c>
      <c r="GLF109" s="29">
        <v>5050</v>
      </c>
      <c r="GLG109" s="107">
        <v>5051</v>
      </c>
      <c r="GLH109" s="29">
        <v>5052</v>
      </c>
      <c r="GLI109" s="107">
        <v>5053</v>
      </c>
      <c r="GLJ109" s="29">
        <v>5054</v>
      </c>
      <c r="GLK109" s="107">
        <v>5055</v>
      </c>
      <c r="GLL109" s="29">
        <v>5056</v>
      </c>
      <c r="GLM109" s="107">
        <v>5057</v>
      </c>
      <c r="GLN109" s="29">
        <v>5058</v>
      </c>
      <c r="GLO109" s="107">
        <v>5059</v>
      </c>
      <c r="GLP109" s="29">
        <v>5060</v>
      </c>
      <c r="GLQ109" s="107">
        <v>5061</v>
      </c>
      <c r="GLR109" s="29">
        <v>5062</v>
      </c>
      <c r="GLS109" s="107">
        <v>5063</v>
      </c>
      <c r="GLT109" s="29">
        <v>5064</v>
      </c>
      <c r="GLU109" s="107">
        <v>5065</v>
      </c>
      <c r="GLV109" s="29">
        <v>5066</v>
      </c>
      <c r="GLW109" s="107">
        <v>5067</v>
      </c>
      <c r="GLX109" s="29">
        <v>5068</v>
      </c>
      <c r="GLY109" s="107">
        <v>5069</v>
      </c>
      <c r="GLZ109" s="29">
        <v>5070</v>
      </c>
      <c r="GMA109" s="107">
        <v>5071</v>
      </c>
      <c r="GMB109" s="29">
        <v>5072</v>
      </c>
      <c r="GMC109" s="107">
        <v>5073</v>
      </c>
      <c r="GMD109" s="29">
        <v>5074</v>
      </c>
      <c r="GME109" s="107">
        <v>5075</v>
      </c>
      <c r="GMF109" s="29">
        <v>5076</v>
      </c>
      <c r="GMG109" s="107">
        <v>5077</v>
      </c>
      <c r="GMH109" s="29">
        <v>5078</v>
      </c>
      <c r="GMI109" s="107">
        <v>5079</v>
      </c>
      <c r="GMJ109" s="29">
        <v>5080</v>
      </c>
      <c r="GMK109" s="107">
        <v>5081</v>
      </c>
      <c r="GML109" s="29">
        <v>5082</v>
      </c>
      <c r="GMM109" s="107">
        <v>5083</v>
      </c>
      <c r="GMN109" s="29">
        <v>5084</v>
      </c>
      <c r="GMO109" s="107">
        <v>5085</v>
      </c>
      <c r="GMP109" s="29">
        <v>5086</v>
      </c>
      <c r="GMQ109" s="107">
        <v>5087</v>
      </c>
      <c r="GMR109" s="29">
        <v>5088</v>
      </c>
      <c r="GMS109" s="107">
        <v>5089</v>
      </c>
      <c r="GMT109" s="29">
        <v>5090</v>
      </c>
      <c r="GMU109" s="107">
        <v>5091</v>
      </c>
      <c r="GMV109" s="29">
        <v>5092</v>
      </c>
      <c r="GMW109" s="107">
        <v>5093</v>
      </c>
      <c r="GMX109" s="29">
        <v>5094</v>
      </c>
      <c r="GMY109" s="107">
        <v>5095</v>
      </c>
      <c r="GMZ109" s="29">
        <v>5096</v>
      </c>
      <c r="GNA109" s="107">
        <v>5097</v>
      </c>
      <c r="GNB109" s="29">
        <v>5098</v>
      </c>
      <c r="GNC109" s="107">
        <v>5099</v>
      </c>
      <c r="GND109" s="29">
        <v>5100</v>
      </c>
      <c r="GNE109" s="107">
        <v>5101</v>
      </c>
      <c r="GNF109" s="29">
        <v>5102</v>
      </c>
      <c r="GNG109" s="107">
        <v>5103</v>
      </c>
      <c r="GNH109" s="29">
        <v>5104</v>
      </c>
      <c r="GNI109" s="107">
        <v>5105</v>
      </c>
      <c r="GNJ109" s="29">
        <v>5106</v>
      </c>
      <c r="GNK109" s="107">
        <v>5107</v>
      </c>
      <c r="GNL109" s="29">
        <v>5108</v>
      </c>
      <c r="GNM109" s="107">
        <v>5109</v>
      </c>
      <c r="GNN109" s="29">
        <v>5110</v>
      </c>
      <c r="GNO109" s="107">
        <v>5111</v>
      </c>
      <c r="GNP109" s="29">
        <v>5112</v>
      </c>
      <c r="GNQ109" s="107">
        <v>5113</v>
      </c>
      <c r="GNR109" s="29">
        <v>5114</v>
      </c>
      <c r="GNS109" s="107">
        <v>5115</v>
      </c>
      <c r="GNT109" s="29">
        <v>5116</v>
      </c>
      <c r="GNU109" s="107">
        <v>5117</v>
      </c>
      <c r="GNV109" s="29">
        <v>5118</v>
      </c>
      <c r="GNW109" s="107">
        <v>5119</v>
      </c>
      <c r="GNX109" s="29">
        <v>5120</v>
      </c>
      <c r="GNY109" s="107">
        <v>5121</v>
      </c>
      <c r="GNZ109" s="29">
        <v>5122</v>
      </c>
      <c r="GOA109" s="107">
        <v>5123</v>
      </c>
      <c r="GOB109" s="29">
        <v>5124</v>
      </c>
      <c r="GOC109" s="107">
        <v>5125</v>
      </c>
      <c r="GOD109" s="29">
        <v>5126</v>
      </c>
      <c r="GOE109" s="107">
        <v>5127</v>
      </c>
      <c r="GOF109" s="29">
        <v>5128</v>
      </c>
      <c r="GOG109" s="107">
        <v>5129</v>
      </c>
      <c r="GOH109" s="29">
        <v>5130</v>
      </c>
      <c r="GOI109" s="107">
        <v>5131</v>
      </c>
      <c r="GOJ109" s="29">
        <v>5132</v>
      </c>
      <c r="GOK109" s="107">
        <v>5133</v>
      </c>
      <c r="GOL109" s="29">
        <v>5134</v>
      </c>
      <c r="GOM109" s="107">
        <v>5135</v>
      </c>
      <c r="GON109" s="29">
        <v>5136</v>
      </c>
      <c r="GOO109" s="107">
        <v>5137</v>
      </c>
      <c r="GOP109" s="29">
        <v>5138</v>
      </c>
      <c r="GOQ109" s="107">
        <v>5139</v>
      </c>
      <c r="GOR109" s="29">
        <v>5140</v>
      </c>
      <c r="GOS109" s="107">
        <v>5141</v>
      </c>
      <c r="GOT109" s="29">
        <v>5142</v>
      </c>
      <c r="GOU109" s="107">
        <v>5143</v>
      </c>
      <c r="GOV109" s="29">
        <v>5144</v>
      </c>
      <c r="GOW109" s="107">
        <v>5145</v>
      </c>
      <c r="GOX109" s="29">
        <v>5146</v>
      </c>
      <c r="GOY109" s="107">
        <v>5147</v>
      </c>
      <c r="GOZ109" s="29">
        <v>5148</v>
      </c>
      <c r="GPA109" s="107">
        <v>5149</v>
      </c>
      <c r="GPB109" s="29">
        <v>5150</v>
      </c>
      <c r="GPC109" s="107">
        <v>5151</v>
      </c>
      <c r="GPD109" s="29">
        <v>5152</v>
      </c>
      <c r="GPE109" s="107">
        <v>5153</v>
      </c>
      <c r="GPF109" s="29">
        <v>5154</v>
      </c>
      <c r="GPG109" s="107">
        <v>5155</v>
      </c>
      <c r="GPH109" s="29">
        <v>5156</v>
      </c>
      <c r="GPI109" s="107">
        <v>5157</v>
      </c>
      <c r="GPJ109" s="29">
        <v>5158</v>
      </c>
      <c r="GPK109" s="107">
        <v>5159</v>
      </c>
      <c r="GPL109" s="29">
        <v>5160</v>
      </c>
      <c r="GPM109" s="107">
        <v>5161</v>
      </c>
      <c r="GPN109" s="29">
        <v>5162</v>
      </c>
      <c r="GPO109" s="107">
        <v>5163</v>
      </c>
      <c r="GPP109" s="29">
        <v>5164</v>
      </c>
      <c r="GPQ109" s="107">
        <v>5165</v>
      </c>
      <c r="GPR109" s="29">
        <v>5166</v>
      </c>
      <c r="GPS109" s="107">
        <v>5167</v>
      </c>
      <c r="GPT109" s="29">
        <v>5168</v>
      </c>
      <c r="GPU109" s="107">
        <v>5169</v>
      </c>
      <c r="GPV109" s="29">
        <v>5170</v>
      </c>
      <c r="GPW109" s="107">
        <v>5171</v>
      </c>
      <c r="GPX109" s="29">
        <v>5172</v>
      </c>
      <c r="GPY109" s="107">
        <v>5173</v>
      </c>
      <c r="GPZ109" s="29">
        <v>5174</v>
      </c>
      <c r="GQA109" s="107">
        <v>5175</v>
      </c>
      <c r="GQB109" s="29">
        <v>5176</v>
      </c>
      <c r="GQC109" s="107">
        <v>5177</v>
      </c>
      <c r="GQD109" s="29">
        <v>5178</v>
      </c>
      <c r="GQE109" s="107">
        <v>5179</v>
      </c>
      <c r="GQF109" s="29">
        <v>5180</v>
      </c>
      <c r="GQG109" s="107">
        <v>5181</v>
      </c>
      <c r="GQH109" s="29">
        <v>5182</v>
      </c>
      <c r="GQI109" s="107">
        <v>5183</v>
      </c>
      <c r="GQJ109" s="29">
        <v>5184</v>
      </c>
      <c r="GQK109" s="107">
        <v>5185</v>
      </c>
      <c r="GQL109" s="29">
        <v>5186</v>
      </c>
      <c r="GQM109" s="107">
        <v>5187</v>
      </c>
      <c r="GQN109" s="29">
        <v>5188</v>
      </c>
      <c r="GQO109" s="107">
        <v>5189</v>
      </c>
      <c r="GQP109" s="29">
        <v>5190</v>
      </c>
      <c r="GQQ109" s="107">
        <v>5191</v>
      </c>
      <c r="GQR109" s="29">
        <v>5192</v>
      </c>
      <c r="GQS109" s="107">
        <v>5193</v>
      </c>
      <c r="GQT109" s="29">
        <v>5194</v>
      </c>
      <c r="GQU109" s="107">
        <v>5195</v>
      </c>
      <c r="GQV109" s="29">
        <v>5196</v>
      </c>
      <c r="GQW109" s="107">
        <v>5197</v>
      </c>
      <c r="GQX109" s="29">
        <v>5198</v>
      </c>
      <c r="GQY109" s="107">
        <v>5199</v>
      </c>
      <c r="GQZ109" s="29">
        <v>5200</v>
      </c>
      <c r="GRA109" s="107">
        <v>5201</v>
      </c>
      <c r="GRB109" s="29">
        <v>5202</v>
      </c>
      <c r="GRC109" s="107">
        <v>5203</v>
      </c>
      <c r="GRD109" s="29">
        <v>5204</v>
      </c>
      <c r="GRE109" s="107">
        <v>5205</v>
      </c>
      <c r="GRF109" s="29">
        <v>5206</v>
      </c>
      <c r="GRG109" s="107">
        <v>5207</v>
      </c>
      <c r="GRH109" s="29">
        <v>5208</v>
      </c>
      <c r="GRI109" s="107">
        <v>5209</v>
      </c>
      <c r="GRJ109" s="29">
        <v>5210</v>
      </c>
      <c r="GRK109" s="107">
        <v>5211</v>
      </c>
      <c r="GRL109" s="29">
        <v>5212</v>
      </c>
      <c r="GRM109" s="107">
        <v>5213</v>
      </c>
      <c r="GRN109" s="29">
        <v>5214</v>
      </c>
      <c r="GRO109" s="107">
        <v>5215</v>
      </c>
      <c r="GRP109" s="29">
        <v>5216</v>
      </c>
      <c r="GRQ109" s="107">
        <v>5217</v>
      </c>
      <c r="GRR109" s="29">
        <v>5218</v>
      </c>
      <c r="GRS109" s="107">
        <v>5219</v>
      </c>
      <c r="GRT109" s="29">
        <v>5220</v>
      </c>
      <c r="GRU109" s="107">
        <v>5221</v>
      </c>
      <c r="GRV109" s="29">
        <v>5222</v>
      </c>
      <c r="GRW109" s="107">
        <v>5223</v>
      </c>
      <c r="GRX109" s="29">
        <v>5224</v>
      </c>
      <c r="GRY109" s="107">
        <v>5225</v>
      </c>
      <c r="GRZ109" s="29">
        <v>5226</v>
      </c>
      <c r="GSA109" s="107">
        <v>5227</v>
      </c>
      <c r="GSB109" s="29">
        <v>5228</v>
      </c>
      <c r="GSC109" s="107">
        <v>5229</v>
      </c>
      <c r="GSD109" s="29">
        <v>5230</v>
      </c>
      <c r="GSE109" s="107">
        <v>5231</v>
      </c>
      <c r="GSF109" s="29">
        <v>5232</v>
      </c>
      <c r="GSG109" s="107">
        <v>5233</v>
      </c>
      <c r="GSH109" s="29">
        <v>5234</v>
      </c>
      <c r="GSI109" s="107">
        <v>5235</v>
      </c>
      <c r="GSJ109" s="29">
        <v>5236</v>
      </c>
      <c r="GSK109" s="107">
        <v>5237</v>
      </c>
      <c r="GSL109" s="29">
        <v>5238</v>
      </c>
      <c r="GSM109" s="107">
        <v>5239</v>
      </c>
      <c r="GSN109" s="29">
        <v>5240</v>
      </c>
      <c r="GSO109" s="107">
        <v>5241</v>
      </c>
      <c r="GSP109" s="29">
        <v>5242</v>
      </c>
      <c r="GSQ109" s="107">
        <v>5243</v>
      </c>
      <c r="GSR109" s="29">
        <v>5244</v>
      </c>
      <c r="GSS109" s="107">
        <v>5245</v>
      </c>
      <c r="GST109" s="29">
        <v>5246</v>
      </c>
      <c r="GSU109" s="107">
        <v>5247</v>
      </c>
      <c r="GSV109" s="29">
        <v>5248</v>
      </c>
      <c r="GSW109" s="107">
        <v>5249</v>
      </c>
      <c r="GSX109" s="29">
        <v>5250</v>
      </c>
      <c r="GSY109" s="107">
        <v>5251</v>
      </c>
      <c r="GSZ109" s="29">
        <v>5252</v>
      </c>
      <c r="GTA109" s="107">
        <v>5253</v>
      </c>
      <c r="GTB109" s="29">
        <v>5254</v>
      </c>
      <c r="GTC109" s="107">
        <v>5255</v>
      </c>
      <c r="GTD109" s="29">
        <v>5256</v>
      </c>
      <c r="GTE109" s="107">
        <v>5257</v>
      </c>
      <c r="GTF109" s="29">
        <v>5258</v>
      </c>
      <c r="GTG109" s="107">
        <v>5259</v>
      </c>
      <c r="GTH109" s="29">
        <v>5260</v>
      </c>
      <c r="GTI109" s="107">
        <v>5261</v>
      </c>
      <c r="GTJ109" s="29">
        <v>5262</v>
      </c>
      <c r="GTK109" s="107">
        <v>5263</v>
      </c>
      <c r="GTL109" s="29">
        <v>5264</v>
      </c>
      <c r="GTM109" s="107">
        <v>5265</v>
      </c>
      <c r="GTN109" s="29">
        <v>5266</v>
      </c>
      <c r="GTO109" s="107">
        <v>5267</v>
      </c>
      <c r="GTP109" s="29">
        <v>5268</v>
      </c>
      <c r="GTQ109" s="107">
        <v>5269</v>
      </c>
      <c r="GTR109" s="29">
        <v>5270</v>
      </c>
      <c r="GTS109" s="107">
        <v>5271</v>
      </c>
      <c r="GTT109" s="29">
        <v>5272</v>
      </c>
      <c r="GTU109" s="107">
        <v>5273</v>
      </c>
      <c r="GTV109" s="29">
        <v>5274</v>
      </c>
      <c r="GTW109" s="107">
        <v>5275</v>
      </c>
      <c r="GTX109" s="29">
        <v>5276</v>
      </c>
      <c r="GTY109" s="107">
        <v>5277</v>
      </c>
      <c r="GTZ109" s="29">
        <v>5278</v>
      </c>
      <c r="GUA109" s="107">
        <v>5279</v>
      </c>
      <c r="GUB109" s="29">
        <v>5280</v>
      </c>
      <c r="GUC109" s="107">
        <v>5281</v>
      </c>
      <c r="GUD109" s="29">
        <v>5282</v>
      </c>
      <c r="GUE109" s="107">
        <v>5283</v>
      </c>
      <c r="GUF109" s="29">
        <v>5284</v>
      </c>
      <c r="GUG109" s="107">
        <v>5285</v>
      </c>
      <c r="GUH109" s="29">
        <v>5286</v>
      </c>
      <c r="GUI109" s="107">
        <v>5287</v>
      </c>
      <c r="GUJ109" s="29">
        <v>5288</v>
      </c>
      <c r="GUK109" s="107">
        <v>5289</v>
      </c>
      <c r="GUL109" s="29">
        <v>5290</v>
      </c>
      <c r="GUM109" s="107">
        <v>5291</v>
      </c>
      <c r="GUN109" s="29">
        <v>5292</v>
      </c>
      <c r="GUO109" s="107">
        <v>5293</v>
      </c>
      <c r="GUP109" s="29">
        <v>5294</v>
      </c>
      <c r="GUQ109" s="107">
        <v>5295</v>
      </c>
      <c r="GUR109" s="29">
        <v>5296</v>
      </c>
      <c r="GUS109" s="107">
        <v>5297</v>
      </c>
      <c r="GUT109" s="29">
        <v>5298</v>
      </c>
      <c r="GUU109" s="107">
        <v>5299</v>
      </c>
      <c r="GUV109" s="29">
        <v>5300</v>
      </c>
      <c r="GUW109" s="107">
        <v>5301</v>
      </c>
      <c r="GUX109" s="29">
        <v>5302</v>
      </c>
      <c r="GUY109" s="107">
        <v>5303</v>
      </c>
      <c r="GUZ109" s="29">
        <v>5304</v>
      </c>
      <c r="GVA109" s="107">
        <v>5305</v>
      </c>
      <c r="GVB109" s="29">
        <v>5306</v>
      </c>
      <c r="GVC109" s="107">
        <v>5307</v>
      </c>
      <c r="GVD109" s="29">
        <v>5308</v>
      </c>
      <c r="GVE109" s="107">
        <v>5309</v>
      </c>
      <c r="GVF109" s="29">
        <v>5310</v>
      </c>
      <c r="GVG109" s="107">
        <v>5311</v>
      </c>
      <c r="GVH109" s="29">
        <v>5312</v>
      </c>
      <c r="GVI109" s="107">
        <v>5313</v>
      </c>
      <c r="GVJ109" s="29">
        <v>5314</v>
      </c>
      <c r="GVK109" s="107">
        <v>5315</v>
      </c>
      <c r="GVL109" s="29">
        <v>5316</v>
      </c>
      <c r="GVM109" s="107">
        <v>5317</v>
      </c>
      <c r="GVN109" s="29">
        <v>5318</v>
      </c>
      <c r="GVO109" s="107">
        <v>5319</v>
      </c>
      <c r="GVP109" s="29">
        <v>5320</v>
      </c>
      <c r="GVQ109" s="107">
        <v>5321</v>
      </c>
      <c r="GVR109" s="29">
        <v>5322</v>
      </c>
      <c r="GVS109" s="107">
        <v>5323</v>
      </c>
      <c r="GVT109" s="29">
        <v>5324</v>
      </c>
      <c r="GVU109" s="107">
        <v>5325</v>
      </c>
      <c r="GVV109" s="29">
        <v>5326</v>
      </c>
      <c r="GVW109" s="107">
        <v>5327</v>
      </c>
      <c r="GVX109" s="29">
        <v>5328</v>
      </c>
      <c r="GVY109" s="107">
        <v>5329</v>
      </c>
      <c r="GVZ109" s="29">
        <v>5330</v>
      </c>
      <c r="GWA109" s="107">
        <v>5331</v>
      </c>
      <c r="GWB109" s="29">
        <v>5332</v>
      </c>
      <c r="GWC109" s="107">
        <v>5333</v>
      </c>
      <c r="GWD109" s="29">
        <v>5334</v>
      </c>
      <c r="GWE109" s="107">
        <v>5335</v>
      </c>
      <c r="GWF109" s="29">
        <v>5336</v>
      </c>
      <c r="GWG109" s="107">
        <v>5337</v>
      </c>
      <c r="GWH109" s="29">
        <v>5338</v>
      </c>
      <c r="GWI109" s="107">
        <v>5339</v>
      </c>
      <c r="GWJ109" s="29">
        <v>5340</v>
      </c>
      <c r="GWK109" s="107">
        <v>5341</v>
      </c>
      <c r="GWL109" s="29">
        <v>5342</v>
      </c>
      <c r="GWM109" s="107">
        <v>5343</v>
      </c>
      <c r="GWN109" s="29">
        <v>5344</v>
      </c>
      <c r="GWO109" s="107">
        <v>5345</v>
      </c>
      <c r="GWP109" s="29">
        <v>5346</v>
      </c>
      <c r="GWQ109" s="107">
        <v>5347</v>
      </c>
      <c r="GWR109" s="29">
        <v>5348</v>
      </c>
      <c r="GWS109" s="107">
        <v>5349</v>
      </c>
      <c r="GWT109" s="29">
        <v>5350</v>
      </c>
      <c r="GWU109" s="107">
        <v>5351</v>
      </c>
      <c r="GWV109" s="29">
        <v>5352</v>
      </c>
      <c r="GWW109" s="107">
        <v>5353</v>
      </c>
      <c r="GWX109" s="29">
        <v>5354</v>
      </c>
      <c r="GWY109" s="107">
        <v>5355</v>
      </c>
      <c r="GWZ109" s="29">
        <v>5356</v>
      </c>
      <c r="GXA109" s="107">
        <v>5357</v>
      </c>
      <c r="GXB109" s="29">
        <v>5358</v>
      </c>
      <c r="GXC109" s="107">
        <v>5359</v>
      </c>
      <c r="GXD109" s="29">
        <v>5360</v>
      </c>
      <c r="GXE109" s="107">
        <v>5361</v>
      </c>
      <c r="GXF109" s="29">
        <v>5362</v>
      </c>
      <c r="GXG109" s="107">
        <v>5363</v>
      </c>
      <c r="GXH109" s="29">
        <v>5364</v>
      </c>
      <c r="GXI109" s="107">
        <v>5365</v>
      </c>
      <c r="GXJ109" s="29">
        <v>5366</v>
      </c>
      <c r="GXK109" s="107">
        <v>5367</v>
      </c>
      <c r="GXL109" s="29">
        <v>5368</v>
      </c>
      <c r="GXM109" s="107">
        <v>5369</v>
      </c>
      <c r="GXN109" s="29">
        <v>5370</v>
      </c>
      <c r="GXO109" s="107">
        <v>5371</v>
      </c>
      <c r="GXP109" s="29">
        <v>5372</v>
      </c>
      <c r="GXQ109" s="107">
        <v>5373</v>
      </c>
      <c r="GXR109" s="29">
        <v>5374</v>
      </c>
      <c r="GXS109" s="107">
        <v>5375</v>
      </c>
      <c r="GXT109" s="29">
        <v>5376</v>
      </c>
      <c r="GXU109" s="107">
        <v>5377</v>
      </c>
      <c r="GXV109" s="29">
        <v>5378</v>
      </c>
      <c r="GXW109" s="107">
        <v>5379</v>
      </c>
      <c r="GXX109" s="29">
        <v>5380</v>
      </c>
      <c r="GXY109" s="107">
        <v>5381</v>
      </c>
      <c r="GXZ109" s="29">
        <v>5382</v>
      </c>
      <c r="GYA109" s="107">
        <v>5383</v>
      </c>
      <c r="GYB109" s="29">
        <v>5384</v>
      </c>
      <c r="GYC109" s="107">
        <v>5385</v>
      </c>
      <c r="GYD109" s="29">
        <v>5386</v>
      </c>
      <c r="GYE109" s="107">
        <v>5387</v>
      </c>
      <c r="GYF109" s="29">
        <v>5388</v>
      </c>
      <c r="GYG109" s="107">
        <v>5389</v>
      </c>
      <c r="GYH109" s="29">
        <v>5390</v>
      </c>
      <c r="GYI109" s="107">
        <v>5391</v>
      </c>
      <c r="GYJ109" s="29">
        <v>5392</v>
      </c>
      <c r="GYK109" s="107">
        <v>5393</v>
      </c>
      <c r="GYL109" s="29">
        <v>5394</v>
      </c>
      <c r="GYM109" s="107">
        <v>5395</v>
      </c>
      <c r="GYN109" s="29">
        <v>5396</v>
      </c>
      <c r="GYO109" s="107">
        <v>5397</v>
      </c>
      <c r="GYP109" s="29">
        <v>5398</v>
      </c>
      <c r="GYQ109" s="107">
        <v>5399</v>
      </c>
      <c r="GYR109" s="29">
        <v>5400</v>
      </c>
      <c r="GYS109" s="107">
        <v>5401</v>
      </c>
      <c r="GYT109" s="29">
        <v>5402</v>
      </c>
      <c r="GYU109" s="107">
        <v>5403</v>
      </c>
      <c r="GYV109" s="29">
        <v>5404</v>
      </c>
      <c r="GYW109" s="107">
        <v>5405</v>
      </c>
      <c r="GYX109" s="29">
        <v>5406</v>
      </c>
      <c r="GYY109" s="107">
        <v>5407</v>
      </c>
      <c r="GYZ109" s="29">
        <v>5408</v>
      </c>
      <c r="GZA109" s="107">
        <v>5409</v>
      </c>
      <c r="GZB109" s="29">
        <v>5410</v>
      </c>
      <c r="GZC109" s="107">
        <v>5411</v>
      </c>
      <c r="GZD109" s="29">
        <v>5412</v>
      </c>
      <c r="GZE109" s="107">
        <v>5413</v>
      </c>
      <c r="GZF109" s="29">
        <v>5414</v>
      </c>
      <c r="GZG109" s="107">
        <v>5415</v>
      </c>
      <c r="GZH109" s="29">
        <v>5416</v>
      </c>
      <c r="GZI109" s="107">
        <v>5417</v>
      </c>
      <c r="GZJ109" s="29">
        <v>5418</v>
      </c>
      <c r="GZK109" s="107">
        <v>5419</v>
      </c>
      <c r="GZL109" s="29">
        <v>5420</v>
      </c>
      <c r="GZM109" s="107">
        <v>5421</v>
      </c>
      <c r="GZN109" s="29">
        <v>5422</v>
      </c>
      <c r="GZO109" s="107">
        <v>5423</v>
      </c>
      <c r="GZP109" s="29">
        <v>5424</v>
      </c>
      <c r="GZQ109" s="107">
        <v>5425</v>
      </c>
      <c r="GZR109" s="29">
        <v>5426</v>
      </c>
      <c r="GZS109" s="107">
        <v>5427</v>
      </c>
      <c r="GZT109" s="29">
        <v>5428</v>
      </c>
      <c r="GZU109" s="107">
        <v>5429</v>
      </c>
      <c r="GZV109" s="29">
        <v>5430</v>
      </c>
      <c r="GZW109" s="107">
        <v>5431</v>
      </c>
      <c r="GZX109" s="29">
        <v>5432</v>
      </c>
      <c r="GZY109" s="107">
        <v>5433</v>
      </c>
      <c r="GZZ109" s="29">
        <v>5434</v>
      </c>
      <c r="HAA109" s="107">
        <v>5435</v>
      </c>
      <c r="HAB109" s="29">
        <v>5436</v>
      </c>
      <c r="HAC109" s="107">
        <v>5437</v>
      </c>
      <c r="HAD109" s="29">
        <v>5438</v>
      </c>
      <c r="HAE109" s="107">
        <v>5439</v>
      </c>
      <c r="HAF109" s="29">
        <v>5440</v>
      </c>
      <c r="HAG109" s="107">
        <v>5441</v>
      </c>
      <c r="HAH109" s="29">
        <v>5442</v>
      </c>
      <c r="HAI109" s="107">
        <v>5443</v>
      </c>
      <c r="HAJ109" s="29">
        <v>5444</v>
      </c>
      <c r="HAK109" s="107">
        <v>5445</v>
      </c>
      <c r="HAL109" s="29">
        <v>5446</v>
      </c>
      <c r="HAM109" s="107">
        <v>5447</v>
      </c>
      <c r="HAN109" s="29">
        <v>5448</v>
      </c>
      <c r="HAO109" s="107">
        <v>5449</v>
      </c>
      <c r="HAP109" s="29">
        <v>5450</v>
      </c>
      <c r="HAQ109" s="107">
        <v>5451</v>
      </c>
      <c r="HAR109" s="29">
        <v>5452</v>
      </c>
      <c r="HAS109" s="107">
        <v>5453</v>
      </c>
      <c r="HAT109" s="29">
        <v>5454</v>
      </c>
      <c r="HAU109" s="107">
        <v>5455</v>
      </c>
      <c r="HAV109" s="29">
        <v>5456</v>
      </c>
      <c r="HAW109" s="107">
        <v>5457</v>
      </c>
      <c r="HAX109" s="29">
        <v>5458</v>
      </c>
      <c r="HAY109" s="107">
        <v>5459</v>
      </c>
      <c r="HAZ109" s="29">
        <v>5460</v>
      </c>
      <c r="HBA109" s="107">
        <v>5461</v>
      </c>
      <c r="HBB109" s="29">
        <v>5462</v>
      </c>
      <c r="HBC109" s="107">
        <v>5463</v>
      </c>
      <c r="HBD109" s="29">
        <v>5464</v>
      </c>
      <c r="HBE109" s="107">
        <v>5465</v>
      </c>
      <c r="HBF109" s="29">
        <v>5466</v>
      </c>
      <c r="HBG109" s="107">
        <v>5467</v>
      </c>
      <c r="HBH109" s="29">
        <v>5468</v>
      </c>
      <c r="HBI109" s="107">
        <v>5469</v>
      </c>
      <c r="HBJ109" s="29">
        <v>5470</v>
      </c>
      <c r="HBK109" s="107">
        <v>5471</v>
      </c>
      <c r="HBL109" s="29">
        <v>5472</v>
      </c>
      <c r="HBM109" s="107">
        <v>5473</v>
      </c>
      <c r="HBN109" s="29">
        <v>5474</v>
      </c>
      <c r="HBO109" s="107">
        <v>5475</v>
      </c>
      <c r="HBP109" s="29">
        <v>5476</v>
      </c>
      <c r="HBQ109" s="107">
        <v>5477</v>
      </c>
      <c r="HBR109" s="29">
        <v>5478</v>
      </c>
      <c r="HBS109" s="107">
        <v>5479</v>
      </c>
      <c r="HBT109" s="29">
        <v>5480</v>
      </c>
      <c r="HBU109" s="107">
        <v>5481</v>
      </c>
      <c r="HBV109" s="29">
        <v>5482</v>
      </c>
      <c r="HBW109" s="107">
        <v>5483</v>
      </c>
      <c r="HBX109" s="29">
        <v>5484</v>
      </c>
      <c r="HBY109" s="107">
        <v>5485</v>
      </c>
      <c r="HBZ109" s="29">
        <v>5486</v>
      </c>
      <c r="HCA109" s="107">
        <v>5487</v>
      </c>
      <c r="HCB109" s="29">
        <v>5488</v>
      </c>
      <c r="HCC109" s="107">
        <v>5489</v>
      </c>
      <c r="HCD109" s="29">
        <v>5490</v>
      </c>
      <c r="HCE109" s="107">
        <v>5491</v>
      </c>
      <c r="HCF109" s="29">
        <v>5492</v>
      </c>
      <c r="HCG109" s="107">
        <v>5493</v>
      </c>
      <c r="HCH109" s="29">
        <v>5494</v>
      </c>
      <c r="HCI109" s="107">
        <v>5495</v>
      </c>
      <c r="HCJ109" s="29">
        <v>5496</v>
      </c>
      <c r="HCK109" s="107">
        <v>5497</v>
      </c>
      <c r="HCL109" s="29">
        <v>5498</v>
      </c>
      <c r="HCM109" s="107">
        <v>5499</v>
      </c>
      <c r="HCN109" s="29">
        <v>5500</v>
      </c>
      <c r="HCO109" s="107">
        <v>5501</v>
      </c>
      <c r="HCP109" s="29">
        <v>5502</v>
      </c>
      <c r="HCQ109" s="107">
        <v>5503</v>
      </c>
      <c r="HCR109" s="29">
        <v>5504</v>
      </c>
      <c r="HCS109" s="107">
        <v>5505</v>
      </c>
      <c r="HCT109" s="29">
        <v>5506</v>
      </c>
      <c r="HCU109" s="107">
        <v>5507</v>
      </c>
      <c r="HCV109" s="29">
        <v>5508</v>
      </c>
      <c r="HCW109" s="107">
        <v>5509</v>
      </c>
      <c r="HCX109" s="29">
        <v>5510</v>
      </c>
      <c r="HCY109" s="107">
        <v>5511</v>
      </c>
      <c r="HCZ109" s="29">
        <v>5512</v>
      </c>
      <c r="HDA109" s="107">
        <v>5513</v>
      </c>
      <c r="HDB109" s="29">
        <v>5514</v>
      </c>
      <c r="HDC109" s="107">
        <v>5515</v>
      </c>
      <c r="HDD109" s="29">
        <v>5516</v>
      </c>
      <c r="HDE109" s="107">
        <v>5517</v>
      </c>
      <c r="HDF109" s="29">
        <v>5518</v>
      </c>
      <c r="HDG109" s="107">
        <v>5519</v>
      </c>
      <c r="HDH109" s="29">
        <v>5520</v>
      </c>
      <c r="HDI109" s="107">
        <v>5521</v>
      </c>
      <c r="HDJ109" s="29">
        <v>5522</v>
      </c>
      <c r="HDK109" s="107">
        <v>5523</v>
      </c>
      <c r="HDL109" s="29">
        <v>5524</v>
      </c>
      <c r="HDM109" s="107">
        <v>5525</v>
      </c>
      <c r="HDN109" s="29">
        <v>5526</v>
      </c>
      <c r="HDO109" s="107">
        <v>5527</v>
      </c>
      <c r="HDP109" s="29">
        <v>5528</v>
      </c>
      <c r="HDQ109" s="107">
        <v>5529</v>
      </c>
      <c r="HDR109" s="29">
        <v>5530</v>
      </c>
      <c r="HDS109" s="107">
        <v>5531</v>
      </c>
      <c r="HDT109" s="29">
        <v>5532</v>
      </c>
      <c r="HDU109" s="107">
        <v>5533</v>
      </c>
      <c r="HDV109" s="29">
        <v>5534</v>
      </c>
      <c r="HDW109" s="107">
        <v>5535</v>
      </c>
      <c r="HDX109" s="29">
        <v>5536</v>
      </c>
      <c r="HDY109" s="107">
        <v>5537</v>
      </c>
      <c r="HDZ109" s="29">
        <v>5538</v>
      </c>
      <c r="HEA109" s="107">
        <v>5539</v>
      </c>
      <c r="HEB109" s="29">
        <v>5540</v>
      </c>
      <c r="HEC109" s="107">
        <v>5541</v>
      </c>
      <c r="HED109" s="29">
        <v>5542</v>
      </c>
      <c r="HEE109" s="107">
        <v>5543</v>
      </c>
      <c r="HEF109" s="29">
        <v>5544</v>
      </c>
      <c r="HEG109" s="107">
        <v>5545</v>
      </c>
      <c r="HEH109" s="29">
        <v>5546</v>
      </c>
      <c r="HEI109" s="107">
        <v>5547</v>
      </c>
      <c r="HEJ109" s="29">
        <v>5548</v>
      </c>
      <c r="HEK109" s="107">
        <v>5549</v>
      </c>
      <c r="HEL109" s="29">
        <v>5550</v>
      </c>
      <c r="HEM109" s="107">
        <v>5551</v>
      </c>
      <c r="HEN109" s="29">
        <v>5552</v>
      </c>
      <c r="HEO109" s="107">
        <v>5553</v>
      </c>
      <c r="HEP109" s="29">
        <v>5554</v>
      </c>
      <c r="HEQ109" s="107">
        <v>5555</v>
      </c>
      <c r="HER109" s="29">
        <v>5556</v>
      </c>
      <c r="HES109" s="107">
        <v>5557</v>
      </c>
      <c r="HET109" s="29">
        <v>5558</v>
      </c>
      <c r="HEU109" s="107">
        <v>5559</v>
      </c>
      <c r="HEV109" s="29">
        <v>5560</v>
      </c>
      <c r="HEW109" s="107">
        <v>5561</v>
      </c>
      <c r="HEX109" s="29">
        <v>5562</v>
      </c>
      <c r="HEY109" s="107">
        <v>5563</v>
      </c>
      <c r="HEZ109" s="29">
        <v>5564</v>
      </c>
      <c r="HFA109" s="107">
        <v>5565</v>
      </c>
      <c r="HFB109" s="29">
        <v>5566</v>
      </c>
      <c r="HFC109" s="107">
        <v>5567</v>
      </c>
      <c r="HFD109" s="29">
        <v>5568</v>
      </c>
      <c r="HFE109" s="107">
        <v>5569</v>
      </c>
      <c r="HFF109" s="29">
        <v>5570</v>
      </c>
      <c r="HFG109" s="107">
        <v>5571</v>
      </c>
      <c r="HFH109" s="29">
        <v>5572</v>
      </c>
      <c r="HFI109" s="107">
        <v>5573</v>
      </c>
      <c r="HFJ109" s="29">
        <v>5574</v>
      </c>
      <c r="HFK109" s="107">
        <v>5575</v>
      </c>
      <c r="HFL109" s="29">
        <v>5576</v>
      </c>
      <c r="HFM109" s="107">
        <v>5577</v>
      </c>
      <c r="HFN109" s="29">
        <v>5578</v>
      </c>
      <c r="HFO109" s="107">
        <v>5579</v>
      </c>
      <c r="HFP109" s="29">
        <v>5580</v>
      </c>
      <c r="HFQ109" s="107">
        <v>5581</v>
      </c>
      <c r="HFR109" s="29">
        <v>5582</v>
      </c>
      <c r="HFS109" s="107">
        <v>5583</v>
      </c>
      <c r="HFT109" s="29">
        <v>5584</v>
      </c>
      <c r="HFU109" s="107">
        <v>5585</v>
      </c>
      <c r="HFV109" s="29">
        <v>5586</v>
      </c>
      <c r="HFW109" s="107">
        <v>5587</v>
      </c>
      <c r="HFX109" s="29">
        <v>5588</v>
      </c>
      <c r="HFY109" s="107">
        <v>5589</v>
      </c>
      <c r="HFZ109" s="29">
        <v>5590</v>
      </c>
      <c r="HGA109" s="107">
        <v>5591</v>
      </c>
      <c r="HGB109" s="29">
        <v>5592</v>
      </c>
      <c r="HGC109" s="107">
        <v>5593</v>
      </c>
      <c r="HGD109" s="29">
        <v>5594</v>
      </c>
      <c r="HGE109" s="107">
        <v>5595</v>
      </c>
      <c r="HGF109" s="29">
        <v>5596</v>
      </c>
      <c r="HGG109" s="107">
        <v>5597</v>
      </c>
      <c r="HGH109" s="29">
        <v>5598</v>
      </c>
      <c r="HGI109" s="107">
        <v>5599</v>
      </c>
      <c r="HGJ109" s="29">
        <v>5600</v>
      </c>
      <c r="HGK109" s="107">
        <v>5601</v>
      </c>
      <c r="HGL109" s="29">
        <v>5602</v>
      </c>
      <c r="HGM109" s="107">
        <v>5603</v>
      </c>
      <c r="HGN109" s="29">
        <v>5604</v>
      </c>
      <c r="HGO109" s="107">
        <v>5605</v>
      </c>
      <c r="HGP109" s="29">
        <v>5606</v>
      </c>
      <c r="HGQ109" s="107">
        <v>5607</v>
      </c>
      <c r="HGR109" s="29">
        <v>5608</v>
      </c>
      <c r="HGS109" s="107">
        <v>5609</v>
      </c>
      <c r="HGT109" s="29">
        <v>5610</v>
      </c>
      <c r="HGU109" s="107">
        <v>5611</v>
      </c>
      <c r="HGV109" s="29">
        <v>5612</v>
      </c>
      <c r="HGW109" s="107">
        <v>5613</v>
      </c>
      <c r="HGX109" s="29">
        <v>5614</v>
      </c>
      <c r="HGY109" s="107">
        <v>5615</v>
      </c>
      <c r="HGZ109" s="29">
        <v>5616</v>
      </c>
      <c r="HHA109" s="107">
        <v>5617</v>
      </c>
      <c r="HHB109" s="29">
        <v>5618</v>
      </c>
      <c r="HHC109" s="107">
        <v>5619</v>
      </c>
      <c r="HHD109" s="29">
        <v>5620</v>
      </c>
      <c r="HHE109" s="107">
        <v>5621</v>
      </c>
      <c r="HHF109" s="29">
        <v>5622</v>
      </c>
      <c r="HHG109" s="107">
        <v>5623</v>
      </c>
      <c r="HHH109" s="29">
        <v>5624</v>
      </c>
      <c r="HHI109" s="107">
        <v>5625</v>
      </c>
      <c r="HHJ109" s="29">
        <v>5626</v>
      </c>
      <c r="HHK109" s="107">
        <v>5627</v>
      </c>
      <c r="HHL109" s="29">
        <v>5628</v>
      </c>
      <c r="HHM109" s="107">
        <v>5629</v>
      </c>
      <c r="HHN109" s="29">
        <v>5630</v>
      </c>
      <c r="HHO109" s="107">
        <v>5631</v>
      </c>
      <c r="HHP109" s="29">
        <v>5632</v>
      </c>
      <c r="HHQ109" s="107">
        <v>5633</v>
      </c>
      <c r="HHR109" s="29">
        <v>5634</v>
      </c>
      <c r="HHS109" s="107">
        <v>5635</v>
      </c>
      <c r="HHT109" s="29">
        <v>5636</v>
      </c>
      <c r="HHU109" s="107">
        <v>5637</v>
      </c>
      <c r="HHV109" s="29">
        <v>5638</v>
      </c>
      <c r="HHW109" s="107">
        <v>5639</v>
      </c>
      <c r="HHX109" s="29">
        <v>5640</v>
      </c>
      <c r="HHY109" s="107">
        <v>5641</v>
      </c>
      <c r="HHZ109" s="29">
        <v>5642</v>
      </c>
      <c r="HIA109" s="107">
        <v>5643</v>
      </c>
      <c r="HIB109" s="29">
        <v>5644</v>
      </c>
      <c r="HIC109" s="107">
        <v>5645</v>
      </c>
      <c r="HID109" s="29">
        <v>5646</v>
      </c>
      <c r="HIE109" s="107">
        <v>5647</v>
      </c>
      <c r="HIF109" s="29">
        <v>5648</v>
      </c>
      <c r="HIG109" s="107">
        <v>5649</v>
      </c>
      <c r="HIH109" s="29">
        <v>5650</v>
      </c>
      <c r="HII109" s="107">
        <v>5651</v>
      </c>
      <c r="HIJ109" s="29">
        <v>5652</v>
      </c>
      <c r="HIK109" s="107">
        <v>5653</v>
      </c>
      <c r="HIL109" s="29">
        <v>5654</v>
      </c>
      <c r="HIM109" s="107">
        <v>5655</v>
      </c>
      <c r="HIN109" s="29">
        <v>5656</v>
      </c>
      <c r="HIO109" s="107">
        <v>5657</v>
      </c>
      <c r="HIP109" s="29">
        <v>5658</v>
      </c>
      <c r="HIQ109" s="107">
        <v>5659</v>
      </c>
      <c r="HIR109" s="29">
        <v>5660</v>
      </c>
      <c r="HIS109" s="107">
        <v>5661</v>
      </c>
      <c r="HIT109" s="29">
        <v>5662</v>
      </c>
      <c r="HIU109" s="107">
        <v>5663</v>
      </c>
      <c r="HIV109" s="29">
        <v>5664</v>
      </c>
      <c r="HIW109" s="107">
        <v>5665</v>
      </c>
      <c r="HIX109" s="29">
        <v>5666</v>
      </c>
      <c r="HIY109" s="107">
        <v>5667</v>
      </c>
      <c r="HIZ109" s="29">
        <v>5668</v>
      </c>
      <c r="HJA109" s="107">
        <v>5669</v>
      </c>
      <c r="HJB109" s="29">
        <v>5670</v>
      </c>
      <c r="HJC109" s="107">
        <v>5671</v>
      </c>
      <c r="HJD109" s="29">
        <v>5672</v>
      </c>
      <c r="HJE109" s="107">
        <v>5673</v>
      </c>
      <c r="HJF109" s="29">
        <v>5674</v>
      </c>
      <c r="HJG109" s="107">
        <v>5675</v>
      </c>
      <c r="HJH109" s="29">
        <v>5676</v>
      </c>
      <c r="HJI109" s="107">
        <v>5677</v>
      </c>
      <c r="HJJ109" s="29">
        <v>5678</v>
      </c>
      <c r="HJK109" s="107">
        <v>5679</v>
      </c>
      <c r="HJL109" s="29">
        <v>5680</v>
      </c>
      <c r="HJM109" s="107">
        <v>5681</v>
      </c>
      <c r="HJN109" s="29">
        <v>5682</v>
      </c>
      <c r="HJO109" s="107">
        <v>5683</v>
      </c>
      <c r="HJP109" s="29">
        <v>5684</v>
      </c>
      <c r="HJQ109" s="107">
        <v>5685</v>
      </c>
      <c r="HJR109" s="29">
        <v>5686</v>
      </c>
      <c r="HJS109" s="107">
        <v>5687</v>
      </c>
      <c r="HJT109" s="29">
        <v>5688</v>
      </c>
      <c r="HJU109" s="107">
        <v>5689</v>
      </c>
      <c r="HJV109" s="29">
        <v>5690</v>
      </c>
      <c r="HJW109" s="107">
        <v>5691</v>
      </c>
      <c r="HJX109" s="29">
        <v>5692</v>
      </c>
      <c r="HJY109" s="107">
        <v>5693</v>
      </c>
      <c r="HJZ109" s="29">
        <v>5694</v>
      </c>
      <c r="HKA109" s="107">
        <v>5695</v>
      </c>
      <c r="HKB109" s="29">
        <v>5696</v>
      </c>
      <c r="HKC109" s="107">
        <v>5697</v>
      </c>
      <c r="HKD109" s="29">
        <v>5698</v>
      </c>
      <c r="HKE109" s="107">
        <v>5699</v>
      </c>
      <c r="HKF109" s="29">
        <v>5700</v>
      </c>
      <c r="HKG109" s="107">
        <v>5701</v>
      </c>
      <c r="HKH109" s="29">
        <v>5702</v>
      </c>
      <c r="HKI109" s="107">
        <v>5703</v>
      </c>
      <c r="HKJ109" s="29">
        <v>5704</v>
      </c>
      <c r="HKK109" s="107">
        <v>5705</v>
      </c>
      <c r="HKL109" s="29">
        <v>5706</v>
      </c>
      <c r="HKM109" s="107">
        <v>5707</v>
      </c>
      <c r="HKN109" s="29">
        <v>5708</v>
      </c>
      <c r="HKO109" s="107">
        <v>5709</v>
      </c>
      <c r="HKP109" s="29">
        <v>5710</v>
      </c>
      <c r="HKQ109" s="107">
        <v>5711</v>
      </c>
      <c r="HKR109" s="29">
        <v>5712</v>
      </c>
      <c r="HKS109" s="107">
        <v>5713</v>
      </c>
      <c r="HKT109" s="29">
        <v>5714</v>
      </c>
      <c r="HKU109" s="107">
        <v>5715</v>
      </c>
      <c r="HKV109" s="29">
        <v>5716</v>
      </c>
      <c r="HKW109" s="107">
        <v>5717</v>
      </c>
      <c r="HKX109" s="29">
        <v>5718</v>
      </c>
      <c r="HKY109" s="107">
        <v>5719</v>
      </c>
      <c r="HKZ109" s="29">
        <v>5720</v>
      </c>
      <c r="HLA109" s="107">
        <v>5721</v>
      </c>
      <c r="HLB109" s="29">
        <v>5722</v>
      </c>
      <c r="HLC109" s="107">
        <v>5723</v>
      </c>
      <c r="HLD109" s="29">
        <v>5724</v>
      </c>
      <c r="HLE109" s="107">
        <v>5725</v>
      </c>
      <c r="HLF109" s="29">
        <v>5726</v>
      </c>
      <c r="HLG109" s="107">
        <v>5727</v>
      </c>
      <c r="HLH109" s="29">
        <v>5728</v>
      </c>
      <c r="HLI109" s="107">
        <v>5729</v>
      </c>
      <c r="HLJ109" s="29">
        <v>5730</v>
      </c>
      <c r="HLK109" s="107">
        <v>5731</v>
      </c>
      <c r="HLL109" s="29">
        <v>5732</v>
      </c>
      <c r="HLM109" s="107">
        <v>5733</v>
      </c>
      <c r="HLN109" s="29">
        <v>5734</v>
      </c>
      <c r="HLO109" s="107">
        <v>5735</v>
      </c>
      <c r="HLP109" s="29">
        <v>5736</v>
      </c>
      <c r="HLQ109" s="107">
        <v>5737</v>
      </c>
      <c r="HLR109" s="29">
        <v>5738</v>
      </c>
      <c r="HLS109" s="107">
        <v>5739</v>
      </c>
      <c r="HLT109" s="29">
        <v>5740</v>
      </c>
      <c r="HLU109" s="107">
        <v>5741</v>
      </c>
      <c r="HLV109" s="29">
        <v>5742</v>
      </c>
      <c r="HLW109" s="107">
        <v>5743</v>
      </c>
      <c r="HLX109" s="29">
        <v>5744</v>
      </c>
      <c r="HLY109" s="107">
        <v>5745</v>
      </c>
      <c r="HLZ109" s="29">
        <v>5746</v>
      </c>
      <c r="HMA109" s="107">
        <v>5747</v>
      </c>
      <c r="HMB109" s="29">
        <v>5748</v>
      </c>
      <c r="HMC109" s="107">
        <v>5749</v>
      </c>
      <c r="HMD109" s="29">
        <v>5750</v>
      </c>
      <c r="HME109" s="107">
        <v>5751</v>
      </c>
      <c r="HMF109" s="29">
        <v>5752</v>
      </c>
      <c r="HMG109" s="107">
        <v>5753</v>
      </c>
      <c r="HMH109" s="29">
        <v>5754</v>
      </c>
      <c r="HMI109" s="107">
        <v>5755</v>
      </c>
      <c r="HMJ109" s="29">
        <v>5756</v>
      </c>
      <c r="HMK109" s="107">
        <v>5757</v>
      </c>
      <c r="HML109" s="29">
        <v>5758</v>
      </c>
      <c r="HMM109" s="107">
        <v>5759</v>
      </c>
      <c r="HMN109" s="29">
        <v>5760</v>
      </c>
      <c r="HMO109" s="107">
        <v>5761</v>
      </c>
      <c r="HMP109" s="29">
        <v>5762</v>
      </c>
      <c r="HMQ109" s="107">
        <v>5763</v>
      </c>
      <c r="HMR109" s="29">
        <v>5764</v>
      </c>
      <c r="HMS109" s="107">
        <v>5765</v>
      </c>
      <c r="HMT109" s="29">
        <v>5766</v>
      </c>
      <c r="HMU109" s="107">
        <v>5767</v>
      </c>
      <c r="HMV109" s="29">
        <v>5768</v>
      </c>
      <c r="HMW109" s="107">
        <v>5769</v>
      </c>
      <c r="HMX109" s="29">
        <v>5770</v>
      </c>
      <c r="HMY109" s="107">
        <v>5771</v>
      </c>
      <c r="HMZ109" s="29">
        <v>5772</v>
      </c>
      <c r="HNA109" s="107">
        <v>5773</v>
      </c>
      <c r="HNB109" s="29">
        <v>5774</v>
      </c>
      <c r="HNC109" s="107">
        <v>5775</v>
      </c>
      <c r="HND109" s="29">
        <v>5776</v>
      </c>
      <c r="HNE109" s="107">
        <v>5777</v>
      </c>
      <c r="HNF109" s="29">
        <v>5778</v>
      </c>
      <c r="HNG109" s="107">
        <v>5779</v>
      </c>
      <c r="HNH109" s="29">
        <v>5780</v>
      </c>
      <c r="HNI109" s="107">
        <v>5781</v>
      </c>
      <c r="HNJ109" s="29">
        <v>5782</v>
      </c>
      <c r="HNK109" s="107">
        <v>5783</v>
      </c>
      <c r="HNL109" s="29">
        <v>5784</v>
      </c>
      <c r="HNM109" s="107">
        <v>5785</v>
      </c>
      <c r="HNN109" s="29">
        <v>5786</v>
      </c>
      <c r="HNO109" s="107">
        <v>5787</v>
      </c>
      <c r="HNP109" s="29">
        <v>5788</v>
      </c>
      <c r="HNQ109" s="107">
        <v>5789</v>
      </c>
      <c r="HNR109" s="29">
        <v>5790</v>
      </c>
      <c r="HNS109" s="107">
        <v>5791</v>
      </c>
      <c r="HNT109" s="29">
        <v>5792</v>
      </c>
      <c r="HNU109" s="107">
        <v>5793</v>
      </c>
      <c r="HNV109" s="29">
        <v>5794</v>
      </c>
      <c r="HNW109" s="107">
        <v>5795</v>
      </c>
      <c r="HNX109" s="29">
        <v>5796</v>
      </c>
      <c r="HNY109" s="107">
        <v>5797</v>
      </c>
      <c r="HNZ109" s="29">
        <v>5798</v>
      </c>
      <c r="HOA109" s="107">
        <v>5799</v>
      </c>
      <c r="HOB109" s="29">
        <v>5800</v>
      </c>
      <c r="HOC109" s="107">
        <v>5801</v>
      </c>
      <c r="HOD109" s="29">
        <v>5802</v>
      </c>
      <c r="HOE109" s="107">
        <v>5803</v>
      </c>
      <c r="HOF109" s="29">
        <v>5804</v>
      </c>
      <c r="HOG109" s="107">
        <v>5805</v>
      </c>
      <c r="HOH109" s="29">
        <v>5806</v>
      </c>
      <c r="HOI109" s="107">
        <v>5807</v>
      </c>
      <c r="HOJ109" s="29">
        <v>5808</v>
      </c>
      <c r="HOK109" s="107">
        <v>5809</v>
      </c>
      <c r="HOL109" s="29">
        <v>5810</v>
      </c>
      <c r="HOM109" s="107">
        <v>5811</v>
      </c>
      <c r="HON109" s="29">
        <v>5812</v>
      </c>
      <c r="HOO109" s="107">
        <v>5813</v>
      </c>
      <c r="HOP109" s="29">
        <v>5814</v>
      </c>
      <c r="HOQ109" s="107">
        <v>5815</v>
      </c>
      <c r="HOR109" s="29">
        <v>5816</v>
      </c>
      <c r="HOS109" s="107">
        <v>5817</v>
      </c>
      <c r="HOT109" s="29">
        <v>5818</v>
      </c>
      <c r="HOU109" s="107">
        <v>5819</v>
      </c>
      <c r="HOV109" s="29">
        <v>5820</v>
      </c>
      <c r="HOW109" s="107">
        <v>5821</v>
      </c>
      <c r="HOX109" s="29">
        <v>5822</v>
      </c>
      <c r="HOY109" s="107">
        <v>5823</v>
      </c>
      <c r="HOZ109" s="29">
        <v>5824</v>
      </c>
      <c r="HPA109" s="107">
        <v>5825</v>
      </c>
      <c r="HPB109" s="29">
        <v>5826</v>
      </c>
      <c r="HPC109" s="107">
        <v>5827</v>
      </c>
      <c r="HPD109" s="29">
        <v>5828</v>
      </c>
      <c r="HPE109" s="107">
        <v>5829</v>
      </c>
      <c r="HPF109" s="29">
        <v>5830</v>
      </c>
      <c r="HPG109" s="107">
        <v>5831</v>
      </c>
      <c r="HPH109" s="29">
        <v>5832</v>
      </c>
      <c r="HPI109" s="107">
        <v>5833</v>
      </c>
      <c r="HPJ109" s="29">
        <v>5834</v>
      </c>
      <c r="HPK109" s="107">
        <v>5835</v>
      </c>
      <c r="HPL109" s="29">
        <v>5836</v>
      </c>
      <c r="HPM109" s="107">
        <v>5837</v>
      </c>
      <c r="HPN109" s="29">
        <v>5838</v>
      </c>
      <c r="HPO109" s="107">
        <v>5839</v>
      </c>
      <c r="HPP109" s="29">
        <v>5840</v>
      </c>
      <c r="HPQ109" s="107">
        <v>5841</v>
      </c>
      <c r="HPR109" s="29">
        <v>5842</v>
      </c>
      <c r="HPS109" s="107">
        <v>5843</v>
      </c>
      <c r="HPT109" s="29">
        <v>5844</v>
      </c>
      <c r="HPU109" s="107">
        <v>5845</v>
      </c>
      <c r="HPV109" s="29">
        <v>5846</v>
      </c>
      <c r="HPW109" s="107">
        <v>5847</v>
      </c>
      <c r="HPX109" s="29">
        <v>5848</v>
      </c>
      <c r="HPY109" s="107">
        <v>5849</v>
      </c>
      <c r="HPZ109" s="29">
        <v>5850</v>
      </c>
      <c r="HQA109" s="107">
        <v>5851</v>
      </c>
      <c r="HQB109" s="29">
        <v>5852</v>
      </c>
      <c r="HQC109" s="107">
        <v>5853</v>
      </c>
      <c r="HQD109" s="29">
        <v>5854</v>
      </c>
      <c r="HQE109" s="107">
        <v>5855</v>
      </c>
      <c r="HQF109" s="29">
        <v>5856</v>
      </c>
      <c r="HQG109" s="107">
        <v>5857</v>
      </c>
      <c r="HQH109" s="29">
        <v>5858</v>
      </c>
      <c r="HQI109" s="107">
        <v>5859</v>
      </c>
      <c r="HQJ109" s="29">
        <v>5860</v>
      </c>
      <c r="HQK109" s="107">
        <v>5861</v>
      </c>
      <c r="HQL109" s="29">
        <v>5862</v>
      </c>
      <c r="HQM109" s="107">
        <v>5863</v>
      </c>
      <c r="HQN109" s="29">
        <v>5864</v>
      </c>
      <c r="HQO109" s="107">
        <v>5865</v>
      </c>
      <c r="HQP109" s="29">
        <v>5866</v>
      </c>
      <c r="HQQ109" s="107">
        <v>5867</v>
      </c>
      <c r="HQR109" s="29">
        <v>5868</v>
      </c>
      <c r="HQS109" s="107">
        <v>5869</v>
      </c>
      <c r="HQT109" s="29">
        <v>5870</v>
      </c>
      <c r="HQU109" s="107">
        <v>5871</v>
      </c>
      <c r="HQV109" s="29">
        <v>5872</v>
      </c>
      <c r="HQW109" s="107">
        <v>5873</v>
      </c>
      <c r="HQX109" s="29">
        <v>5874</v>
      </c>
      <c r="HQY109" s="107">
        <v>5875</v>
      </c>
      <c r="HQZ109" s="29">
        <v>5876</v>
      </c>
      <c r="HRA109" s="107">
        <v>5877</v>
      </c>
      <c r="HRB109" s="29">
        <v>5878</v>
      </c>
      <c r="HRC109" s="107">
        <v>5879</v>
      </c>
      <c r="HRD109" s="29">
        <v>5880</v>
      </c>
      <c r="HRE109" s="107">
        <v>5881</v>
      </c>
      <c r="HRF109" s="29">
        <v>5882</v>
      </c>
      <c r="HRG109" s="107">
        <v>5883</v>
      </c>
      <c r="HRH109" s="29">
        <v>5884</v>
      </c>
      <c r="HRI109" s="107">
        <v>5885</v>
      </c>
      <c r="HRJ109" s="29">
        <v>5886</v>
      </c>
      <c r="HRK109" s="107">
        <v>5887</v>
      </c>
      <c r="HRL109" s="29">
        <v>5888</v>
      </c>
      <c r="HRM109" s="107">
        <v>5889</v>
      </c>
      <c r="HRN109" s="29">
        <v>5890</v>
      </c>
      <c r="HRO109" s="107">
        <v>5891</v>
      </c>
      <c r="HRP109" s="29">
        <v>5892</v>
      </c>
      <c r="HRQ109" s="107">
        <v>5893</v>
      </c>
      <c r="HRR109" s="29">
        <v>5894</v>
      </c>
      <c r="HRS109" s="107">
        <v>5895</v>
      </c>
      <c r="HRT109" s="29">
        <v>5896</v>
      </c>
      <c r="HRU109" s="107">
        <v>5897</v>
      </c>
      <c r="HRV109" s="29">
        <v>5898</v>
      </c>
      <c r="HRW109" s="107">
        <v>5899</v>
      </c>
      <c r="HRX109" s="29">
        <v>5900</v>
      </c>
      <c r="HRY109" s="107">
        <v>5901</v>
      </c>
      <c r="HRZ109" s="29">
        <v>5902</v>
      </c>
      <c r="HSA109" s="107">
        <v>5903</v>
      </c>
      <c r="HSB109" s="29">
        <v>5904</v>
      </c>
      <c r="HSC109" s="107">
        <v>5905</v>
      </c>
      <c r="HSD109" s="29">
        <v>5906</v>
      </c>
      <c r="HSE109" s="107">
        <v>5907</v>
      </c>
      <c r="HSF109" s="29">
        <v>5908</v>
      </c>
      <c r="HSG109" s="107">
        <v>5909</v>
      </c>
      <c r="HSH109" s="29">
        <v>5910</v>
      </c>
      <c r="HSI109" s="107">
        <v>5911</v>
      </c>
      <c r="HSJ109" s="29">
        <v>5912</v>
      </c>
      <c r="HSK109" s="107">
        <v>5913</v>
      </c>
      <c r="HSL109" s="29">
        <v>5914</v>
      </c>
      <c r="HSM109" s="107">
        <v>5915</v>
      </c>
      <c r="HSN109" s="29">
        <v>5916</v>
      </c>
      <c r="HSO109" s="107">
        <v>5917</v>
      </c>
      <c r="HSP109" s="29">
        <v>5918</v>
      </c>
      <c r="HSQ109" s="107">
        <v>5919</v>
      </c>
      <c r="HSR109" s="29">
        <v>5920</v>
      </c>
      <c r="HSS109" s="107">
        <v>5921</v>
      </c>
      <c r="HST109" s="29">
        <v>5922</v>
      </c>
      <c r="HSU109" s="107">
        <v>5923</v>
      </c>
      <c r="HSV109" s="29">
        <v>5924</v>
      </c>
      <c r="HSW109" s="107">
        <v>5925</v>
      </c>
      <c r="HSX109" s="29">
        <v>5926</v>
      </c>
      <c r="HSY109" s="107">
        <v>5927</v>
      </c>
      <c r="HSZ109" s="29">
        <v>5928</v>
      </c>
      <c r="HTA109" s="107">
        <v>5929</v>
      </c>
      <c r="HTB109" s="29">
        <v>5930</v>
      </c>
      <c r="HTC109" s="107">
        <v>5931</v>
      </c>
      <c r="HTD109" s="29">
        <v>5932</v>
      </c>
      <c r="HTE109" s="107">
        <v>5933</v>
      </c>
      <c r="HTF109" s="29">
        <v>5934</v>
      </c>
      <c r="HTG109" s="107">
        <v>5935</v>
      </c>
      <c r="HTH109" s="29">
        <v>5936</v>
      </c>
      <c r="HTI109" s="107">
        <v>5937</v>
      </c>
      <c r="HTJ109" s="29">
        <v>5938</v>
      </c>
      <c r="HTK109" s="107">
        <v>5939</v>
      </c>
      <c r="HTL109" s="29">
        <v>5940</v>
      </c>
      <c r="HTM109" s="107">
        <v>5941</v>
      </c>
      <c r="HTN109" s="29">
        <v>5942</v>
      </c>
      <c r="HTO109" s="107">
        <v>5943</v>
      </c>
      <c r="HTP109" s="29">
        <v>5944</v>
      </c>
      <c r="HTQ109" s="107">
        <v>5945</v>
      </c>
      <c r="HTR109" s="29">
        <v>5946</v>
      </c>
      <c r="HTS109" s="107">
        <v>5947</v>
      </c>
      <c r="HTT109" s="29">
        <v>5948</v>
      </c>
      <c r="HTU109" s="107">
        <v>5949</v>
      </c>
      <c r="HTV109" s="29">
        <v>5950</v>
      </c>
      <c r="HTW109" s="107">
        <v>5951</v>
      </c>
      <c r="HTX109" s="29">
        <v>5952</v>
      </c>
      <c r="HTY109" s="107">
        <v>5953</v>
      </c>
      <c r="HTZ109" s="29">
        <v>5954</v>
      </c>
      <c r="HUA109" s="107">
        <v>5955</v>
      </c>
      <c r="HUB109" s="29">
        <v>5956</v>
      </c>
      <c r="HUC109" s="107">
        <v>5957</v>
      </c>
      <c r="HUD109" s="29">
        <v>5958</v>
      </c>
      <c r="HUE109" s="107">
        <v>5959</v>
      </c>
      <c r="HUF109" s="29">
        <v>5960</v>
      </c>
      <c r="HUG109" s="107">
        <v>5961</v>
      </c>
      <c r="HUH109" s="29">
        <v>5962</v>
      </c>
      <c r="HUI109" s="107">
        <v>5963</v>
      </c>
      <c r="HUJ109" s="29">
        <v>5964</v>
      </c>
      <c r="HUK109" s="107">
        <v>5965</v>
      </c>
      <c r="HUL109" s="29">
        <v>5966</v>
      </c>
      <c r="HUM109" s="107">
        <v>5967</v>
      </c>
      <c r="HUN109" s="29">
        <v>5968</v>
      </c>
      <c r="HUO109" s="107">
        <v>5969</v>
      </c>
      <c r="HUP109" s="29">
        <v>5970</v>
      </c>
      <c r="HUQ109" s="107">
        <v>5971</v>
      </c>
      <c r="HUR109" s="29">
        <v>5972</v>
      </c>
      <c r="HUS109" s="107">
        <v>5973</v>
      </c>
      <c r="HUT109" s="29">
        <v>5974</v>
      </c>
      <c r="HUU109" s="107">
        <v>5975</v>
      </c>
      <c r="HUV109" s="29">
        <v>5976</v>
      </c>
      <c r="HUW109" s="107">
        <v>5977</v>
      </c>
      <c r="HUX109" s="29">
        <v>5978</v>
      </c>
      <c r="HUY109" s="107">
        <v>5979</v>
      </c>
      <c r="HUZ109" s="29">
        <v>5980</v>
      </c>
      <c r="HVA109" s="107">
        <v>5981</v>
      </c>
      <c r="HVB109" s="29">
        <v>5982</v>
      </c>
      <c r="HVC109" s="107">
        <v>5983</v>
      </c>
      <c r="HVD109" s="29">
        <v>5984</v>
      </c>
      <c r="HVE109" s="107">
        <v>5985</v>
      </c>
      <c r="HVF109" s="29">
        <v>5986</v>
      </c>
      <c r="HVG109" s="107">
        <v>5987</v>
      </c>
      <c r="HVH109" s="29">
        <v>5988</v>
      </c>
      <c r="HVI109" s="107">
        <v>5989</v>
      </c>
      <c r="HVJ109" s="29">
        <v>5990</v>
      </c>
      <c r="HVK109" s="107">
        <v>5991</v>
      </c>
      <c r="HVL109" s="29">
        <v>5992</v>
      </c>
      <c r="HVM109" s="107">
        <v>5993</v>
      </c>
      <c r="HVN109" s="29">
        <v>5994</v>
      </c>
      <c r="HVO109" s="107">
        <v>5995</v>
      </c>
      <c r="HVP109" s="29">
        <v>5996</v>
      </c>
      <c r="HVQ109" s="107">
        <v>5997</v>
      </c>
      <c r="HVR109" s="29">
        <v>5998</v>
      </c>
      <c r="HVS109" s="107">
        <v>5999</v>
      </c>
      <c r="HVT109" s="29">
        <v>6000</v>
      </c>
      <c r="HVU109" s="107">
        <v>6001</v>
      </c>
      <c r="HVV109" s="29">
        <v>6002</v>
      </c>
      <c r="HVW109" s="107">
        <v>6003</v>
      </c>
      <c r="HVX109" s="29">
        <v>6004</v>
      </c>
      <c r="HVY109" s="107">
        <v>6005</v>
      </c>
      <c r="HVZ109" s="29">
        <v>6006</v>
      </c>
      <c r="HWA109" s="107">
        <v>6007</v>
      </c>
      <c r="HWB109" s="29">
        <v>6008</v>
      </c>
      <c r="HWC109" s="107">
        <v>6009</v>
      </c>
      <c r="HWD109" s="29">
        <v>6010</v>
      </c>
      <c r="HWE109" s="107">
        <v>6011</v>
      </c>
      <c r="HWF109" s="29">
        <v>6012</v>
      </c>
      <c r="HWG109" s="107">
        <v>6013</v>
      </c>
      <c r="HWH109" s="29">
        <v>6014</v>
      </c>
      <c r="HWI109" s="107">
        <v>6015</v>
      </c>
      <c r="HWJ109" s="29">
        <v>6016</v>
      </c>
      <c r="HWK109" s="107">
        <v>6017</v>
      </c>
      <c r="HWL109" s="29">
        <v>6018</v>
      </c>
      <c r="HWM109" s="107">
        <v>6019</v>
      </c>
      <c r="HWN109" s="29">
        <v>6020</v>
      </c>
      <c r="HWO109" s="107">
        <v>6021</v>
      </c>
      <c r="HWP109" s="29">
        <v>6022</v>
      </c>
      <c r="HWQ109" s="107">
        <v>6023</v>
      </c>
      <c r="HWR109" s="29">
        <v>6024</v>
      </c>
      <c r="HWS109" s="107">
        <v>6025</v>
      </c>
      <c r="HWT109" s="29">
        <v>6026</v>
      </c>
      <c r="HWU109" s="107">
        <v>6027</v>
      </c>
      <c r="HWV109" s="29">
        <v>6028</v>
      </c>
      <c r="HWW109" s="107">
        <v>6029</v>
      </c>
      <c r="HWX109" s="29">
        <v>6030</v>
      </c>
      <c r="HWY109" s="107">
        <v>6031</v>
      </c>
      <c r="HWZ109" s="29">
        <v>6032</v>
      </c>
      <c r="HXA109" s="107">
        <v>6033</v>
      </c>
      <c r="HXB109" s="29">
        <v>6034</v>
      </c>
      <c r="HXC109" s="107">
        <v>6035</v>
      </c>
      <c r="HXD109" s="29">
        <v>6036</v>
      </c>
      <c r="HXE109" s="107">
        <v>6037</v>
      </c>
      <c r="HXF109" s="29">
        <v>6038</v>
      </c>
      <c r="HXG109" s="107">
        <v>6039</v>
      </c>
      <c r="HXH109" s="29">
        <v>6040</v>
      </c>
      <c r="HXI109" s="107">
        <v>6041</v>
      </c>
      <c r="HXJ109" s="29">
        <v>6042</v>
      </c>
      <c r="HXK109" s="107">
        <v>6043</v>
      </c>
      <c r="HXL109" s="29">
        <v>6044</v>
      </c>
      <c r="HXM109" s="107">
        <v>6045</v>
      </c>
      <c r="HXN109" s="29">
        <v>6046</v>
      </c>
      <c r="HXO109" s="107">
        <v>6047</v>
      </c>
      <c r="HXP109" s="29">
        <v>6048</v>
      </c>
      <c r="HXQ109" s="107">
        <v>6049</v>
      </c>
      <c r="HXR109" s="29">
        <v>6050</v>
      </c>
      <c r="HXS109" s="107">
        <v>6051</v>
      </c>
      <c r="HXT109" s="29">
        <v>6052</v>
      </c>
      <c r="HXU109" s="107">
        <v>6053</v>
      </c>
      <c r="HXV109" s="29">
        <v>6054</v>
      </c>
      <c r="HXW109" s="107">
        <v>6055</v>
      </c>
      <c r="HXX109" s="29">
        <v>6056</v>
      </c>
      <c r="HXY109" s="107">
        <v>6057</v>
      </c>
      <c r="HXZ109" s="29">
        <v>6058</v>
      </c>
      <c r="HYA109" s="107">
        <v>6059</v>
      </c>
      <c r="HYB109" s="29">
        <v>6060</v>
      </c>
      <c r="HYC109" s="107">
        <v>6061</v>
      </c>
      <c r="HYD109" s="29">
        <v>6062</v>
      </c>
      <c r="HYE109" s="107">
        <v>6063</v>
      </c>
      <c r="HYF109" s="29">
        <v>6064</v>
      </c>
      <c r="HYG109" s="107">
        <v>6065</v>
      </c>
      <c r="HYH109" s="29">
        <v>6066</v>
      </c>
      <c r="HYI109" s="107">
        <v>6067</v>
      </c>
      <c r="HYJ109" s="29">
        <v>6068</v>
      </c>
      <c r="HYK109" s="107">
        <v>6069</v>
      </c>
      <c r="HYL109" s="29">
        <v>6070</v>
      </c>
      <c r="HYM109" s="107">
        <v>6071</v>
      </c>
      <c r="HYN109" s="29">
        <v>6072</v>
      </c>
      <c r="HYO109" s="107">
        <v>6073</v>
      </c>
      <c r="HYP109" s="29">
        <v>6074</v>
      </c>
      <c r="HYQ109" s="107">
        <v>6075</v>
      </c>
      <c r="HYR109" s="29">
        <v>6076</v>
      </c>
      <c r="HYS109" s="107">
        <v>6077</v>
      </c>
      <c r="HYT109" s="29">
        <v>6078</v>
      </c>
      <c r="HYU109" s="107">
        <v>6079</v>
      </c>
      <c r="HYV109" s="29">
        <v>6080</v>
      </c>
      <c r="HYW109" s="107">
        <v>6081</v>
      </c>
      <c r="HYX109" s="29">
        <v>6082</v>
      </c>
      <c r="HYY109" s="107">
        <v>6083</v>
      </c>
      <c r="HYZ109" s="29">
        <v>6084</v>
      </c>
      <c r="HZA109" s="107">
        <v>6085</v>
      </c>
      <c r="HZB109" s="29">
        <v>6086</v>
      </c>
      <c r="HZC109" s="107">
        <v>6087</v>
      </c>
      <c r="HZD109" s="29">
        <v>6088</v>
      </c>
      <c r="HZE109" s="107">
        <v>6089</v>
      </c>
      <c r="HZF109" s="29">
        <v>6090</v>
      </c>
      <c r="HZG109" s="107">
        <v>6091</v>
      </c>
      <c r="HZH109" s="29">
        <v>6092</v>
      </c>
      <c r="HZI109" s="107">
        <v>6093</v>
      </c>
      <c r="HZJ109" s="29">
        <v>6094</v>
      </c>
      <c r="HZK109" s="107">
        <v>6095</v>
      </c>
      <c r="HZL109" s="29">
        <v>6096</v>
      </c>
      <c r="HZM109" s="107">
        <v>6097</v>
      </c>
      <c r="HZN109" s="29">
        <v>6098</v>
      </c>
      <c r="HZO109" s="107">
        <v>6099</v>
      </c>
      <c r="HZP109" s="29">
        <v>6100</v>
      </c>
      <c r="HZQ109" s="107">
        <v>6101</v>
      </c>
      <c r="HZR109" s="29">
        <v>6102</v>
      </c>
      <c r="HZS109" s="107">
        <v>6103</v>
      </c>
      <c r="HZT109" s="29">
        <v>6104</v>
      </c>
      <c r="HZU109" s="107">
        <v>6105</v>
      </c>
      <c r="HZV109" s="29">
        <v>6106</v>
      </c>
      <c r="HZW109" s="107">
        <v>6107</v>
      </c>
      <c r="HZX109" s="29">
        <v>6108</v>
      </c>
      <c r="HZY109" s="107">
        <v>6109</v>
      </c>
      <c r="HZZ109" s="29">
        <v>6110</v>
      </c>
      <c r="IAA109" s="107">
        <v>6111</v>
      </c>
      <c r="IAB109" s="29">
        <v>6112</v>
      </c>
      <c r="IAC109" s="107">
        <v>6113</v>
      </c>
      <c r="IAD109" s="29">
        <v>6114</v>
      </c>
      <c r="IAE109" s="107">
        <v>6115</v>
      </c>
      <c r="IAF109" s="29">
        <v>6116</v>
      </c>
      <c r="IAG109" s="107">
        <v>6117</v>
      </c>
      <c r="IAH109" s="29">
        <v>6118</v>
      </c>
      <c r="IAI109" s="107">
        <v>6119</v>
      </c>
      <c r="IAJ109" s="29">
        <v>6120</v>
      </c>
      <c r="IAK109" s="107">
        <v>6121</v>
      </c>
      <c r="IAL109" s="29">
        <v>6122</v>
      </c>
      <c r="IAM109" s="107">
        <v>6123</v>
      </c>
      <c r="IAN109" s="29">
        <v>6124</v>
      </c>
      <c r="IAO109" s="107">
        <v>6125</v>
      </c>
      <c r="IAP109" s="29">
        <v>6126</v>
      </c>
      <c r="IAQ109" s="107">
        <v>6127</v>
      </c>
      <c r="IAR109" s="29">
        <v>6128</v>
      </c>
      <c r="IAS109" s="107">
        <v>6129</v>
      </c>
      <c r="IAT109" s="29">
        <v>6130</v>
      </c>
      <c r="IAU109" s="107">
        <v>6131</v>
      </c>
      <c r="IAV109" s="29">
        <v>6132</v>
      </c>
      <c r="IAW109" s="107">
        <v>6133</v>
      </c>
      <c r="IAX109" s="29">
        <v>6134</v>
      </c>
      <c r="IAY109" s="107">
        <v>6135</v>
      </c>
      <c r="IAZ109" s="29">
        <v>6136</v>
      </c>
      <c r="IBA109" s="107">
        <v>6137</v>
      </c>
      <c r="IBB109" s="29">
        <v>6138</v>
      </c>
      <c r="IBC109" s="107">
        <v>6139</v>
      </c>
      <c r="IBD109" s="29">
        <v>6140</v>
      </c>
      <c r="IBE109" s="107">
        <v>6141</v>
      </c>
      <c r="IBF109" s="29">
        <v>6142</v>
      </c>
      <c r="IBG109" s="107">
        <v>6143</v>
      </c>
      <c r="IBH109" s="29">
        <v>6144</v>
      </c>
      <c r="IBI109" s="107">
        <v>6145</v>
      </c>
      <c r="IBJ109" s="29">
        <v>6146</v>
      </c>
      <c r="IBK109" s="107">
        <v>6147</v>
      </c>
      <c r="IBL109" s="29">
        <v>6148</v>
      </c>
      <c r="IBM109" s="107">
        <v>6149</v>
      </c>
      <c r="IBN109" s="29">
        <v>6150</v>
      </c>
      <c r="IBO109" s="107">
        <v>6151</v>
      </c>
      <c r="IBP109" s="29">
        <v>6152</v>
      </c>
      <c r="IBQ109" s="107">
        <v>6153</v>
      </c>
      <c r="IBR109" s="29">
        <v>6154</v>
      </c>
      <c r="IBS109" s="107">
        <v>6155</v>
      </c>
      <c r="IBT109" s="29">
        <v>6156</v>
      </c>
      <c r="IBU109" s="107">
        <v>6157</v>
      </c>
      <c r="IBV109" s="29">
        <v>6158</v>
      </c>
      <c r="IBW109" s="107">
        <v>6159</v>
      </c>
      <c r="IBX109" s="29">
        <v>6160</v>
      </c>
      <c r="IBY109" s="107">
        <v>6161</v>
      </c>
      <c r="IBZ109" s="29">
        <v>6162</v>
      </c>
      <c r="ICA109" s="107">
        <v>6163</v>
      </c>
      <c r="ICB109" s="29">
        <v>6164</v>
      </c>
      <c r="ICC109" s="107">
        <v>6165</v>
      </c>
      <c r="ICD109" s="29">
        <v>6166</v>
      </c>
      <c r="ICE109" s="107">
        <v>6167</v>
      </c>
      <c r="ICF109" s="29">
        <v>6168</v>
      </c>
      <c r="ICG109" s="107">
        <v>6169</v>
      </c>
      <c r="ICH109" s="29">
        <v>6170</v>
      </c>
      <c r="ICI109" s="107">
        <v>6171</v>
      </c>
      <c r="ICJ109" s="29">
        <v>6172</v>
      </c>
      <c r="ICK109" s="107">
        <v>6173</v>
      </c>
      <c r="ICL109" s="29">
        <v>6174</v>
      </c>
      <c r="ICM109" s="107">
        <v>6175</v>
      </c>
      <c r="ICN109" s="29">
        <v>6176</v>
      </c>
      <c r="ICO109" s="107">
        <v>6177</v>
      </c>
      <c r="ICP109" s="29">
        <v>6178</v>
      </c>
      <c r="ICQ109" s="107">
        <v>6179</v>
      </c>
      <c r="ICR109" s="29">
        <v>6180</v>
      </c>
      <c r="ICS109" s="107">
        <v>6181</v>
      </c>
      <c r="ICT109" s="29">
        <v>6182</v>
      </c>
      <c r="ICU109" s="107">
        <v>6183</v>
      </c>
      <c r="ICV109" s="29">
        <v>6184</v>
      </c>
      <c r="ICW109" s="107">
        <v>6185</v>
      </c>
      <c r="ICX109" s="29">
        <v>6186</v>
      </c>
      <c r="ICY109" s="107">
        <v>6187</v>
      </c>
      <c r="ICZ109" s="29">
        <v>6188</v>
      </c>
      <c r="IDA109" s="107">
        <v>6189</v>
      </c>
      <c r="IDB109" s="29">
        <v>6190</v>
      </c>
      <c r="IDC109" s="107">
        <v>6191</v>
      </c>
      <c r="IDD109" s="29">
        <v>6192</v>
      </c>
      <c r="IDE109" s="107">
        <v>6193</v>
      </c>
      <c r="IDF109" s="29">
        <v>6194</v>
      </c>
      <c r="IDG109" s="107">
        <v>6195</v>
      </c>
      <c r="IDH109" s="29">
        <v>6196</v>
      </c>
      <c r="IDI109" s="107">
        <v>6197</v>
      </c>
      <c r="IDJ109" s="29">
        <v>6198</v>
      </c>
      <c r="IDK109" s="107">
        <v>6199</v>
      </c>
      <c r="IDL109" s="29">
        <v>6200</v>
      </c>
      <c r="IDM109" s="107">
        <v>6201</v>
      </c>
      <c r="IDN109" s="29">
        <v>6202</v>
      </c>
      <c r="IDO109" s="107">
        <v>6203</v>
      </c>
      <c r="IDP109" s="29">
        <v>6204</v>
      </c>
      <c r="IDQ109" s="107">
        <v>6205</v>
      </c>
      <c r="IDR109" s="29">
        <v>6206</v>
      </c>
      <c r="IDS109" s="107">
        <v>6207</v>
      </c>
      <c r="IDT109" s="29">
        <v>6208</v>
      </c>
      <c r="IDU109" s="107">
        <v>6209</v>
      </c>
      <c r="IDV109" s="29">
        <v>6210</v>
      </c>
      <c r="IDW109" s="107">
        <v>6211</v>
      </c>
      <c r="IDX109" s="29">
        <v>6212</v>
      </c>
      <c r="IDY109" s="107">
        <v>6213</v>
      </c>
      <c r="IDZ109" s="29">
        <v>6214</v>
      </c>
      <c r="IEA109" s="107">
        <v>6215</v>
      </c>
      <c r="IEB109" s="29">
        <v>6216</v>
      </c>
      <c r="IEC109" s="107">
        <v>6217</v>
      </c>
      <c r="IED109" s="29">
        <v>6218</v>
      </c>
      <c r="IEE109" s="107">
        <v>6219</v>
      </c>
      <c r="IEF109" s="29">
        <v>6220</v>
      </c>
      <c r="IEG109" s="107">
        <v>6221</v>
      </c>
      <c r="IEH109" s="29">
        <v>6222</v>
      </c>
      <c r="IEI109" s="107">
        <v>6223</v>
      </c>
      <c r="IEJ109" s="29">
        <v>6224</v>
      </c>
      <c r="IEK109" s="107">
        <v>6225</v>
      </c>
      <c r="IEL109" s="29">
        <v>6226</v>
      </c>
      <c r="IEM109" s="107">
        <v>6227</v>
      </c>
      <c r="IEN109" s="29">
        <v>6228</v>
      </c>
      <c r="IEO109" s="107">
        <v>6229</v>
      </c>
      <c r="IEP109" s="29">
        <v>6230</v>
      </c>
      <c r="IEQ109" s="107">
        <v>6231</v>
      </c>
      <c r="IER109" s="29">
        <v>6232</v>
      </c>
      <c r="IES109" s="107">
        <v>6233</v>
      </c>
      <c r="IET109" s="29">
        <v>6234</v>
      </c>
      <c r="IEU109" s="107">
        <v>6235</v>
      </c>
      <c r="IEV109" s="29">
        <v>6236</v>
      </c>
      <c r="IEW109" s="107">
        <v>6237</v>
      </c>
      <c r="IEX109" s="29">
        <v>6238</v>
      </c>
      <c r="IEY109" s="107">
        <v>6239</v>
      </c>
      <c r="IEZ109" s="29">
        <v>6240</v>
      </c>
      <c r="IFA109" s="107">
        <v>6241</v>
      </c>
      <c r="IFB109" s="29">
        <v>6242</v>
      </c>
      <c r="IFC109" s="107">
        <v>6243</v>
      </c>
      <c r="IFD109" s="29">
        <v>6244</v>
      </c>
      <c r="IFE109" s="107">
        <v>6245</v>
      </c>
      <c r="IFF109" s="29">
        <v>6246</v>
      </c>
      <c r="IFG109" s="107">
        <v>6247</v>
      </c>
      <c r="IFH109" s="29">
        <v>6248</v>
      </c>
      <c r="IFI109" s="107">
        <v>6249</v>
      </c>
      <c r="IFJ109" s="29">
        <v>6250</v>
      </c>
      <c r="IFK109" s="107">
        <v>6251</v>
      </c>
      <c r="IFL109" s="29">
        <v>6252</v>
      </c>
      <c r="IFM109" s="107">
        <v>6253</v>
      </c>
      <c r="IFN109" s="29">
        <v>6254</v>
      </c>
      <c r="IFO109" s="107">
        <v>6255</v>
      </c>
      <c r="IFP109" s="29">
        <v>6256</v>
      </c>
      <c r="IFQ109" s="107">
        <v>6257</v>
      </c>
      <c r="IFR109" s="29">
        <v>6258</v>
      </c>
      <c r="IFS109" s="107">
        <v>6259</v>
      </c>
      <c r="IFT109" s="29">
        <v>6260</v>
      </c>
      <c r="IFU109" s="107">
        <v>6261</v>
      </c>
      <c r="IFV109" s="29">
        <v>6262</v>
      </c>
      <c r="IFW109" s="107">
        <v>6263</v>
      </c>
      <c r="IFX109" s="29">
        <v>6264</v>
      </c>
      <c r="IFY109" s="107">
        <v>6265</v>
      </c>
      <c r="IFZ109" s="29">
        <v>6266</v>
      </c>
      <c r="IGA109" s="107">
        <v>6267</v>
      </c>
      <c r="IGB109" s="29">
        <v>6268</v>
      </c>
      <c r="IGC109" s="107">
        <v>6269</v>
      </c>
      <c r="IGD109" s="29">
        <v>6270</v>
      </c>
      <c r="IGE109" s="107">
        <v>6271</v>
      </c>
      <c r="IGF109" s="29">
        <v>6272</v>
      </c>
      <c r="IGG109" s="107">
        <v>6273</v>
      </c>
      <c r="IGH109" s="29">
        <v>6274</v>
      </c>
      <c r="IGI109" s="107">
        <v>6275</v>
      </c>
      <c r="IGJ109" s="29">
        <v>6276</v>
      </c>
      <c r="IGK109" s="107">
        <v>6277</v>
      </c>
      <c r="IGL109" s="29">
        <v>6278</v>
      </c>
      <c r="IGM109" s="107">
        <v>6279</v>
      </c>
      <c r="IGN109" s="29">
        <v>6280</v>
      </c>
      <c r="IGO109" s="107">
        <v>6281</v>
      </c>
      <c r="IGP109" s="29">
        <v>6282</v>
      </c>
      <c r="IGQ109" s="107">
        <v>6283</v>
      </c>
      <c r="IGR109" s="29">
        <v>6284</v>
      </c>
      <c r="IGS109" s="107">
        <v>6285</v>
      </c>
      <c r="IGT109" s="29">
        <v>6286</v>
      </c>
      <c r="IGU109" s="107">
        <v>6287</v>
      </c>
      <c r="IGV109" s="29">
        <v>6288</v>
      </c>
      <c r="IGW109" s="107">
        <v>6289</v>
      </c>
      <c r="IGX109" s="29">
        <v>6290</v>
      </c>
      <c r="IGY109" s="107">
        <v>6291</v>
      </c>
      <c r="IGZ109" s="29">
        <v>6292</v>
      </c>
      <c r="IHA109" s="107">
        <v>6293</v>
      </c>
      <c r="IHB109" s="29">
        <v>6294</v>
      </c>
      <c r="IHC109" s="107">
        <v>6295</v>
      </c>
      <c r="IHD109" s="29">
        <v>6296</v>
      </c>
      <c r="IHE109" s="107">
        <v>6297</v>
      </c>
      <c r="IHF109" s="29">
        <v>6298</v>
      </c>
      <c r="IHG109" s="107">
        <v>6299</v>
      </c>
      <c r="IHH109" s="29">
        <v>6300</v>
      </c>
      <c r="IHI109" s="107">
        <v>6301</v>
      </c>
      <c r="IHJ109" s="29">
        <v>6302</v>
      </c>
      <c r="IHK109" s="107">
        <v>6303</v>
      </c>
      <c r="IHL109" s="29">
        <v>6304</v>
      </c>
      <c r="IHM109" s="107">
        <v>6305</v>
      </c>
      <c r="IHN109" s="29">
        <v>6306</v>
      </c>
      <c r="IHO109" s="107">
        <v>6307</v>
      </c>
      <c r="IHP109" s="29">
        <v>6308</v>
      </c>
      <c r="IHQ109" s="107">
        <v>6309</v>
      </c>
      <c r="IHR109" s="29">
        <v>6310</v>
      </c>
      <c r="IHS109" s="107">
        <v>6311</v>
      </c>
      <c r="IHT109" s="29">
        <v>6312</v>
      </c>
      <c r="IHU109" s="107">
        <v>6313</v>
      </c>
      <c r="IHV109" s="29">
        <v>6314</v>
      </c>
      <c r="IHW109" s="107">
        <v>6315</v>
      </c>
      <c r="IHX109" s="29">
        <v>6316</v>
      </c>
      <c r="IHY109" s="107">
        <v>6317</v>
      </c>
      <c r="IHZ109" s="29">
        <v>6318</v>
      </c>
      <c r="IIA109" s="107">
        <v>6319</v>
      </c>
      <c r="IIB109" s="29">
        <v>6320</v>
      </c>
      <c r="IIC109" s="107">
        <v>6321</v>
      </c>
      <c r="IID109" s="29">
        <v>6322</v>
      </c>
      <c r="IIE109" s="107">
        <v>6323</v>
      </c>
      <c r="IIF109" s="29">
        <v>6324</v>
      </c>
      <c r="IIG109" s="107">
        <v>6325</v>
      </c>
      <c r="IIH109" s="29">
        <v>6326</v>
      </c>
      <c r="III109" s="107">
        <v>6327</v>
      </c>
      <c r="IIJ109" s="29">
        <v>6328</v>
      </c>
      <c r="IIK109" s="107">
        <v>6329</v>
      </c>
      <c r="IIL109" s="29">
        <v>6330</v>
      </c>
      <c r="IIM109" s="107">
        <v>6331</v>
      </c>
      <c r="IIN109" s="29">
        <v>6332</v>
      </c>
      <c r="IIO109" s="107">
        <v>6333</v>
      </c>
      <c r="IIP109" s="29">
        <v>6334</v>
      </c>
      <c r="IIQ109" s="107">
        <v>6335</v>
      </c>
      <c r="IIR109" s="29">
        <v>6336</v>
      </c>
      <c r="IIS109" s="107">
        <v>6337</v>
      </c>
      <c r="IIT109" s="29">
        <v>6338</v>
      </c>
      <c r="IIU109" s="107">
        <v>6339</v>
      </c>
      <c r="IIV109" s="29">
        <v>6340</v>
      </c>
      <c r="IIW109" s="107">
        <v>6341</v>
      </c>
      <c r="IIX109" s="29">
        <v>6342</v>
      </c>
      <c r="IIY109" s="107">
        <v>6343</v>
      </c>
      <c r="IIZ109" s="29">
        <v>6344</v>
      </c>
      <c r="IJA109" s="107">
        <v>6345</v>
      </c>
      <c r="IJB109" s="29">
        <v>6346</v>
      </c>
      <c r="IJC109" s="107">
        <v>6347</v>
      </c>
      <c r="IJD109" s="29">
        <v>6348</v>
      </c>
      <c r="IJE109" s="107">
        <v>6349</v>
      </c>
      <c r="IJF109" s="29">
        <v>6350</v>
      </c>
      <c r="IJG109" s="107">
        <v>6351</v>
      </c>
      <c r="IJH109" s="29">
        <v>6352</v>
      </c>
      <c r="IJI109" s="107">
        <v>6353</v>
      </c>
      <c r="IJJ109" s="29">
        <v>6354</v>
      </c>
      <c r="IJK109" s="107">
        <v>6355</v>
      </c>
      <c r="IJL109" s="29">
        <v>6356</v>
      </c>
      <c r="IJM109" s="107">
        <v>6357</v>
      </c>
      <c r="IJN109" s="29">
        <v>6358</v>
      </c>
      <c r="IJO109" s="107">
        <v>6359</v>
      </c>
      <c r="IJP109" s="29">
        <v>6360</v>
      </c>
      <c r="IJQ109" s="107">
        <v>6361</v>
      </c>
      <c r="IJR109" s="29">
        <v>6362</v>
      </c>
      <c r="IJS109" s="107">
        <v>6363</v>
      </c>
      <c r="IJT109" s="29">
        <v>6364</v>
      </c>
      <c r="IJU109" s="107">
        <v>6365</v>
      </c>
      <c r="IJV109" s="29">
        <v>6366</v>
      </c>
      <c r="IJW109" s="107">
        <v>6367</v>
      </c>
      <c r="IJX109" s="29">
        <v>6368</v>
      </c>
      <c r="IJY109" s="107">
        <v>6369</v>
      </c>
      <c r="IJZ109" s="29">
        <v>6370</v>
      </c>
      <c r="IKA109" s="107">
        <v>6371</v>
      </c>
      <c r="IKB109" s="29">
        <v>6372</v>
      </c>
      <c r="IKC109" s="107">
        <v>6373</v>
      </c>
      <c r="IKD109" s="29">
        <v>6374</v>
      </c>
      <c r="IKE109" s="107">
        <v>6375</v>
      </c>
      <c r="IKF109" s="29">
        <v>6376</v>
      </c>
      <c r="IKG109" s="107">
        <v>6377</v>
      </c>
      <c r="IKH109" s="29">
        <v>6378</v>
      </c>
      <c r="IKI109" s="107">
        <v>6379</v>
      </c>
      <c r="IKJ109" s="29">
        <v>6380</v>
      </c>
      <c r="IKK109" s="107">
        <v>6381</v>
      </c>
      <c r="IKL109" s="29">
        <v>6382</v>
      </c>
      <c r="IKM109" s="107">
        <v>6383</v>
      </c>
      <c r="IKN109" s="29">
        <v>6384</v>
      </c>
      <c r="IKO109" s="107">
        <v>6385</v>
      </c>
      <c r="IKP109" s="29">
        <v>6386</v>
      </c>
      <c r="IKQ109" s="107">
        <v>6387</v>
      </c>
      <c r="IKR109" s="29">
        <v>6388</v>
      </c>
      <c r="IKS109" s="107">
        <v>6389</v>
      </c>
      <c r="IKT109" s="29">
        <v>6390</v>
      </c>
      <c r="IKU109" s="107">
        <v>6391</v>
      </c>
      <c r="IKV109" s="29">
        <v>6392</v>
      </c>
      <c r="IKW109" s="107">
        <v>6393</v>
      </c>
      <c r="IKX109" s="29">
        <v>6394</v>
      </c>
      <c r="IKY109" s="107">
        <v>6395</v>
      </c>
      <c r="IKZ109" s="29">
        <v>6396</v>
      </c>
      <c r="ILA109" s="107">
        <v>6397</v>
      </c>
      <c r="ILB109" s="29">
        <v>6398</v>
      </c>
      <c r="ILC109" s="107">
        <v>6399</v>
      </c>
      <c r="ILD109" s="29">
        <v>6400</v>
      </c>
      <c r="ILE109" s="107">
        <v>6401</v>
      </c>
      <c r="ILF109" s="29">
        <v>6402</v>
      </c>
      <c r="ILG109" s="107">
        <v>6403</v>
      </c>
      <c r="ILH109" s="29">
        <v>6404</v>
      </c>
      <c r="ILI109" s="107">
        <v>6405</v>
      </c>
      <c r="ILJ109" s="29">
        <v>6406</v>
      </c>
      <c r="ILK109" s="107">
        <v>6407</v>
      </c>
      <c r="ILL109" s="29">
        <v>6408</v>
      </c>
      <c r="ILM109" s="107">
        <v>6409</v>
      </c>
      <c r="ILN109" s="29">
        <v>6410</v>
      </c>
      <c r="ILO109" s="107">
        <v>6411</v>
      </c>
      <c r="ILP109" s="29">
        <v>6412</v>
      </c>
      <c r="ILQ109" s="107">
        <v>6413</v>
      </c>
      <c r="ILR109" s="29">
        <v>6414</v>
      </c>
      <c r="ILS109" s="107">
        <v>6415</v>
      </c>
      <c r="ILT109" s="29">
        <v>6416</v>
      </c>
      <c r="ILU109" s="107">
        <v>6417</v>
      </c>
      <c r="ILV109" s="29">
        <v>6418</v>
      </c>
      <c r="ILW109" s="107">
        <v>6419</v>
      </c>
      <c r="ILX109" s="29">
        <v>6420</v>
      </c>
      <c r="ILY109" s="107">
        <v>6421</v>
      </c>
      <c r="ILZ109" s="29">
        <v>6422</v>
      </c>
      <c r="IMA109" s="107">
        <v>6423</v>
      </c>
      <c r="IMB109" s="29">
        <v>6424</v>
      </c>
      <c r="IMC109" s="107">
        <v>6425</v>
      </c>
      <c r="IMD109" s="29">
        <v>6426</v>
      </c>
      <c r="IME109" s="107">
        <v>6427</v>
      </c>
      <c r="IMF109" s="29">
        <v>6428</v>
      </c>
      <c r="IMG109" s="107">
        <v>6429</v>
      </c>
      <c r="IMH109" s="29">
        <v>6430</v>
      </c>
      <c r="IMI109" s="107">
        <v>6431</v>
      </c>
      <c r="IMJ109" s="29">
        <v>6432</v>
      </c>
      <c r="IMK109" s="107">
        <v>6433</v>
      </c>
      <c r="IML109" s="29">
        <v>6434</v>
      </c>
      <c r="IMM109" s="107">
        <v>6435</v>
      </c>
      <c r="IMN109" s="29">
        <v>6436</v>
      </c>
      <c r="IMO109" s="107">
        <v>6437</v>
      </c>
      <c r="IMP109" s="29">
        <v>6438</v>
      </c>
      <c r="IMQ109" s="107">
        <v>6439</v>
      </c>
      <c r="IMR109" s="29">
        <v>6440</v>
      </c>
      <c r="IMS109" s="107">
        <v>6441</v>
      </c>
      <c r="IMT109" s="29">
        <v>6442</v>
      </c>
      <c r="IMU109" s="107">
        <v>6443</v>
      </c>
      <c r="IMV109" s="29">
        <v>6444</v>
      </c>
      <c r="IMW109" s="107">
        <v>6445</v>
      </c>
      <c r="IMX109" s="29">
        <v>6446</v>
      </c>
      <c r="IMY109" s="107">
        <v>6447</v>
      </c>
      <c r="IMZ109" s="29">
        <v>6448</v>
      </c>
      <c r="INA109" s="107">
        <v>6449</v>
      </c>
      <c r="INB109" s="29">
        <v>6450</v>
      </c>
      <c r="INC109" s="107">
        <v>6451</v>
      </c>
      <c r="IND109" s="29">
        <v>6452</v>
      </c>
      <c r="INE109" s="107">
        <v>6453</v>
      </c>
      <c r="INF109" s="29">
        <v>6454</v>
      </c>
      <c r="ING109" s="107">
        <v>6455</v>
      </c>
      <c r="INH109" s="29">
        <v>6456</v>
      </c>
      <c r="INI109" s="107">
        <v>6457</v>
      </c>
      <c r="INJ109" s="29">
        <v>6458</v>
      </c>
      <c r="INK109" s="107">
        <v>6459</v>
      </c>
      <c r="INL109" s="29">
        <v>6460</v>
      </c>
      <c r="INM109" s="107">
        <v>6461</v>
      </c>
      <c r="INN109" s="29">
        <v>6462</v>
      </c>
      <c r="INO109" s="107">
        <v>6463</v>
      </c>
      <c r="INP109" s="29">
        <v>6464</v>
      </c>
      <c r="INQ109" s="107">
        <v>6465</v>
      </c>
      <c r="INR109" s="29">
        <v>6466</v>
      </c>
      <c r="INS109" s="107">
        <v>6467</v>
      </c>
      <c r="INT109" s="29">
        <v>6468</v>
      </c>
      <c r="INU109" s="107">
        <v>6469</v>
      </c>
      <c r="INV109" s="29">
        <v>6470</v>
      </c>
      <c r="INW109" s="107">
        <v>6471</v>
      </c>
      <c r="INX109" s="29">
        <v>6472</v>
      </c>
      <c r="INY109" s="107">
        <v>6473</v>
      </c>
      <c r="INZ109" s="29">
        <v>6474</v>
      </c>
      <c r="IOA109" s="107">
        <v>6475</v>
      </c>
      <c r="IOB109" s="29">
        <v>6476</v>
      </c>
      <c r="IOC109" s="107">
        <v>6477</v>
      </c>
      <c r="IOD109" s="29">
        <v>6478</v>
      </c>
      <c r="IOE109" s="107">
        <v>6479</v>
      </c>
      <c r="IOF109" s="29">
        <v>6480</v>
      </c>
      <c r="IOG109" s="107">
        <v>6481</v>
      </c>
      <c r="IOH109" s="29">
        <v>6482</v>
      </c>
      <c r="IOI109" s="107">
        <v>6483</v>
      </c>
      <c r="IOJ109" s="29">
        <v>6484</v>
      </c>
      <c r="IOK109" s="107">
        <v>6485</v>
      </c>
      <c r="IOL109" s="29">
        <v>6486</v>
      </c>
      <c r="IOM109" s="107">
        <v>6487</v>
      </c>
      <c r="ION109" s="29">
        <v>6488</v>
      </c>
      <c r="IOO109" s="107">
        <v>6489</v>
      </c>
      <c r="IOP109" s="29">
        <v>6490</v>
      </c>
      <c r="IOQ109" s="107">
        <v>6491</v>
      </c>
      <c r="IOR109" s="29">
        <v>6492</v>
      </c>
      <c r="IOS109" s="107">
        <v>6493</v>
      </c>
      <c r="IOT109" s="29">
        <v>6494</v>
      </c>
      <c r="IOU109" s="107">
        <v>6495</v>
      </c>
      <c r="IOV109" s="29">
        <v>6496</v>
      </c>
      <c r="IOW109" s="107">
        <v>6497</v>
      </c>
      <c r="IOX109" s="29">
        <v>6498</v>
      </c>
      <c r="IOY109" s="107">
        <v>6499</v>
      </c>
      <c r="IOZ109" s="29">
        <v>6500</v>
      </c>
      <c r="IPA109" s="107">
        <v>6501</v>
      </c>
      <c r="IPB109" s="29">
        <v>6502</v>
      </c>
      <c r="IPC109" s="107">
        <v>6503</v>
      </c>
      <c r="IPD109" s="29">
        <v>6504</v>
      </c>
      <c r="IPE109" s="107">
        <v>6505</v>
      </c>
      <c r="IPF109" s="29">
        <v>6506</v>
      </c>
      <c r="IPG109" s="107">
        <v>6507</v>
      </c>
      <c r="IPH109" s="29">
        <v>6508</v>
      </c>
      <c r="IPI109" s="107">
        <v>6509</v>
      </c>
      <c r="IPJ109" s="29">
        <v>6510</v>
      </c>
      <c r="IPK109" s="107">
        <v>6511</v>
      </c>
      <c r="IPL109" s="29">
        <v>6512</v>
      </c>
      <c r="IPM109" s="107">
        <v>6513</v>
      </c>
      <c r="IPN109" s="29">
        <v>6514</v>
      </c>
      <c r="IPO109" s="107">
        <v>6515</v>
      </c>
      <c r="IPP109" s="29">
        <v>6516</v>
      </c>
      <c r="IPQ109" s="107">
        <v>6517</v>
      </c>
      <c r="IPR109" s="29">
        <v>6518</v>
      </c>
      <c r="IPS109" s="107">
        <v>6519</v>
      </c>
      <c r="IPT109" s="29">
        <v>6520</v>
      </c>
      <c r="IPU109" s="107">
        <v>6521</v>
      </c>
      <c r="IPV109" s="29">
        <v>6522</v>
      </c>
      <c r="IPW109" s="107">
        <v>6523</v>
      </c>
      <c r="IPX109" s="29">
        <v>6524</v>
      </c>
      <c r="IPY109" s="107">
        <v>6525</v>
      </c>
      <c r="IPZ109" s="29">
        <v>6526</v>
      </c>
      <c r="IQA109" s="107">
        <v>6527</v>
      </c>
      <c r="IQB109" s="29">
        <v>6528</v>
      </c>
      <c r="IQC109" s="107">
        <v>6529</v>
      </c>
      <c r="IQD109" s="29">
        <v>6530</v>
      </c>
      <c r="IQE109" s="107">
        <v>6531</v>
      </c>
      <c r="IQF109" s="29">
        <v>6532</v>
      </c>
      <c r="IQG109" s="107">
        <v>6533</v>
      </c>
      <c r="IQH109" s="29">
        <v>6534</v>
      </c>
      <c r="IQI109" s="107">
        <v>6535</v>
      </c>
      <c r="IQJ109" s="29">
        <v>6536</v>
      </c>
      <c r="IQK109" s="107">
        <v>6537</v>
      </c>
      <c r="IQL109" s="29">
        <v>6538</v>
      </c>
      <c r="IQM109" s="107">
        <v>6539</v>
      </c>
      <c r="IQN109" s="29">
        <v>6540</v>
      </c>
      <c r="IQO109" s="107">
        <v>6541</v>
      </c>
      <c r="IQP109" s="29">
        <v>6542</v>
      </c>
      <c r="IQQ109" s="107">
        <v>6543</v>
      </c>
      <c r="IQR109" s="29">
        <v>6544</v>
      </c>
      <c r="IQS109" s="107">
        <v>6545</v>
      </c>
      <c r="IQT109" s="29">
        <v>6546</v>
      </c>
      <c r="IQU109" s="107">
        <v>6547</v>
      </c>
      <c r="IQV109" s="29">
        <v>6548</v>
      </c>
      <c r="IQW109" s="107">
        <v>6549</v>
      </c>
      <c r="IQX109" s="29">
        <v>6550</v>
      </c>
      <c r="IQY109" s="107">
        <v>6551</v>
      </c>
      <c r="IQZ109" s="29">
        <v>6552</v>
      </c>
      <c r="IRA109" s="107">
        <v>6553</v>
      </c>
      <c r="IRB109" s="29">
        <v>6554</v>
      </c>
      <c r="IRC109" s="107">
        <v>6555</v>
      </c>
      <c r="IRD109" s="29">
        <v>6556</v>
      </c>
      <c r="IRE109" s="107">
        <v>6557</v>
      </c>
      <c r="IRF109" s="29">
        <v>6558</v>
      </c>
      <c r="IRG109" s="107">
        <v>6559</v>
      </c>
      <c r="IRH109" s="29">
        <v>6560</v>
      </c>
      <c r="IRI109" s="107">
        <v>6561</v>
      </c>
      <c r="IRJ109" s="29">
        <v>6562</v>
      </c>
      <c r="IRK109" s="107">
        <v>6563</v>
      </c>
      <c r="IRL109" s="29">
        <v>6564</v>
      </c>
      <c r="IRM109" s="107">
        <v>6565</v>
      </c>
      <c r="IRN109" s="29">
        <v>6566</v>
      </c>
      <c r="IRO109" s="107">
        <v>6567</v>
      </c>
      <c r="IRP109" s="29">
        <v>6568</v>
      </c>
      <c r="IRQ109" s="107">
        <v>6569</v>
      </c>
      <c r="IRR109" s="29">
        <v>6570</v>
      </c>
      <c r="IRS109" s="107">
        <v>6571</v>
      </c>
      <c r="IRT109" s="29">
        <v>6572</v>
      </c>
      <c r="IRU109" s="107">
        <v>6573</v>
      </c>
      <c r="IRV109" s="29">
        <v>6574</v>
      </c>
      <c r="IRW109" s="107">
        <v>6575</v>
      </c>
      <c r="IRX109" s="29">
        <v>6576</v>
      </c>
      <c r="IRY109" s="107">
        <v>6577</v>
      </c>
      <c r="IRZ109" s="29">
        <v>6578</v>
      </c>
      <c r="ISA109" s="107">
        <v>6579</v>
      </c>
      <c r="ISB109" s="29">
        <v>6580</v>
      </c>
      <c r="ISC109" s="107">
        <v>6581</v>
      </c>
      <c r="ISD109" s="29">
        <v>6582</v>
      </c>
      <c r="ISE109" s="107">
        <v>6583</v>
      </c>
      <c r="ISF109" s="29">
        <v>6584</v>
      </c>
      <c r="ISG109" s="107">
        <v>6585</v>
      </c>
      <c r="ISH109" s="29">
        <v>6586</v>
      </c>
      <c r="ISI109" s="107">
        <v>6587</v>
      </c>
      <c r="ISJ109" s="29">
        <v>6588</v>
      </c>
      <c r="ISK109" s="107">
        <v>6589</v>
      </c>
      <c r="ISL109" s="29">
        <v>6590</v>
      </c>
      <c r="ISM109" s="107">
        <v>6591</v>
      </c>
      <c r="ISN109" s="29">
        <v>6592</v>
      </c>
      <c r="ISO109" s="107">
        <v>6593</v>
      </c>
      <c r="ISP109" s="29">
        <v>6594</v>
      </c>
      <c r="ISQ109" s="107">
        <v>6595</v>
      </c>
      <c r="ISR109" s="29">
        <v>6596</v>
      </c>
      <c r="ISS109" s="107">
        <v>6597</v>
      </c>
      <c r="IST109" s="29">
        <v>6598</v>
      </c>
      <c r="ISU109" s="107">
        <v>6599</v>
      </c>
      <c r="ISV109" s="29">
        <v>6600</v>
      </c>
      <c r="ISW109" s="107">
        <v>6601</v>
      </c>
      <c r="ISX109" s="29">
        <v>6602</v>
      </c>
      <c r="ISY109" s="107">
        <v>6603</v>
      </c>
      <c r="ISZ109" s="29">
        <v>6604</v>
      </c>
      <c r="ITA109" s="107">
        <v>6605</v>
      </c>
      <c r="ITB109" s="29">
        <v>6606</v>
      </c>
      <c r="ITC109" s="107">
        <v>6607</v>
      </c>
      <c r="ITD109" s="29">
        <v>6608</v>
      </c>
      <c r="ITE109" s="107">
        <v>6609</v>
      </c>
      <c r="ITF109" s="29">
        <v>6610</v>
      </c>
      <c r="ITG109" s="107">
        <v>6611</v>
      </c>
      <c r="ITH109" s="29">
        <v>6612</v>
      </c>
      <c r="ITI109" s="107">
        <v>6613</v>
      </c>
      <c r="ITJ109" s="29">
        <v>6614</v>
      </c>
      <c r="ITK109" s="107">
        <v>6615</v>
      </c>
      <c r="ITL109" s="29">
        <v>6616</v>
      </c>
      <c r="ITM109" s="107">
        <v>6617</v>
      </c>
      <c r="ITN109" s="29">
        <v>6618</v>
      </c>
      <c r="ITO109" s="107">
        <v>6619</v>
      </c>
      <c r="ITP109" s="29">
        <v>6620</v>
      </c>
      <c r="ITQ109" s="107">
        <v>6621</v>
      </c>
      <c r="ITR109" s="29">
        <v>6622</v>
      </c>
      <c r="ITS109" s="107">
        <v>6623</v>
      </c>
      <c r="ITT109" s="29">
        <v>6624</v>
      </c>
      <c r="ITU109" s="107">
        <v>6625</v>
      </c>
      <c r="ITV109" s="29">
        <v>6626</v>
      </c>
      <c r="ITW109" s="107">
        <v>6627</v>
      </c>
      <c r="ITX109" s="29">
        <v>6628</v>
      </c>
      <c r="ITY109" s="107">
        <v>6629</v>
      </c>
      <c r="ITZ109" s="29">
        <v>6630</v>
      </c>
      <c r="IUA109" s="107">
        <v>6631</v>
      </c>
      <c r="IUB109" s="29">
        <v>6632</v>
      </c>
      <c r="IUC109" s="107">
        <v>6633</v>
      </c>
      <c r="IUD109" s="29">
        <v>6634</v>
      </c>
      <c r="IUE109" s="107">
        <v>6635</v>
      </c>
      <c r="IUF109" s="29">
        <v>6636</v>
      </c>
      <c r="IUG109" s="107">
        <v>6637</v>
      </c>
      <c r="IUH109" s="29">
        <v>6638</v>
      </c>
      <c r="IUI109" s="107">
        <v>6639</v>
      </c>
      <c r="IUJ109" s="29">
        <v>6640</v>
      </c>
      <c r="IUK109" s="107">
        <v>6641</v>
      </c>
      <c r="IUL109" s="29">
        <v>6642</v>
      </c>
      <c r="IUM109" s="107">
        <v>6643</v>
      </c>
      <c r="IUN109" s="29">
        <v>6644</v>
      </c>
      <c r="IUO109" s="107">
        <v>6645</v>
      </c>
      <c r="IUP109" s="29">
        <v>6646</v>
      </c>
      <c r="IUQ109" s="107">
        <v>6647</v>
      </c>
      <c r="IUR109" s="29">
        <v>6648</v>
      </c>
      <c r="IUS109" s="107">
        <v>6649</v>
      </c>
      <c r="IUT109" s="29">
        <v>6650</v>
      </c>
      <c r="IUU109" s="107">
        <v>6651</v>
      </c>
      <c r="IUV109" s="29">
        <v>6652</v>
      </c>
      <c r="IUW109" s="107">
        <v>6653</v>
      </c>
      <c r="IUX109" s="29">
        <v>6654</v>
      </c>
      <c r="IUY109" s="107">
        <v>6655</v>
      </c>
      <c r="IUZ109" s="29">
        <v>6656</v>
      </c>
      <c r="IVA109" s="107">
        <v>6657</v>
      </c>
      <c r="IVB109" s="29">
        <v>6658</v>
      </c>
      <c r="IVC109" s="107">
        <v>6659</v>
      </c>
      <c r="IVD109" s="29">
        <v>6660</v>
      </c>
      <c r="IVE109" s="107">
        <v>6661</v>
      </c>
      <c r="IVF109" s="29">
        <v>6662</v>
      </c>
      <c r="IVG109" s="107">
        <v>6663</v>
      </c>
      <c r="IVH109" s="29">
        <v>6664</v>
      </c>
      <c r="IVI109" s="107">
        <v>6665</v>
      </c>
      <c r="IVJ109" s="29">
        <v>6666</v>
      </c>
      <c r="IVK109" s="107">
        <v>6667</v>
      </c>
      <c r="IVL109" s="29">
        <v>6668</v>
      </c>
      <c r="IVM109" s="107">
        <v>6669</v>
      </c>
      <c r="IVN109" s="29">
        <v>6670</v>
      </c>
      <c r="IVO109" s="107">
        <v>6671</v>
      </c>
      <c r="IVP109" s="29">
        <v>6672</v>
      </c>
      <c r="IVQ109" s="107">
        <v>6673</v>
      </c>
      <c r="IVR109" s="29">
        <v>6674</v>
      </c>
      <c r="IVS109" s="107">
        <v>6675</v>
      </c>
      <c r="IVT109" s="29">
        <v>6676</v>
      </c>
      <c r="IVU109" s="107">
        <v>6677</v>
      </c>
      <c r="IVV109" s="29">
        <v>6678</v>
      </c>
      <c r="IVW109" s="107">
        <v>6679</v>
      </c>
      <c r="IVX109" s="29">
        <v>6680</v>
      </c>
      <c r="IVY109" s="107">
        <v>6681</v>
      </c>
      <c r="IVZ109" s="29">
        <v>6682</v>
      </c>
      <c r="IWA109" s="107">
        <v>6683</v>
      </c>
      <c r="IWB109" s="29">
        <v>6684</v>
      </c>
      <c r="IWC109" s="107">
        <v>6685</v>
      </c>
      <c r="IWD109" s="29">
        <v>6686</v>
      </c>
      <c r="IWE109" s="107">
        <v>6687</v>
      </c>
      <c r="IWF109" s="29">
        <v>6688</v>
      </c>
      <c r="IWG109" s="107">
        <v>6689</v>
      </c>
      <c r="IWH109" s="29">
        <v>6690</v>
      </c>
      <c r="IWI109" s="107">
        <v>6691</v>
      </c>
      <c r="IWJ109" s="29">
        <v>6692</v>
      </c>
      <c r="IWK109" s="107">
        <v>6693</v>
      </c>
      <c r="IWL109" s="29">
        <v>6694</v>
      </c>
      <c r="IWM109" s="107">
        <v>6695</v>
      </c>
      <c r="IWN109" s="29">
        <v>6696</v>
      </c>
      <c r="IWO109" s="107">
        <v>6697</v>
      </c>
      <c r="IWP109" s="29">
        <v>6698</v>
      </c>
      <c r="IWQ109" s="107">
        <v>6699</v>
      </c>
      <c r="IWR109" s="29">
        <v>6700</v>
      </c>
      <c r="IWS109" s="107">
        <v>6701</v>
      </c>
      <c r="IWT109" s="29">
        <v>6702</v>
      </c>
      <c r="IWU109" s="107">
        <v>6703</v>
      </c>
      <c r="IWV109" s="29">
        <v>6704</v>
      </c>
      <c r="IWW109" s="107">
        <v>6705</v>
      </c>
      <c r="IWX109" s="29">
        <v>6706</v>
      </c>
      <c r="IWY109" s="107">
        <v>6707</v>
      </c>
      <c r="IWZ109" s="29">
        <v>6708</v>
      </c>
      <c r="IXA109" s="107">
        <v>6709</v>
      </c>
      <c r="IXB109" s="29">
        <v>6710</v>
      </c>
      <c r="IXC109" s="107">
        <v>6711</v>
      </c>
      <c r="IXD109" s="29">
        <v>6712</v>
      </c>
      <c r="IXE109" s="107">
        <v>6713</v>
      </c>
      <c r="IXF109" s="29">
        <v>6714</v>
      </c>
      <c r="IXG109" s="107">
        <v>6715</v>
      </c>
      <c r="IXH109" s="29">
        <v>6716</v>
      </c>
      <c r="IXI109" s="107">
        <v>6717</v>
      </c>
      <c r="IXJ109" s="29">
        <v>6718</v>
      </c>
      <c r="IXK109" s="107">
        <v>6719</v>
      </c>
      <c r="IXL109" s="29">
        <v>6720</v>
      </c>
      <c r="IXM109" s="107">
        <v>6721</v>
      </c>
      <c r="IXN109" s="29">
        <v>6722</v>
      </c>
      <c r="IXO109" s="107">
        <v>6723</v>
      </c>
      <c r="IXP109" s="29">
        <v>6724</v>
      </c>
      <c r="IXQ109" s="107">
        <v>6725</v>
      </c>
      <c r="IXR109" s="29">
        <v>6726</v>
      </c>
      <c r="IXS109" s="107">
        <v>6727</v>
      </c>
      <c r="IXT109" s="29">
        <v>6728</v>
      </c>
      <c r="IXU109" s="107">
        <v>6729</v>
      </c>
      <c r="IXV109" s="29">
        <v>6730</v>
      </c>
      <c r="IXW109" s="107">
        <v>6731</v>
      </c>
      <c r="IXX109" s="29">
        <v>6732</v>
      </c>
      <c r="IXY109" s="107">
        <v>6733</v>
      </c>
      <c r="IXZ109" s="29">
        <v>6734</v>
      </c>
      <c r="IYA109" s="107">
        <v>6735</v>
      </c>
      <c r="IYB109" s="29">
        <v>6736</v>
      </c>
      <c r="IYC109" s="107">
        <v>6737</v>
      </c>
      <c r="IYD109" s="29">
        <v>6738</v>
      </c>
      <c r="IYE109" s="107">
        <v>6739</v>
      </c>
      <c r="IYF109" s="29">
        <v>6740</v>
      </c>
      <c r="IYG109" s="107">
        <v>6741</v>
      </c>
      <c r="IYH109" s="29">
        <v>6742</v>
      </c>
      <c r="IYI109" s="107">
        <v>6743</v>
      </c>
      <c r="IYJ109" s="29">
        <v>6744</v>
      </c>
      <c r="IYK109" s="107">
        <v>6745</v>
      </c>
      <c r="IYL109" s="29">
        <v>6746</v>
      </c>
      <c r="IYM109" s="107">
        <v>6747</v>
      </c>
      <c r="IYN109" s="29">
        <v>6748</v>
      </c>
      <c r="IYO109" s="107">
        <v>6749</v>
      </c>
      <c r="IYP109" s="29">
        <v>6750</v>
      </c>
      <c r="IYQ109" s="107">
        <v>6751</v>
      </c>
      <c r="IYR109" s="29">
        <v>6752</v>
      </c>
      <c r="IYS109" s="107">
        <v>6753</v>
      </c>
      <c r="IYT109" s="29">
        <v>6754</v>
      </c>
      <c r="IYU109" s="107">
        <v>6755</v>
      </c>
      <c r="IYV109" s="29">
        <v>6756</v>
      </c>
      <c r="IYW109" s="107">
        <v>6757</v>
      </c>
      <c r="IYX109" s="29">
        <v>6758</v>
      </c>
      <c r="IYY109" s="107">
        <v>6759</v>
      </c>
      <c r="IYZ109" s="29">
        <v>6760</v>
      </c>
      <c r="IZA109" s="107">
        <v>6761</v>
      </c>
      <c r="IZB109" s="29">
        <v>6762</v>
      </c>
      <c r="IZC109" s="107">
        <v>6763</v>
      </c>
      <c r="IZD109" s="29">
        <v>6764</v>
      </c>
      <c r="IZE109" s="107">
        <v>6765</v>
      </c>
      <c r="IZF109" s="29">
        <v>6766</v>
      </c>
      <c r="IZG109" s="107">
        <v>6767</v>
      </c>
      <c r="IZH109" s="29">
        <v>6768</v>
      </c>
      <c r="IZI109" s="107">
        <v>6769</v>
      </c>
      <c r="IZJ109" s="29">
        <v>6770</v>
      </c>
      <c r="IZK109" s="107">
        <v>6771</v>
      </c>
      <c r="IZL109" s="29">
        <v>6772</v>
      </c>
      <c r="IZM109" s="107">
        <v>6773</v>
      </c>
      <c r="IZN109" s="29">
        <v>6774</v>
      </c>
      <c r="IZO109" s="107">
        <v>6775</v>
      </c>
      <c r="IZP109" s="29">
        <v>6776</v>
      </c>
      <c r="IZQ109" s="107">
        <v>6777</v>
      </c>
      <c r="IZR109" s="29">
        <v>6778</v>
      </c>
      <c r="IZS109" s="107">
        <v>6779</v>
      </c>
      <c r="IZT109" s="29">
        <v>6780</v>
      </c>
      <c r="IZU109" s="107">
        <v>6781</v>
      </c>
      <c r="IZV109" s="29">
        <v>6782</v>
      </c>
      <c r="IZW109" s="107">
        <v>6783</v>
      </c>
      <c r="IZX109" s="29">
        <v>6784</v>
      </c>
      <c r="IZY109" s="107">
        <v>6785</v>
      </c>
      <c r="IZZ109" s="29">
        <v>6786</v>
      </c>
      <c r="JAA109" s="107">
        <v>6787</v>
      </c>
      <c r="JAB109" s="29">
        <v>6788</v>
      </c>
      <c r="JAC109" s="107">
        <v>6789</v>
      </c>
      <c r="JAD109" s="29">
        <v>6790</v>
      </c>
      <c r="JAE109" s="107">
        <v>6791</v>
      </c>
      <c r="JAF109" s="29">
        <v>6792</v>
      </c>
      <c r="JAG109" s="107">
        <v>6793</v>
      </c>
      <c r="JAH109" s="29">
        <v>6794</v>
      </c>
      <c r="JAI109" s="107">
        <v>6795</v>
      </c>
      <c r="JAJ109" s="29">
        <v>6796</v>
      </c>
      <c r="JAK109" s="107">
        <v>6797</v>
      </c>
      <c r="JAL109" s="29">
        <v>6798</v>
      </c>
      <c r="JAM109" s="107">
        <v>6799</v>
      </c>
      <c r="JAN109" s="29">
        <v>6800</v>
      </c>
      <c r="JAO109" s="107">
        <v>6801</v>
      </c>
      <c r="JAP109" s="29">
        <v>6802</v>
      </c>
      <c r="JAQ109" s="107">
        <v>6803</v>
      </c>
      <c r="JAR109" s="29">
        <v>6804</v>
      </c>
      <c r="JAS109" s="107">
        <v>6805</v>
      </c>
      <c r="JAT109" s="29">
        <v>6806</v>
      </c>
      <c r="JAU109" s="107">
        <v>6807</v>
      </c>
      <c r="JAV109" s="29">
        <v>6808</v>
      </c>
      <c r="JAW109" s="107">
        <v>6809</v>
      </c>
      <c r="JAX109" s="29">
        <v>6810</v>
      </c>
      <c r="JAY109" s="107">
        <v>6811</v>
      </c>
      <c r="JAZ109" s="29">
        <v>6812</v>
      </c>
      <c r="JBA109" s="107">
        <v>6813</v>
      </c>
      <c r="JBB109" s="29">
        <v>6814</v>
      </c>
      <c r="JBC109" s="107">
        <v>6815</v>
      </c>
      <c r="JBD109" s="29">
        <v>6816</v>
      </c>
      <c r="JBE109" s="107">
        <v>6817</v>
      </c>
      <c r="JBF109" s="29">
        <v>6818</v>
      </c>
      <c r="JBG109" s="107">
        <v>6819</v>
      </c>
      <c r="JBH109" s="29">
        <v>6820</v>
      </c>
      <c r="JBI109" s="107">
        <v>6821</v>
      </c>
      <c r="JBJ109" s="29">
        <v>6822</v>
      </c>
      <c r="JBK109" s="107">
        <v>6823</v>
      </c>
      <c r="JBL109" s="29">
        <v>6824</v>
      </c>
      <c r="JBM109" s="107">
        <v>6825</v>
      </c>
      <c r="JBN109" s="29">
        <v>6826</v>
      </c>
      <c r="JBO109" s="107">
        <v>6827</v>
      </c>
      <c r="JBP109" s="29">
        <v>6828</v>
      </c>
      <c r="JBQ109" s="107">
        <v>6829</v>
      </c>
      <c r="JBR109" s="29">
        <v>6830</v>
      </c>
      <c r="JBS109" s="107">
        <v>6831</v>
      </c>
      <c r="JBT109" s="29">
        <v>6832</v>
      </c>
      <c r="JBU109" s="107">
        <v>6833</v>
      </c>
      <c r="JBV109" s="29">
        <v>6834</v>
      </c>
      <c r="JBW109" s="107">
        <v>6835</v>
      </c>
      <c r="JBX109" s="29">
        <v>6836</v>
      </c>
      <c r="JBY109" s="107">
        <v>6837</v>
      </c>
      <c r="JBZ109" s="29">
        <v>6838</v>
      </c>
      <c r="JCA109" s="107">
        <v>6839</v>
      </c>
      <c r="JCB109" s="29">
        <v>6840</v>
      </c>
      <c r="JCC109" s="107">
        <v>6841</v>
      </c>
      <c r="JCD109" s="29">
        <v>6842</v>
      </c>
      <c r="JCE109" s="107">
        <v>6843</v>
      </c>
      <c r="JCF109" s="29">
        <v>6844</v>
      </c>
      <c r="JCG109" s="107">
        <v>6845</v>
      </c>
      <c r="JCH109" s="29">
        <v>6846</v>
      </c>
      <c r="JCI109" s="107">
        <v>6847</v>
      </c>
      <c r="JCJ109" s="29">
        <v>6848</v>
      </c>
      <c r="JCK109" s="107">
        <v>6849</v>
      </c>
      <c r="JCL109" s="29">
        <v>6850</v>
      </c>
      <c r="JCM109" s="107">
        <v>6851</v>
      </c>
      <c r="JCN109" s="29">
        <v>6852</v>
      </c>
      <c r="JCO109" s="107">
        <v>6853</v>
      </c>
      <c r="JCP109" s="29">
        <v>6854</v>
      </c>
      <c r="JCQ109" s="107">
        <v>6855</v>
      </c>
      <c r="JCR109" s="29">
        <v>6856</v>
      </c>
      <c r="JCS109" s="107">
        <v>6857</v>
      </c>
      <c r="JCT109" s="29">
        <v>6858</v>
      </c>
      <c r="JCU109" s="107">
        <v>6859</v>
      </c>
      <c r="JCV109" s="29">
        <v>6860</v>
      </c>
      <c r="JCW109" s="107">
        <v>6861</v>
      </c>
      <c r="JCX109" s="29">
        <v>6862</v>
      </c>
      <c r="JCY109" s="107">
        <v>6863</v>
      </c>
      <c r="JCZ109" s="29">
        <v>6864</v>
      </c>
      <c r="JDA109" s="107">
        <v>6865</v>
      </c>
      <c r="JDB109" s="29">
        <v>6866</v>
      </c>
      <c r="JDC109" s="107">
        <v>6867</v>
      </c>
      <c r="JDD109" s="29">
        <v>6868</v>
      </c>
      <c r="JDE109" s="107">
        <v>6869</v>
      </c>
      <c r="JDF109" s="29">
        <v>6870</v>
      </c>
      <c r="JDG109" s="107">
        <v>6871</v>
      </c>
      <c r="JDH109" s="29">
        <v>6872</v>
      </c>
      <c r="JDI109" s="107">
        <v>6873</v>
      </c>
      <c r="JDJ109" s="29">
        <v>6874</v>
      </c>
      <c r="JDK109" s="107">
        <v>6875</v>
      </c>
      <c r="JDL109" s="29">
        <v>6876</v>
      </c>
      <c r="JDM109" s="107">
        <v>6877</v>
      </c>
      <c r="JDN109" s="29">
        <v>6878</v>
      </c>
      <c r="JDO109" s="107">
        <v>6879</v>
      </c>
      <c r="JDP109" s="29">
        <v>6880</v>
      </c>
      <c r="JDQ109" s="107">
        <v>6881</v>
      </c>
      <c r="JDR109" s="29">
        <v>6882</v>
      </c>
      <c r="JDS109" s="107">
        <v>6883</v>
      </c>
      <c r="JDT109" s="29">
        <v>6884</v>
      </c>
      <c r="JDU109" s="107">
        <v>6885</v>
      </c>
      <c r="JDV109" s="29">
        <v>6886</v>
      </c>
      <c r="JDW109" s="107">
        <v>6887</v>
      </c>
      <c r="JDX109" s="29">
        <v>6888</v>
      </c>
      <c r="JDY109" s="107">
        <v>6889</v>
      </c>
      <c r="JDZ109" s="29">
        <v>6890</v>
      </c>
      <c r="JEA109" s="107">
        <v>6891</v>
      </c>
      <c r="JEB109" s="29">
        <v>6892</v>
      </c>
      <c r="JEC109" s="107">
        <v>6893</v>
      </c>
      <c r="JED109" s="29">
        <v>6894</v>
      </c>
      <c r="JEE109" s="107">
        <v>6895</v>
      </c>
      <c r="JEF109" s="29">
        <v>6896</v>
      </c>
      <c r="JEG109" s="107">
        <v>6897</v>
      </c>
      <c r="JEH109" s="29">
        <v>6898</v>
      </c>
      <c r="JEI109" s="107">
        <v>6899</v>
      </c>
      <c r="JEJ109" s="29">
        <v>6900</v>
      </c>
      <c r="JEK109" s="107">
        <v>6901</v>
      </c>
      <c r="JEL109" s="29">
        <v>6902</v>
      </c>
      <c r="JEM109" s="107">
        <v>6903</v>
      </c>
      <c r="JEN109" s="29">
        <v>6904</v>
      </c>
      <c r="JEO109" s="107">
        <v>6905</v>
      </c>
      <c r="JEP109" s="29">
        <v>6906</v>
      </c>
      <c r="JEQ109" s="107">
        <v>6907</v>
      </c>
      <c r="JER109" s="29">
        <v>6908</v>
      </c>
      <c r="JES109" s="107">
        <v>6909</v>
      </c>
      <c r="JET109" s="29">
        <v>6910</v>
      </c>
      <c r="JEU109" s="107">
        <v>6911</v>
      </c>
      <c r="JEV109" s="29">
        <v>6912</v>
      </c>
      <c r="JEW109" s="107">
        <v>6913</v>
      </c>
      <c r="JEX109" s="29">
        <v>6914</v>
      </c>
      <c r="JEY109" s="107">
        <v>6915</v>
      </c>
      <c r="JEZ109" s="29">
        <v>6916</v>
      </c>
      <c r="JFA109" s="107">
        <v>6917</v>
      </c>
      <c r="JFB109" s="29">
        <v>6918</v>
      </c>
      <c r="JFC109" s="107">
        <v>6919</v>
      </c>
      <c r="JFD109" s="29">
        <v>6920</v>
      </c>
      <c r="JFE109" s="107">
        <v>6921</v>
      </c>
      <c r="JFF109" s="29">
        <v>6922</v>
      </c>
      <c r="JFG109" s="107">
        <v>6923</v>
      </c>
      <c r="JFH109" s="29">
        <v>6924</v>
      </c>
      <c r="JFI109" s="107">
        <v>6925</v>
      </c>
      <c r="JFJ109" s="29">
        <v>6926</v>
      </c>
      <c r="JFK109" s="107">
        <v>6927</v>
      </c>
      <c r="JFL109" s="29">
        <v>6928</v>
      </c>
      <c r="JFM109" s="107">
        <v>6929</v>
      </c>
      <c r="JFN109" s="29">
        <v>6930</v>
      </c>
      <c r="JFO109" s="107">
        <v>6931</v>
      </c>
      <c r="JFP109" s="29">
        <v>6932</v>
      </c>
      <c r="JFQ109" s="107">
        <v>6933</v>
      </c>
      <c r="JFR109" s="29">
        <v>6934</v>
      </c>
      <c r="JFS109" s="107">
        <v>6935</v>
      </c>
      <c r="JFT109" s="29">
        <v>6936</v>
      </c>
      <c r="JFU109" s="107">
        <v>6937</v>
      </c>
      <c r="JFV109" s="29">
        <v>6938</v>
      </c>
      <c r="JFW109" s="107">
        <v>6939</v>
      </c>
      <c r="JFX109" s="29">
        <v>6940</v>
      </c>
      <c r="JFY109" s="107">
        <v>6941</v>
      </c>
      <c r="JFZ109" s="29">
        <v>6942</v>
      </c>
      <c r="JGA109" s="107">
        <v>6943</v>
      </c>
      <c r="JGB109" s="29">
        <v>6944</v>
      </c>
      <c r="JGC109" s="107">
        <v>6945</v>
      </c>
      <c r="JGD109" s="29">
        <v>6946</v>
      </c>
      <c r="JGE109" s="107">
        <v>6947</v>
      </c>
      <c r="JGF109" s="29">
        <v>6948</v>
      </c>
      <c r="JGG109" s="107">
        <v>6949</v>
      </c>
      <c r="JGH109" s="29">
        <v>6950</v>
      </c>
      <c r="JGI109" s="107">
        <v>6951</v>
      </c>
      <c r="JGJ109" s="29">
        <v>6952</v>
      </c>
      <c r="JGK109" s="107">
        <v>6953</v>
      </c>
      <c r="JGL109" s="29">
        <v>6954</v>
      </c>
      <c r="JGM109" s="107">
        <v>6955</v>
      </c>
      <c r="JGN109" s="29">
        <v>6956</v>
      </c>
      <c r="JGO109" s="107">
        <v>6957</v>
      </c>
      <c r="JGP109" s="29">
        <v>6958</v>
      </c>
      <c r="JGQ109" s="107">
        <v>6959</v>
      </c>
      <c r="JGR109" s="29">
        <v>6960</v>
      </c>
      <c r="JGS109" s="107">
        <v>6961</v>
      </c>
      <c r="JGT109" s="29">
        <v>6962</v>
      </c>
      <c r="JGU109" s="107">
        <v>6963</v>
      </c>
      <c r="JGV109" s="29">
        <v>6964</v>
      </c>
      <c r="JGW109" s="107">
        <v>6965</v>
      </c>
      <c r="JGX109" s="29">
        <v>6966</v>
      </c>
      <c r="JGY109" s="107">
        <v>6967</v>
      </c>
      <c r="JGZ109" s="29">
        <v>6968</v>
      </c>
      <c r="JHA109" s="107">
        <v>6969</v>
      </c>
      <c r="JHB109" s="29">
        <v>6970</v>
      </c>
      <c r="JHC109" s="107">
        <v>6971</v>
      </c>
      <c r="JHD109" s="29">
        <v>6972</v>
      </c>
      <c r="JHE109" s="107">
        <v>6973</v>
      </c>
      <c r="JHF109" s="29">
        <v>6974</v>
      </c>
      <c r="JHG109" s="107">
        <v>6975</v>
      </c>
      <c r="JHH109" s="29">
        <v>6976</v>
      </c>
      <c r="JHI109" s="107">
        <v>6977</v>
      </c>
      <c r="JHJ109" s="29">
        <v>6978</v>
      </c>
      <c r="JHK109" s="107">
        <v>6979</v>
      </c>
      <c r="JHL109" s="29">
        <v>6980</v>
      </c>
      <c r="JHM109" s="107">
        <v>6981</v>
      </c>
      <c r="JHN109" s="29">
        <v>6982</v>
      </c>
      <c r="JHO109" s="107">
        <v>6983</v>
      </c>
      <c r="JHP109" s="29">
        <v>6984</v>
      </c>
      <c r="JHQ109" s="107">
        <v>6985</v>
      </c>
      <c r="JHR109" s="29">
        <v>6986</v>
      </c>
      <c r="JHS109" s="107">
        <v>6987</v>
      </c>
      <c r="JHT109" s="29">
        <v>6988</v>
      </c>
      <c r="JHU109" s="107">
        <v>6989</v>
      </c>
      <c r="JHV109" s="29">
        <v>6990</v>
      </c>
      <c r="JHW109" s="107">
        <v>6991</v>
      </c>
      <c r="JHX109" s="29">
        <v>6992</v>
      </c>
      <c r="JHY109" s="107">
        <v>6993</v>
      </c>
      <c r="JHZ109" s="29">
        <v>6994</v>
      </c>
      <c r="JIA109" s="107">
        <v>6995</v>
      </c>
      <c r="JIB109" s="29">
        <v>6996</v>
      </c>
      <c r="JIC109" s="107">
        <v>6997</v>
      </c>
      <c r="JID109" s="29">
        <v>6998</v>
      </c>
      <c r="JIE109" s="107">
        <v>6999</v>
      </c>
      <c r="JIF109" s="29">
        <v>7000</v>
      </c>
      <c r="JIG109" s="107">
        <v>7001</v>
      </c>
      <c r="JIH109" s="29">
        <v>7002</v>
      </c>
      <c r="JII109" s="107">
        <v>7003</v>
      </c>
      <c r="JIJ109" s="29">
        <v>7004</v>
      </c>
      <c r="JIK109" s="107">
        <v>7005</v>
      </c>
      <c r="JIL109" s="29">
        <v>7006</v>
      </c>
      <c r="JIM109" s="107">
        <v>7007</v>
      </c>
      <c r="JIN109" s="29">
        <v>7008</v>
      </c>
      <c r="JIO109" s="107">
        <v>7009</v>
      </c>
      <c r="JIP109" s="29">
        <v>7010</v>
      </c>
      <c r="JIQ109" s="107">
        <v>7011</v>
      </c>
      <c r="JIR109" s="29">
        <v>7012</v>
      </c>
      <c r="JIS109" s="107">
        <v>7013</v>
      </c>
      <c r="JIT109" s="29">
        <v>7014</v>
      </c>
      <c r="JIU109" s="107">
        <v>7015</v>
      </c>
      <c r="JIV109" s="29">
        <v>7016</v>
      </c>
      <c r="JIW109" s="107">
        <v>7017</v>
      </c>
      <c r="JIX109" s="29">
        <v>7018</v>
      </c>
      <c r="JIY109" s="107">
        <v>7019</v>
      </c>
      <c r="JIZ109" s="29">
        <v>7020</v>
      </c>
      <c r="JJA109" s="107">
        <v>7021</v>
      </c>
      <c r="JJB109" s="29">
        <v>7022</v>
      </c>
      <c r="JJC109" s="107">
        <v>7023</v>
      </c>
      <c r="JJD109" s="29">
        <v>7024</v>
      </c>
      <c r="JJE109" s="107">
        <v>7025</v>
      </c>
      <c r="JJF109" s="29">
        <v>7026</v>
      </c>
      <c r="JJG109" s="107">
        <v>7027</v>
      </c>
      <c r="JJH109" s="29">
        <v>7028</v>
      </c>
      <c r="JJI109" s="107">
        <v>7029</v>
      </c>
      <c r="JJJ109" s="29">
        <v>7030</v>
      </c>
      <c r="JJK109" s="107">
        <v>7031</v>
      </c>
      <c r="JJL109" s="29">
        <v>7032</v>
      </c>
      <c r="JJM109" s="107">
        <v>7033</v>
      </c>
      <c r="JJN109" s="29">
        <v>7034</v>
      </c>
      <c r="JJO109" s="107">
        <v>7035</v>
      </c>
      <c r="JJP109" s="29">
        <v>7036</v>
      </c>
      <c r="JJQ109" s="107">
        <v>7037</v>
      </c>
      <c r="JJR109" s="29">
        <v>7038</v>
      </c>
      <c r="JJS109" s="107">
        <v>7039</v>
      </c>
      <c r="JJT109" s="29">
        <v>7040</v>
      </c>
      <c r="JJU109" s="107">
        <v>7041</v>
      </c>
      <c r="JJV109" s="29">
        <v>7042</v>
      </c>
      <c r="JJW109" s="107">
        <v>7043</v>
      </c>
      <c r="JJX109" s="29">
        <v>7044</v>
      </c>
      <c r="JJY109" s="107">
        <v>7045</v>
      </c>
      <c r="JJZ109" s="29">
        <v>7046</v>
      </c>
      <c r="JKA109" s="107">
        <v>7047</v>
      </c>
      <c r="JKB109" s="29">
        <v>7048</v>
      </c>
      <c r="JKC109" s="107">
        <v>7049</v>
      </c>
      <c r="JKD109" s="29">
        <v>7050</v>
      </c>
      <c r="JKE109" s="107">
        <v>7051</v>
      </c>
      <c r="JKF109" s="29">
        <v>7052</v>
      </c>
      <c r="JKG109" s="107">
        <v>7053</v>
      </c>
      <c r="JKH109" s="29">
        <v>7054</v>
      </c>
      <c r="JKI109" s="107">
        <v>7055</v>
      </c>
      <c r="JKJ109" s="29">
        <v>7056</v>
      </c>
      <c r="JKK109" s="107">
        <v>7057</v>
      </c>
      <c r="JKL109" s="29">
        <v>7058</v>
      </c>
      <c r="JKM109" s="107">
        <v>7059</v>
      </c>
      <c r="JKN109" s="29">
        <v>7060</v>
      </c>
      <c r="JKO109" s="107">
        <v>7061</v>
      </c>
      <c r="JKP109" s="29">
        <v>7062</v>
      </c>
      <c r="JKQ109" s="107">
        <v>7063</v>
      </c>
      <c r="JKR109" s="29">
        <v>7064</v>
      </c>
      <c r="JKS109" s="107">
        <v>7065</v>
      </c>
      <c r="JKT109" s="29">
        <v>7066</v>
      </c>
      <c r="JKU109" s="107">
        <v>7067</v>
      </c>
      <c r="JKV109" s="29">
        <v>7068</v>
      </c>
      <c r="JKW109" s="107">
        <v>7069</v>
      </c>
      <c r="JKX109" s="29">
        <v>7070</v>
      </c>
      <c r="JKY109" s="107">
        <v>7071</v>
      </c>
      <c r="JKZ109" s="29">
        <v>7072</v>
      </c>
      <c r="JLA109" s="107">
        <v>7073</v>
      </c>
      <c r="JLB109" s="29">
        <v>7074</v>
      </c>
      <c r="JLC109" s="107">
        <v>7075</v>
      </c>
      <c r="JLD109" s="29">
        <v>7076</v>
      </c>
      <c r="JLE109" s="107">
        <v>7077</v>
      </c>
      <c r="JLF109" s="29">
        <v>7078</v>
      </c>
      <c r="JLG109" s="107">
        <v>7079</v>
      </c>
      <c r="JLH109" s="29">
        <v>7080</v>
      </c>
      <c r="JLI109" s="107">
        <v>7081</v>
      </c>
      <c r="JLJ109" s="29">
        <v>7082</v>
      </c>
      <c r="JLK109" s="107">
        <v>7083</v>
      </c>
      <c r="JLL109" s="29">
        <v>7084</v>
      </c>
      <c r="JLM109" s="107">
        <v>7085</v>
      </c>
      <c r="JLN109" s="29">
        <v>7086</v>
      </c>
      <c r="JLO109" s="107">
        <v>7087</v>
      </c>
      <c r="JLP109" s="29">
        <v>7088</v>
      </c>
      <c r="JLQ109" s="107">
        <v>7089</v>
      </c>
      <c r="JLR109" s="29">
        <v>7090</v>
      </c>
      <c r="JLS109" s="107">
        <v>7091</v>
      </c>
      <c r="JLT109" s="29">
        <v>7092</v>
      </c>
      <c r="JLU109" s="107">
        <v>7093</v>
      </c>
      <c r="JLV109" s="29">
        <v>7094</v>
      </c>
      <c r="JLW109" s="107">
        <v>7095</v>
      </c>
      <c r="JLX109" s="29">
        <v>7096</v>
      </c>
      <c r="JLY109" s="107">
        <v>7097</v>
      </c>
      <c r="JLZ109" s="29">
        <v>7098</v>
      </c>
      <c r="JMA109" s="107">
        <v>7099</v>
      </c>
      <c r="JMB109" s="29">
        <v>7100</v>
      </c>
      <c r="JMC109" s="107">
        <v>7101</v>
      </c>
      <c r="JMD109" s="29">
        <v>7102</v>
      </c>
      <c r="JME109" s="107">
        <v>7103</v>
      </c>
      <c r="JMF109" s="29">
        <v>7104</v>
      </c>
      <c r="JMG109" s="107">
        <v>7105</v>
      </c>
      <c r="JMH109" s="29">
        <v>7106</v>
      </c>
      <c r="JMI109" s="107">
        <v>7107</v>
      </c>
      <c r="JMJ109" s="29">
        <v>7108</v>
      </c>
      <c r="JMK109" s="107">
        <v>7109</v>
      </c>
      <c r="JML109" s="29">
        <v>7110</v>
      </c>
      <c r="JMM109" s="107">
        <v>7111</v>
      </c>
      <c r="JMN109" s="29">
        <v>7112</v>
      </c>
      <c r="JMO109" s="107">
        <v>7113</v>
      </c>
      <c r="JMP109" s="29">
        <v>7114</v>
      </c>
      <c r="JMQ109" s="107">
        <v>7115</v>
      </c>
      <c r="JMR109" s="29">
        <v>7116</v>
      </c>
      <c r="JMS109" s="107">
        <v>7117</v>
      </c>
      <c r="JMT109" s="29">
        <v>7118</v>
      </c>
      <c r="JMU109" s="107">
        <v>7119</v>
      </c>
      <c r="JMV109" s="29">
        <v>7120</v>
      </c>
      <c r="JMW109" s="107">
        <v>7121</v>
      </c>
      <c r="JMX109" s="29">
        <v>7122</v>
      </c>
      <c r="JMY109" s="107">
        <v>7123</v>
      </c>
      <c r="JMZ109" s="29">
        <v>7124</v>
      </c>
      <c r="JNA109" s="107">
        <v>7125</v>
      </c>
      <c r="JNB109" s="29">
        <v>7126</v>
      </c>
      <c r="JNC109" s="107">
        <v>7127</v>
      </c>
      <c r="JND109" s="29">
        <v>7128</v>
      </c>
      <c r="JNE109" s="107">
        <v>7129</v>
      </c>
      <c r="JNF109" s="29">
        <v>7130</v>
      </c>
      <c r="JNG109" s="107">
        <v>7131</v>
      </c>
      <c r="JNH109" s="29">
        <v>7132</v>
      </c>
      <c r="JNI109" s="107">
        <v>7133</v>
      </c>
      <c r="JNJ109" s="29">
        <v>7134</v>
      </c>
      <c r="JNK109" s="107">
        <v>7135</v>
      </c>
      <c r="JNL109" s="29">
        <v>7136</v>
      </c>
      <c r="JNM109" s="107">
        <v>7137</v>
      </c>
      <c r="JNN109" s="29">
        <v>7138</v>
      </c>
      <c r="JNO109" s="107">
        <v>7139</v>
      </c>
      <c r="JNP109" s="29">
        <v>7140</v>
      </c>
      <c r="JNQ109" s="107">
        <v>7141</v>
      </c>
      <c r="JNR109" s="29">
        <v>7142</v>
      </c>
      <c r="JNS109" s="107">
        <v>7143</v>
      </c>
      <c r="JNT109" s="29">
        <v>7144</v>
      </c>
      <c r="JNU109" s="107">
        <v>7145</v>
      </c>
      <c r="JNV109" s="29">
        <v>7146</v>
      </c>
      <c r="JNW109" s="107">
        <v>7147</v>
      </c>
      <c r="JNX109" s="29">
        <v>7148</v>
      </c>
      <c r="JNY109" s="107">
        <v>7149</v>
      </c>
      <c r="JNZ109" s="29">
        <v>7150</v>
      </c>
      <c r="JOA109" s="107">
        <v>7151</v>
      </c>
      <c r="JOB109" s="29">
        <v>7152</v>
      </c>
      <c r="JOC109" s="107">
        <v>7153</v>
      </c>
      <c r="JOD109" s="29">
        <v>7154</v>
      </c>
      <c r="JOE109" s="107">
        <v>7155</v>
      </c>
      <c r="JOF109" s="29">
        <v>7156</v>
      </c>
      <c r="JOG109" s="107">
        <v>7157</v>
      </c>
      <c r="JOH109" s="29">
        <v>7158</v>
      </c>
      <c r="JOI109" s="107">
        <v>7159</v>
      </c>
      <c r="JOJ109" s="29">
        <v>7160</v>
      </c>
      <c r="JOK109" s="107">
        <v>7161</v>
      </c>
      <c r="JOL109" s="29">
        <v>7162</v>
      </c>
      <c r="JOM109" s="107">
        <v>7163</v>
      </c>
      <c r="JON109" s="29">
        <v>7164</v>
      </c>
      <c r="JOO109" s="107">
        <v>7165</v>
      </c>
      <c r="JOP109" s="29">
        <v>7166</v>
      </c>
      <c r="JOQ109" s="107">
        <v>7167</v>
      </c>
      <c r="JOR109" s="29">
        <v>7168</v>
      </c>
      <c r="JOS109" s="107">
        <v>7169</v>
      </c>
      <c r="JOT109" s="29">
        <v>7170</v>
      </c>
      <c r="JOU109" s="107">
        <v>7171</v>
      </c>
      <c r="JOV109" s="29">
        <v>7172</v>
      </c>
      <c r="JOW109" s="107">
        <v>7173</v>
      </c>
      <c r="JOX109" s="29">
        <v>7174</v>
      </c>
      <c r="JOY109" s="107">
        <v>7175</v>
      </c>
      <c r="JOZ109" s="29">
        <v>7176</v>
      </c>
      <c r="JPA109" s="107">
        <v>7177</v>
      </c>
      <c r="JPB109" s="29">
        <v>7178</v>
      </c>
      <c r="JPC109" s="107">
        <v>7179</v>
      </c>
      <c r="JPD109" s="29">
        <v>7180</v>
      </c>
      <c r="JPE109" s="107">
        <v>7181</v>
      </c>
      <c r="JPF109" s="29">
        <v>7182</v>
      </c>
      <c r="JPG109" s="107">
        <v>7183</v>
      </c>
      <c r="JPH109" s="29">
        <v>7184</v>
      </c>
      <c r="JPI109" s="107">
        <v>7185</v>
      </c>
      <c r="JPJ109" s="29">
        <v>7186</v>
      </c>
      <c r="JPK109" s="107">
        <v>7187</v>
      </c>
      <c r="JPL109" s="29">
        <v>7188</v>
      </c>
      <c r="JPM109" s="107">
        <v>7189</v>
      </c>
      <c r="JPN109" s="29">
        <v>7190</v>
      </c>
      <c r="JPO109" s="107">
        <v>7191</v>
      </c>
      <c r="JPP109" s="29">
        <v>7192</v>
      </c>
      <c r="JPQ109" s="107">
        <v>7193</v>
      </c>
      <c r="JPR109" s="29">
        <v>7194</v>
      </c>
      <c r="JPS109" s="107">
        <v>7195</v>
      </c>
      <c r="JPT109" s="29">
        <v>7196</v>
      </c>
      <c r="JPU109" s="107">
        <v>7197</v>
      </c>
      <c r="JPV109" s="29">
        <v>7198</v>
      </c>
      <c r="JPW109" s="107">
        <v>7199</v>
      </c>
      <c r="JPX109" s="29">
        <v>7200</v>
      </c>
      <c r="JPY109" s="107">
        <v>7201</v>
      </c>
      <c r="JPZ109" s="29">
        <v>7202</v>
      </c>
      <c r="JQA109" s="107">
        <v>7203</v>
      </c>
      <c r="JQB109" s="29">
        <v>7204</v>
      </c>
      <c r="JQC109" s="107">
        <v>7205</v>
      </c>
      <c r="JQD109" s="29">
        <v>7206</v>
      </c>
      <c r="JQE109" s="107">
        <v>7207</v>
      </c>
      <c r="JQF109" s="29">
        <v>7208</v>
      </c>
      <c r="JQG109" s="107">
        <v>7209</v>
      </c>
      <c r="JQH109" s="29">
        <v>7210</v>
      </c>
      <c r="JQI109" s="107">
        <v>7211</v>
      </c>
      <c r="JQJ109" s="29">
        <v>7212</v>
      </c>
      <c r="JQK109" s="107">
        <v>7213</v>
      </c>
      <c r="JQL109" s="29">
        <v>7214</v>
      </c>
      <c r="JQM109" s="107">
        <v>7215</v>
      </c>
      <c r="JQN109" s="29">
        <v>7216</v>
      </c>
      <c r="JQO109" s="107">
        <v>7217</v>
      </c>
      <c r="JQP109" s="29">
        <v>7218</v>
      </c>
      <c r="JQQ109" s="107">
        <v>7219</v>
      </c>
      <c r="JQR109" s="29">
        <v>7220</v>
      </c>
      <c r="JQS109" s="107">
        <v>7221</v>
      </c>
      <c r="JQT109" s="29">
        <v>7222</v>
      </c>
      <c r="JQU109" s="107">
        <v>7223</v>
      </c>
      <c r="JQV109" s="29">
        <v>7224</v>
      </c>
      <c r="JQW109" s="107">
        <v>7225</v>
      </c>
      <c r="JQX109" s="29">
        <v>7226</v>
      </c>
      <c r="JQY109" s="107">
        <v>7227</v>
      </c>
      <c r="JQZ109" s="29">
        <v>7228</v>
      </c>
      <c r="JRA109" s="107">
        <v>7229</v>
      </c>
      <c r="JRB109" s="29">
        <v>7230</v>
      </c>
      <c r="JRC109" s="107">
        <v>7231</v>
      </c>
      <c r="JRD109" s="29">
        <v>7232</v>
      </c>
      <c r="JRE109" s="107">
        <v>7233</v>
      </c>
      <c r="JRF109" s="29">
        <v>7234</v>
      </c>
      <c r="JRG109" s="107">
        <v>7235</v>
      </c>
      <c r="JRH109" s="29">
        <v>7236</v>
      </c>
      <c r="JRI109" s="107">
        <v>7237</v>
      </c>
      <c r="JRJ109" s="29">
        <v>7238</v>
      </c>
      <c r="JRK109" s="107">
        <v>7239</v>
      </c>
      <c r="JRL109" s="29">
        <v>7240</v>
      </c>
      <c r="JRM109" s="107">
        <v>7241</v>
      </c>
      <c r="JRN109" s="29">
        <v>7242</v>
      </c>
      <c r="JRO109" s="107">
        <v>7243</v>
      </c>
      <c r="JRP109" s="29">
        <v>7244</v>
      </c>
      <c r="JRQ109" s="107">
        <v>7245</v>
      </c>
      <c r="JRR109" s="29">
        <v>7246</v>
      </c>
      <c r="JRS109" s="107">
        <v>7247</v>
      </c>
      <c r="JRT109" s="29">
        <v>7248</v>
      </c>
      <c r="JRU109" s="107">
        <v>7249</v>
      </c>
      <c r="JRV109" s="29">
        <v>7250</v>
      </c>
      <c r="JRW109" s="107">
        <v>7251</v>
      </c>
      <c r="JRX109" s="29">
        <v>7252</v>
      </c>
      <c r="JRY109" s="107">
        <v>7253</v>
      </c>
      <c r="JRZ109" s="29">
        <v>7254</v>
      </c>
      <c r="JSA109" s="107">
        <v>7255</v>
      </c>
      <c r="JSB109" s="29">
        <v>7256</v>
      </c>
      <c r="JSC109" s="107">
        <v>7257</v>
      </c>
      <c r="JSD109" s="29">
        <v>7258</v>
      </c>
      <c r="JSE109" s="107">
        <v>7259</v>
      </c>
      <c r="JSF109" s="29">
        <v>7260</v>
      </c>
      <c r="JSG109" s="107">
        <v>7261</v>
      </c>
      <c r="JSH109" s="29">
        <v>7262</v>
      </c>
      <c r="JSI109" s="107">
        <v>7263</v>
      </c>
      <c r="JSJ109" s="29">
        <v>7264</v>
      </c>
      <c r="JSK109" s="107">
        <v>7265</v>
      </c>
      <c r="JSL109" s="29">
        <v>7266</v>
      </c>
      <c r="JSM109" s="107">
        <v>7267</v>
      </c>
      <c r="JSN109" s="29">
        <v>7268</v>
      </c>
      <c r="JSO109" s="107">
        <v>7269</v>
      </c>
      <c r="JSP109" s="29">
        <v>7270</v>
      </c>
      <c r="JSQ109" s="107">
        <v>7271</v>
      </c>
      <c r="JSR109" s="29">
        <v>7272</v>
      </c>
      <c r="JSS109" s="107">
        <v>7273</v>
      </c>
      <c r="JST109" s="29">
        <v>7274</v>
      </c>
      <c r="JSU109" s="107">
        <v>7275</v>
      </c>
      <c r="JSV109" s="29">
        <v>7276</v>
      </c>
      <c r="JSW109" s="107">
        <v>7277</v>
      </c>
      <c r="JSX109" s="29">
        <v>7278</v>
      </c>
      <c r="JSY109" s="107">
        <v>7279</v>
      </c>
      <c r="JSZ109" s="29">
        <v>7280</v>
      </c>
      <c r="JTA109" s="107">
        <v>7281</v>
      </c>
      <c r="JTB109" s="29">
        <v>7282</v>
      </c>
      <c r="JTC109" s="107">
        <v>7283</v>
      </c>
      <c r="JTD109" s="29">
        <v>7284</v>
      </c>
      <c r="JTE109" s="107">
        <v>7285</v>
      </c>
      <c r="JTF109" s="29">
        <v>7286</v>
      </c>
      <c r="JTG109" s="107">
        <v>7287</v>
      </c>
      <c r="JTH109" s="29">
        <v>7288</v>
      </c>
      <c r="JTI109" s="107">
        <v>7289</v>
      </c>
      <c r="JTJ109" s="29">
        <v>7290</v>
      </c>
      <c r="JTK109" s="107">
        <v>7291</v>
      </c>
      <c r="JTL109" s="29">
        <v>7292</v>
      </c>
      <c r="JTM109" s="107">
        <v>7293</v>
      </c>
      <c r="JTN109" s="29">
        <v>7294</v>
      </c>
      <c r="JTO109" s="107">
        <v>7295</v>
      </c>
      <c r="JTP109" s="29">
        <v>7296</v>
      </c>
      <c r="JTQ109" s="107">
        <v>7297</v>
      </c>
      <c r="JTR109" s="29">
        <v>7298</v>
      </c>
      <c r="JTS109" s="107">
        <v>7299</v>
      </c>
      <c r="JTT109" s="29">
        <v>7300</v>
      </c>
      <c r="JTU109" s="107">
        <v>7301</v>
      </c>
      <c r="JTV109" s="29">
        <v>7302</v>
      </c>
      <c r="JTW109" s="107">
        <v>7303</v>
      </c>
      <c r="JTX109" s="29">
        <v>7304</v>
      </c>
      <c r="JTY109" s="107">
        <v>7305</v>
      </c>
      <c r="JTZ109" s="29">
        <v>7306</v>
      </c>
      <c r="JUA109" s="107">
        <v>7307</v>
      </c>
      <c r="JUB109" s="29">
        <v>7308</v>
      </c>
      <c r="JUC109" s="107">
        <v>7309</v>
      </c>
      <c r="JUD109" s="29">
        <v>7310</v>
      </c>
      <c r="JUE109" s="107">
        <v>7311</v>
      </c>
      <c r="JUF109" s="29">
        <v>7312</v>
      </c>
      <c r="JUG109" s="107">
        <v>7313</v>
      </c>
      <c r="JUH109" s="29">
        <v>7314</v>
      </c>
      <c r="JUI109" s="107">
        <v>7315</v>
      </c>
      <c r="JUJ109" s="29">
        <v>7316</v>
      </c>
      <c r="JUK109" s="107">
        <v>7317</v>
      </c>
      <c r="JUL109" s="29">
        <v>7318</v>
      </c>
      <c r="JUM109" s="107">
        <v>7319</v>
      </c>
      <c r="JUN109" s="29">
        <v>7320</v>
      </c>
      <c r="JUO109" s="107">
        <v>7321</v>
      </c>
      <c r="JUP109" s="29">
        <v>7322</v>
      </c>
      <c r="JUQ109" s="107">
        <v>7323</v>
      </c>
      <c r="JUR109" s="29">
        <v>7324</v>
      </c>
      <c r="JUS109" s="107">
        <v>7325</v>
      </c>
      <c r="JUT109" s="29">
        <v>7326</v>
      </c>
      <c r="JUU109" s="107">
        <v>7327</v>
      </c>
      <c r="JUV109" s="29">
        <v>7328</v>
      </c>
      <c r="JUW109" s="107">
        <v>7329</v>
      </c>
      <c r="JUX109" s="29">
        <v>7330</v>
      </c>
      <c r="JUY109" s="107">
        <v>7331</v>
      </c>
      <c r="JUZ109" s="29">
        <v>7332</v>
      </c>
      <c r="JVA109" s="107">
        <v>7333</v>
      </c>
      <c r="JVB109" s="29">
        <v>7334</v>
      </c>
      <c r="JVC109" s="107">
        <v>7335</v>
      </c>
      <c r="JVD109" s="29">
        <v>7336</v>
      </c>
      <c r="JVE109" s="107">
        <v>7337</v>
      </c>
      <c r="JVF109" s="29">
        <v>7338</v>
      </c>
      <c r="JVG109" s="107">
        <v>7339</v>
      </c>
      <c r="JVH109" s="29">
        <v>7340</v>
      </c>
      <c r="JVI109" s="107">
        <v>7341</v>
      </c>
      <c r="JVJ109" s="29">
        <v>7342</v>
      </c>
      <c r="JVK109" s="107">
        <v>7343</v>
      </c>
      <c r="JVL109" s="29">
        <v>7344</v>
      </c>
      <c r="JVM109" s="107">
        <v>7345</v>
      </c>
      <c r="JVN109" s="29">
        <v>7346</v>
      </c>
      <c r="JVO109" s="107">
        <v>7347</v>
      </c>
      <c r="JVP109" s="29">
        <v>7348</v>
      </c>
      <c r="JVQ109" s="107">
        <v>7349</v>
      </c>
      <c r="JVR109" s="29">
        <v>7350</v>
      </c>
      <c r="JVS109" s="107">
        <v>7351</v>
      </c>
      <c r="JVT109" s="29">
        <v>7352</v>
      </c>
      <c r="JVU109" s="107">
        <v>7353</v>
      </c>
      <c r="JVV109" s="29">
        <v>7354</v>
      </c>
      <c r="JVW109" s="107">
        <v>7355</v>
      </c>
      <c r="JVX109" s="29">
        <v>7356</v>
      </c>
      <c r="JVY109" s="107">
        <v>7357</v>
      </c>
      <c r="JVZ109" s="29">
        <v>7358</v>
      </c>
      <c r="JWA109" s="107">
        <v>7359</v>
      </c>
      <c r="JWB109" s="29">
        <v>7360</v>
      </c>
      <c r="JWC109" s="107">
        <v>7361</v>
      </c>
      <c r="JWD109" s="29">
        <v>7362</v>
      </c>
      <c r="JWE109" s="107">
        <v>7363</v>
      </c>
      <c r="JWF109" s="29">
        <v>7364</v>
      </c>
      <c r="JWG109" s="107">
        <v>7365</v>
      </c>
      <c r="JWH109" s="29">
        <v>7366</v>
      </c>
      <c r="JWI109" s="107">
        <v>7367</v>
      </c>
      <c r="JWJ109" s="29">
        <v>7368</v>
      </c>
      <c r="JWK109" s="107">
        <v>7369</v>
      </c>
      <c r="JWL109" s="29">
        <v>7370</v>
      </c>
      <c r="JWM109" s="107">
        <v>7371</v>
      </c>
      <c r="JWN109" s="29">
        <v>7372</v>
      </c>
      <c r="JWO109" s="107">
        <v>7373</v>
      </c>
      <c r="JWP109" s="29">
        <v>7374</v>
      </c>
      <c r="JWQ109" s="107">
        <v>7375</v>
      </c>
      <c r="JWR109" s="29">
        <v>7376</v>
      </c>
      <c r="JWS109" s="107">
        <v>7377</v>
      </c>
      <c r="JWT109" s="29">
        <v>7378</v>
      </c>
      <c r="JWU109" s="107">
        <v>7379</v>
      </c>
      <c r="JWV109" s="29">
        <v>7380</v>
      </c>
      <c r="JWW109" s="107">
        <v>7381</v>
      </c>
      <c r="JWX109" s="29">
        <v>7382</v>
      </c>
      <c r="JWY109" s="107">
        <v>7383</v>
      </c>
      <c r="JWZ109" s="29">
        <v>7384</v>
      </c>
      <c r="JXA109" s="107">
        <v>7385</v>
      </c>
      <c r="JXB109" s="29">
        <v>7386</v>
      </c>
      <c r="JXC109" s="107">
        <v>7387</v>
      </c>
      <c r="JXD109" s="29">
        <v>7388</v>
      </c>
      <c r="JXE109" s="107">
        <v>7389</v>
      </c>
      <c r="JXF109" s="29">
        <v>7390</v>
      </c>
      <c r="JXG109" s="107">
        <v>7391</v>
      </c>
      <c r="JXH109" s="29">
        <v>7392</v>
      </c>
      <c r="JXI109" s="107">
        <v>7393</v>
      </c>
      <c r="JXJ109" s="29">
        <v>7394</v>
      </c>
      <c r="JXK109" s="107">
        <v>7395</v>
      </c>
      <c r="JXL109" s="29">
        <v>7396</v>
      </c>
      <c r="JXM109" s="107">
        <v>7397</v>
      </c>
      <c r="JXN109" s="29">
        <v>7398</v>
      </c>
      <c r="JXO109" s="107">
        <v>7399</v>
      </c>
      <c r="JXP109" s="29">
        <v>7400</v>
      </c>
      <c r="JXQ109" s="107">
        <v>7401</v>
      </c>
      <c r="JXR109" s="29">
        <v>7402</v>
      </c>
      <c r="JXS109" s="107">
        <v>7403</v>
      </c>
      <c r="JXT109" s="29">
        <v>7404</v>
      </c>
      <c r="JXU109" s="107">
        <v>7405</v>
      </c>
      <c r="JXV109" s="29">
        <v>7406</v>
      </c>
      <c r="JXW109" s="107">
        <v>7407</v>
      </c>
      <c r="JXX109" s="29">
        <v>7408</v>
      </c>
      <c r="JXY109" s="107">
        <v>7409</v>
      </c>
      <c r="JXZ109" s="29">
        <v>7410</v>
      </c>
      <c r="JYA109" s="107">
        <v>7411</v>
      </c>
      <c r="JYB109" s="29">
        <v>7412</v>
      </c>
      <c r="JYC109" s="107">
        <v>7413</v>
      </c>
      <c r="JYD109" s="29">
        <v>7414</v>
      </c>
      <c r="JYE109" s="107">
        <v>7415</v>
      </c>
      <c r="JYF109" s="29">
        <v>7416</v>
      </c>
      <c r="JYG109" s="107">
        <v>7417</v>
      </c>
      <c r="JYH109" s="29">
        <v>7418</v>
      </c>
      <c r="JYI109" s="107">
        <v>7419</v>
      </c>
      <c r="JYJ109" s="29">
        <v>7420</v>
      </c>
      <c r="JYK109" s="107">
        <v>7421</v>
      </c>
      <c r="JYL109" s="29">
        <v>7422</v>
      </c>
      <c r="JYM109" s="107">
        <v>7423</v>
      </c>
      <c r="JYN109" s="29">
        <v>7424</v>
      </c>
      <c r="JYO109" s="107">
        <v>7425</v>
      </c>
      <c r="JYP109" s="29">
        <v>7426</v>
      </c>
      <c r="JYQ109" s="107">
        <v>7427</v>
      </c>
      <c r="JYR109" s="29">
        <v>7428</v>
      </c>
      <c r="JYS109" s="107">
        <v>7429</v>
      </c>
      <c r="JYT109" s="29">
        <v>7430</v>
      </c>
      <c r="JYU109" s="107">
        <v>7431</v>
      </c>
      <c r="JYV109" s="29">
        <v>7432</v>
      </c>
      <c r="JYW109" s="107">
        <v>7433</v>
      </c>
      <c r="JYX109" s="29">
        <v>7434</v>
      </c>
      <c r="JYY109" s="107">
        <v>7435</v>
      </c>
      <c r="JYZ109" s="29">
        <v>7436</v>
      </c>
      <c r="JZA109" s="107">
        <v>7437</v>
      </c>
      <c r="JZB109" s="29">
        <v>7438</v>
      </c>
      <c r="JZC109" s="107">
        <v>7439</v>
      </c>
      <c r="JZD109" s="29">
        <v>7440</v>
      </c>
      <c r="JZE109" s="107">
        <v>7441</v>
      </c>
      <c r="JZF109" s="29">
        <v>7442</v>
      </c>
      <c r="JZG109" s="107">
        <v>7443</v>
      </c>
      <c r="JZH109" s="29">
        <v>7444</v>
      </c>
      <c r="JZI109" s="107">
        <v>7445</v>
      </c>
      <c r="JZJ109" s="29">
        <v>7446</v>
      </c>
      <c r="JZK109" s="107">
        <v>7447</v>
      </c>
      <c r="JZL109" s="29">
        <v>7448</v>
      </c>
      <c r="JZM109" s="107">
        <v>7449</v>
      </c>
      <c r="JZN109" s="29">
        <v>7450</v>
      </c>
      <c r="JZO109" s="107">
        <v>7451</v>
      </c>
      <c r="JZP109" s="29">
        <v>7452</v>
      </c>
      <c r="JZQ109" s="107">
        <v>7453</v>
      </c>
      <c r="JZR109" s="29">
        <v>7454</v>
      </c>
      <c r="JZS109" s="107">
        <v>7455</v>
      </c>
      <c r="JZT109" s="29">
        <v>7456</v>
      </c>
      <c r="JZU109" s="107">
        <v>7457</v>
      </c>
      <c r="JZV109" s="29">
        <v>7458</v>
      </c>
      <c r="JZW109" s="107">
        <v>7459</v>
      </c>
      <c r="JZX109" s="29">
        <v>7460</v>
      </c>
      <c r="JZY109" s="107">
        <v>7461</v>
      </c>
      <c r="JZZ109" s="29">
        <v>7462</v>
      </c>
      <c r="KAA109" s="107">
        <v>7463</v>
      </c>
      <c r="KAB109" s="29">
        <v>7464</v>
      </c>
      <c r="KAC109" s="107">
        <v>7465</v>
      </c>
      <c r="KAD109" s="29">
        <v>7466</v>
      </c>
      <c r="KAE109" s="107">
        <v>7467</v>
      </c>
      <c r="KAF109" s="29">
        <v>7468</v>
      </c>
      <c r="KAG109" s="107">
        <v>7469</v>
      </c>
      <c r="KAH109" s="29">
        <v>7470</v>
      </c>
      <c r="KAI109" s="107">
        <v>7471</v>
      </c>
      <c r="KAJ109" s="29">
        <v>7472</v>
      </c>
      <c r="KAK109" s="107">
        <v>7473</v>
      </c>
      <c r="KAL109" s="29">
        <v>7474</v>
      </c>
      <c r="KAM109" s="107">
        <v>7475</v>
      </c>
      <c r="KAN109" s="29">
        <v>7476</v>
      </c>
      <c r="KAO109" s="107">
        <v>7477</v>
      </c>
      <c r="KAP109" s="29">
        <v>7478</v>
      </c>
      <c r="KAQ109" s="107">
        <v>7479</v>
      </c>
      <c r="KAR109" s="29">
        <v>7480</v>
      </c>
      <c r="KAS109" s="107">
        <v>7481</v>
      </c>
      <c r="KAT109" s="29">
        <v>7482</v>
      </c>
      <c r="KAU109" s="107">
        <v>7483</v>
      </c>
      <c r="KAV109" s="29">
        <v>7484</v>
      </c>
      <c r="KAW109" s="107">
        <v>7485</v>
      </c>
      <c r="KAX109" s="29">
        <v>7486</v>
      </c>
      <c r="KAY109" s="107">
        <v>7487</v>
      </c>
      <c r="KAZ109" s="29">
        <v>7488</v>
      </c>
      <c r="KBA109" s="107">
        <v>7489</v>
      </c>
      <c r="KBB109" s="29">
        <v>7490</v>
      </c>
      <c r="KBC109" s="107">
        <v>7491</v>
      </c>
      <c r="KBD109" s="29">
        <v>7492</v>
      </c>
      <c r="KBE109" s="107">
        <v>7493</v>
      </c>
      <c r="KBF109" s="29">
        <v>7494</v>
      </c>
      <c r="KBG109" s="107">
        <v>7495</v>
      </c>
      <c r="KBH109" s="29">
        <v>7496</v>
      </c>
      <c r="KBI109" s="107">
        <v>7497</v>
      </c>
      <c r="KBJ109" s="29">
        <v>7498</v>
      </c>
      <c r="KBK109" s="107">
        <v>7499</v>
      </c>
      <c r="KBL109" s="29">
        <v>7500</v>
      </c>
      <c r="KBM109" s="107">
        <v>7501</v>
      </c>
      <c r="KBN109" s="29">
        <v>7502</v>
      </c>
      <c r="KBO109" s="107">
        <v>7503</v>
      </c>
      <c r="KBP109" s="29">
        <v>7504</v>
      </c>
      <c r="KBQ109" s="107">
        <v>7505</v>
      </c>
      <c r="KBR109" s="29">
        <v>7506</v>
      </c>
      <c r="KBS109" s="107">
        <v>7507</v>
      </c>
      <c r="KBT109" s="29">
        <v>7508</v>
      </c>
      <c r="KBU109" s="107">
        <v>7509</v>
      </c>
      <c r="KBV109" s="29">
        <v>7510</v>
      </c>
      <c r="KBW109" s="107">
        <v>7511</v>
      </c>
      <c r="KBX109" s="29">
        <v>7512</v>
      </c>
      <c r="KBY109" s="107">
        <v>7513</v>
      </c>
      <c r="KBZ109" s="29">
        <v>7514</v>
      </c>
      <c r="KCA109" s="107">
        <v>7515</v>
      </c>
      <c r="KCB109" s="29">
        <v>7516</v>
      </c>
      <c r="KCC109" s="107">
        <v>7517</v>
      </c>
      <c r="KCD109" s="29">
        <v>7518</v>
      </c>
      <c r="KCE109" s="107">
        <v>7519</v>
      </c>
      <c r="KCF109" s="29">
        <v>7520</v>
      </c>
      <c r="KCG109" s="107">
        <v>7521</v>
      </c>
      <c r="KCH109" s="29">
        <v>7522</v>
      </c>
      <c r="KCI109" s="107">
        <v>7523</v>
      </c>
      <c r="KCJ109" s="29">
        <v>7524</v>
      </c>
      <c r="KCK109" s="107">
        <v>7525</v>
      </c>
      <c r="KCL109" s="29">
        <v>7526</v>
      </c>
      <c r="KCM109" s="107">
        <v>7527</v>
      </c>
      <c r="KCN109" s="29">
        <v>7528</v>
      </c>
      <c r="KCO109" s="107">
        <v>7529</v>
      </c>
      <c r="KCP109" s="29">
        <v>7530</v>
      </c>
      <c r="KCQ109" s="107">
        <v>7531</v>
      </c>
      <c r="KCR109" s="29">
        <v>7532</v>
      </c>
      <c r="KCS109" s="107">
        <v>7533</v>
      </c>
      <c r="KCT109" s="29">
        <v>7534</v>
      </c>
      <c r="KCU109" s="107">
        <v>7535</v>
      </c>
      <c r="KCV109" s="29">
        <v>7536</v>
      </c>
      <c r="KCW109" s="107">
        <v>7537</v>
      </c>
      <c r="KCX109" s="29">
        <v>7538</v>
      </c>
      <c r="KCY109" s="107">
        <v>7539</v>
      </c>
      <c r="KCZ109" s="29">
        <v>7540</v>
      </c>
      <c r="KDA109" s="107">
        <v>7541</v>
      </c>
      <c r="KDB109" s="29">
        <v>7542</v>
      </c>
      <c r="KDC109" s="107">
        <v>7543</v>
      </c>
      <c r="KDD109" s="29">
        <v>7544</v>
      </c>
      <c r="KDE109" s="107">
        <v>7545</v>
      </c>
      <c r="KDF109" s="29">
        <v>7546</v>
      </c>
      <c r="KDG109" s="107">
        <v>7547</v>
      </c>
      <c r="KDH109" s="29">
        <v>7548</v>
      </c>
      <c r="KDI109" s="107">
        <v>7549</v>
      </c>
      <c r="KDJ109" s="29">
        <v>7550</v>
      </c>
      <c r="KDK109" s="107">
        <v>7551</v>
      </c>
      <c r="KDL109" s="29">
        <v>7552</v>
      </c>
      <c r="KDM109" s="107">
        <v>7553</v>
      </c>
      <c r="KDN109" s="29">
        <v>7554</v>
      </c>
      <c r="KDO109" s="107">
        <v>7555</v>
      </c>
      <c r="KDP109" s="29">
        <v>7556</v>
      </c>
      <c r="KDQ109" s="107">
        <v>7557</v>
      </c>
      <c r="KDR109" s="29">
        <v>7558</v>
      </c>
      <c r="KDS109" s="107">
        <v>7559</v>
      </c>
      <c r="KDT109" s="29">
        <v>7560</v>
      </c>
      <c r="KDU109" s="107">
        <v>7561</v>
      </c>
      <c r="KDV109" s="29">
        <v>7562</v>
      </c>
      <c r="KDW109" s="107">
        <v>7563</v>
      </c>
      <c r="KDX109" s="29">
        <v>7564</v>
      </c>
      <c r="KDY109" s="107">
        <v>7565</v>
      </c>
      <c r="KDZ109" s="29">
        <v>7566</v>
      </c>
      <c r="KEA109" s="107">
        <v>7567</v>
      </c>
      <c r="KEB109" s="29">
        <v>7568</v>
      </c>
      <c r="KEC109" s="107">
        <v>7569</v>
      </c>
      <c r="KED109" s="29">
        <v>7570</v>
      </c>
      <c r="KEE109" s="107">
        <v>7571</v>
      </c>
      <c r="KEF109" s="29">
        <v>7572</v>
      </c>
      <c r="KEG109" s="107">
        <v>7573</v>
      </c>
      <c r="KEH109" s="29">
        <v>7574</v>
      </c>
      <c r="KEI109" s="107">
        <v>7575</v>
      </c>
      <c r="KEJ109" s="29">
        <v>7576</v>
      </c>
      <c r="KEK109" s="107">
        <v>7577</v>
      </c>
      <c r="KEL109" s="29">
        <v>7578</v>
      </c>
      <c r="KEM109" s="107">
        <v>7579</v>
      </c>
      <c r="KEN109" s="29">
        <v>7580</v>
      </c>
      <c r="KEO109" s="107">
        <v>7581</v>
      </c>
      <c r="KEP109" s="29">
        <v>7582</v>
      </c>
      <c r="KEQ109" s="107">
        <v>7583</v>
      </c>
      <c r="KER109" s="29">
        <v>7584</v>
      </c>
      <c r="KES109" s="107">
        <v>7585</v>
      </c>
      <c r="KET109" s="29">
        <v>7586</v>
      </c>
      <c r="KEU109" s="107">
        <v>7587</v>
      </c>
      <c r="KEV109" s="29">
        <v>7588</v>
      </c>
      <c r="KEW109" s="107">
        <v>7589</v>
      </c>
      <c r="KEX109" s="29">
        <v>7590</v>
      </c>
      <c r="KEY109" s="107">
        <v>7591</v>
      </c>
      <c r="KEZ109" s="29">
        <v>7592</v>
      </c>
      <c r="KFA109" s="107">
        <v>7593</v>
      </c>
      <c r="KFB109" s="29">
        <v>7594</v>
      </c>
      <c r="KFC109" s="107">
        <v>7595</v>
      </c>
      <c r="KFD109" s="29">
        <v>7596</v>
      </c>
      <c r="KFE109" s="107">
        <v>7597</v>
      </c>
      <c r="KFF109" s="29">
        <v>7598</v>
      </c>
      <c r="KFG109" s="107">
        <v>7599</v>
      </c>
      <c r="KFH109" s="29">
        <v>7600</v>
      </c>
      <c r="KFI109" s="107">
        <v>7601</v>
      </c>
      <c r="KFJ109" s="29">
        <v>7602</v>
      </c>
      <c r="KFK109" s="107">
        <v>7603</v>
      </c>
      <c r="KFL109" s="29">
        <v>7604</v>
      </c>
      <c r="KFM109" s="107">
        <v>7605</v>
      </c>
      <c r="KFN109" s="29">
        <v>7606</v>
      </c>
      <c r="KFO109" s="107">
        <v>7607</v>
      </c>
      <c r="KFP109" s="29">
        <v>7608</v>
      </c>
      <c r="KFQ109" s="107">
        <v>7609</v>
      </c>
      <c r="KFR109" s="29">
        <v>7610</v>
      </c>
      <c r="KFS109" s="107">
        <v>7611</v>
      </c>
      <c r="KFT109" s="29">
        <v>7612</v>
      </c>
      <c r="KFU109" s="107">
        <v>7613</v>
      </c>
      <c r="KFV109" s="29">
        <v>7614</v>
      </c>
      <c r="KFW109" s="107">
        <v>7615</v>
      </c>
      <c r="KFX109" s="29">
        <v>7616</v>
      </c>
      <c r="KFY109" s="107">
        <v>7617</v>
      </c>
      <c r="KFZ109" s="29">
        <v>7618</v>
      </c>
      <c r="KGA109" s="107">
        <v>7619</v>
      </c>
      <c r="KGB109" s="29">
        <v>7620</v>
      </c>
      <c r="KGC109" s="107">
        <v>7621</v>
      </c>
      <c r="KGD109" s="29">
        <v>7622</v>
      </c>
      <c r="KGE109" s="107">
        <v>7623</v>
      </c>
      <c r="KGF109" s="29">
        <v>7624</v>
      </c>
      <c r="KGG109" s="107">
        <v>7625</v>
      </c>
      <c r="KGH109" s="29">
        <v>7626</v>
      </c>
      <c r="KGI109" s="107">
        <v>7627</v>
      </c>
      <c r="KGJ109" s="29">
        <v>7628</v>
      </c>
      <c r="KGK109" s="107">
        <v>7629</v>
      </c>
      <c r="KGL109" s="29">
        <v>7630</v>
      </c>
      <c r="KGM109" s="107">
        <v>7631</v>
      </c>
      <c r="KGN109" s="29">
        <v>7632</v>
      </c>
      <c r="KGO109" s="107">
        <v>7633</v>
      </c>
      <c r="KGP109" s="29">
        <v>7634</v>
      </c>
      <c r="KGQ109" s="107">
        <v>7635</v>
      </c>
      <c r="KGR109" s="29">
        <v>7636</v>
      </c>
      <c r="KGS109" s="107">
        <v>7637</v>
      </c>
      <c r="KGT109" s="29">
        <v>7638</v>
      </c>
      <c r="KGU109" s="107">
        <v>7639</v>
      </c>
      <c r="KGV109" s="29">
        <v>7640</v>
      </c>
      <c r="KGW109" s="107">
        <v>7641</v>
      </c>
      <c r="KGX109" s="29">
        <v>7642</v>
      </c>
      <c r="KGY109" s="107">
        <v>7643</v>
      </c>
      <c r="KGZ109" s="29">
        <v>7644</v>
      </c>
      <c r="KHA109" s="107">
        <v>7645</v>
      </c>
      <c r="KHB109" s="29">
        <v>7646</v>
      </c>
      <c r="KHC109" s="107">
        <v>7647</v>
      </c>
      <c r="KHD109" s="29">
        <v>7648</v>
      </c>
      <c r="KHE109" s="107">
        <v>7649</v>
      </c>
      <c r="KHF109" s="29">
        <v>7650</v>
      </c>
      <c r="KHG109" s="107">
        <v>7651</v>
      </c>
      <c r="KHH109" s="29">
        <v>7652</v>
      </c>
      <c r="KHI109" s="107">
        <v>7653</v>
      </c>
      <c r="KHJ109" s="29">
        <v>7654</v>
      </c>
      <c r="KHK109" s="107">
        <v>7655</v>
      </c>
      <c r="KHL109" s="29">
        <v>7656</v>
      </c>
      <c r="KHM109" s="107">
        <v>7657</v>
      </c>
      <c r="KHN109" s="29">
        <v>7658</v>
      </c>
      <c r="KHO109" s="107">
        <v>7659</v>
      </c>
      <c r="KHP109" s="29">
        <v>7660</v>
      </c>
      <c r="KHQ109" s="107">
        <v>7661</v>
      </c>
      <c r="KHR109" s="29">
        <v>7662</v>
      </c>
      <c r="KHS109" s="107">
        <v>7663</v>
      </c>
      <c r="KHT109" s="29">
        <v>7664</v>
      </c>
      <c r="KHU109" s="107">
        <v>7665</v>
      </c>
      <c r="KHV109" s="29">
        <v>7666</v>
      </c>
      <c r="KHW109" s="107">
        <v>7667</v>
      </c>
      <c r="KHX109" s="29">
        <v>7668</v>
      </c>
      <c r="KHY109" s="107">
        <v>7669</v>
      </c>
      <c r="KHZ109" s="29">
        <v>7670</v>
      </c>
      <c r="KIA109" s="107">
        <v>7671</v>
      </c>
      <c r="KIB109" s="29">
        <v>7672</v>
      </c>
      <c r="KIC109" s="107">
        <v>7673</v>
      </c>
      <c r="KID109" s="29">
        <v>7674</v>
      </c>
      <c r="KIE109" s="107">
        <v>7675</v>
      </c>
      <c r="KIF109" s="29">
        <v>7676</v>
      </c>
      <c r="KIG109" s="107">
        <v>7677</v>
      </c>
      <c r="KIH109" s="29">
        <v>7678</v>
      </c>
      <c r="KII109" s="107">
        <v>7679</v>
      </c>
      <c r="KIJ109" s="29">
        <v>7680</v>
      </c>
      <c r="KIK109" s="107">
        <v>7681</v>
      </c>
      <c r="KIL109" s="29">
        <v>7682</v>
      </c>
      <c r="KIM109" s="107">
        <v>7683</v>
      </c>
      <c r="KIN109" s="29">
        <v>7684</v>
      </c>
      <c r="KIO109" s="107">
        <v>7685</v>
      </c>
      <c r="KIP109" s="29">
        <v>7686</v>
      </c>
      <c r="KIQ109" s="107">
        <v>7687</v>
      </c>
      <c r="KIR109" s="29">
        <v>7688</v>
      </c>
      <c r="KIS109" s="107">
        <v>7689</v>
      </c>
      <c r="KIT109" s="29">
        <v>7690</v>
      </c>
      <c r="KIU109" s="107">
        <v>7691</v>
      </c>
      <c r="KIV109" s="29">
        <v>7692</v>
      </c>
      <c r="KIW109" s="107">
        <v>7693</v>
      </c>
      <c r="KIX109" s="29">
        <v>7694</v>
      </c>
      <c r="KIY109" s="107">
        <v>7695</v>
      </c>
      <c r="KIZ109" s="29">
        <v>7696</v>
      </c>
      <c r="KJA109" s="107">
        <v>7697</v>
      </c>
      <c r="KJB109" s="29">
        <v>7698</v>
      </c>
      <c r="KJC109" s="107">
        <v>7699</v>
      </c>
      <c r="KJD109" s="29">
        <v>7700</v>
      </c>
      <c r="KJE109" s="107">
        <v>7701</v>
      </c>
      <c r="KJF109" s="29">
        <v>7702</v>
      </c>
      <c r="KJG109" s="107">
        <v>7703</v>
      </c>
      <c r="KJH109" s="29">
        <v>7704</v>
      </c>
      <c r="KJI109" s="107">
        <v>7705</v>
      </c>
      <c r="KJJ109" s="29">
        <v>7706</v>
      </c>
      <c r="KJK109" s="107">
        <v>7707</v>
      </c>
      <c r="KJL109" s="29">
        <v>7708</v>
      </c>
      <c r="KJM109" s="107">
        <v>7709</v>
      </c>
      <c r="KJN109" s="29">
        <v>7710</v>
      </c>
      <c r="KJO109" s="107">
        <v>7711</v>
      </c>
      <c r="KJP109" s="29">
        <v>7712</v>
      </c>
      <c r="KJQ109" s="107">
        <v>7713</v>
      </c>
      <c r="KJR109" s="29">
        <v>7714</v>
      </c>
      <c r="KJS109" s="107">
        <v>7715</v>
      </c>
      <c r="KJT109" s="29">
        <v>7716</v>
      </c>
      <c r="KJU109" s="107">
        <v>7717</v>
      </c>
      <c r="KJV109" s="29">
        <v>7718</v>
      </c>
      <c r="KJW109" s="107">
        <v>7719</v>
      </c>
      <c r="KJX109" s="29">
        <v>7720</v>
      </c>
      <c r="KJY109" s="107">
        <v>7721</v>
      </c>
      <c r="KJZ109" s="29">
        <v>7722</v>
      </c>
      <c r="KKA109" s="107">
        <v>7723</v>
      </c>
      <c r="KKB109" s="29">
        <v>7724</v>
      </c>
      <c r="KKC109" s="107">
        <v>7725</v>
      </c>
      <c r="KKD109" s="29">
        <v>7726</v>
      </c>
      <c r="KKE109" s="107">
        <v>7727</v>
      </c>
      <c r="KKF109" s="29">
        <v>7728</v>
      </c>
      <c r="KKG109" s="107">
        <v>7729</v>
      </c>
      <c r="KKH109" s="29">
        <v>7730</v>
      </c>
      <c r="KKI109" s="107">
        <v>7731</v>
      </c>
      <c r="KKJ109" s="29">
        <v>7732</v>
      </c>
      <c r="KKK109" s="107">
        <v>7733</v>
      </c>
      <c r="KKL109" s="29">
        <v>7734</v>
      </c>
      <c r="KKM109" s="107">
        <v>7735</v>
      </c>
      <c r="KKN109" s="29">
        <v>7736</v>
      </c>
      <c r="KKO109" s="107">
        <v>7737</v>
      </c>
      <c r="KKP109" s="29">
        <v>7738</v>
      </c>
      <c r="KKQ109" s="107">
        <v>7739</v>
      </c>
      <c r="KKR109" s="29">
        <v>7740</v>
      </c>
      <c r="KKS109" s="107">
        <v>7741</v>
      </c>
      <c r="KKT109" s="29">
        <v>7742</v>
      </c>
      <c r="KKU109" s="107">
        <v>7743</v>
      </c>
      <c r="KKV109" s="29">
        <v>7744</v>
      </c>
      <c r="KKW109" s="107">
        <v>7745</v>
      </c>
      <c r="KKX109" s="29">
        <v>7746</v>
      </c>
      <c r="KKY109" s="107">
        <v>7747</v>
      </c>
      <c r="KKZ109" s="29">
        <v>7748</v>
      </c>
      <c r="KLA109" s="107">
        <v>7749</v>
      </c>
      <c r="KLB109" s="29">
        <v>7750</v>
      </c>
      <c r="KLC109" s="107">
        <v>7751</v>
      </c>
      <c r="KLD109" s="29">
        <v>7752</v>
      </c>
      <c r="KLE109" s="107">
        <v>7753</v>
      </c>
      <c r="KLF109" s="29">
        <v>7754</v>
      </c>
      <c r="KLG109" s="107">
        <v>7755</v>
      </c>
      <c r="KLH109" s="29">
        <v>7756</v>
      </c>
      <c r="KLI109" s="107">
        <v>7757</v>
      </c>
      <c r="KLJ109" s="29">
        <v>7758</v>
      </c>
      <c r="KLK109" s="107">
        <v>7759</v>
      </c>
      <c r="KLL109" s="29">
        <v>7760</v>
      </c>
      <c r="KLM109" s="107">
        <v>7761</v>
      </c>
      <c r="KLN109" s="29">
        <v>7762</v>
      </c>
      <c r="KLO109" s="107">
        <v>7763</v>
      </c>
      <c r="KLP109" s="29">
        <v>7764</v>
      </c>
      <c r="KLQ109" s="107">
        <v>7765</v>
      </c>
      <c r="KLR109" s="29">
        <v>7766</v>
      </c>
      <c r="KLS109" s="107">
        <v>7767</v>
      </c>
      <c r="KLT109" s="29">
        <v>7768</v>
      </c>
      <c r="KLU109" s="107">
        <v>7769</v>
      </c>
      <c r="KLV109" s="29">
        <v>7770</v>
      </c>
      <c r="KLW109" s="107">
        <v>7771</v>
      </c>
      <c r="KLX109" s="29">
        <v>7772</v>
      </c>
      <c r="KLY109" s="107">
        <v>7773</v>
      </c>
      <c r="KLZ109" s="29">
        <v>7774</v>
      </c>
      <c r="KMA109" s="107">
        <v>7775</v>
      </c>
      <c r="KMB109" s="29">
        <v>7776</v>
      </c>
      <c r="KMC109" s="107">
        <v>7777</v>
      </c>
      <c r="KMD109" s="29">
        <v>7778</v>
      </c>
      <c r="KME109" s="107">
        <v>7779</v>
      </c>
      <c r="KMF109" s="29">
        <v>7780</v>
      </c>
      <c r="KMG109" s="107">
        <v>7781</v>
      </c>
      <c r="KMH109" s="29">
        <v>7782</v>
      </c>
      <c r="KMI109" s="107">
        <v>7783</v>
      </c>
      <c r="KMJ109" s="29">
        <v>7784</v>
      </c>
      <c r="KMK109" s="107">
        <v>7785</v>
      </c>
      <c r="KML109" s="29">
        <v>7786</v>
      </c>
      <c r="KMM109" s="107">
        <v>7787</v>
      </c>
      <c r="KMN109" s="29">
        <v>7788</v>
      </c>
      <c r="KMO109" s="107">
        <v>7789</v>
      </c>
      <c r="KMP109" s="29">
        <v>7790</v>
      </c>
      <c r="KMQ109" s="107">
        <v>7791</v>
      </c>
      <c r="KMR109" s="29">
        <v>7792</v>
      </c>
      <c r="KMS109" s="107">
        <v>7793</v>
      </c>
      <c r="KMT109" s="29">
        <v>7794</v>
      </c>
      <c r="KMU109" s="107">
        <v>7795</v>
      </c>
      <c r="KMV109" s="29">
        <v>7796</v>
      </c>
      <c r="KMW109" s="107">
        <v>7797</v>
      </c>
      <c r="KMX109" s="29">
        <v>7798</v>
      </c>
      <c r="KMY109" s="107">
        <v>7799</v>
      </c>
      <c r="KMZ109" s="29">
        <v>7800</v>
      </c>
      <c r="KNA109" s="107">
        <v>7801</v>
      </c>
      <c r="KNB109" s="29">
        <v>7802</v>
      </c>
      <c r="KNC109" s="107">
        <v>7803</v>
      </c>
      <c r="KND109" s="29">
        <v>7804</v>
      </c>
      <c r="KNE109" s="107">
        <v>7805</v>
      </c>
      <c r="KNF109" s="29">
        <v>7806</v>
      </c>
      <c r="KNG109" s="107">
        <v>7807</v>
      </c>
      <c r="KNH109" s="29">
        <v>7808</v>
      </c>
      <c r="KNI109" s="107">
        <v>7809</v>
      </c>
      <c r="KNJ109" s="29">
        <v>7810</v>
      </c>
      <c r="KNK109" s="107">
        <v>7811</v>
      </c>
      <c r="KNL109" s="29">
        <v>7812</v>
      </c>
      <c r="KNM109" s="107">
        <v>7813</v>
      </c>
      <c r="KNN109" s="29">
        <v>7814</v>
      </c>
      <c r="KNO109" s="107">
        <v>7815</v>
      </c>
      <c r="KNP109" s="29">
        <v>7816</v>
      </c>
      <c r="KNQ109" s="107">
        <v>7817</v>
      </c>
      <c r="KNR109" s="29">
        <v>7818</v>
      </c>
      <c r="KNS109" s="107">
        <v>7819</v>
      </c>
      <c r="KNT109" s="29">
        <v>7820</v>
      </c>
      <c r="KNU109" s="107">
        <v>7821</v>
      </c>
      <c r="KNV109" s="29">
        <v>7822</v>
      </c>
      <c r="KNW109" s="107">
        <v>7823</v>
      </c>
      <c r="KNX109" s="29">
        <v>7824</v>
      </c>
      <c r="KNY109" s="107">
        <v>7825</v>
      </c>
      <c r="KNZ109" s="29">
        <v>7826</v>
      </c>
      <c r="KOA109" s="107">
        <v>7827</v>
      </c>
      <c r="KOB109" s="29">
        <v>7828</v>
      </c>
      <c r="KOC109" s="107">
        <v>7829</v>
      </c>
      <c r="KOD109" s="29">
        <v>7830</v>
      </c>
      <c r="KOE109" s="107">
        <v>7831</v>
      </c>
      <c r="KOF109" s="29">
        <v>7832</v>
      </c>
      <c r="KOG109" s="107">
        <v>7833</v>
      </c>
      <c r="KOH109" s="29">
        <v>7834</v>
      </c>
      <c r="KOI109" s="107">
        <v>7835</v>
      </c>
      <c r="KOJ109" s="29">
        <v>7836</v>
      </c>
      <c r="KOK109" s="107">
        <v>7837</v>
      </c>
      <c r="KOL109" s="29">
        <v>7838</v>
      </c>
      <c r="KOM109" s="107">
        <v>7839</v>
      </c>
      <c r="KON109" s="29">
        <v>7840</v>
      </c>
      <c r="KOO109" s="107">
        <v>7841</v>
      </c>
      <c r="KOP109" s="29">
        <v>7842</v>
      </c>
      <c r="KOQ109" s="107">
        <v>7843</v>
      </c>
      <c r="KOR109" s="29">
        <v>7844</v>
      </c>
      <c r="KOS109" s="107">
        <v>7845</v>
      </c>
      <c r="KOT109" s="29">
        <v>7846</v>
      </c>
      <c r="KOU109" s="107">
        <v>7847</v>
      </c>
      <c r="KOV109" s="29">
        <v>7848</v>
      </c>
      <c r="KOW109" s="107">
        <v>7849</v>
      </c>
      <c r="KOX109" s="29">
        <v>7850</v>
      </c>
      <c r="KOY109" s="107">
        <v>7851</v>
      </c>
      <c r="KOZ109" s="29">
        <v>7852</v>
      </c>
      <c r="KPA109" s="107">
        <v>7853</v>
      </c>
      <c r="KPB109" s="29">
        <v>7854</v>
      </c>
      <c r="KPC109" s="107">
        <v>7855</v>
      </c>
      <c r="KPD109" s="29">
        <v>7856</v>
      </c>
      <c r="KPE109" s="107">
        <v>7857</v>
      </c>
      <c r="KPF109" s="29">
        <v>7858</v>
      </c>
      <c r="KPG109" s="107">
        <v>7859</v>
      </c>
      <c r="KPH109" s="29">
        <v>7860</v>
      </c>
      <c r="KPI109" s="107">
        <v>7861</v>
      </c>
      <c r="KPJ109" s="29">
        <v>7862</v>
      </c>
      <c r="KPK109" s="107">
        <v>7863</v>
      </c>
      <c r="KPL109" s="29">
        <v>7864</v>
      </c>
      <c r="KPM109" s="107">
        <v>7865</v>
      </c>
      <c r="KPN109" s="29">
        <v>7866</v>
      </c>
      <c r="KPO109" s="107">
        <v>7867</v>
      </c>
      <c r="KPP109" s="29">
        <v>7868</v>
      </c>
      <c r="KPQ109" s="107">
        <v>7869</v>
      </c>
      <c r="KPR109" s="29">
        <v>7870</v>
      </c>
      <c r="KPS109" s="107">
        <v>7871</v>
      </c>
      <c r="KPT109" s="29">
        <v>7872</v>
      </c>
      <c r="KPU109" s="107">
        <v>7873</v>
      </c>
      <c r="KPV109" s="29">
        <v>7874</v>
      </c>
      <c r="KPW109" s="107">
        <v>7875</v>
      </c>
      <c r="KPX109" s="29">
        <v>7876</v>
      </c>
      <c r="KPY109" s="107">
        <v>7877</v>
      </c>
      <c r="KPZ109" s="29">
        <v>7878</v>
      </c>
      <c r="KQA109" s="107">
        <v>7879</v>
      </c>
      <c r="KQB109" s="29">
        <v>7880</v>
      </c>
      <c r="KQC109" s="107">
        <v>7881</v>
      </c>
      <c r="KQD109" s="29">
        <v>7882</v>
      </c>
      <c r="KQE109" s="107">
        <v>7883</v>
      </c>
      <c r="KQF109" s="29">
        <v>7884</v>
      </c>
      <c r="KQG109" s="107">
        <v>7885</v>
      </c>
      <c r="KQH109" s="29">
        <v>7886</v>
      </c>
      <c r="KQI109" s="107">
        <v>7887</v>
      </c>
      <c r="KQJ109" s="29">
        <v>7888</v>
      </c>
      <c r="KQK109" s="107">
        <v>7889</v>
      </c>
      <c r="KQL109" s="29">
        <v>7890</v>
      </c>
      <c r="KQM109" s="107">
        <v>7891</v>
      </c>
      <c r="KQN109" s="29">
        <v>7892</v>
      </c>
      <c r="KQO109" s="107">
        <v>7893</v>
      </c>
      <c r="KQP109" s="29">
        <v>7894</v>
      </c>
      <c r="KQQ109" s="107">
        <v>7895</v>
      </c>
      <c r="KQR109" s="29">
        <v>7896</v>
      </c>
      <c r="KQS109" s="107">
        <v>7897</v>
      </c>
      <c r="KQT109" s="29">
        <v>7898</v>
      </c>
      <c r="KQU109" s="107">
        <v>7899</v>
      </c>
      <c r="KQV109" s="29">
        <v>7900</v>
      </c>
      <c r="KQW109" s="107">
        <v>7901</v>
      </c>
      <c r="KQX109" s="29">
        <v>7902</v>
      </c>
      <c r="KQY109" s="107">
        <v>7903</v>
      </c>
      <c r="KQZ109" s="29">
        <v>7904</v>
      </c>
      <c r="KRA109" s="107">
        <v>7905</v>
      </c>
      <c r="KRB109" s="29">
        <v>7906</v>
      </c>
      <c r="KRC109" s="107">
        <v>7907</v>
      </c>
      <c r="KRD109" s="29">
        <v>7908</v>
      </c>
      <c r="KRE109" s="107">
        <v>7909</v>
      </c>
      <c r="KRF109" s="29">
        <v>7910</v>
      </c>
      <c r="KRG109" s="107">
        <v>7911</v>
      </c>
      <c r="KRH109" s="29">
        <v>7912</v>
      </c>
      <c r="KRI109" s="107">
        <v>7913</v>
      </c>
      <c r="KRJ109" s="29">
        <v>7914</v>
      </c>
      <c r="KRK109" s="107">
        <v>7915</v>
      </c>
      <c r="KRL109" s="29">
        <v>7916</v>
      </c>
      <c r="KRM109" s="107">
        <v>7917</v>
      </c>
      <c r="KRN109" s="29">
        <v>7918</v>
      </c>
      <c r="KRO109" s="107">
        <v>7919</v>
      </c>
      <c r="KRP109" s="29">
        <v>7920</v>
      </c>
      <c r="KRQ109" s="107">
        <v>7921</v>
      </c>
      <c r="KRR109" s="29">
        <v>7922</v>
      </c>
      <c r="KRS109" s="107">
        <v>7923</v>
      </c>
      <c r="KRT109" s="29">
        <v>7924</v>
      </c>
      <c r="KRU109" s="107">
        <v>7925</v>
      </c>
      <c r="KRV109" s="29">
        <v>7926</v>
      </c>
      <c r="KRW109" s="107">
        <v>7927</v>
      </c>
      <c r="KRX109" s="29">
        <v>7928</v>
      </c>
      <c r="KRY109" s="107">
        <v>7929</v>
      </c>
      <c r="KRZ109" s="29">
        <v>7930</v>
      </c>
      <c r="KSA109" s="107">
        <v>7931</v>
      </c>
      <c r="KSB109" s="29">
        <v>7932</v>
      </c>
      <c r="KSC109" s="107">
        <v>7933</v>
      </c>
      <c r="KSD109" s="29">
        <v>7934</v>
      </c>
      <c r="KSE109" s="107">
        <v>7935</v>
      </c>
      <c r="KSF109" s="29">
        <v>7936</v>
      </c>
      <c r="KSG109" s="107">
        <v>7937</v>
      </c>
      <c r="KSH109" s="29">
        <v>7938</v>
      </c>
      <c r="KSI109" s="107">
        <v>7939</v>
      </c>
      <c r="KSJ109" s="29">
        <v>7940</v>
      </c>
      <c r="KSK109" s="107">
        <v>7941</v>
      </c>
      <c r="KSL109" s="29">
        <v>7942</v>
      </c>
      <c r="KSM109" s="107">
        <v>7943</v>
      </c>
      <c r="KSN109" s="29">
        <v>7944</v>
      </c>
      <c r="KSO109" s="107">
        <v>7945</v>
      </c>
      <c r="KSP109" s="29">
        <v>7946</v>
      </c>
      <c r="KSQ109" s="107">
        <v>7947</v>
      </c>
      <c r="KSR109" s="29">
        <v>7948</v>
      </c>
      <c r="KSS109" s="107">
        <v>7949</v>
      </c>
      <c r="KST109" s="29">
        <v>7950</v>
      </c>
      <c r="KSU109" s="107">
        <v>7951</v>
      </c>
      <c r="KSV109" s="29">
        <v>7952</v>
      </c>
      <c r="KSW109" s="107">
        <v>7953</v>
      </c>
      <c r="KSX109" s="29">
        <v>7954</v>
      </c>
      <c r="KSY109" s="107">
        <v>7955</v>
      </c>
      <c r="KSZ109" s="29">
        <v>7956</v>
      </c>
      <c r="KTA109" s="107">
        <v>7957</v>
      </c>
      <c r="KTB109" s="29">
        <v>7958</v>
      </c>
      <c r="KTC109" s="107">
        <v>7959</v>
      </c>
      <c r="KTD109" s="29">
        <v>7960</v>
      </c>
      <c r="KTE109" s="107">
        <v>7961</v>
      </c>
      <c r="KTF109" s="29">
        <v>7962</v>
      </c>
      <c r="KTG109" s="107">
        <v>7963</v>
      </c>
      <c r="KTH109" s="29">
        <v>7964</v>
      </c>
      <c r="KTI109" s="107">
        <v>7965</v>
      </c>
      <c r="KTJ109" s="29">
        <v>7966</v>
      </c>
      <c r="KTK109" s="107">
        <v>7967</v>
      </c>
      <c r="KTL109" s="29">
        <v>7968</v>
      </c>
      <c r="KTM109" s="107">
        <v>7969</v>
      </c>
      <c r="KTN109" s="29">
        <v>7970</v>
      </c>
      <c r="KTO109" s="107">
        <v>7971</v>
      </c>
      <c r="KTP109" s="29">
        <v>7972</v>
      </c>
      <c r="KTQ109" s="107">
        <v>7973</v>
      </c>
      <c r="KTR109" s="29">
        <v>7974</v>
      </c>
      <c r="KTS109" s="107">
        <v>7975</v>
      </c>
      <c r="KTT109" s="29">
        <v>7976</v>
      </c>
      <c r="KTU109" s="107">
        <v>7977</v>
      </c>
      <c r="KTV109" s="29">
        <v>7978</v>
      </c>
      <c r="KTW109" s="107">
        <v>7979</v>
      </c>
      <c r="KTX109" s="29">
        <v>7980</v>
      </c>
      <c r="KTY109" s="107">
        <v>7981</v>
      </c>
      <c r="KTZ109" s="29">
        <v>7982</v>
      </c>
      <c r="KUA109" s="107">
        <v>7983</v>
      </c>
      <c r="KUB109" s="29">
        <v>7984</v>
      </c>
      <c r="KUC109" s="107">
        <v>7985</v>
      </c>
      <c r="KUD109" s="29">
        <v>7986</v>
      </c>
      <c r="KUE109" s="107">
        <v>7987</v>
      </c>
      <c r="KUF109" s="29">
        <v>7988</v>
      </c>
      <c r="KUG109" s="107">
        <v>7989</v>
      </c>
      <c r="KUH109" s="29">
        <v>7990</v>
      </c>
      <c r="KUI109" s="107">
        <v>7991</v>
      </c>
      <c r="KUJ109" s="29">
        <v>7992</v>
      </c>
      <c r="KUK109" s="107">
        <v>7993</v>
      </c>
      <c r="KUL109" s="29">
        <v>7994</v>
      </c>
      <c r="KUM109" s="107">
        <v>7995</v>
      </c>
      <c r="KUN109" s="29">
        <v>7996</v>
      </c>
      <c r="KUO109" s="107">
        <v>7997</v>
      </c>
      <c r="KUP109" s="29">
        <v>7998</v>
      </c>
      <c r="KUQ109" s="107">
        <v>7999</v>
      </c>
      <c r="KUR109" s="29">
        <v>8000</v>
      </c>
      <c r="KUS109" s="107">
        <v>8001</v>
      </c>
      <c r="KUT109" s="29">
        <v>8002</v>
      </c>
      <c r="KUU109" s="107">
        <v>8003</v>
      </c>
      <c r="KUV109" s="29">
        <v>8004</v>
      </c>
      <c r="KUW109" s="107">
        <v>8005</v>
      </c>
      <c r="KUX109" s="29">
        <v>8006</v>
      </c>
      <c r="KUY109" s="107">
        <v>8007</v>
      </c>
      <c r="KUZ109" s="29">
        <v>8008</v>
      </c>
      <c r="KVA109" s="107">
        <v>8009</v>
      </c>
      <c r="KVB109" s="29">
        <v>8010</v>
      </c>
      <c r="KVC109" s="107">
        <v>8011</v>
      </c>
      <c r="KVD109" s="29">
        <v>8012</v>
      </c>
      <c r="KVE109" s="107">
        <v>8013</v>
      </c>
      <c r="KVF109" s="29">
        <v>8014</v>
      </c>
      <c r="KVG109" s="107">
        <v>8015</v>
      </c>
      <c r="KVH109" s="29">
        <v>8016</v>
      </c>
      <c r="KVI109" s="107">
        <v>8017</v>
      </c>
      <c r="KVJ109" s="29">
        <v>8018</v>
      </c>
      <c r="KVK109" s="107">
        <v>8019</v>
      </c>
      <c r="KVL109" s="29">
        <v>8020</v>
      </c>
      <c r="KVM109" s="107">
        <v>8021</v>
      </c>
      <c r="KVN109" s="29">
        <v>8022</v>
      </c>
      <c r="KVO109" s="107">
        <v>8023</v>
      </c>
      <c r="KVP109" s="29">
        <v>8024</v>
      </c>
      <c r="KVQ109" s="107">
        <v>8025</v>
      </c>
      <c r="KVR109" s="29">
        <v>8026</v>
      </c>
      <c r="KVS109" s="107">
        <v>8027</v>
      </c>
      <c r="KVT109" s="29">
        <v>8028</v>
      </c>
      <c r="KVU109" s="107">
        <v>8029</v>
      </c>
      <c r="KVV109" s="29">
        <v>8030</v>
      </c>
      <c r="KVW109" s="107">
        <v>8031</v>
      </c>
      <c r="KVX109" s="29">
        <v>8032</v>
      </c>
      <c r="KVY109" s="107">
        <v>8033</v>
      </c>
      <c r="KVZ109" s="29">
        <v>8034</v>
      </c>
      <c r="KWA109" s="107">
        <v>8035</v>
      </c>
      <c r="KWB109" s="29">
        <v>8036</v>
      </c>
      <c r="KWC109" s="107">
        <v>8037</v>
      </c>
      <c r="KWD109" s="29">
        <v>8038</v>
      </c>
      <c r="KWE109" s="107">
        <v>8039</v>
      </c>
      <c r="KWF109" s="29">
        <v>8040</v>
      </c>
      <c r="KWG109" s="107">
        <v>8041</v>
      </c>
      <c r="KWH109" s="29">
        <v>8042</v>
      </c>
      <c r="KWI109" s="107">
        <v>8043</v>
      </c>
      <c r="KWJ109" s="29">
        <v>8044</v>
      </c>
      <c r="KWK109" s="107">
        <v>8045</v>
      </c>
      <c r="KWL109" s="29">
        <v>8046</v>
      </c>
      <c r="KWM109" s="107">
        <v>8047</v>
      </c>
      <c r="KWN109" s="29">
        <v>8048</v>
      </c>
      <c r="KWO109" s="107">
        <v>8049</v>
      </c>
      <c r="KWP109" s="29">
        <v>8050</v>
      </c>
      <c r="KWQ109" s="107">
        <v>8051</v>
      </c>
      <c r="KWR109" s="29">
        <v>8052</v>
      </c>
      <c r="KWS109" s="107">
        <v>8053</v>
      </c>
      <c r="KWT109" s="29">
        <v>8054</v>
      </c>
      <c r="KWU109" s="107">
        <v>8055</v>
      </c>
      <c r="KWV109" s="29">
        <v>8056</v>
      </c>
      <c r="KWW109" s="107">
        <v>8057</v>
      </c>
      <c r="KWX109" s="29">
        <v>8058</v>
      </c>
      <c r="KWY109" s="107">
        <v>8059</v>
      </c>
      <c r="KWZ109" s="29">
        <v>8060</v>
      </c>
      <c r="KXA109" s="107">
        <v>8061</v>
      </c>
      <c r="KXB109" s="29">
        <v>8062</v>
      </c>
      <c r="KXC109" s="107">
        <v>8063</v>
      </c>
      <c r="KXD109" s="29">
        <v>8064</v>
      </c>
      <c r="KXE109" s="107">
        <v>8065</v>
      </c>
      <c r="KXF109" s="29">
        <v>8066</v>
      </c>
      <c r="KXG109" s="107">
        <v>8067</v>
      </c>
      <c r="KXH109" s="29">
        <v>8068</v>
      </c>
      <c r="KXI109" s="107">
        <v>8069</v>
      </c>
      <c r="KXJ109" s="29">
        <v>8070</v>
      </c>
      <c r="KXK109" s="107">
        <v>8071</v>
      </c>
      <c r="KXL109" s="29">
        <v>8072</v>
      </c>
      <c r="KXM109" s="107">
        <v>8073</v>
      </c>
      <c r="KXN109" s="29">
        <v>8074</v>
      </c>
      <c r="KXO109" s="107">
        <v>8075</v>
      </c>
      <c r="KXP109" s="29">
        <v>8076</v>
      </c>
      <c r="KXQ109" s="107">
        <v>8077</v>
      </c>
      <c r="KXR109" s="29">
        <v>8078</v>
      </c>
      <c r="KXS109" s="107">
        <v>8079</v>
      </c>
      <c r="KXT109" s="29">
        <v>8080</v>
      </c>
      <c r="KXU109" s="107">
        <v>8081</v>
      </c>
      <c r="KXV109" s="29">
        <v>8082</v>
      </c>
      <c r="KXW109" s="107">
        <v>8083</v>
      </c>
      <c r="KXX109" s="29">
        <v>8084</v>
      </c>
      <c r="KXY109" s="107">
        <v>8085</v>
      </c>
      <c r="KXZ109" s="29">
        <v>8086</v>
      </c>
      <c r="KYA109" s="107">
        <v>8087</v>
      </c>
      <c r="KYB109" s="29">
        <v>8088</v>
      </c>
      <c r="KYC109" s="107">
        <v>8089</v>
      </c>
      <c r="KYD109" s="29">
        <v>8090</v>
      </c>
      <c r="KYE109" s="107">
        <v>8091</v>
      </c>
      <c r="KYF109" s="29">
        <v>8092</v>
      </c>
      <c r="KYG109" s="107">
        <v>8093</v>
      </c>
      <c r="KYH109" s="29">
        <v>8094</v>
      </c>
      <c r="KYI109" s="107">
        <v>8095</v>
      </c>
      <c r="KYJ109" s="29">
        <v>8096</v>
      </c>
      <c r="KYK109" s="107">
        <v>8097</v>
      </c>
      <c r="KYL109" s="29">
        <v>8098</v>
      </c>
      <c r="KYM109" s="107">
        <v>8099</v>
      </c>
      <c r="KYN109" s="29">
        <v>8100</v>
      </c>
      <c r="KYO109" s="107">
        <v>8101</v>
      </c>
      <c r="KYP109" s="29">
        <v>8102</v>
      </c>
      <c r="KYQ109" s="107">
        <v>8103</v>
      </c>
      <c r="KYR109" s="29">
        <v>8104</v>
      </c>
      <c r="KYS109" s="107">
        <v>8105</v>
      </c>
      <c r="KYT109" s="29">
        <v>8106</v>
      </c>
      <c r="KYU109" s="107">
        <v>8107</v>
      </c>
      <c r="KYV109" s="29">
        <v>8108</v>
      </c>
      <c r="KYW109" s="107">
        <v>8109</v>
      </c>
      <c r="KYX109" s="29">
        <v>8110</v>
      </c>
      <c r="KYY109" s="107">
        <v>8111</v>
      </c>
      <c r="KYZ109" s="29">
        <v>8112</v>
      </c>
      <c r="KZA109" s="107">
        <v>8113</v>
      </c>
      <c r="KZB109" s="29">
        <v>8114</v>
      </c>
      <c r="KZC109" s="107">
        <v>8115</v>
      </c>
      <c r="KZD109" s="29">
        <v>8116</v>
      </c>
      <c r="KZE109" s="107">
        <v>8117</v>
      </c>
      <c r="KZF109" s="29">
        <v>8118</v>
      </c>
      <c r="KZG109" s="107">
        <v>8119</v>
      </c>
      <c r="KZH109" s="29">
        <v>8120</v>
      </c>
      <c r="KZI109" s="107">
        <v>8121</v>
      </c>
      <c r="KZJ109" s="29">
        <v>8122</v>
      </c>
      <c r="KZK109" s="107">
        <v>8123</v>
      </c>
      <c r="KZL109" s="29">
        <v>8124</v>
      </c>
      <c r="KZM109" s="107">
        <v>8125</v>
      </c>
      <c r="KZN109" s="29">
        <v>8126</v>
      </c>
      <c r="KZO109" s="107">
        <v>8127</v>
      </c>
      <c r="KZP109" s="29">
        <v>8128</v>
      </c>
      <c r="KZQ109" s="107">
        <v>8129</v>
      </c>
      <c r="KZR109" s="29">
        <v>8130</v>
      </c>
      <c r="KZS109" s="107">
        <v>8131</v>
      </c>
      <c r="KZT109" s="29">
        <v>8132</v>
      </c>
      <c r="KZU109" s="107">
        <v>8133</v>
      </c>
      <c r="KZV109" s="29">
        <v>8134</v>
      </c>
      <c r="KZW109" s="107">
        <v>8135</v>
      </c>
      <c r="KZX109" s="29">
        <v>8136</v>
      </c>
      <c r="KZY109" s="107">
        <v>8137</v>
      </c>
      <c r="KZZ109" s="29">
        <v>8138</v>
      </c>
      <c r="LAA109" s="107">
        <v>8139</v>
      </c>
      <c r="LAB109" s="29">
        <v>8140</v>
      </c>
      <c r="LAC109" s="107">
        <v>8141</v>
      </c>
      <c r="LAD109" s="29">
        <v>8142</v>
      </c>
      <c r="LAE109" s="107">
        <v>8143</v>
      </c>
      <c r="LAF109" s="29">
        <v>8144</v>
      </c>
      <c r="LAG109" s="107">
        <v>8145</v>
      </c>
      <c r="LAH109" s="29">
        <v>8146</v>
      </c>
      <c r="LAI109" s="107">
        <v>8147</v>
      </c>
      <c r="LAJ109" s="29">
        <v>8148</v>
      </c>
      <c r="LAK109" s="107">
        <v>8149</v>
      </c>
      <c r="LAL109" s="29">
        <v>8150</v>
      </c>
      <c r="LAM109" s="107">
        <v>8151</v>
      </c>
      <c r="LAN109" s="29">
        <v>8152</v>
      </c>
      <c r="LAO109" s="107">
        <v>8153</v>
      </c>
      <c r="LAP109" s="29">
        <v>8154</v>
      </c>
      <c r="LAQ109" s="107">
        <v>8155</v>
      </c>
      <c r="LAR109" s="29">
        <v>8156</v>
      </c>
      <c r="LAS109" s="107">
        <v>8157</v>
      </c>
      <c r="LAT109" s="29">
        <v>8158</v>
      </c>
      <c r="LAU109" s="107">
        <v>8159</v>
      </c>
      <c r="LAV109" s="29">
        <v>8160</v>
      </c>
      <c r="LAW109" s="107">
        <v>8161</v>
      </c>
      <c r="LAX109" s="29">
        <v>8162</v>
      </c>
      <c r="LAY109" s="107">
        <v>8163</v>
      </c>
      <c r="LAZ109" s="29">
        <v>8164</v>
      </c>
      <c r="LBA109" s="107">
        <v>8165</v>
      </c>
      <c r="LBB109" s="29">
        <v>8166</v>
      </c>
      <c r="LBC109" s="107">
        <v>8167</v>
      </c>
      <c r="LBD109" s="29">
        <v>8168</v>
      </c>
      <c r="LBE109" s="107">
        <v>8169</v>
      </c>
      <c r="LBF109" s="29">
        <v>8170</v>
      </c>
      <c r="LBG109" s="107">
        <v>8171</v>
      </c>
      <c r="LBH109" s="29">
        <v>8172</v>
      </c>
      <c r="LBI109" s="107">
        <v>8173</v>
      </c>
      <c r="LBJ109" s="29">
        <v>8174</v>
      </c>
      <c r="LBK109" s="107">
        <v>8175</v>
      </c>
      <c r="LBL109" s="29">
        <v>8176</v>
      </c>
      <c r="LBM109" s="107">
        <v>8177</v>
      </c>
      <c r="LBN109" s="29">
        <v>8178</v>
      </c>
      <c r="LBO109" s="107">
        <v>8179</v>
      </c>
      <c r="LBP109" s="29">
        <v>8180</v>
      </c>
      <c r="LBQ109" s="107">
        <v>8181</v>
      </c>
      <c r="LBR109" s="29">
        <v>8182</v>
      </c>
      <c r="LBS109" s="107">
        <v>8183</v>
      </c>
      <c r="LBT109" s="29">
        <v>8184</v>
      </c>
      <c r="LBU109" s="107">
        <v>8185</v>
      </c>
      <c r="LBV109" s="29">
        <v>8186</v>
      </c>
      <c r="LBW109" s="107">
        <v>8187</v>
      </c>
      <c r="LBX109" s="29">
        <v>8188</v>
      </c>
      <c r="LBY109" s="107">
        <v>8189</v>
      </c>
      <c r="LBZ109" s="29">
        <v>8190</v>
      </c>
      <c r="LCA109" s="107">
        <v>8191</v>
      </c>
      <c r="LCB109" s="29">
        <v>8192</v>
      </c>
      <c r="LCC109" s="107">
        <v>8193</v>
      </c>
      <c r="LCD109" s="29">
        <v>8194</v>
      </c>
      <c r="LCE109" s="107">
        <v>8195</v>
      </c>
      <c r="LCF109" s="29">
        <v>8196</v>
      </c>
      <c r="LCG109" s="107">
        <v>8197</v>
      </c>
      <c r="LCH109" s="29">
        <v>8198</v>
      </c>
      <c r="LCI109" s="107">
        <v>8199</v>
      </c>
      <c r="LCJ109" s="29">
        <v>8200</v>
      </c>
      <c r="LCK109" s="107">
        <v>8201</v>
      </c>
      <c r="LCL109" s="29">
        <v>8202</v>
      </c>
      <c r="LCM109" s="107">
        <v>8203</v>
      </c>
      <c r="LCN109" s="29">
        <v>8204</v>
      </c>
      <c r="LCO109" s="107">
        <v>8205</v>
      </c>
      <c r="LCP109" s="29">
        <v>8206</v>
      </c>
      <c r="LCQ109" s="107">
        <v>8207</v>
      </c>
      <c r="LCR109" s="29">
        <v>8208</v>
      </c>
      <c r="LCS109" s="107">
        <v>8209</v>
      </c>
      <c r="LCT109" s="29">
        <v>8210</v>
      </c>
      <c r="LCU109" s="107">
        <v>8211</v>
      </c>
      <c r="LCV109" s="29">
        <v>8212</v>
      </c>
      <c r="LCW109" s="107">
        <v>8213</v>
      </c>
      <c r="LCX109" s="29">
        <v>8214</v>
      </c>
      <c r="LCY109" s="107">
        <v>8215</v>
      </c>
      <c r="LCZ109" s="29">
        <v>8216</v>
      </c>
      <c r="LDA109" s="107">
        <v>8217</v>
      </c>
      <c r="LDB109" s="29">
        <v>8218</v>
      </c>
      <c r="LDC109" s="107">
        <v>8219</v>
      </c>
      <c r="LDD109" s="29">
        <v>8220</v>
      </c>
      <c r="LDE109" s="107">
        <v>8221</v>
      </c>
      <c r="LDF109" s="29">
        <v>8222</v>
      </c>
      <c r="LDG109" s="107">
        <v>8223</v>
      </c>
      <c r="LDH109" s="29">
        <v>8224</v>
      </c>
      <c r="LDI109" s="107">
        <v>8225</v>
      </c>
      <c r="LDJ109" s="29">
        <v>8226</v>
      </c>
      <c r="LDK109" s="107">
        <v>8227</v>
      </c>
      <c r="LDL109" s="29">
        <v>8228</v>
      </c>
      <c r="LDM109" s="107">
        <v>8229</v>
      </c>
      <c r="LDN109" s="29">
        <v>8230</v>
      </c>
      <c r="LDO109" s="107">
        <v>8231</v>
      </c>
      <c r="LDP109" s="29">
        <v>8232</v>
      </c>
      <c r="LDQ109" s="107">
        <v>8233</v>
      </c>
      <c r="LDR109" s="29">
        <v>8234</v>
      </c>
      <c r="LDS109" s="107">
        <v>8235</v>
      </c>
      <c r="LDT109" s="29">
        <v>8236</v>
      </c>
      <c r="LDU109" s="107">
        <v>8237</v>
      </c>
      <c r="LDV109" s="29">
        <v>8238</v>
      </c>
      <c r="LDW109" s="107">
        <v>8239</v>
      </c>
      <c r="LDX109" s="29">
        <v>8240</v>
      </c>
      <c r="LDY109" s="107">
        <v>8241</v>
      </c>
      <c r="LDZ109" s="29">
        <v>8242</v>
      </c>
      <c r="LEA109" s="107">
        <v>8243</v>
      </c>
      <c r="LEB109" s="29">
        <v>8244</v>
      </c>
      <c r="LEC109" s="107">
        <v>8245</v>
      </c>
      <c r="LED109" s="29">
        <v>8246</v>
      </c>
      <c r="LEE109" s="107">
        <v>8247</v>
      </c>
      <c r="LEF109" s="29">
        <v>8248</v>
      </c>
      <c r="LEG109" s="107">
        <v>8249</v>
      </c>
      <c r="LEH109" s="29">
        <v>8250</v>
      </c>
      <c r="LEI109" s="107">
        <v>8251</v>
      </c>
      <c r="LEJ109" s="29">
        <v>8252</v>
      </c>
      <c r="LEK109" s="107">
        <v>8253</v>
      </c>
      <c r="LEL109" s="29">
        <v>8254</v>
      </c>
      <c r="LEM109" s="107">
        <v>8255</v>
      </c>
      <c r="LEN109" s="29">
        <v>8256</v>
      </c>
      <c r="LEO109" s="107">
        <v>8257</v>
      </c>
      <c r="LEP109" s="29">
        <v>8258</v>
      </c>
      <c r="LEQ109" s="107">
        <v>8259</v>
      </c>
      <c r="LER109" s="29">
        <v>8260</v>
      </c>
      <c r="LES109" s="107">
        <v>8261</v>
      </c>
      <c r="LET109" s="29">
        <v>8262</v>
      </c>
      <c r="LEU109" s="107">
        <v>8263</v>
      </c>
      <c r="LEV109" s="29">
        <v>8264</v>
      </c>
      <c r="LEW109" s="107">
        <v>8265</v>
      </c>
      <c r="LEX109" s="29">
        <v>8266</v>
      </c>
      <c r="LEY109" s="107">
        <v>8267</v>
      </c>
      <c r="LEZ109" s="29">
        <v>8268</v>
      </c>
      <c r="LFA109" s="107">
        <v>8269</v>
      </c>
      <c r="LFB109" s="29">
        <v>8270</v>
      </c>
      <c r="LFC109" s="107">
        <v>8271</v>
      </c>
      <c r="LFD109" s="29">
        <v>8272</v>
      </c>
      <c r="LFE109" s="107">
        <v>8273</v>
      </c>
      <c r="LFF109" s="29">
        <v>8274</v>
      </c>
      <c r="LFG109" s="107">
        <v>8275</v>
      </c>
      <c r="LFH109" s="29">
        <v>8276</v>
      </c>
      <c r="LFI109" s="107">
        <v>8277</v>
      </c>
      <c r="LFJ109" s="29">
        <v>8278</v>
      </c>
      <c r="LFK109" s="107">
        <v>8279</v>
      </c>
      <c r="LFL109" s="29">
        <v>8280</v>
      </c>
      <c r="LFM109" s="107">
        <v>8281</v>
      </c>
      <c r="LFN109" s="29">
        <v>8282</v>
      </c>
      <c r="LFO109" s="107">
        <v>8283</v>
      </c>
      <c r="LFP109" s="29">
        <v>8284</v>
      </c>
      <c r="LFQ109" s="107">
        <v>8285</v>
      </c>
      <c r="LFR109" s="29">
        <v>8286</v>
      </c>
      <c r="LFS109" s="107">
        <v>8287</v>
      </c>
      <c r="LFT109" s="29">
        <v>8288</v>
      </c>
      <c r="LFU109" s="107">
        <v>8289</v>
      </c>
      <c r="LFV109" s="29">
        <v>8290</v>
      </c>
      <c r="LFW109" s="107">
        <v>8291</v>
      </c>
      <c r="LFX109" s="29">
        <v>8292</v>
      </c>
      <c r="LFY109" s="107">
        <v>8293</v>
      </c>
      <c r="LFZ109" s="29">
        <v>8294</v>
      </c>
      <c r="LGA109" s="107">
        <v>8295</v>
      </c>
      <c r="LGB109" s="29">
        <v>8296</v>
      </c>
      <c r="LGC109" s="107">
        <v>8297</v>
      </c>
      <c r="LGD109" s="29">
        <v>8298</v>
      </c>
      <c r="LGE109" s="107">
        <v>8299</v>
      </c>
      <c r="LGF109" s="29">
        <v>8300</v>
      </c>
      <c r="LGG109" s="107">
        <v>8301</v>
      </c>
      <c r="LGH109" s="29">
        <v>8302</v>
      </c>
      <c r="LGI109" s="107">
        <v>8303</v>
      </c>
      <c r="LGJ109" s="29">
        <v>8304</v>
      </c>
      <c r="LGK109" s="107">
        <v>8305</v>
      </c>
      <c r="LGL109" s="29">
        <v>8306</v>
      </c>
      <c r="LGM109" s="107">
        <v>8307</v>
      </c>
      <c r="LGN109" s="29">
        <v>8308</v>
      </c>
      <c r="LGO109" s="107">
        <v>8309</v>
      </c>
      <c r="LGP109" s="29">
        <v>8310</v>
      </c>
      <c r="LGQ109" s="107">
        <v>8311</v>
      </c>
      <c r="LGR109" s="29">
        <v>8312</v>
      </c>
      <c r="LGS109" s="107">
        <v>8313</v>
      </c>
      <c r="LGT109" s="29">
        <v>8314</v>
      </c>
      <c r="LGU109" s="107">
        <v>8315</v>
      </c>
      <c r="LGV109" s="29">
        <v>8316</v>
      </c>
      <c r="LGW109" s="107">
        <v>8317</v>
      </c>
      <c r="LGX109" s="29">
        <v>8318</v>
      </c>
      <c r="LGY109" s="107">
        <v>8319</v>
      </c>
      <c r="LGZ109" s="29">
        <v>8320</v>
      </c>
      <c r="LHA109" s="107">
        <v>8321</v>
      </c>
      <c r="LHB109" s="29">
        <v>8322</v>
      </c>
      <c r="LHC109" s="107">
        <v>8323</v>
      </c>
      <c r="LHD109" s="29">
        <v>8324</v>
      </c>
      <c r="LHE109" s="107">
        <v>8325</v>
      </c>
      <c r="LHF109" s="29">
        <v>8326</v>
      </c>
      <c r="LHG109" s="107">
        <v>8327</v>
      </c>
      <c r="LHH109" s="29">
        <v>8328</v>
      </c>
      <c r="LHI109" s="107">
        <v>8329</v>
      </c>
      <c r="LHJ109" s="29">
        <v>8330</v>
      </c>
      <c r="LHK109" s="107">
        <v>8331</v>
      </c>
      <c r="LHL109" s="29">
        <v>8332</v>
      </c>
      <c r="LHM109" s="107">
        <v>8333</v>
      </c>
      <c r="LHN109" s="29">
        <v>8334</v>
      </c>
      <c r="LHO109" s="107">
        <v>8335</v>
      </c>
      <c r="LHP109" s="29">
        <v>8336</v>
      </c>
      <c r="LHQ109" s="107">
        <v>8337</v>
      </c>
      <c r="LHR109" s="29">
        <v>8338</v>
      </c>
      <c r="LHS109" s="107">
        <v>8339</v>
      </c>
      <c r="LHT109" s="29">
        <v>8340</v>
      </c>
      <c r="LHU109" s="107">
        <v>8341</v>
      </c>
      <c r="LHV109" s="29">
        <v>8342</v>
      </c>
      <c r="LHW109" s="107">
        <v>8343</v>
      </c>
      <c r="LHX109" s="29">
        <v>8344</v>
      </c>
      <c r="LHY109" s="107">
        <v>8345</v>
      </c>
      <c r="LHZ109" s="29">
        <v>8346</v>
      </c>
      <c r="LIA109" s="107">
        <v>8347</v>
      </c>
      <c r="LIB109" s="29">
        <v>8348</v>
      </c>
      <c r="LIC109" s="107">
        <v>8349</v>
      </c>
      <c r="LID109" s="29">
        <v>8350</v>
      </c>
      <c r="LIE109" s="107">
        <v>8351</v>
      </c>
      <c r="LIF109" s="29">
        <v>8352</v>
      </c>
      <c r="LIG109" s="107">
        <v>8353</v>
      </c>
      <c r="LIH109" s="29">
        <v>8354</v>
      </c>
      <c r="LII109" s="107">
        <v>8355</v>
      </c>
      <c r="LIJ109" s="29">
        <v>8356</v>
      </c>
      <c r="LIK109" s="107">
        <v>8357</v>
      </c>
      <c r="LIL109" s="29">
        <v>8358</v>
      </c>
      <c r="LIM109" s="107">
        <v>8359</v>
      </c>
      <c r="LIN109" s="29">
        <v>8360</v>
      </c>
      <c r="LIO109" s="107">
        <v>8361</v>
      </c>
      <c r="LIP109" s="29">
        <v>8362</v>
      </c>
      <c r="LIQ109" s="107">
        <v>8363</v>
      </c>
      <c r="LIR109" s="29">
        <v>8364</v>
      </c>
      <c r="LIS109" s="107">
        <v>8365</v>
      </c>
      <c r="LIT109" s="29">
        <v>8366</v>
      </c>
      <c r="LIU109" s="107">
        <v>8367</v>
      </c>
      <c r="LIV109" s="29">
        <v>8368</v>
      </c>
      <c r="LIW109" s="107">
        <v>8369</v>
      </c>
      <c r="LIX109" s="29">
        <v>8370</v>
      </c>
      <c r="LIY109" s="107">
        <v>8371</v>
      </c>
      <c r="LIZ109" s="29">
        <v>8372</v>
      </c>
      <c r="LJA109" s="107">
        <v>8373</v>
      </c>
      <c r="LJB109" s="29">
        <v>8374</v>
      </c>
      <c r="LJC109" s="107">
        <v>8375</v>
      </c>
      <c r="LJD109" s="29">
        <v>8376</v>
      </c>
      <c r="LJE109" s="107">
        <v>8377</v>
      </c>
      <c r="LJF109" s="29">
        <v>8378</v>
      </c>
      <c r="LJG109" s="107">
        <v>8379</v>
      </c>
      <c r="LJH109" s="29">
        <v>8380</v>
      </c>
      <c r="LJI109" s="107">
        <v>8381</v>
      </c>
      <c r="LJJ109" s="29">
        <v>8382</v>
      </c>
      <c r="LJK109" s="107">
        <v>8383</v>
      </c>
      <c r="LJL109" s="29">
        <v>8384</v>
      </c>
      <c r="LJM109" s="107">
        <v>8385</v>
      </c>
      <c r="LJN109" s="29">
        <v>8386</v>
      </c>
      <c r="LJO109" s="107">
        <v>8387</v>
      </c>
      <c r="LJP109" s="29">
        <v>8388</v>
      </c>
      <c r="LJQ109" s="107">
        <v>8389</v>
      </c>
      <c r="LJR109" s="29">
        <v>8390</v>
      </c>
      <c r="LJS109" s="107">
        <v>8391</v>
      </c>
      <c r="LJT109" s="29">
        <v>8392</v>
      </c>
      <c r="LJU109" s="107">
        <v>8393</v>
      </c>
      <c r="LJV109" s="29">
        <v>8394</v>
      </c>
      <c r="LJW109" s="107">
        <v>8395</v>
      </c>
      <c r="LJX109" s="29">
        <v>8396</v>
      </c>
      <c r="LJY109" s="107">
        <v>8397</v>
      </c>
      <c r="LJZ109" s="29">
        <v>8398</v>
      </c>
      <c r="LKA109" s="107">
        <v>8399</v>
      </c>
      <c r="LKB109" s="29">
        <v>8400</v>
      </c>
      <c r="LKC109" s="107">
        <v>8401</v>
      </c>
      <c r="LKD109" s="29">
        <v>8402</v>
      </c>
      <c r="LKE109" s="107">
        <v>8403</v>
      </c>
      <c r="LKF109" s="29">
        <v>8404</v>
      </c>
      <c r="LKG109" s="107">
        <v>8405</v>
      </c>
      <c r="LKH109" s="29">
        <v>8406</v>
      </c>
      <c r="LKI109" s="107">
        <v>8407</v>
      </c>
      <c r="LKJ109" s="29">
        <v>8408</v>
      </c>
      <c r="LKK109" s="107">
        <v>8409</v>
      </c>
      <c r="LKL109" s="29">
        <v>8410</v>
      </c>
      <c r="LKM109" s="107">
        <v>8411</v>
      </c>
      <c r="LKN109" s="29">
        <v>8412</v>
      </c>
      <c r="LKO109" s="107">
        <v>8413</v>
      </c>
      <c r="LKP109" s="29">
        <v>8414</v>
      </c>
      <c r="LKQ109" s="107">
        <v>8415</v>
      </c>
      <c r="LKR109" s="29">
        <v>8416</v>
      </c>
      <c r="LKS109" s="107">
        <v>8417</v>
      </c>
      <c r="LKT109" s="29">
        <v>8418</v>
      </c>
      <c r="LKU109" s="107">
        <v>8419</v>
      </c>
      <c r="LKV109" s="29">
        <v>8420</v>
      </c>
      <c r="LKW109" s="107">
        <v>8421</v>
      </c>
      <c r="LKX109" s="29">
        <v>8422</v>
      </c>
      <c r="LKY109" s="107">
        <v>8423</v>
      </c>
      <c r="LKZ109" s="29">
        <v>8424</v>
      </c>
      <c r="LLA109" s="107">
        <v>8425</v>
      </c>
      <c r="LLB109" s="29">
        <v>8426</v>
      </c>
      <c r="LLC109" s="107">
        <v>8427</v>
      </c>
      <c r="LLD109" s="29">
        <v>8428</v>
      </c>
      <c r="LLE109" s="107">
        <v>8429</v>
      </c>
      <c r="LLF109" s="29">
        <v>8430</v>
      </c>
      <c r="LLG109" s="107">
        <v>8431</v>
      </c>
      <c r="LLH109" s="29">
        <v>8432</v>
      </c>
      <c r="LLI109" s="107">
        <v>8433</v>
      </c>
      <c r="LLJ109" s="29">
        <v>8434</v>
      </c>
      <c r="LLK109" s="107">
        <v>8435</v>
      </c>
      <c r="LLL109" s="29">
        <v>8436</v>
      </c>
      <c r="LLM109" s="107">
        <v>8437</v>
      </c>
      <c r="LLN109" s="29">
        <v>8438</v>
      </c>
      <c r="LLO109" s="107">
        <v>8439</v>
      </c>
      <c r="LLP109" s="29">
        <v>8440</v>
      </c>
      <c r="LLQ109" s="107">
        <v>8441</v>
      </c>
      <c r="LLR109" s="29">
        <v>8442</v>
      </c>
      <c r="LLS109" s="107">
        <v>8443</v>
      </c>
      <c r="LLT109" s="29">
        <v>8444</v>
      </c>
      <c r="LLU109" s="107">
        <v>8445</v>
      </c>
      <c r="LLV109" s="29">
        <v>8446</v>
      </c>
      <c r="LLW109" s="107">
        <v>8447</v>
      </c>
      <c r="LLX109" s="29">
        <v>8448</v>
      </c>
      <c r="LLY109" s="107">
        <v>8449</v>
      </c>
      <c r="LLZ109" s="29">
        <v>8450</v>
      </c>
      <c r="LMA109" s="107">
        <v>8451</v>
      </c>
      <c r="LMB109" s="29">
        <v>8452</v>
      </c>
      <c r="LMC109" s="107">
        <v>8453</v>
      </c>
      <c r="LMD109" s="29">
        <v>8454</v>
      </c>
      <c r="LME109" s="107">
        <v>8455</v>
      </c>
      <c r="LMF109" s="29">
        <v>8456</v>
      </c>
      <c r="LMG109" s="107">
        <v>8457</v>
      </c>
      <c r="LMH109" s="29">
        <v>8458</v>
      </c>
      <c r="LMI109" s="107">
        <v>8459</v>
      </c>
      <c r="LMJ109" s="29">
        <v>8460</v>
      </c>
      <c r="LMK109" s="107">
        <v>8461</v>
      </c>
      <c r="LML109" s="29">
        <v>8462</v>
      </c>
      <c r="LMM109" s="107">
        <v>8463</v>
      </c>
      <c r="LMN109" s="29">
        <v>8464</v>
      </c>
      <c r="LMO109" s="107">
        <v>8465</v>
      </c>
      <c r="LMP109" s="29">
        <v>8466</v>
      </c>
      <c r="LMQ109" s="107">
        <v>8467</v>
      </c>
      <c r="LMR109" s="29">
        <v>8468</v>
      </c>
      <c r="LMS109" s="107">
        <v>8469</v>
      </c>
      <c r="LMT109" s="29">
        <v>8470</v>
      </c>
      <c r="LMU109" s="107">
        <v>8471</v>
      </c>
      <c r="LMV109" s="29">
        <v>8472</v>
      </c>
      <c r="LMW109" s="107">
        <v>8473</v>
      </c>
      <c r="LMX109" s="29">
        <v>8474</v>
      </c>
      <c r="LMY109" s="107">
        <v>8475</v>
      </c>
      <c r="LMZ109" s="29">
        <v>8476</v>
      </c>
      <c r="LNA109" s="107">
        <v>8477</v>
      </c>
      <c r="LNB109" s="29">
        <v>8478</v>
      </c>
      <c r="LNC109" s="107">
        <v>8479</v>
      </c>
      <c r="LND109" s="29">
        <v>8480</v>
      </c>
      <c r="LNE109" s="107">
        <v>8481</v>
      </c>
      <c r="LNF109" s="29">
        <v>8482</v>
      </c>
      <c r="LNG109" s="107">
        <v>8483</v>
      </c>
      <c r="LNH109" s="29">
        <v>8484</v>
      </c>
      <c r="LNI109" s="107">
        <v>8485</v>
      </c>
      <c r="LNJ109" s="29">
        <v>8486</v>
      </c>
      <c r="LNK109" s="107">
        <v>8487</v>
      </c>
      <c r="LNL109" s="29">
        <v>8488</v>
      </c>
      <c r="LNM109" s="107">
        <v>8489</v>
      </c>
      <c r="LNN109" s="29">
        <v>8490</v>
      </c>
      <c r="LNO109" s="107">
        <v>8491</v>
      </c>
      <c r="LNP109" s="29">
        <v>8492</v>
      </c>
      <c r="LNQ109" s="107">
        <v>8493</v>
      </c>
      <c r="LNR109" s="29">
        <v>8494</v>
      </c>
      <c r="LNS109" s="107">
        <v>8495</v>
      </c>
      <c r="LNT109" s="29">
        <v>8496</v>
      </c>
      <c r="LNU109" s="107">
        <v>8497</v>
      </c>
      <c r="LNV109" s="29">
        <v>8498</v>
      </c>
      <c r="LNW109" s="107">
        <v>8499</v>
      </c>
      <c r="LNX109" s="29">
        <v>8500</v>
      </c>
      <c r="LNY109" s="107">
        <v>8501</v>
      </c>
      <c r="LNZ109" s="29">
        <v>8502</v>
      </c>
      <c r="LOA109" s="107">
        <v>8503</v>
      </c>
      <c r="LOB109" s="29">
        <v>8504</v>
      </c>
      <c r="LOC109" s="107">
        <v>8505</v>
      </c>
      <c r="LOD109" s="29">
        <v>8506</v>
      </c>
      <c r="LOE109" s="107">
        <v>8507</v>
      </c>
      <c r="LOF109" s="29">
        <v>8508</v>
      </c>
      <c r="LOG109" s="107">
        <v>8509</v>
      </c>
      <c r="LOH109" s="29">
        <v>8510</v>
      </c>
      <c r="LOI109" s="107">
        <v>8511</v>
      </c>
      <c r="LOJ109" s="29">
        <v>8512</v>
      </c>
      <c r="LOK109" s="107">
        <v>8513</v>
      </c>
      <c r="LOL109" s="29">
        <v>8514</v>
      </c>
      <c r="LOM109" s="107">
        <v>8515</v>
      </c>
      <c r="LON109" s="29">
        <v>8516</v>
      </c>
      <c r="LOO109" s="107">
        <v>8517</v>
      </c>
      <c r="LOP109" s="29">
        <v>8518</v>
      </c>
      <c r="LOQ109" s="107">
        <v>8519</v>
      </c>
      <c r="LOR109" s="29">
        <v>8520</v>
      </c>
      <c r="LOS109" s="107">
        <v>8521</v>
      </c>
      <c r="LOT109" s="29">
        <v>8522</v>
      </c>
      <c r="LOU109" s="107">
        <v>8523</v>
      </c>
      <c r="LOV109" s="29">
        <v>8524</v>
      </c>
      <c r="LOW109" s="107">
        <v>8525</v>
      </c>
      <c r="LOX109" s="29">
        <v>8526</v>
      </c>
      <c r="LOY109" s="107">
        <v>8527</v>
      </c>
      <c r="LOZ109" s="29">
        <v>8528</v>
      </c>
      <c r="LPA109" s="107">
        <v>8529</v>
      </c>
      <c r="LPB109" s="29">
        <v>8530</v>
      </c>
      <c r="LPC109" s="107">
        <v>8531</v>
      </c>
      <c r="LPD109" s="29">
        <v>8532</v>
      </c>
      <c r="LPE109" s="107">
        <v>8533</v>
      </c>
      <c r="LPF109" s="29">
        <v>8534</v>
      </c>
      <c r="LPG109" s="107">
        <v>8535</v>
      </c>
      <c r="LPH109" s="29">
        <v>8536</v>
      </c>
      <c r="LPI109" s="107">
        <v>8537</v>
      </c>
      <c r="LPJ109" s="29">
        <v>8538</v>
      </c>
      <c r="LPK109" s="107">
        <v>8539</v>
      </c>
      <c r="LPL109" s="29">
        <v>8540</v>
      </c>
      <c r="LPM109" s="107">
        <v>8541</v>
      </c>
      <c r="LPN109" s="29">
        <v>8542</v>
      </c>
      <c r="LPO109" s="107">
        <v>8543</v>
      </c>
      <c r="LPP109" s="29">
        <v>8544</v>
      </c>
      <c r="LPQ109" s="107">
        <v>8545</v>
      </c>
      <c r="LPR109" s="29">
        <v>8546</v>
      </c>
      <c r="LPS109" s="107">
        <v>8547</v>
      </c>
      <c r="LPT109" s="29">
        <v>8548</v>
      </c>
      <c r="LPU109" s="107">
        <v>8549</v>
      </c>
      <c r="LPV109" s="29">
        <v>8550</v>
      </c>
      <c r="LPW109" s="107">
        <v>8551</v>
      </c>
      <c r="LPX109" s="29">
        <v>8552</v>
      </c>
      <c r="LPY109" s="107">
        <v>8553</v>
      </c>
      <c r="LPZ109" s="29">
        <v>8554</v>
      </c>
      <c r="LQA109" s="107">
        <v>8555</v>
      </c>
      <c r="LQB109" s="29">
        <v>8556</v>
      </c>
      <c r="LQC109" s="107">
        <v>8557</v>
      </c>
      <c r="LQD109" s="29">
        <v>8558</v>
      </c>
      <c r="LQE109" s="107">
        <v>8559</v>
      </c>
      <c r="LQF109" s="29">
        <v>8560</v>
      </c>
      <c r="LQG109" s="107">
        <v>8561</v>
      </c>
      <c r="LQH109" s="29">
        <v>8562</v>
      </c>
      <c r="LQI109" s="107">
        <v>8563</v>
      </c>
      <c r="LQJ109" s="29">
        <v>8564</v>
      </c>
      <c r="LQK109" s="107">
        <v>8565</v>
      </c>
      <c r="LQL109" s="29">
        <v>8566</v>
      </c>
      <c r="LQM109" s="107">
        <v>8567</v>
      </c>
      <c r="LQN109" s="29">
        <v>8568</v>
      </c>
      <c r="LQO109" s="107">
        <v>8569</v>
      </c>
      <c r="LQP109" s="29">
        <v>8570</v>
      </c>
      <c r="LQQ109" s="107">
        <v>8571</v>
      </c>
      <c r="LQR109" s="29">
        <v>8572</v>
      </c>
      <c r="LQS109" s="107">
        <v>8573</v>
      </c>
      <c r="LQT109" s="29">
        <v>8574</v>
      </c>
      <c r="LQU109" s="107">
        <v>8575</v>
      </c>
      <c r="LQV109" s="29">
        <v>8576</v>
      </c>
      <c r="LQW109" s="107">
        <v>8577</v>
      </c>
      <c r="LQX109" s="29">
        <v>8578</v>
      </c>
      <c r="LQY109" s="107">
        <v>8579</v>
      </c>
      <c r="LQZ109" s="29">
        <v>8580</v>
      </c>
      <c r="LRA109" s="107">
        <v>8581</v>
      </c>
      <c r="LRB109" s="29">
        <v>8582</v>
      </c>
      <c r="LRC109" s="107">
        <v>8583</v>
      </c>
      <c r="LRD109" s="29">
        <v>8584</v>
      </c>
      <c r="LRE109" s="107">
        <v>8585</v>
      </c>
      <c r="LRF109" s="29">
        <v>8586</v>
      </c>
      <c r="LRG109" s="107">
        <v>8587</v>
      </c>
      <c r="LRH109" s="29">
        <v>8588</v>
      </c>
      <c r="LRI109" s="107">
        <v>8589</v>
      </c>
      <c r="LRJ109" s="29">
        <v>8590</v>
      </c>
      <c r="LRK109" s="107">
        <v>8591</v>
      </c>
      <c r="LRL109" s="29">
        <v>8592</v>
      </c>
      <c r="LRM109" s="107">
        <v>8593</v>
      </c>
      <c r="LRN109" s="29">
        <v>8594</v>
      </c>
      <c r="LRO109" s="107">
        <v>8595</v>
      </c>
      <c r="LRP109" s="29">
        <v>8596</v>
      </c>
      <c r="LRQ109" s="107">
        <v>8597</v>
      </c>
      <c r="LRR109" s="29">
        <v>8598</v>
      </c>
      <c r="LRS109" s="107">
        <v>8599</v>
      </c>
      <c r="LRT109" s="29">
        <v>8600</v>
      </c>
      <c r="LRU109" s="107">
        <v>8601</v>
      </c>
      <c r="LRV109" s="29">
        <v>8602</v>
      </c>
      <c r="LRW109" s="107">
        <v>8603</v>
      </c>
      <c r="LRX109" s="29">
        <v>8604</v>
      </c>
      <c r="LRY109" s="107">
        <v>8605</v>
      </c>
      <c r="LRZ109" s="29">
        <v>8606</v>
      </c>
      <c r="LSA109" s="107">
        <v>8607</v>
      </c>
      <c r="LSB109" s="29">
        <v>8608</v>
      </c>
      <c r="LSC109" s="107">
        <v>8609</v>
      </c>
      <c r="LSD109" s="29">
        <v>8610</v>
      </c>
      <c r="LSE109" s="107">
        <v>8611</v>
      </c>
      <c r="LSF109" s="29">
        <v>8612</v>
      </c>
      <c r="LSG109" s="107">
        <v>8613</v>
      </c>
      <c r="LSH109" s="29">
        <v>8614</v>
      </c>
      <c r="LSI109" s="107">
        <v>8615</v>
      </c>
      <c r="LSJ109" s="29">
        <v>8616</v>
      </c>
      <c r="LSK109" s="107">
        <v>8617</v>
      </c>
      <c r="LSL109" s="29">
        <v>8618</v>
      </c>
      <c r="LSM109" s="107">
        <v>8619</v>
      </c>
      <c r="LSN109" s="29">
        <v>8620</v>
      </c>
      <c r="LSO109" s="107">
        <v>8621</v>
      </c>
      <c r="LSP109" s="29">
        <v>8622</v>
      </c>
      <c r="LSQ109" s="107">
        <v>8623</v>
      </c>
      <c r="LSR109" s="29">
        <v>8624</v>
      </c>
      <c r="LSS109" s="107">
        <v>8625</v>
      </c>
      <c r="LST109" s="29">
        <v>8626</v>
      </c>
      <c r="LSU109" s="107">
        <v>8627</v>
      </c>
      <c r="LSV109" s="29">
        <v>8628</v>
      </c>
      <c r="LSW109" s="107">
        <v>8629</v>
      </c>
      <c r="LSX109" s="29">
        <v>8630</v>
      </c>
      <c r="LSY109" s="107">
        <v>8631</v>
      </c>
      <c r="LSZ109" s="29">
        <v>8632</v>
      </c>
      <c r="LTA109" s="107">
        <v>8633</v>
      </c>
      <c r="LTB109" s="29">
        <v>8634</v>
      </c>
      <c r="LTC109" s="107">
        <v>8635</v>
      </c>
      <c r="LTD109" s="29">
        <v>8636</v>
      </c>
      <c r="LTE109" s="107">
        <v>8637</v>
      </c>
      <c r="LTF109" s="29">
        <v>8638</v>
      </c>
      <c r="LTG109" s="107">
        <v>8639</v>
      </c>
      <c r="LTH109" s="29">
        <v>8640</v>
      </c>
      <c r="LTI109" s="107">
        <v>8641</v>
      </c>
      <c r="LTJ109" s="29">
        <v>8642</v>
      </c>
      <c r="LTK109" s="107">
        <v>8643</v>
      </c>
      <c r="LTL109" s="29">
        <v>8644</v>
      </c>
      <c r="LTM109" s="107">
        <v>8645</v>
      </c>
      <c r="LTN109" s="29">
        <v>8646</v>
      </c>
      <c r="LTO109" s="107">
        <v>8647</v>
      </c>
      <c r="LTP109" s="29">
        <v>8648</v>
      </c>
      <c r="LTQ109" s="107">
        <v>8649</v>
      </c>
      <c r="LTR109" s="29">
        <v>8650</v>
      </c>
      <c r="LTS109" s="107">
        <v>8651</v>
      </c>
      <c r="LTT109" s="29">
        <v>8652</v>
      </c>
      <c r="LTU109" s="107">
        <v>8653</v>
      </c>
      <c r="LTV109" s="29">
        <v>8654</v>
      </c>
      <c r="LTW109" s="107">
        <v>8655</v>
      </c>
      <c r="LTX109" s="29">
        <v>8656</v>
      </c>
      <c r="LTY109" s="107">
        <v>8657</v>
      </c>
      <c r="LTZ109" s="29">
        <v>8658</v>
      </c>
      <c r="LUA109" s="107">
        <v>8659</v>
      </c>
      <c r="LUB109" s="29">
        <v>8660</v>
      </c>
      <c r="LUC109" s="107">
        <v>8661</v>
      </c>
      <c r="LUD109" s="29">
        <v>8662</v>
      </c>
      <c r="LUE109" s="107">
        <v>8663</v>
      </c>
      <c r="LUF109" s="29">
        <v>8664</v>
      </c>
      <c r="LUG109" s="107">
        <v>8665</v>
      </c>
      <c r="LUH109" s="29">
        <v>8666</v>
      </c>
      <c r="LUI109" s="107">
        <v>8667</v>
      </c>
      <c r="LUJ109" s="29">
        <v>8668</v>
      </c>
      <c r="LUK109" s="107">
        <v>8669</v>
      </c>
      <c r="LUL109" s="29">
        <v>8670</v>
      </c>
      <c r="LUM109" s="107">
        <v>8671</v>
      </c>
      <c r="LUN109" s="29">
        <v>8672</v>
      </c>
      <c r="LUO109" s="107">
        <v>8673</v>
      </c>
      <c r="LUP109" s="29">
        <v>8674</v>
      </c>
      <c r="LUQ109" s="107">
        <v>8675</v>
      </c>
      <c r="LUR109" s="29">
        <v>8676</v>
      </c>
      <c r="LUS109" s="107">
        <v>8677</v>
      </c>
      <c r="LUT109" s="29">
        <v>8678</v>
      </c>
      <c r="LUU109" s="107">
        <v>8679</v>
      </c>
      <c r="LUV109" s="29">
        <v>8680</v>
      </c>
      <c r="LUW109" s="107">
        <v>8681</v>
      </c>
      <c r="LUX109" s="29">
        <v>8682</v>
      </c>
      <c r="LUY109" s="107">
        <v>8683</v>
      </c>
      <c r="LUZ109" s="29">
        <v>8684</v>
      </c>
      <c r="LVA109" s="107">
        <v>8685</v>
      </c>
      <c r="LVB109" s="29">
        <v>8686</v>
      </c>
      <c r="LVC109" s="107">
        <v>8687</v>
      </c>
      <c r="LVD109" s="29">
        <v>8688</v>
      </c>
      <c r="LVE109" s="107">
        <v>8689</v>
      </c>
      <c r="LVF109" s="29">
        <v>8690</v>
      </c>
      <c r="LVG109" s="107">
        <v>8691</v>
      </c>
      <c r="LVH109" s="29">
        <v>8692</v>
      </c>
      <c r="LVI109" s="107">
        <v>8693</v>
      </c>
      <c r="LVJ109" s="29">
        <v>8694</v>
      </c>
      <c r="LVK109" s="107">
        <v>8695</v>
      </c>
      <c r="LVL109" s="29">
        <v>8696</v>
      </c>
      <c r="LVM109" s="107">
        <v>8697</v>
      </c>
      <c r="LVN109" s="29">
        <v>8698</v>
      </c>
      <c r="LVO109" s="107">
        <v>8699</v>
      </c>
      <c r="LVP109" s="29">
        <v>8700</v>
      </c>
      <c r="LVQ109" s="107">
        <v>8701</v>
      </c>
      <c r="LVR109" s="29">
        <v>8702</v>
      </c>
      <c r="LVS109" s="107">
        <v>8703</v>
      </c>
      <c r="LVT109" s="29">
        <v>8704</v>
      </c>
      <c r="LVU109" s="107">
        <v>8705</v>
      </c>
      <c r="LVV109" s="29">
        <v>8706</v>
      </c>
      <c r="LVW109" s="107">
        <v>8707</v>
      </c>
      <c r="LVX109" s="29">
        <v>8708</v>
      </c>
      <c r="LVY109" s="107">
        <v>8709</v>
      </c>
      <c r="LVZ109" s="29">
        <v>8710</v>
      </c>
      <c r="LWA109" s="107">
        <v>8711</v>
      </c>
      <c r="LWB109" s="29">
        <v>8712</v>
      </c>
      <c r="LWC109" s="107">
        <v>8713</v>
      </c>
      <c r="LWD109" s="29">
        <v>8714</v>
      </c>
      <c r="LWE109" s="107">
        <v>8715</v>
      </c>
      <c r="LWF109" s="29">
        <v>8716</v>
      </c>
      <c r="LWG109" s="107">
        <v>8717</v>
      </c>
      <c r="LWH109" s="29">
        <v>8718</v>
      </c>
      <c r="LWI109" s="107">
        <v>8719</v>
      </c>
      <c r="LWJ109" s="29">
        <v>8720</v>
      </c>
      <c r="LWK109" s="107">
        <v>8721</v>
      </c>
      <c r="LWL109" s="29">
        <v>8722</v>
      </c>
      <c r="LWM109" s="107">
        <v>8723</v>
      </c>
      <c r="LWN109" s="29">
        <v>8724</v>
      </c>
      <c r="LWO109" s="107">
        <v>8725</v>
      </c>
      <c r="LWP109" s="29">
        <v>8726</v>
      </c>
      <c r="LWQ109" s="107">
        <v>8727</v>
      </c>
      <c r="LWR109" s="29">
        <v>8728</v>
      </c>
      <c r="LWS109" s="107">
        <v>8729</v>
      </c>
      <c r="LWT109" s="29">
        <v>8730</v>
      </c>
      <c r="LWU109" s="107">
        <v>8731</v>
      </c>
      <c r="LWV109" s="29">
        <v>8732</v>
      </c>
      <c r="LWW109" s="107">
        <v>8733</v>
      </c>
      <c r="LWX109" s="29">
        <v>8734</v>
      </c>
      <c r="LWY109" s="107">
        <v>8735</v>
      </c>
      <c r="LWZ109" s="29">
        <v>8736</v>
      </c>
      <c r="LXA109" s="107">
        <v>8737</v>
      </c>
      <c r="LXB109" s="29">
        <v>8738</v>
      </c>
      <c r="LXC109" s="107">
        <v>8739</v>
      </c>
      <c r="LXD109" s="29">
        <v>8740</v>
      </c>
      <c r="LXE109" s="107">
        <v>8741</v>
      </c>
      <c r="LXF109" s="29">
        <v>8742</v>
      </c>
      <c r="LXG109" s="107">
        <v>8743</v>
      </c>
      <c r="LXH109" s="29">
        <v>8744</v>
      </c>
      <c r="LXI109" s="107">
        <v>8745</v>
      </c>
      <c r="LXJ109" s="29">
        <v>8746</v>
      </c>
      <c r="LXK109" s="107">
        <v>8747</v>
      </c>
      <c r="LXL109" s="29">
        <v>8748</v>
      </c>
      <c r="LXM109" s="107">
        <v>8749</v>
      </c>
      <c r="LXN109" s="29">
        <v>8750</v>
      </c>
      <c r="LXO109" s="107">
        <v>8751</v>
      </c>
      <c r="LXP109" s="29">
        <v>8752</v>
      </c>
      <c r="LXQ109" s="107">
        <v>8753</v>
      </c>
      <c r="LXR109" s="29">
        <v>8754</v>
      </c>
      <c r="LXS109" s="107">
        <v>8755</v>
      </c>
      <c r="LXT109" s="29">
        <v>8756</v>
      </c>
      <c r="LXU109" s="107">
        <v>8757</v>
      </c>
      <c r="LXV109" s="29">
        <v>8758</v>
      </c>
      <c r="LXW109" s="107">
        <v>8759</v>
      </c>
      <c r="LXX109" s="29">
        <v>8760</v>
      </c>
      <c r="LXY109" s="107">
        <v>8761</v>
      </c>
      <c r="LXZ109" s="29">
        <v>8762</v>
      </c>
      <c r="LYA109" s="107">
        <v>8763</v>
      </c>
      <c r="LYB109" s="29">
        <v>8764</v>
      </c>
      <c r="LYC109" s="107">
        <v>8765</v>
      </c>
      <c r="LYD109" s="29">
        <v>8766</v>
      </c>
      <c r="LYE109" s="107">
        <v>8767</v>
      </c>
      <c r="LYF109" s="29">
        <v>8768</v>
      </c>
      <c r="LYG109" s="107">
        <v>8769</v>
      </c>
      <c r="LYH109" s="29">
        <v>8770</v>
      </c>
      <c r="LYI109" s="107">
        <v>8771</v>
      </c>
      <c r="LYJ109" s="29">
        <v>8772</v>
      </c>
      <c r="LYK109" s="107">
        <v>8773</v>
      </c>
      <c r="LYL109" s="29">
        <v>8774</v>
      </c>
      <c r="LYM109" s="107">
        <v>8775</v>
      </c>
      <c r="LYN109" s="29">
        <v>8776</v>
      </c>
      <c r="LYO109" s="107">
        <v>8777</v>
      </c>
      <c r="LYP109" s="29">
        <v>8778</v>
      </c>
      <c r="LYQ109" s="107">
        <v>8779</v>
      </c>
      <c r="LYR109" s="29">
        <v>8780</v>
      </c>
      <c r="LYS109" s="107">
        <v>8781</v>
      </c>
      <c r="LYT109" s="29">
        <v>8782</v>
      </c>
      <c r="LYU109" s="107">
        <v>8783</v>
      </c>
      <c r="LYV109" s="29">
        <v>8784</v>
      </c>
      <c r="LYW109" s="107">
        <v>8785</v>
      </c>
      <c r="LYX109" s="29">
        <v>8786</v>
      </c>
      <c r="LYY109" s="107">
        <v>8787</v>
      </c>
      <c r="LYZ109" s="29">
        <v>8788</v>
      </c>
      <c r="LZA109" s="107">
        <v>8789</v>
      </c>
      <c r="LZB109" s="29">
        <v>8790</v>
      </c>
      <c r="LZC109" s="107">
        <v>8791</v>
      </c>
      <c r="LZD109" s="29">
        <v>8792</v>
      </c>
      <c r="LZE109" s="107">
        <v>8793</v>
      </c>
      <c r="LZF109" s="29">
        <v>8794</v>
      </c>
      <c r="LZG109" s="107">
        <v>8795</v>
      </c>
      <c r="LZH109" s="29">
        <v>8796</v>
      </c>
      <c r="LZI109" s="107">
        <v>8797</v>
      </c>
      <c r="LZJ109" s="29">
        <v>8798</v>
      </c>
      <c r="LZK109" s="107">
        <v>8799</v>
      </c>
      <c r="LZL109" s="29">
        <v>8800</v>
      </c>
      <c r="LZM109" s="107">
        <v>8801</v>
      </c>
      <c r="LZN109" s="29">
        <v>8802</v>
      </c>
      <c r="LZO109" s="107">
        <v>8803</v>
      </c>
      <c r="LZP109" s="29">
        <v>8804</v>
      </c>
      <c r="LZQ109" s="107">
        <v>8805</v>
      </c>
      <c r="LZR109" s="29">
        <v>8806</v>
      </c>
      <c r="LZS109" s="107">
        <v>8807</v>
      </c>
      <c r="LZT109" s="29">
        <v>8808</v>
      </c>
      <c r="LZU109" s="107">
        <v>8809</v>
      </c>
      <c r="LZV109" s="29">
        <v>8810</v>
      </c>
      <c r="LZW109" s="107">
        <v>8811</v>
      </c>
      <c r="LZX109" s="29">
        <v>8812</v>
      </c>
      <c r="LZY109" s="107">
        <v>8813</v>
      </c>
      <c r="LZZ109" s="29">
        <v>8814</v>
      </c>
      <c r="MAA109" s="107">
        <v>8815</v>
      </c>
      <c r="MAB109" s="29">
        <v>8816</v>
      </c>
      <c r="MAC109" s="107">
        <v>8817</v>
      </c>
      <c r="MAD109" s="29">
        <v>8818</v>
      </c>
      <c r="MAE109" s="107">
        <v>8819</v>
      </c>
      <c r="MAF109" s="29">
        <v>8820</v>
      </c>
      <c r="MAG109" s="107">
        <v>8821</v>
      </c>
      <c r="MAH109" s="29">
        <v>8822</v>
      </c>
      <c r="MAI109" s="107">
        <v>8823</v>
      </c>
      <c r="MAJ109" s="29">
        <v>8824</v>
      </c>
      <c r="MAK109" s="107">
        <v>8825</v>
      </c>
      <c r="MAL109" s="29">
        <v>8826</v>
      </c>
      <c r="MAM109" s="107">
        <v>8827</v>
      </c>
      <c r="MAN109" s="29">
        <v>8828</v>
      </c>
      <c r="MAO109" s="107">
        <v>8829</v>
      </c>
      <c r="MAP109" s="29">
        <v>8830</v>
      </c>
      <c r="MAQ109" s="107">
        <v>8831</v>
      </c>
      <c r="MAR109" s="29">
        <v>8832</v>
      </c>
      <c r="MAS109" s="107">
        <v>8833</v>
      </c>
      <c r="MAT109" s="29">
        <v>8834</v>
      </c>
      <c r="MAU109" s="107">
        <v>8835</v>
      </c>
      <c r="MAV109" s="29">
        <v>8836</v>
      </c>
      <c r="MAW109" s="107">
        <v>8837</v>
      </c>
      <c r="MAX109" s="29">
        <v>8838</v>
      </c>
      <c r="MAY109" s="107">
        <v>8839</v>
      </c>
      <c r="MAZ109" s="29">
        <v>8840</v>
      </c>
      <c r="MBA109" s="107">
        <v>8841</v>
      </c>
      <c r="MBB109" s="29">
        <v>8842</v>
      </c>
      <c r="MBC109" s="107">
        <v>8843</v>
      </c>
      <c r="MBD109" s="29">
        <v>8844</v>
      </c>
      <c r="MBE109" s="107">
        <v>8845</v>
      </c>
      <c r="MBF109" s="29">
        <v>8846</v>
      </c>
      <c r="MBG109" s="107">
        <v>8847</v>
      </c>
      <c r="MBH109" s="29">
        <v>8848</v>
      </c>
      <c r="MBI109" s="107">
        <v>8849</v>
      </c>
      <c r="MBJ109" s="29">
        <v>8850</v>
      </c>
      <c r="MBK109" s="107">
        <v>8851</v>
      </c>
      <c r="MBL109" s="29">
        <v>8852</v>
      </c>
      <c r="MBM109" s="107">
        <v>8853</v>
      </c>
      <c r="MBN109" s="29">
        <v>8854</v>
      </c>
      <c r="MBO109" s="107">
        <v>8855</v>
      </c>
      <c r="MBP109" s="29">
        <v>8856</v>
      </c>
      <c r="MBQ109" s="107">
        <v>8857</v>
      </c>
      <c r="MBR109" s="29">
        <v>8858</v>
      </c>
      <c r="MBS109" s="107">
        <v>8859</v>
      </c>
      <c r="MBT109" s="29">
        <v>8860</v>
      </c>
      <c r="MBU109" s="107">
        <v>8861</v>
      </c>
      <c r="MBV109" s="29">
        <v>8862</v>
      </c>
      <c r="MBW109" s="107">
        <v>8863</v>
      </c>
      <c r="MBX109" s="29">
        <v>8864</v>
      </c>
      <c r="MBY109" s="107">
        <v>8865</v>
      </c>
      <c r="MBZ109" s="29">
        <v>8866</v>
      </c>
      <c r="MCA109" s="107">
        <v>8867</v>
      </c>
      <c r="MCB109" s="29">
        <v>8868</v>
      </c>
      <c r="MCC109" s="107">
        <v>8869</v>
      </c>
      <c r="MCD109" s="29">
        <v>8870</v>
      </c>
      <c r="MCE109" s="107">
        <v>8871</v>
      </c>
      <c r="MCF109" s="29">
        <v>8872</v>
      </c>
      <c r="MCG109" s="107">
        <v>8873</v>
      </c>
      <c r="MCH109" s="29">
        <v>8874</v>
      </c>
      <c r="MCI109" s="107">
        <v>8875</v>
      </c>
      <c r="MCJ109" s="29">
        <v>8876</v>
      </c>
      <c r="MCK109" s="107">
        <v>8877</v>
      </c>
      <c r="MCL109" s="29">
        <v>8878</v>
      </c>
      <c r="MCM109" s="107">
        <v>8879</v>
      </c>
      <c r="MCN109" s="29">
        <v>8880</v>
      </c>
      <c r="MCO109" s="107">
        <v>8881</v>
      </c>
      <c r="MCP109" s="29">
        <v>8882</v>
      </c>
      <c r="MCQ109" s="107">
        <v>8883</v>
      </c>
      <c r="MCR109" s="29">
        <v>8884</v>
      </c>
      <c r="MCS109" s="107">
        <v>8885</v>
      </c>
      <c r="MCT109" s="29">
        <v>8886</v>
      </c>
      <c r="MCU109" s="107">
        <v>8887</v>
      </c>
      <c r="MCV109" s="29">
        <v>8888</v>
      </c>
      <c r="MCW109" s="107">
        <v>8889</v>
      </c>
      <c r="MCX109" s="29">
        <v>8890</v>
      </c>
      <c r="MCY109" s="107">
        <v>8891</v>
      </c>
      <c r="MCZ109" s="29">
        <v>8892</v>
      </c>
      <c r="MDA109" s="107">
        <v>8893</v>
      </c>
      <c r="MDB109" s="29">
        <v>8894</v>
      </c>
      <c r="MDC109" s="107">
        <v>8895</v>
      </c>
      <c r="MDD109" s="29">
        <v>8896</v>
      </c>
      <c r="MDE109" s="107">
        <v>8897</v>
      </c>
      <c r="MDF109" s="29">
        <v>8898</v>
      </c>
      <c r="MDG109" s="107">
        <v>8899</v>
      </c>
      <c r="MDH109" s="29">
        <v>8900</v>
      </c>
      <c r="MDI109" s="107">
        <v>8901</v>
      </c>
      <c r="MDJ109" s="29">
        <v>8902</v>
      </c>
      <c r="MDK109" s="107">
        <v>8903</v>
      </c>
      <c r="MDL109" s="29">
        <v>8904</v>
      </c>
      <c r="MDM109" s="107">
        <v>8905</v>
      </c>
      <c r="MDN109" s="29">
        <v>8906</v>
      </c>
      <c r="MDO109" s="107">
        <v>8907</v>
      </c>
      <c r="MDP109" s="29">
        <v>8908</v>
      </c>
      <c r="MDQ109" s="107">
        <v>8909</v>
      </c>
      <c r="MDR109" s="29">
        <v>8910</v>
      </c>
      <c r="MDS109" s="107">
        <v>8911</v>
      </c>
      <c r="MDT109" s="29">
        <v>8912</v>
      </c>
      <c r="MDU109" s="107">
        <v>8913</v>
      </c>
      <c r="MDV109" s="29">
        <v>8914</v>
      </c>
      <c r="MDW109" s="107">
        <v>8915</v>
      </c>
      <c r="MDX109" s="29">
        <v>8916</v>
      </c>
      <c r="MDY109" s="107">
        <v>8917</v>
      </c>
      <c r="MDZ109" s="29">
        <v>8918</v>
      </c>
      <c r="MEA109" s="107">
        <v>8919</v>
      </c>
      <c r="MEB109" s="29">
        <v>8920</v>
      </c>
      <c r="MEC109" s="107">
        <v>8921</v>
      </c>
      <c r="MED109" s="29">
        <v>8922</v>
      </c>
      <c r="MEE109" s="107">
        <v>8923</v>
      </c>
      <c r="MEF109" s="29">
        <v>8924</v>
      </c>
      <c r="MEG109" s="107">
        <v>8925</v>
      </c>
      <c r="MEH109" s="29">
        <v>8926</v>
      </c>
      <c r="MEI109" s="107">
        <v>8927</v>
      </c>
      <c r="MEJ109" s="29">
        <v>8928</v>
      </c>
      <c r="MEK109" s="107">
        <v>8929</v>
      </c>
      <c r="MEL109" s="29">
        <v>8930</v>
      </c>
      <c r="MEM109" s="107">
        <v>8931</v>
      </c>
      <c r="MEN109" s="29">
        <v>8932</v>
      </c>
      <c r="MEO109" s="107">
        <v>8933</v>
      </c>
      <c r="MEP109" s="29">
        <v>8934</v>
      </c>
      <c r="MEQ109" s="107">
        <v>8935</v>
      </c>
      <c r="MER109" s="29">
        <v>8936</v>
      </c>
      <c r="MES109" s="107">
        <v>8937</v>
      </c>
      <c r="MET109" s="29">
        <v>8938</v>
      </c>
      <c r="MEU109" s="107">
        <v>8939</v>
      </c>
      <c r="MEV109" s="29">
        <v>8940</v>
      </c>
      <c r="MEW109" s="107">
        <v>8941</v>
      </c>
      <c r="MEX109" s="29">
        <v>8942</v>
      </c>
      <c r="MEY109" s="107">
        <v>8943</v>
      </c>
      <c r="MEZ109" s="29">
        <v>8944</v>
      </c>
      <c r="MFA109" s="107">
        <v>8945</v>
      </c>
      <c r="MFB109" s="29">
        <v>8946</v>
      </c>
      <c r="MFC109" s="107">
        <v>8947</v>
      </c>
      <c r="MFD109" s="29">
        <v>8948</v>
      </c>
      <c r="MFE109" s="107">
        <v>8949</v>
      </c>
      <c r="MFF109" s="29">
        <v>8950</v>
      </c>
      <c r="MFG109" s="107">
        <v>8951</v>
      </c>
      <c r="MFH109" s="29">
        <v>8952</v>
      </c>
      <c r="MFI109" s="107">
        <v>8953</v>
      </c>
      <c r="MFJ109" s="29">
        <v>8954</v>
      </c>
      <c r="MFK109" s="107">
        <v>8955</v>
      </c>
      <c r="MFL109" s="29">
        <v>8956</v>
      </c>
      <c r="MFM109" s="107">
        <v>8957</v>
      </c>
      <c r="MFN109" s="29">
        <v>8958</v>
      </c>
      <c r="MFO109" s="107">
        <v>8959</v>
      </c>
      <c r="MFP109" s="29">
        <v>8960</v>
      </c>
      <c r="MFQ109" s="107">
        <v>8961</v>
      </c>
      <c r="MFR109" s="29">
        <v>8962</v>
      </c>
      <c r="MFS109" s="107">
        <v>8963</v>
      </c>
      <c r="MFT109" s="29">
        <v>8964</v>
      </c>
      <c r="MFU109" s="107">
        <v>8965</v>
      </c>
      <c r="MFV109" s="29">
        <v>8966</v>
      </c>
      <c r="MFW109" s="107">
        <v>8967</v>
      </c>
      <c r="MFX109" s="29">
        <v>8968</v>
      </c>
      <c r="MFY109" s="107">
        <v>8969</v>
      </c>
      <c r="MFZ109" s="29">
        <v>8970</v>
      </c>
      <c r="MGA109" s="107">
        <v>8971</v>
      </c>
      <c r="MGB109" s="29">
        <v>8972</v>
      </c>
      <c r="MGC109" s="107">
        <v>8973</v>
      </c>
      <c r="MGD109" s="29">
        <v>8974</v>
      </c>
      <c r="MGE109" s="107">
        <v>8975</v>
      </c>
      <c r="MGF109" s="29">
        <v>8976</v>
      </c>
      <c r="MGG109" s="107">
        <v>8977</v>
      </c>
      <c r="MGH109" s="29">
        <v>8978</v>
      </c>
      <c r="MGI109" s="107">
        <v>8979</v>
      </c>
      <c r="MGJ109" s="29">
        <v>8980</v>
      </c>
      <c r="MGK109" s="107">
        <v>8981</v>
      </c>
      <c r="MGL109" s="29">
        <v>8982</v>
      </c>
      <c r="MGM109" s="107">
        <v>8983</v>
      </c>
      <c r="MGN109" s="29">
        <v>8984</v>
      </c>
      <c r="MGO109" s="107">
        <v>8985</v>
      </c>
      <c r="MGP109" s="29">
        <v>8986</v>
      </c>
      <c r="MGQ109" s="107">
        <v>8987</v>
      </c>
      <c r="MGR109" s="29">
        <v>8988</v>
      </c>
      <c r="MGS109" s="107">
        <v>8989</v>
      </c>
      <c r="MGT109" s="29">
        <v>8990</v>
      </c>
      <c r="MGU109" s="107">
        <v>8991</v>
      </c>
      <c r="MGV109" s="29">
        <v>8992</v>
      </c>
      <c r="MGW109" s="107">
        <v>8993</v>
      </c>
      <c r="MGX109" s="29">
        <v>8994</v>
      </c>
      <c r="MGY109" s="107">
        <v>8995</v>
      </c>
      <c r="MGZ109" s="29">
        <v>8996</v>
      </c>
      <c r="MHA109" s="107">
        <v>8997</v>
      </c>
      <c r="MHB109" s="29">
        <v>8998</v>
      </c>
      <c r="MHC109" s="107">
        <v>8999</v>
      </c>
      <c r="MHD109" s="29">
        <v>9000</v>
      </c>
      <c r="MHE109" s="107">
        <v>9001</v>
      </c>
      <c r="MHF109" s="29">
        <v>9002</v>
      </c>
      <c r="MHG109" s="107">
        <v>9003</v>
      </c>
      <c r="MHH109" s="29">
        <v>9004</v>
      </c>
      <c r="MHI109" s="107">
        <v>9005</v>
      </c>
      <c r="MHJ109" s="29">
        <v>9006</v>
      </c>
      <c r="MHK109" s="107">
        <v>9007</v>
      </c>
      <c r="MHL109" s="29">
        <v>9008</v>
      </c>
      <c r="MHM109" s="107">
        <v>9009</v>
      </c>
      <c r="MHN109" s="29">
        <v>9010</v>
      </c>
      <c r="MHO109" s="107">
        <v>9011</v>
      </c>
      <c r="MHP109" s="29">
        <v>9012</v>
      </c>
      <c r="MHQ109" s="107">
        <v>9013</v>
      </c>
      <c r="MHR109" s="29">
        <v>9014</v>
      </c>
      <c r="MHS109" s="107">
        <v>9015</v>
      </c>
      <c r="MHT109" s="29">
        <v>9016</v>
      </c>
      <c r="MHU109" s="107">
        <v>9017</v>
      </c>
      <c r="MHV109" s="29">
        <v>9018</v>
      </c>
      <c r="MHW109" s="107">
        <v>9019</v>
      </c>
      <c r="MHX109" s="29">
        <v>9020</v>
      </c>
      <c r="MHY109" s="107">
        <v>9021</v>
      </c>
      <c r="MHZ109" s="29">
        <v>9022</v>
      </c>
      <c r="MIA109" s="107">
        <v>9023</v>
      </c>
      <c r="MIB109" s="29">
        <v>9024</v>
      </c>
      <c r="MIC109" s="107">
        <v>9025</v>
      </c>
      <c r="MID109" s="29">
        <v>9026</v>
      </c>
      <c r="MIE109" s="107">
        <v>9027</v>
      </c>
      <c r="MIF109" s="29">
        <v>9028</v>
      </c>
      <c r="MIG109" s="107">
        <v>9029</v>
      </c>
      <c r="MIH109" s="29">
        <v>9030</v>
      </c>
      <c r="MII109" s="107">
        <v>9031</v>
      </c>
      <c r="MIJ109" s="29">
        <v>9032</v>
      </c>
      <c r="MIK109" s="107">
        <v>9033</v>
      </c>
      <c r="MIL109" s="29">
        <v>9034</v>
      </c>
      <c r="MIM109" s="107">
        <v>9035</v>
      </c>
      <c r="MIN109" s="29">
        <v>9036</v>
      </c>
      <c r="MIO109" s="107">
        <v>9037</v>
      </c>
      <c r="MIP109" s="29">
        <v>9038</v>
      </c>
      <c r="MIQ109" s="107">
        <v>9039</v>
      </c>
      <c r="MIR109" s="29">
        <v>9040</v>
      </c>
      <c r="MIS109" s="107">
        <v>9041</v>
      </c>
      <c r="MIT109" s="29">
        <v>9042</v>
      </c>
      <c r="MIU109" s="107">
        <v>9043</v>
      </c>
      <c r="MIV109" s="29">
        <v>9044</v>
      </c>
      <c r="MIW109" s="107">
        <v>9045</v>
      </c>
      <c r="MIX109" s="29">
        <v>9046</v>
      </c>
      <c r="MIY109" s="107">
        <v>9047</v>
      </c>
      <c r="MIZ109" s="29">
        <v>9048</v>
      </c>
      <c r="MJA109" s="107">
        <v>9049</v>
      </c>
      <c r="MJB109" s="29">
        <v>9050</v>
      </c>
      <c r="MJC109" s="107">
        <v>9051</v>
      </c>
      <c r="MJD109" s="29">
        <v>9052</v>
      </c>
      <c r="MJE109" s="107">
        <v>9053</v>
      </c>
      <c r="MJF109" s="29">
        <v>9054</v>
      </c>
      <c r="MJG109" s="107">
        <v>9055</v>
      </c>
      <c r="MJH109" s="29">
        <v>9056</v>
      </c>
      <c r="MJI109" s="107">
        <v>9057</v>
      </c>
      <c r="MJJ109" s="29">
        <v>9058</v>
      </c>
      <c r="MJK109" s="107">
        <v>9059</v>
      </c>
      <c r="MJL109" s="29">
        <v>9060</v>
      </c>
      <c r="MJM109" s="107">
        <v>9061</v>
      </c>
      <c r="MJN109" s="29">
        <v>9062</v>
      </c>
      <c r="MJO109" s="107">
        <v>9063</v>
      </c>
      <c r="MJP109" s="29">
        <v>9064</v>
      </c>
      <c r="MJQ109" s="107">
        <v>9065</v>
      </c>
      <c r="MJR109" s="29">
        <v>9066</v>
      </c>
      <c r="MJS109" s="107">
        <v>9067</v>
      </c>
      <c r="MJT109" s="29">
        <v>9068</v>
      </c>
      <c r="MJU109" s="107">
        <v>9069</v>
      </c>
      <c r="MJV109" s="29">
        <v>9070</v>
      </c>
      <c r="MJW109" s="107">
        <v>9071</v>
      </c>
      <c r="MJX109" s="29">
        <v>9072</v>
      </c>
      <c r="MJY109" s="107">
        <v>9073</v>
      </c>
      <c r="MJZ109" s="29">
        <v>9074</v>
      </c>
      <c r="MKA109" s="107">
        <v>9075</v>
      </c>
      <c r="MKB109" s="29">
        <v>9076</v>
      </c>
      <c r="MKC109" s="107">
        <v>9077</v>
      </c>
      <c r="MKD109" s="29">
        <v>9078</v>
      </c>
      <c r="MKE109" s="107">
        <v>9079</v>
      </c>
      <c r="MKF109" s="29">
        <v>9080</v>
      </c>
      <c r="MKG109" s="107">
        <v>9081</v>
      </c>
      <c r="MKH109" s="29">
        <v>9082</v>
      </c>
      <c r="MKI109" s="107">
        <v>9083</v>
      </c>
      <c r="MKJ109" s="29">
        <v>9084</v>
      </c>
      <c r="MKK109" s="107">
        <v>9085</v>
      </c>
      <c r="MKL109" s="29">
        <v>9086</v>
      </c>
      <c r="MKM109" s="107">
        <v>9087</v>
      </c>
      <c r="MKN109" s="29">
        <v>9088</v>
      </c>
      <c r="MKO109" s="107">
        <v>9089</v>
      </c>
      <c r="MKP109" s="29">
        <v>9090</v>
      </c>
      <c r="MKQ109" s="107">
        <v>9091</v>
      </c>
      <c r="MKR109" s="29">
        <v>9092</v>
      </c>
      <c r="MKS109" s="107">
        <v>9093</v>
      </c>
      <c r="MKT109" s="29">
        <v>9094</v>
      </c>
      <c r="MKU109" s="107">
        <v>9095</v>
      </c>
      <c r="MKV109" s="29">
        <v>9096</v>
      </c>
      <c r="MKW109" s="107">
        <v>9097</v>
      </c>
      <c r="MKX109" s="29">
        <v>9098</v>
      </c>
      <c r="MKY109" s="107">
        <v>9099</v>
      </c>
      <c r="MKZ109" s="29">
        <v>9100</v>
      </c>
      <c r="MLA109" s="107">
        <v>9101</v>
      </c>
      <c r="MLB109" s="29">
        <v>9102</v>
      </c>
      <c r="MLC109" s="107">
        <v>9103</v>
      </c>
      <c r="MLD109" s="29">
        <v>9104</v>
      </c>
      <c r="MLE109" s="107">
        <v>9105</v>
      </c>
      <c r="MLF109" s="29">
        <v>9106</v>
      </c>
      <c r="MLG109" s="107">
        <v>9107</v>
      </c>
      <c r="MLH109" s="29">
        <v>9108</v>
      </c>
      <c r="MLI109" s="107">
        <v>9109</v>
      </c>
      <c r="MLJ109" s="29">
        <v>9110</v>
      </c>
      <c r="MLK109" s="107">
        <v>9111</v>
      </c>
      <c r="MLL109" s="29">
        <v>9112</v>
      </c>
      <c r="MLM109" s="107">
        <v>9113</v>
      </c>
      <c r="MLN109" s="29">
        <v>9114</v>
      </c>
      <c r="MLO109" s="107">
        <v>9115</v>
      </c>
      <c r="MLP109" s="29">
        <v>9116</v>
      </c>
      <c r="MLQ109" s="107">
        <v>9117</v>
      </c>
      <c r="MLR109" s="29">
        <v>9118</v>
      </c>
      <c r="MLS109" s="107">
        <v>9119</v>
      </c>
      <c r="MLT109" s="29">
        <v>9120</v>
      </c>
      <c r="MLU109" s="107">
        <v>9121</v>
      </c>
      <c r="MLV109" s="29">
        <v>9122</v>
      </c>
      <c r="MLW109" s="107">
        <v>9123</v>
      </c>
      <c r="MLX109" s="29">
        <v>9124</v>
      </c>
      <c r="MLY109" s="107">
        <v>9125</v>
      </c>
      <c r="MLZ109" s="29">
        <v>9126</v>
      </c>
      <c r="MMA109" s="107">
        <v>9127</v>
      </c>
      <c r="MMB109" s="29">
        <v>9128</v>
      </c>
      <c r="MMC109" s="107">
        <v>9129</v>
      </c>
      <c r="MMD109" s="29">
        <v>9130</v>
      </c>
      <c r="MME109" s="107">
        <v>9131</v>
      </c>
      <c r="MMF109" s="29">
        <v>9132</v>
      </c>
      <c r="MMG109" s="107">
        <v>9133</v>
      </c>
      <c r="MMH109" s="29">
        <v>9134</v>
      </c>
      <c r="MMI109" s="107">
        <v>9135</v>
      </c>
      <c r="MMJ109" s="29">
        <v>9136</v>
      </c>
      <c r="MMK109" s="107">
        <v>9137</v>
      </c>
      <c r="MML109" s="29">
        <v>9138</v>
      </c>
      <c r="MMM109" s="107">
        <v>9139</v>
      </c>
      <c r="MMN109" s="29">
        <v>9140</v>
      </c>
      <c r="MMO109" s="107">
        <v>9141</v>
      </c>
      <c r="MMP109" s="29">
        <v>9142</v>
      </c>
      <c r="MMQ109" s="107">
        <v>9143</v>
      </c>
      <c r="MMR109" s="29">
        <v>9144</v>
      </c>
      <c r="MMS109" s="107">
        <v>9145</v>
      </c>
      <c r="MMT109" s="29">
        <v>9146</v>
      </c>
      <c r="MMU109" s="107">
        <v>9147</v>
      </c>
      <c r="MMV109" s="29">
        <v>9148</v>
      </c>
      <c r="MMW109" s="107">
        <v>9149</v>
      </c>
      <c r="MMX109" s="29">
        <v>9150</v>
      </c>
      <c r="MMY109" s="107">
        <v>9151</v>
      </c>
      <c r="MMZ109" s="29">
        <v>9152</v>
      </c>
      <c r="MNA109" s="107">
        <v>9153</v>
      </c>
      <c r="MNB109" s="29">
        <v>9154</v>
      </c>
      <c r="MNC109" s="107">
        <v>9155</v>
      </c>
      <c r="MND109" s="29">
        <v>9156</v>
      </c>
      <c r="MNE109" s="107">
        <v>9157</v>
      </c>
      <c r="MNF109" s="29">
        <v>9158</v>
      </c>
      <c r="MNG109" s="107">
        <v>9159</v>
      </c>
      <c r="MNH109" s="29">
        <v>9160</v>
      </c>
      <c r="MNI109" s="107">
        <v>9161</v>
      </c>
      <c r="MNJ109" s="29">
        <v>9162</v>
      </c>
      <c r="MNK109" s="107">
        <v>9163</v>
      </c>
      <c r="MNL109" s="29">
        <v>9164</v>
      </c>
      <c r="MNM109" s="107">
        <v>9165</v>
      </c>
      <c r="MNN109" s="29">
        <v>9166</v>
      </c>
      <c r="MNO109" s="107">
        <v>9167</v>
      </c>
      <c r="MNP109" s="29">
        <v>9168</v>
      </c>
      <c r="MNQ109" s="107">
        <v>9169</v>
      </c>
      <c r="MNR109" s="29">
        <v>9170</v>
      </c>
      <c r="MNS109" s="107">
        <v>9171</v>
      </c>
      <c r="MNT109" s="29">
        <v>9172</v>
      </c>
      <c r="MNU109" s="107">
        <v>9173</v>
      </c>
      <c r="MNV109" s="29">
        <v>9174</v>
      </c>
      <c r="MNW109" s="107">
        <v>9175</v>
      </c>
      <c r="MNX109" s="29">
        <v>9176</v>
      </c>
      <c r="MNY109" s="107">
        <v>9177</v>
      </c>
      <c r="MNZ109" s="29">
        <v>9178</v>
      </c>
      <c r="MOA109" s="107">
        <v>9179</v>
      </c>
      <c r="MOB109" s="29">
        <v>9180</v>
      </c>
      <c r="MOC109" s="107">
        <v>9181</v>
      </c>
      <c r="MOD109" s="29">
        <v>9182</v>
      </c>
      <c r="MOE109" s="107">
        <v>9183</v>
      </c>
      <c r="MOF109" s="29">
        <v>9184</v>
      </c>
      <c r="MOG109" s="107">
        <v>9185</v>
      </c>
      <c r="MOH109" s="29">
        <v>9186</v>
      </c>
      <c r="MOI109" s="107">
        <v>9187</v>
      </c>
      <c r="MOJ109" s="29">
        <v>9188</v>
      </c>
      <c r="MOK109" s="107">
        <v>9189</v>
      </c>
      <c r="MOL109" s="29">
        <v>9190</v>
      </c>
      <c r="MOM109" s="107">
        <v>9191</v>
      </c>
      <c r="MON109" s="29">
        <v>9192</v>
      </c>
      <c r="MOO109" s="107">
        <v>9193</v>
      </c>
      <c r="MOP109" s="29">
        <v>9194</v>
      </c>
      <c r="MOQ109" s="107">
        <v>9195</v>
      </c>
      <c r="MOR109" s="29">
        <v>9196</v>
      </c>
      <c r="MOS109" s="107">
        <v>9197</v>
      </c>
      <c r="MOT109" s="29">
        <v>9198</v>
      </c>
      <c r="MOU109" s="107">
        <v>9199</v>
      </c>
      <c r="MOV109" s="29">
        <v>9200</v>
      </c>
      <c r="MOW109" s="107">
        <v>9201</v>
      </c>
      <c r="MOX109" s="29">
        <v>9202</v>
      </c>
      <c r="MOY109" s="107">
        <v>9203</v>
      </c>
      <c r="MOZ109" s="29">
        <v>9204</v>
      </c>
      <c r="MPA109" s="107">
        <v>9205</v>
      </c>
      <c r="MPB109" s="29">
        <v>9206</v>
      </c>
      <c r="MPC109" s="107">
        <v>9207</v>
      </c>
      <c r="MPD109" s="29">
        <v>9208</v>
      </c>
      <c r="MPE109" s="107">
        <v>9209</v>
      </c>
      <c r="MPF109" s="29">
        <v>9210</v>
      </c>
      <c r="MPG109" s="107">
        <v>9211</v>
      </c>
      <c r="MPH109" s="29">
        <v>9212</v>
      </c>
      <c r="MPI109" s="107">
        <v>9213</v>
      </c>
      <c r="MPJ109" s="29">
        <v>9214</v>
      </c>
      <c r="MPK109" s="107">
        <v>9215</v>
      </c>
      <c r="MPL109" s="29">
        <v>9216</v>
      </c>
      <c r="MPM109" s="107">
        <v>9217</v>
      </c>
      <c r="MPN109" s="29">
        <v>9218</v>
      </c>
      <c r="MPO109" s="107">
        <v>9219</v>
      </c>
      <c r="MPP109" s="29">
        <v>9220</v>
      </c>
      <c r="MPQ109" s="107">
        <v>9221</v>
      </c>
      <c r="MPR109" s="29">
        <v>9222</v>
      </c>
      <c r="MPS109" s="107">
        <v>9223</v>
      </c>
      <c r="MPT109" s="29">
        <v>9224</v>
      </c>
      <c r="MPU109" s="107">
        <v>9225</v>
      </c>
      <c r="MPV109" s="29">
        <v>9226</v>
      </c>
      <c r="MPW109" s="107">
        <v>9227</v>
      </c>
      <c r="MPX109" s="29">
        <v>9228</v>
      </c>
      <c r="MPY109" s="107">
        <v>9229</v>
      </c>
      <c r="MPZ109" s="29">
        <v>9230</v>
      </c>
      <c r="MQA109" s="107">
        <v>9231</v>
      </c>
      <c r="MQB109" s="29">
        <v>9232</v>
      </c>
      <c r="MQC109" s="107">
        <v>9233</v>
      </c>
      <c r="MQD109" s="29">
        <v>9234</v>
      </c>
      <c r="MQE109" s="107">
        <v>9235</v>
      </c>
      <c r="MQF109" s="29">
        <v>9236</v>
      </c>
      <c r="MQG109" s="107">
        <v>9237</v>
      </c>
      <c r="MQH109" s="29">
        <v>9238</v>
      </c>
      <c r="MQI109" s="107">
        <v>9239</v>
      </c>
      <c r="MQJ109" s="29">
        <v>9240</v>
      </c>
      <c r="MQK109" s="107">
        <v>9241</v>
      </c>
      <c r="MQL109" s="29">
        <v>9242</v>
      </c>
      <c r="MQM109" s="107">
        <v>9243</v>
      </c>
      <c r="MQN109" s="29">
        <v>9244</v>
      </c>
      <c r="MQO109" s="107">
        <v>9245</v>
      </c>
      <c r="MQP109" s="29">
        <v>9246</v>
      </c>
      <c r="MQQ109" s="107">
        <v>9247</v>
      </c>
      <c r="MQR109" s="29">
        <v>9248</v>
      </c>
      <c r="MQS109" s="107">
        <v>9249</v>
      </c>
      <c r="MQT109" s="29">
        <v>9250</v>
      </c>
      <c r="MQU109" s="107">
        <v>9251</v>
      </c>
      <c r="MQV109" s="29">
        <v>9252</v>
      </c>
      <c r="MQW109" s="107">
        <v>9253</v>
      </c>
      <c r="MQX109" s="29">
        <v>9254</v>
      </c>
      <c r="MQY109" s="107">
        <v>9255</v>
      </c>
      <c r="MQZ109" s="29">
        <v>9256</v>
      </c>
      <c r="MRA109" s="107">
        <v>9257</v>
      </c>
      <c r="MRB109" s="29">
        <v>9258</v>
      </c>
      <c r="MRC109" s="107">
        <v>9259</v>
      </c>
      <c r="MRD109" s="29">
        <v>9260</v>
      </c>
      <c r="MRE109" s="107">
        <v>9261</v>
      </c>
      <c r="MRF109" s="29">
        <v>9262</v>
      </c>
      <c r="MRG109" s="107">
        <v>9263</v>
      </c>
      <c r="MRH109" s="29">
        <v>9264</v>
      </c>
      <c r="MRI109" s="107">
        <v>9265</v>
      </c>
      <c r="MRJ109" s="29">
        <v>9266</v>
      </c>
      <c r="MRK109" s="107">
        <v>9267</v>
      </c>
      <c r="MRL109" s="29">
        <v>9268</v>
      </c>
      <c r="MRM109" s="107">
        <v>9269</v>
      </c>
      <c r="MRN109" s="29">
        <v>9270</v>
      </c>
      <c r="MRO109" s="107">
        <v>9271</v>
      </c>
      <c r="MRP109" s="29">
        <v>9272</v>
      </c>
      <c r="MRQ109" s="107">
        <v>9273</v>
      </c>
      <c r="MRR109" s="29">
        <v>9274</v>
      </c>
      <c r="MRS109" s="107">
        <v>9275</v>
      </c>
      <c r="MRT109" s="29">
        <v>9276</v>
      </c>
      <c r="MRU109" s="107">
        <v>9277</v>
      </c>
      <c r="MRV109" s="29">
        <v>9278</v>
      </c>
      <c r="MRW109" s="107">
        <v>9279</v>
      </c>
      <c r="MRX109" s="29">
        <v>9280</v>
      </c>
      <c r="MRY109" s="107">
        <v>9281</v>
      </c>
      <c r="MRZ109" s="29">
        <v>9282</v>
      </c>
      <c r="MSA109" s="107">
        <v>9283</v>
      </c>
      <c r="MSB109" s="29">
        <v>9284</v>
      </c>
      <c r="MSC109" s="107">
        <v>9285</v>
      </c>
      <c r="MSD109" s="29">
        <v>9286</v>
      </c>
      <c r="MSE109" s="107">
        <v>9287</v>
      </c>
      <c r="MSF109" s="29">
        <v>9288</v>
      </c>
      <c r="MSG109" s="107">
        <v>9289</v>
      </c>
      <c r="MSH109" s="29">
        <v>9290</v>
      </c>
      <c r="MSI109" s="107">
        <v>9291</v>
      </c>
      <c r="MSJ109" s="29">
        <v>9292</v>
      </c>
      <c r="MSK109" s="107">
        <v>9293</v>
      </c>
      <c r="MSL109" s="29">
        <v>9294</v>
      </c>
      <c r="MSM109" s="107">
        <v>9295</v>
      </c>
      <c r="MSN109" s="29">
        <v>9296</v>
      </c>
      <c r="MSO109" s="107">
        <v>9297</v>
      </c>
      <c r="MSP109" s="29">
        <v>9298</v>
      </c>
      <c r="MSQ109" s="107">
        <v>9299</v>
      </c>
      <c r="MSR109" s="29">
        <v>9300</v>
      </c>
      <c r="MSS109" s="107">
        <v>9301</v>
      </c>
      <c r="MST109" s="29">
        <v>9302</v>
      </c>
      <c r="MSU109" s="107">
        <v>9303</v>
      </c>
      <c r="MSV109" s="29">
        <v>9304</v>
      </c>
      <c r="MSW109" s="107">
        <v>9305</v>
      </c>
      <c r="MSX109" s="29">
        <v>9306</v>
      </c>
      <c r="MSY109" s="107">
        <v>9307</v>
      </c>
      <c r="MSZ109" s="29">
        <v>9308</v>
      </c>
      <c r="MTA109" s="107">
        <v>9309</v>
      </c>
      <c r="MTB109" s="29">
        <v>9310</v>
      </c>
      <c r="MTC109" s="107">
        <v>9311</v>
      </c>
      <c r="MTD109" s="29">
        <v>9312</v>
      </c>
      <c r="MTE109" s="107">
        <v>9313</v>
      </c>
      <c r="MTF109" s="29">
        <v>9314</v>
      </c>
      <c r="MTG109" s="107">
        <v>9315</v>
      </c>
      <c r="MTH109" s="29">
        <v>9316</v>
      </c>
      <c r="MTI109" s="107">
        <v>9317</v>
      </c>
      <c r="MTJ109" s="29">
        <v>9318</v>
      </c>
      <c r="MTK109" s="107">
        <v>9319</v>
      </c>
      <c r="MTL109" s="29">
        <v>9320</v>
      </c>
      <c r="MTM109" s="107">
        <v>9321</v>
      </c>
      <c r="MTN109" s="29">
        <v>9322</v>
      </c>
      <c r="MTO109" s="107">
        <v>9323</v>
      </c>
      <c r="MTP109" s="29">
        <v>9324</v>
      </c>
      <c r="MTQ109" s="107">
        <v>9325</v>
      </c>
      <c r="MTR109" s="29">
        <v>9326</v>
      </c>
      <c r="MTS109" s="107">
        <v>9327</v>
      </c>
      <c r="MTT109" s="29">
        <v>9328</v>
      </c>
      <c r="MTU109" s="107">
        <v>9329</v>
      </c>
      <c r="MTV109" s="29">
        <v>9330</v>
      </c>
      <c r="MTW109" s="107">
        <v>9331</v>
      </c>
      <c r="MTX109" s="29">
        <v>9332</v>
      </c>
      <c r="MTY109" s="107">
        <v>9333</v>
      </c>
      <c r="MTZ109" s="29">
        <v>9334</v>
      </c>
      <c r="MUA109" s="107">
        <v>9335</v>
      </c>
      <c r="MUB109" s="29">
        <v>9336</v>
      </c>
      <c r="MUC109" s="107">
        <v>9337</v>
      </c>
      <c r="MUD109" s="29">
        <v>9338</v>
      </c>
      <c r="MUE109" s="107">
        <v>9339</v>
      </c>
      <c r="MUF109" s="29">
        <v>9340</v>
      </c>
      <c r="MUG109" s="107">
        <v>9341</v>
      </c>
      <c r="MUH109" s="29">
        <v>9342</v>
      </c>
      <c r="MUI109" s="107">
        <v>9343</v>
      </c>
      <c r="MUJ109" s="29">
        <v>9344</v>
      </c>
      <c r="MUK109" s="107">
        <v>9345</v>
      </c>
      <c r="MUL109" s="29">
        <v>9346</v>
      </c>
      <c r="MUM109" s="107">
        <v>9347</v>
      </c>
      <c r="MUN109" s="29">
        <v>9348</v>
      </c>
      <c r="MUO109" s="107">
        <v>9349</v>
      </c>
      <c r="MUP109" s="29">
        <v>9350</v>
      </c>
      <c r="MUQ109" s="107">
        <v>9351</v>
      </c>
      <c r="MUR109" s="29">
        <v>9352</v>
      </c>
      <c r="MUS109" s="107">
        <v>9353</v>
      </c>
      <c r="MUT109" s="29">
        <v>9354</v>
      </c>
      <c r="MUU109" s="107">
        <v>9355</v>
      </c>
      <c r="MUV109" s="29">
        <v>9356</v>
      </c>
      <c r="MUW109" s="107">
        <v>9357</v>
      </c>
      <c r="MUX109" s="29">
        <v>9358</v>
      </c>
      <c r="MUY109" s="107">
        <v>9359</v>
      </c>
      <c r="MUZ109" s="29">
        <v>9360</v>
      </c>
      <c r="MVA109" s="107">
        <v>9361</v>
      </c>
      <c r="MVB109" s="29">
        <v>9362</v>
      </c>
      <c r="MVC109" s="107">
        <v>9363</v>
      </c>
      <c r="MVD109" s="29">
        <v>9364</v>
      </c>
      <c r="MVE109" s="107">
        <v>9365</v>
      </c>
      <c r="MVF109" s="29">
        <v>9366</v>
      </c>
      <c r="MVG109" s="107">
        <v>9367</v>
      </c>
      <c r="MVH109" s="29">
        <v>9368</v>
      </c>
      <c r="MVI109" s="107">
        <v>9369</v>
      </c>
      <c r="MVJ109" s="29">
        <v>9370</v>
      </c>
      <c r="MVK109" s="107">
        <v>9371</v>
      </c>
      <c r="MVL109" s="29">
        <v>9372</v>
      </c>
      <c r="MVM109" s="107">
        <v>9373</v>
      </c>
      <c r="MVN109" s="29">
        <v>9374</v>
      </c>
      <c r="MVO109" s="107">
        <v>9375</v>
      </c>
      <c r="MVP109" s="29">
        <v>9376</v>
      </c>
      <c r="MVQ109" s="107">
        <v>9377</v>
      </c>
      <c r="MVR109" s="29">
        <v>9378</v>
      </c>
      <c r="MVS109" s="107">
        <v>9379</v>
      </c>
      <c r="MVT109" s="29">
        <v>9380</v>
      </c>
      <c r="MVU109" s="107">
        <v>9381</v>
      </c>
      <c r="MVV109" s="29">
        <v>9382</v>
      </c>
      <c r="MVW109" s="107">
        <v>9383</v>
      </c>
      <c r="MVX109" s="29">
        <v>9384</v>
      </c>
      <c r="MVY109" s="107">
        <v>9385</v>
      </c>
      <c r="MVZ109" s="29">
        <v>9386</v>
      </c>
      <c r="MWA109" s="107">
        <v>9387</v>
      </c>
      <c r="MWB109" s="29">
        <v>9388</v>
      </c>
      <c r="MWC109" s="107">
        <v>9389</v>
      </c>
      <c r="MWD109" s="29">
        <v>9390</v>
      </c>
      <c r="MWE109" s="107">
        <v>9391</v>
      </c>
      <c r="MWF109" s="29">
        <v>9392</v>
      </c>
      <c r="MWG109" s="107">
        <v>9393</v>
      </c>
      <c r="MWH109" s="29">
        <v>9394</v>
      </c>
      <c r="MWI109" s="107">
        <v>9395</v>
      </c>
      <c r="MWJ109" s="29">
        <v>9396</v>
      </c>
      <c r="MWK109" s="107">
        <v>9397</v>
      </c>
      <c r="MWL109" s="29">
        <v>9398</v>
      </c>
      <c r="MWM109" s="107">
        <v>9399</v>
      </c>
      <c r="MWN109" s="29">
        <v>9400</v>
      </c>
      <c r="MWO109" s="107">
        <v>9401</v>
      </c>
      <c r="MWP109" s="29">
        <v>9402</v>
      </c>
      <c r="MWQ109" s="107">
        <v>9403</v>
      </c>
      <c r="MWR109" s="29">
        <v>9404</v>
      </c>
      <c r="MWS109" s="107">
        <v>9405</v>
      </c>
      <c r="MWT109" s="29">
        <v>9406</v>
      </c>
      <c r="MWU109" s="107">
        <v>9407</v>
      </c>
      <c r="MWV109" s="29">
        <v>9408</v>
      </c>
      <c r="MWW109" s="107">
        <v>9409</v>
      </c>
      <c r="MWX109" s="29">
        <v>9410</v>
      </c>
      <c r="MWY109" s="107">
        <v>9411</v>
      </c>
      <c r="MWZ109" s="29">
        <v>9412</v>
      </c>
      <c r="MXA109" s="107">
        <v>9413</v>
      </c>
      <c r="MXB109" s="29">
        <v>9414</v>
      </c>
      <c r="MXC109" s="107">
        <v>9415</v>
      </c>
      <c r="MXD109" s="29">
        <v>9416</v>
      </c>
      <c r="MXE109" s="107">
        <v>9417</v>
      </c>
      <c r="MXF109" s="29">
        <v>9418</v>
      </c>
      <c r="MXG109" s="107">
        <v>9419</v>
      </c>
      <c r="MXH109" s="29">
        <v>9420</v>
      </c>
      <c r="MXI109" s="107">
        <v>9421</v>
      </c>
      <c r="MXJ109" s="29">
        <v>9422</v>
      </c>
      <c r="MXK109" s="107">
        <v>9423</v>
      </c>
      <c r="MXL109" s="29">
        <v>9424</v>
      </c>
      <c r="MXM109" s="107">
        <v>9425</v>
      </c>
      <c r="MXN109" s="29">
        <v>9426</v>
      </c>
      <c r="MXO109" s="107">
        <v>9427</v>
      </c>
      <c r="MXP109" s="29">
        <v>9428</v>
      </c>
      <c r="MXQ109" s="107">
        <v>9429</v>
      </c>
      <c r="MXR109" s="29">
        <v>9430</v>
      </c>
      <c r="MXS109" s="107">
        <v>9431</v>
      </c>
      <c r="MXT109" s="29">
        <v>9432</v>
      </c>
      <c r="MXU109" s="107">
        <v>9433</v>
      </c>
      <c r="MXV109" s="29">
        <v>9434</v>
      </c>
      <c r="MXW109" s="107">
        <v>9435</v>
      </c>
      <c r="MXX109" s="29">
        <v>9436</v>
      </c>
      <c r="MXY109" s="107">
        <v>9437</v>
      </c>
      <c r="MXZ109" s="29">
        <v>9438</v>
      </c>
      <c r="MYA109" s="107">
        <v>9439</v>
      </c>
      <c r="MYB109" s="29">
        <v>9440</v>
      </c>
      <c r="MYC109" s="107">
        <v>9441</v>
      </c>
      <c r="MYD109" s="29">
        <v>9442</v>
      </c>
      <c r="MYE109" s="107">
        <v>9443</v>
      </c>
      <c r="MYF109" s="29">
        <v>9444</v>
      </c>
      <c r="MYG109" s="107">
        <v>9445</v>
      </c>
      <c r="MYH109" s="29">
        <v>9446</v>
      </c>
      <c r="MYI109" s="107">
        <v>9447</v>
      </c>
      <c r="MYJ109" s="29">
        <v>9448</v>
      </c>
      <c r="MYK109" s="107">
        <v>9449</v>
      </c>
      <c r="MYL109" s="29">
        <v>9450</v>
      </c>
      <c r="MYM109" s="107">
        <v>9451</v>
      </c>
      <c r="MYN109" s="29">
        <v>9452</v>
      </c>
      <c r="MYO109" s="107">
        <v>9453</v>
      </c>
      <c r="MYP109" s="29">
        <v>9454</v>
      </c>
      <c r="MYQ109" s="107">
        <v>9455</v>
      </c>
      <c r="MYR109" s="29">
        <v>9456</v>
      </c>
      <c r="MYS109" s="107">
        <v>9457</v>
      </c>
      <c r="MYT109" s="29">
        <v>9458</v>
      </c>
      <c r="MYU109" s="107">
        <v>9459</v>
      </c>
      <c r="MYV109" s="29">
        <v>9460</v>
      </c>
      <c r="MYW109" s="107">
        <v>9461</v>
      </c>
      <c r="MYX109" s="29">
        <v>9462</v>
      </c>
      <c r="MYY109" s="107">
        <v>9463</v>
      </c>
      <c r="MYZ109" s="29">
        <v>9464</v>
      </c>
      <c r="MZA109" s="107">
        <v>9465</v>
      </c>
      <c r="MZB109" s="29">
        <v>9466</v>
      </c>
      <c r="MZC109" s="107">
        <v>9467</v>
      </c>
      <c r="MZD109" s="29">
        <v>9468</v>
      </c>
      <c r="MZE109" s="107">
        <v>9469</v>
      </c>
      <c r="MZF109" s="29">
        <v>9470</v>
      </c>
      <c r="MZG109" s="107">
        <v>9471</v>
      </c>
      <c r="MZH109" s="29">
        <v>9472</v>
      </c>
      <c r="MZI109" s="107">
        <v>9473</v>
      </c>
      <c r="MZJ109" s="29">
        <v>9474</v>
      </c>
      <c r="MZK109" s="107">
        <v>9475</v>
      </c>
      <c r="MZL109" s="29">
        <v>9476</v>
      </c>
      <c r="MZM109" s="107">
        <v>9477</v>
      </c>
      <c r="MZN109" s="29">
        <v>9478</v>
      </c>
      <c r="MZO109" s="107">
        <v>9479</v>
      </c>
      <c r="MZP109" s="29">
        <v>9480</v>
      </c>
      <c r="MZQ109" s="107">
        <v>9481</v>
      </c>
      <c r="MZR109" s="29">
        <v>9482</v>
      </c>
      <c r="MZS109" s="107">
        <v>9483</v>
      </c>
      <c r="MZT109" s="29">
        <v>9484</v>
      </c>
      <c r="MZU109" s="107">
        <v>9485</v>
      </c>
      <c r="MZV109" s="29">
        <v>9486</v>
      </c>
      <c r="MZW109" s="107">
        <v>9487</v>
      </c>
      <c r="MZX109" s="29">
        <v>9488</v>
      </c>
      <c r="MZY109" s="107">
        <v>9489</v>
      </c>
      <c r="MZZ109" s="29">
        <v>9490</v>
      </c>
      <c r="NAA109" s="107">
        <v>9491</v>
      </c>
      <c r="NAB109" s="29">
        <v>9492</v>
      </c>
      <c r="NAC109" s="107">
        <v>9493</v>
      </c>
      <c r="NAD109" s="29">
        <v>9494</v>
      </c>
      <c r="NAE109" s="107">
        <v>9495</v>
      </c>
      <c r="NAF109" s="29">
        <v>9496</v>
      </c>
      <c r="NAG109" s="107">
        <v>9497</v>
      </c>
      <c r="NAH109" s="29">
        <v>9498</v>
      </c>
      <c r="NAI109" s="107">
        <v>9499</v>
      </c>
      <c r="NAJ109" s="29">
        <v>9500</v>
      </c>
      <c r="NAK109" s="107">
        <v>9501</v>
      </c>
      <c r="NAL109" s="29">
        <v>9502</v>
      </c>
      <c r="NAM109" s="107">
        <v>9503</v>
      </c>
      <c r="NAN109" s="29">
        <v>9504</v>
      </c>
      <c r="NAO109" s="107">
        <v>9505</v>
      </c>
      <c r="NAP109" s="29">
        <v>9506</v>
      </c>
      <c r="NAQ109" s="107">
        <v>9507</v>
      </c>
      <c r="NAR109" s="29">
        <v>9508</v>
      </c>
      <c r="NAS109" s="107">
        <v>9509</v>
      </c>
      <c r="NAT109" s="29">
        <v>9510</v>
      </c>
      <c r="NAU109" s="107">
        <v>9511</v>
      </c>
      <c r="NAV109" s="29">
        <v>9512</v>
      </c>
      <c r="NAW109" s="107">
        <v>9513</v>
      </c>
      <c r="NAX109" s="29">
        <v>9514</v>
      </c>
      <c r="NAY109" s="107">
        <v>9515</v>
      </c>
      <c r="NAZ109" s="29">
        <v>9516</v>
      </c>
      <c r="NBA109" s="107">
        <v>9517</v>
      </c>
      <c r="NBB109" s="29">
        <v>9518</v>
      </c>
      <c r="NBC109" s="107">
        <v>9519</v>
      </c>
      <c r="NBD109" s="29">
        <v>9520</v>
      </c>
      <c r="NBE109" s="107">
        <v>9521</v>
      </c>
      <c r="NBF109" s="29">
        <v>9522</v>
      </c>
      <c r="NBG109" s="107">
        <v>9523</v>
      </c>
      <c r="NBH109" s="29">
        <v>9524</v>
      </c>
      <c r="NBI109" s="107">
        <v>9525</v>
      </c>
      <c r="NBJ109" s="29">
        <v>9526</v>
      </c>
      <c r="NBK109" s="107">
        <v>9527</v>
      </c>
      <c r="NBL109" s="29">
        <v>9528</v>
      </c>
      <c r="NBM109" s="107">
        <v>9529</v>
      </c>
      <c r="NBN109" s="29">
        <v>9530</v>
      </c>
      <c r="NBO109" s="107">
        <v>9531</v>
      </c>
      <c r="NBP109" s="29">
        <v>9532</v>
      </c>
      <c r="NBQ109" s="107">
        <v>9533</v>
      </c>
      <c r="NBR109" s="29">
        <v>9534</v>
      </c>
      <c r="NBS109" s="107">
        <v>9535</v>
      </c>
      <c r="NBT109" s="29">
        <v>9536</v>
      </c>
      <c r="NBU109" s="107">
        <v>9537</v>
      </c>
      <c r="NBV109" s="29">
        <v>9538</v>
      </c>
      <c r="NBW109" s="107">
        <v>9539</v>
      </c>
      <c r="NBX109" s="29">
        <v>9540</v>
      </c>
      <c r="NBY109" s="107">
        <v>9541</v>
      </c>
      <c r="NBZ109" s="29">
        <v>9542</v>
      </c>
      <c r="NCA109" s="107">
        <v>9543</v>
      </c>
      <c r="NCB109" s="29">
        <v>9544</v>
      </c>
      <c r="NCC109" s="107">
        <v>9545</v>
      </c>
      <c r="NCD109" s="29">
        <v>9546</v>
      </c>
      <c r="NCE109" s="107">
        <v>9547</v>
      </c>
      <c r="NCF109" s="29">
        <v>9548</v>
      </c>
      <c r="NCG109" s="107">
        <v>9549</v>
      </c>
      <c r="NCH109" s="29">
        <v>9550</v>
      </c>
      <c r="NCI109" s="107">
        <v>9551</v>
      </c>
      <c r="NCJ109" s="29">
        <v>9552</v>
      </c>
      <c r="NCK109" s="107">
        <v>9553</v>
      </c>
      <c r="NCL109" s="29">
        <v>9554</v>
      </c>
      <c r="NCM109" s="107">
        <v>9555</v>
      </c>
      <c r="NCN109" s="29">
        <v>9556</v>
      </c>
      <c r="NCO109" s="107">
        <v>9557</v>
      </c>
      <c r="NCP109" s="29">
        <v>9558</v>
      </c>
      <c r="NCQ109" s="107">
        <v>9559</v>
      </c>
      <c r="NCR109" s="29">
        <v>9560</v>
      </c>
      <c r="NCS109" s="107">
        <v>9561</v>
      </c>
      <c r="NCT109" s="29">
        <v>9562</v>
      </c>
      <c r="NCU109" s="107">
        <v>9563</v>
      </c>
      <c r="NCV109" s="29">
        <v>9564</v>
      </c>
      <c r="NCW109" s="107">
        <v>9565</v>
      </c>
      <c r="NCX109" s="29">
        <v>9566</v>
      </c>
      <c r="NCY109" s="107">
        <v>9567</v>
      </c>
      <c r="NCZ109" s="29">
        <v>9568</v>
      </c>
      <c r="NDA109" s="107">
        <v>9569</v>
      </c>
      <c r="NDB109" s="29">
        <v>9570</v>
      </c>
      <c r="NDC109" s="107">
        <v>9571</v>
      </c>
      <c r="NDD109" s="29">
        <v>9572</v>
      </c>
      <c r="NDE109" s="107">
        <v>9573</v>
      </c>
      <c r="NDF109" s="29">
        <v>9574</v>
      </c>
      <c r="NDG109" s="107">
        <v>9575</v>
      </c>
      <c r="NDH109" s="29">
        <v>9576</v>
      </c>
      <c r="NDI109" s="107">
        <v>9577</v>
      </c>
      <c r="NDJ109" s="29">
        <v>9578</v>
      </c>
      <c r="NDK109" s="107">
        <v>9579</v>
      </c>
      <c r="NDL109" s="29">
        <v>9580</v>
      </c>
      <c r="NDM109" s="107">
        <v>9581</v>
      </c>
      <c r="NDN109" s="29">
        <v>9582</v>
      </c>
      <c r="NDO109" s="107">
        <v>9583</v>
      </c>
      <c r="NDP109" s="29">
        <v>9584</v>
      </c>
      <c r="NDQ109" s="107">
        <v>9585</v>
      </c>
      <c r="NDR109" s="29">
        <v>9586</v>
      </c>
      <c r="NDS109" s="107">
        <v>9587</v>
      </c>
      <c r="NDT109" s="29">
        <v>9588</v>
      </c>
      <c r="NDU109" s="107">
        <v>9589</v>
      </c>
      <c r="NDV109" s="29">
        <v>9590</v>
      </c>
      <c r="NDW109" s="107">
        <v>9591</v>
      </c>
      <c r="NDX109" s="29">
        <v>9592</v>
      </c>
      <c r="NDY109" s="107">
        <v>9593</v>
      </c>
      <c r="NDZ109" s="29">
        <v>9594</v>
      </c>
      <c r="NEA109" s="107">
        <v>9595</v>
      </c>
      <c r="NEB109" s="29">
        <v>9596</v>
      </c>
      <c r="NEC109" s="107">
        <v>9597</v>
      </c>
      <c r="NED109" s="29">
        <v>9598</v>
      </c>
      <c r="NEE109" s="107">
        <v>9599</v>
      </c>
      <c r="NEF109" s="29">
        <v>9600</v>
      </c>
      <c r="NEG109" s="107">
        <v>9601</v>
      </c>
      <c r="NEH109" s="29">
        <v>9602</v>
      </c>
      <c r="NEI109" s="107">
        <v>9603</v>
      </c>
      <c r="NEJ109" s="29">
        <v>9604</v>
      </c>
      <c r="NEK109" s="107">
        <v>9605</v>
      </c>
      <c r="NEL109" s="29">
        <v>9606</v>
      </c>
      <c r="NEM109" s="107">
        <v>9607</v>
      </c>
      <c r="NEN109" s="29">
        <v>9608</v>
      </c>
      <c r="NEO109" s="107">
        <v>9609</v>
      </c>
      <c r="NEP109" s="29">
        <v>9610</v>
      </c>
      <c r="NEQ109" s="107">
        <v>9611</v>
      </c>
      <c r="NER109" s="29">
        <v>9612</v>
      </c>
      <c r="NES109" s="107">
        <v>9613</v>
      </c>
      <c r="NET109" s="29">
        <v>9614</v>
      </c>
      <c r="NEU109" s="107">
        <v>9615</v>
      </c>
      <c r="NEV109" s="29">
        <v>9616</v>
      </c>
      <c r="NEW109" s="107">
        <v>9617</v>
      </c>
      <c r="NEX109" s="29">
        <v>9618</v>
      </c>
      <c r="NEY109" s="107">
        <v>9619</v>
      </c>
      <c r="NEZ109" s="29">
        <v>9620</v>
      </c>
      <c r="NFA109" s="107">
        <v>9621</v>
      </c>
      <c r="NFB109" s="29">
        <v>9622</v>
      </c>
      <c r="NFC109" s="107">
        <v>9623</v>
      </c>
      <c r="NFD109" s="29">
        <v>9624</v>
      </c>
      <c r="NFE109" s="107">
        <v>9625</v>
      </c>
      <c r="NFF109" s="29">
        <v>9626</v>
      </c>
      <c r="NFG109" s="107">
        <v>9627</v>
      </c>
      <c r="NFH109" s="29">
        <v>9628</v>
      </c>
      <c r="NFI109" s="107">
        <v>9629</v>
      </c>
      <c r="NFJ109" s="29">
        <v>9630</v>
      </c>
      <c r="NFK109" s="107">
        <v>9631</v>
      </c>
      <c r="NFL109" s="29">
        <v>9632</v>
      </c>
      <c r="NFM109" s="107">
        <v>9633</v>
      </c>
      <c r="NFN109" s="29">
        <v>9634</v>
      </c>
      <c r="NFO109" s="107">
        <v>9635</v>
      </c>
      <c r="NFP109" s="29">
        <v>9636</v>
      </c>
      <c r="NFQ109" s="107">
        <v>9637</v>
      </c>
      <c r="NFR109" s="29">
        <v>9638</v>
      </c>
      <c r="NFS109" s="107">
        <v>9639</v>
      </c>
      <c r="NFT109" s="29">
        <v>9640</v>
      </c>
      <c r="NFU109" s="107">
        <v>9641</v>
      </c>
      <c r="NFV109" s="29">
        <v>9642</v>
      </c>
      <c r="NFW109" s="107">
        <v>9643</v>
      </c>
      <c r="NFX109" s="29">
        <v>9644</v>
      </c>
      <c r="NFY109" s="107">
        <v>9645</v>
      </c>
      <c r="NFZ109" s="29">
        <v>9646</v>
      </c>
      <c r="NGA109" s="107">
        <v>9647</v>
      </c>
      <c r="NGB109" s="29">
        <v>9648</v>
      </c>
      <c r="NGC109" s="107">
        <v>9649</v>
      </c>
      <c r="NGD109" s="29">
        <v>9650</v>
      </c>
      <c r="NGE109" s="107">
        <v>9651</v>
      </c>
      <c r="NGF109" s="29">
        <v>9652</v>
      </c>
      <c r="NGG109" s="107">
        <v>9653</v>
      </c>
      <c r="NGH109" s="29">
        <v>9654</v>
      </c>
      <c r="NGI109" s="107">
        <v>9655</v>
      </c>
      <c r="NGJ109" s="29">
        <v>9656</v>
      </c>
      <c r="NGK109" s="107">
        <v>9657</v>
      </c>
      <c r="NGL109" s="29">
        <v>9658</v>
      </c>
      <c r="NGM109" s="107">
        <v>9659</v>
      </c>
      <c r="NGN109" s="29">
        <v>9660</v>
      </c>
      <c r="NGO109" s="107">
        <v>9661</v>
      </c>
      <c r="NGP109" s="29">
        <v>9662</v>
      </c>
      <c r="NGQ109" s="107">
        <v>9663</v>
      </c>
      <c r="NGR109" s="29">
        <v>9664</v>
      </c>
      <c r="NGS109" s="107">
        <v>9665</v>
      </c>
      <c r="NGT109" s="29">
        <v>9666</v>
      </c>
      <c r="NGU109" s="107">
        <v>9667</v>
      </c>
      <c r="NGV109" s="29">
        <v>9668</v>
      </c>
      <c r="NGW109" s="107">
        <v>9669</v>
      </c>
      <c r="NGX109" s="29">
        <v>9670</v>
      </c>
      <c r="NGY109" s="107">
        <v>9671</v>
      </c>
      <c r="NGZ109" s="29">
        <v>9672</v>
      </c>
      <c r="NHA109" s="107">
        <v>9673</v>
      </c>
      <c r="NHB109" s="29">
        <v>9674</v>
      </c>
      <c r="NHC109" s="107">
        <v>9675</v>
      </c>
      <c r="NHD109" s="29">
        <v>9676</v>
      </c>
      <c r="NHE109" s="107">
        <v>9677</v>
      </c>
      <c r="NHF109" s="29">
        <v>9678</v>
      </c>
      <c r="NHG109" s="107">
        <v>9679</v>
      </c>
      <c r="NHH109" s="29">
        <v>9680</v>
      </c>
      <c r="NHI109" s="107">
        <v>9681</v>
      </c>
      <c r="NHJ109" s="29">
        <v>9682</v>
      </c>
      <c r="NHK109" s="107">
        <v>9683</v>
      </c>
      <c r="NHL109" s="29">
        <v>9684</v>
      </c>
      <c r="NHM109" s="107">
        <v>9685</v>
      </c>
      <c r="NHN109" s="29">
        <v>9686</v>
      </c>
      <c r="NHO109" s="107">
        <v>9687</v>
      </c>
      <c r="NHP109" s="29">
        <v>9688</v>
      </c>
      <c r="NHQ109" s="107">
        <v>9689</v>
      </c>
      <c r="NHR109" s="29">
        <v>9690</v>
      </c>
      <c r="NHS109" s="107">
        <v>9691</v>
      </c>
      <c r="NHT109" s="29">
        <v>9692</v>
      </c>
      <c r="NHU109" s="107">
        <v>9693</v>
      </c>
      <c r="NHV109" s="29">
        <v>9694</v>
      </c>
      <c r="NHW109" s="107">
        <v>9695</v>
      </c>
      <c r="NHX109" s="29">
        <v>9696</v>
      </c>
      <c r="NHY109" s="107">
        <v>9697</v>
      </c>
      <c r="NHZ109" s="29">
        <v>9698</v>
      </c>
      <c r="NIA109" s="107">
        <v>9699</v>
      </c>
      <c r="NIB109" s="29">
        <v>9700</v>
      </c>
      <c r="NIC109" s="107">
        <v>9701</v>
      </c>
      <c r="NID109" s="29">
        <v>9702</v>
      </c>
      <c r="NIE109" s="107">
        <v>9703</v>
      </c>
      <c r="NIF109" s="29">
        <v>9704</v>
      </c>
      <c r="NIG109" s="107">
        <v>9705</v>
      </c>
      <c r="NIH109" s="29">
        <v>9706</v>
      </c>
      <c r="NII109" s="107">
        <v>9707</v>
      </c>
      <c r="NIJ109" s="29">
        <v>9708</v>
      </c>
      <c r="NIK109" s="107">
        <v>9709</v>
      </c>
      <c r="NIL109" s="29">
        <v>9710</v>
      </c>
      <c r="NIM109" s="107">
        <v>9711</v>
      </c>
      <c r="NIN109" s="29">
        <v>9712</v>
      </c>
      <c r="NIO109" s="107">
        <v>9713</v>
      </c>
      <c r="NIP109" s="29">
        <v>9714</v>
      </c>
      <c r="NIQ109" s="107">
        <v>9715</v>
      </c>
      <c r="NIR109" s="29">
        <v>9716</v>
      </c>
      <c r="NIS109" s="107">
        <v>9717</v>
      </c>
      <c r="NIT109" s="29">
        <v>9718</v>
      </c>
      <c r="NIU109" s="107">
        <v>9719</v>
      </c>
      <c r="NIV109" s="29">
        <v>9720</v>
      </c>
      <c r="NIW109" s="107">
        <v>9721</v>
      </c>
      <c r="NIX109" s="29">
        <v>9722</v>
      </c>
      <c r="NIY109" s="107">
        <v>9723</v>
      </c>
      <c r="NIZ109" s="29">
        <v>9724</v>
      </c>
      <c r="NJA109" s="107">
        <v>9725</v>
      </c>
      <c r="NJB109" s="29">
        <v>9726</v>
      </c>
      <c r="NJC109" s="107">
        <v>9727</v>
      </c>
      <c r="NJD109" s="29">
        <v>9728</v>
      </c>
      <c r="NJE109" s="107">
        <v>9729</v>
      </c>
      <c r="NJF109" s="29">
        <v>9730</v>
      </c>
      <c r="NJG109" s="107">
        <v>9731</v>
      </c>
      <c r="NJH109" s="29">
        <v>9732</v>
      </c>
      <c r="NJI109" s="107">
        <v>9733</v>
      </c>
      <c r="NJJ109" s="29">
        <v>9734</v>
      </c>
      <c r="NJK109" s="107">
        <v>9735</v>
      </c>
      <c r="NJL109" s="29">
        <v>9736</v>
      </c>
      <c r="NJM109" s="107">
        <v>9737</v>
      </c>
      <c r="NJN109" s="29">
        <v>9738</v>
      </c>
      <c r="NJO109" s="107">
        <v>9739</v>
      </c>
      <c r="NJP109" s="29">
        <v>9740</v>
      </c>
      <c r="NJQ109" s="107">
        <v>9741</v>
      </c>
      <c r="NJR109" s="29">
        <v>9742</v>
      </c>
      <c r="NJS109" s="107">
        <v>9743</v>
      </c>
      <c r="NJT109" s="29">
        <v>9744</v>
      </c>
      <c r="NJU109" s="107">
        <v>9745</v>
      </c>
      <c r="NJV109" s="29">
        <v>9746</v>
      </c>
      <c r="NJW109" s="107">
        <v>9747</v>
      </c>
      <c r="NJX109" s="29">
        <v>9748</v>
      </c>
      <c r="NJY109" s="107">
        <v>9749</v>
      </c>
      <c r="NJZ109" s="29">
        <v>9750</v>
      </c>
      <c r="NKA109" s="107">
        <v>9751</v>
      </c>
      <c r="NKB109" s="29">
        <v>9752</v>
      </c>
      <c r="NKC109" s="107">
        <v>9753</v>
      </c>
      <c r="NKD109" s="29">
        <v>9754</v>
      </c>
      <c r="NKE109" s="107">
        <v>9755</v>
      </c>
      <c r="NKF109" s="29">
        <v>9756</v>
      </c>
      <c r="NKG109" s="107">
        <v>9757</v>
      </c>
      <c r="NKH109" s="29">
        <v>9758</v>
      </c>
      <c r="NKI109" s="107">
        <v>9759</v>
      </c>
      <c r="NKJ109" s="29">
        <v>9760</v>
      </c>
      <c r="NKK109" s="107">
        <v>9761</v>
      </c>
      <c r="NKL109" s="29">
        <v>9762</v>
      </c>
      <c r="NKM109" s="107">
        <v>9763</v>
      </c>
      <c r="NKN109" s="29">
        <v>9764</v>
      </c>
      <c r="NKO109" s="107">
        <v>9765</v>
      </c>
      <c r="NKP109" s="29">
        <v>9766</v>
      </c>
      <c r="NKQ109" s="107">
        <v>9767</v>
      </c>
      <c r="NKR109" s="29">
        <v>9768</v>
      </c>
      <c r="NKS109" s="107">
        <v>9769</v>
      </c>
      <c r="NKT109" s="29">
        <v>9770</v>
      </c>
      <c r="NKU109" s="107">
        <v>9771</v>
      </c>
      <c r="NKV109" s="29">
        <v>9772</v>
      </c>
      <c r="NKW109" s="107">
        <v>9773</v>
      </c>
      <c r="NKX109" s="29">
        <v>9774</v>
      </c>
      <c r="NKY109" s="107">
        <v>9775</v>
      </c>
      <c r="NKZ109" s="29">
        <v>9776</v>
      </c>
      <c r="NLA109" s="107">
        <v>9777</v>
      </c>
      <c r="NLB109" s="29">
        <v>9778</v>
      </c>
      <c r="NLC109" s="107">
        <v>9779</v>
      </c>
      <c r="NLD109" s="29">
        <v>9780</v>
      </c>
      <c r="NLE109" s="107">
        <v>9781</v>
      </c>
      <c r="NLF109" s="29">
        <v>9782</v>
      </c>
      <c r="NLG109" s="107">
        <v>9783</v>
      </c>
      <c r="NLH109" s="29">
        <v>9784</v>
      </c>
      <c r="NLI109" s="107">
        <v>9785</v>
      </c>
      <c r="NLJ109" s="29">
        <v>9786</v>
      </c>
      <c r="NLK109" s="107">
        <v>9787</v>
      </c>
      <c r="NLL109" s="29">
        <v>9788</v>
      </c>
      <c r="NLM109" s="107">
        <v>9789</v>
      </c>
      <c r="NLN109" s="29">
        <v>9790</v>
      </c>
      <c r="NLO109" s="107">
        <v>9791</v>
      </c>
      <c r="NLP109" s="29">
        <v>9792</v>
      </c>
      <c r="NLQ109" s="107">
        <v>9793</v>
      </c>
      <c r="NLR109" s="29">
        <v>9794</v>
      </c>
      <c r="NLS109" s="107">
        <v>9795</v>
      </c>
      <c r="NLT109" s="29">
        <v>9796</v>
      </c>
      <c r="NLU109" s="107">
        <v>9797</v>
      </c>
      <c r="NLV109" s="29">
        <v>9798</v>
      </c>
      <c r="NLW109" s="107">
        <v>9799</v>
      </c>
      <c r="NLX109" s="29">
        <v>9800</v>
      </c>
      <c r="NLY109" s="107">
        <v>9801</v>
      </c>
      <c r="NLZ109" s="29">
        <v>9802</v>
      </c>
      <c r="NMA109" s="107">
        <v>9803</v>
      </c>
      <c r="NMB109" s="29">
        <v>9804</v>
      </c>
      <c r="NMC109" s="107">
        <v>9805</v>
      </c>
      <c r="NMD109" s="29">
        <v>9806</v>
      </c>
      <c r="NME109" s="107">
        <v>9807</v>
      </c>
      <c r="NMF109" s="29">
        <v>9808</v>
      </c>
      <c r="NMG109" s="107">
        <v>9809</v>
      </c>
      <c r="NMH109" s="29">
        <v>9810</v>
      </c>
      <c r="NMI109" s="107">
        <v>9811</v>
      </c>
      <c r="NMJ109" s="29">
        <v>9812</v>
      </c>
      <c r="NMK109" s="107">
        <v>9813</v>
      </c>
      <c r="NML109" s="29">
        <v>9814</v>
      </c>
      <c r="NMM109" s="107">
        <v>9815</v>
      </c>
      <c r="NMN109" s="29">
        <v>9816</v>
      </c>
      <c r="NMO109" s="107">
        <v>9817</v>
      </c>
      <c r="NMP109" s="29">
        <v>9818</v>
      </c>
      <c r="NMQ109" s="107">
        <v>9819</v>
      </c>
      <c r="NMR109" s="29">
        <v>9820</v>
      </c>
      <c r="NMS109" s="107">
        <v>9821</v>
      </c>
      <c r="NMT109" s="29">
        <v>9822</v>
      </c>
      <c r="NMU109" s="107">
        <v>9823</v>
      </c>
      <c r="NMV109" s="29">
        <v>9824</v>
      </c>
      <c r="NMW109" s="107">
        <v>9825</v>
      </c>
      <c r="NMX109" s="29">
        <v>9826</v>
      </c>
      <c r="NMY109" s="107">
        <v>9827</v>
      </c>
      <c r="NMZ109" s="29">
        <v>9828</v>
      </c>
      <c r="NNA109" s="107">
        <v>9829</v>
      </c>
      <c r="NNB109" s="29">
        <v>9830</v>
      </c>
      <c r="NNC109" s="107">
        <v>9831</v>
      </c>
      <c r="NND109" s="29">
        <v>9832</v>
      </c>
      <c r="NNE109" s="107">
        <v>9833</v>
      </c>
      <c r="NNF109" s="29">
        <v>9834</v>
      </c>
      <c r="NNG109" s="107">
        <v>9835</v>
      </c>
      <c r="NNH109" s="29">
        <v>9836</v>
      </c>
      <c r="NNI109" s="107">
        <v>9837</v>
      </c>
      <c r="NNJ109" s="29">
        <v>9838</v>
      </c>
      <c r="NNK109" s="107">
        <v>9839</v>
      </c>
      <c r="NNL109" s="29">
        <v>9840</v>
      </c>
      <c r="NNM109" s="107">
        <v>9841</v>
      </c>
      <c r="NNN109" s="29">
        <v>9842</v>
      </c>
      <c r="NNO109" s="107">
        <v>9843</v>
      </c>
      <c r="NNP109" s="29">
        <v>9844</v>
      </c>
      <c r="NNQ109" s="107">
        <v>9845</v>
      </c>
      <c r="NNR109" s="29">
        <v>9846</v>
      </c>
      <c r="NNS109" s="107">
        <v>9847</v>
      </c>
      <c r="NNT109" s="29">
        <v>9848</v>
      </c>
      <c r="NNU109" s="107">
        <v>9849</v>
      </c>
      <c r="NNV109" s="29">
        <v>9850</v>
      </c>
      <c r="NNW109" s="107">
        <v>9851</v>
      </c>
      <c r="NNX109" s="29">
        <v>9852</v>
      </c>
      <c r="NNY109" s="107">
        <v>9853</v>
      </c>
      <c r="NNZ109" s="29">
        <v>9854</v>
      </c>
      <c r="NOA109" s="107">
        <v>9855</v>
      </c>
      <c r="NOB109" s="29">
        <v>9856</v>
      </c>
      <c r="NOC109" s="107">
        <v>9857</v>
      </c>
      <c r="NOD109" s="29">
        <v>9858</v>
      </c>
      <c r="NOE109" s="107">
        <v>9859</v>
      </c>
      <c r="NOF109" s="29">
        <v>9860</v>
      </c>
      <c r="NOG109" s="107">
        <v>9861</v>
      </c>
      <c r="NOH109" s="29">
        <v>9862</v>
      </c>
      <c r="NOI109" s="107">
        <v>9863</v>
      </c>
      <c r="NOJ109" s="29">
        <v>9864</v>
      </c>
      <c r="NOK109" s="107">
        <v>9865</v>
      </c>
      <c r="NOL109" s="29">
        <v>9866</v>
      </c>
      <c r="NOM109" s="107">
        <v>9867</v>
      </c>
      <c r="NON109" s="29">
        <v>9868</v>
      </c>
      <c r="NOO109" s="107">
        <v>9869</v>
      </c>
      <c r="NOP109" s="29">
        <v>9870</v>
      </c>
      <c r="NOQ109" s="107">
        <v>9871</v>
      </c>
      <c r="NOR109" s="29">
        <v>9872</v>
      </c>
      <c r="NOS109" s="107">
        <v>9873</v>
      </c>
      <c r="NOT109" s="29">
        <v>9874</v>
      </c>
      <c r="NOU109" s="107">
        <v>9875</v>
      </c>
      <c r="NOV109" s="29">
        <v>9876</v>
      </c>
      <c r="NOW109" s="107">
        <v>9877</v>
      </c>
      <c r="NOX109" s="29">
        <v>9878</v>
      </c>
      <c r="NOY109" s="107">
        <v>9879</v>
      </c>
      <c r="NOZ109" s="29">
        <v>9880</v>
      </c>
      <c r="NPA109" s="107">
        <v>9881</v>
      </c>
      <c r="NPB109" s="29">
        <v>9882</v>
      </c>
      <c r="NPC109" s="107">
        <v>9883</v>
      </c>
      <c r="NPD109" s="29">
        <v>9884</v>
      </c>
      <c r="NPE109" s="107">
        <v>9885</v>
      </c>
      <c r="NPF109" s="29">
        <v>9886</v>
      </c>
      <c r="NPG109" s="107">
        <v>9887</v>
      </c>
      <c r="NPH109" s="29">
        <v>9888</v>
      </c>
      <c r="NPI109" s="107">
        <v>9889</v>
      </c>
      <c r="NPJ109" s="29">
        <v>9890</v>
      </c>
      <c r="NPK109" s="107">
        <v>9891</v>
      </c>
      <c r="NPL109" s="29">
        <v>9892</v>
      </c>
      <c r="NPM109" s="107">
        <v>9893</v>
      </c>
      <c r="NPN109" s="29">
        <v>9894</v>
      </c>
      <c r="NPO109" s="107">
        <v>9895</v>
      </c>
      <c r="NPP109" s="29">
        <v>9896</v>
      </c>
      <c r="NPQ109" s="107">
        <v>9897</v>
      </c>
      <c r="NPR109" s="29">
        <v>9898</v>
      </c>
      <c r="NPS109" s="107">
        <v>9899</v>
      </c>
      <c r="NPT109" s="29">
        <v>9900</v>
      </c>
      <c r="NPU109" s="107">
        <v>9901</v>
      </c>
      <c r="NPV109" s="29">
        <v>9902</v>
      </c>
      <c r="NPW109" s="107">
        <v>9903</v>
      </c>
      <c r="NPX109" s="29">
        <v>9904</v>
      </c>
      <c r="NPY109" s="107">
        <v>9905</v>
      </c>
      <c r="NPZ109" s="29">
        <v>9906</v>
      </c>
      <c r="NQA109" s="107">
        <v>9907</v>
      </c>
      <c r="NQB109" s="29">
        <v>9908</v>
      </c>
      <c r="NQC109" s="107">
        <v>9909</v>
      </c>
      <c r="NQD109" s="29">
        <v>9910</v>
      </c>
      <c r="NQE109" s="107">
        <v>9911</v>
      </c>
      <c r="NQF109" s="29">
        <v>9912</v>
      </c>
      <c r="NQG109" s="107">
        <v>9913</v>
      </c>
      <c r="NQH109" s="29">
        <v>9914</v>
      </c>
      <c r="NQI109" s="107">
        <v>9915</v>
      </c>
      <c r="NQJ109" s="29">
        <v>9916</v>
      </c>
      <c r="NQK109" s="107">
        <v>9917</v>
      </c>
      <c r="NQL109" s="29">
        <v>9918</v>
      </c>
      <c r="NQM109" s="107">
        <v>9919</v>
      </c>
      <c r="NQN109" s="29">
        <v>9920</v>
      </c>
      <c r="NQO109" s="107">
        <v>9921</v>
      </c>
      <c r="NQP109" s="29">
        <v>9922</v>
      </c>
      <c r="NQQ109" s="107">
        <v>9923</v>
      </c>
      <c r="NQR109" s="29">
        <v>9924</v>
      </c>
      <c r="NQS109" s="107">
        <v>9925</v>
      </c>
      <c r="NQT109" s="29">
        <v>9926</v>
      </c>
      <c r="NQU109" s="107">
        <v>9927</v>
      </c>
      <c r="NQV109" s="29">
        <v>9928</v>
      </c>
      <c r="NQW109" s="107">
        <v>9929</v>
      </c>
      <c r="NQX109" s="29">
        <v>9930</v>
      </c>
      <c r="NQY109" s="107">
        <v>9931</v>
      </c>
      <c r="NQZ109" s="29">
        <v>9932</v>
      </c>
      <c r="NRA109" s="107">
        <v>9933</v>
      </c>
      <c r="NRB109" s="29">
        <v>9934</v>
      </c>
      <c r="NRC109" s="107">
        <v>9935</v>
      </c>
      <c r="NRD109" s="29">
        <v>9936</v>
      </c>
      <c r="NRE109" s="107">
        <v>9937</v>
      </c>
      <c r="NRF109" s="29">
        <v>9938</v>
      </c>
      <c r="NRG109" s="107">
        <v>9939</v>
      </c>
      <c r="NRH109" s="29">
        <v>9940</v>
      </c>
      <c r="NRI109" s="107">
        <v>9941</v>
      </c>
      <c r="NRJ109" s="29">
        <v>9942</v>
      </c>
      <c r="NRK109" s="107">
        <v>9943</v>
      </c>
      <c r="NRL109" s="29">
        <v>9944</v>
      </c>
      <c r="NRM109" s="107">
        <v>9945</v>
      </c>
      <c r="NRN109" s="29">
        <v>9946</v>
      </c>
      <c r="NRO109" s="107">
        <v>9947</v>
      </c>
      <c r="NRP109" s="29">
        <v>9948</v>
      </c>
      <c r="NRQ109" s="107">
        <v>9949</v>
      </c>
      <c r="NRR109" s="29">
        <v>9950</v>
      </c>
      <c r="NRS109" s="107">
        <v>9951</v>
      </c>
      <c r="NRT109" s="29">
        <v>9952</v>
      </c>
      <c r="NRU109" s="107">
        <v>9953</v>
      </c>
      <c r="NRV109" s="29">
        <v>9954</v>
      </c>
      <c r="NRW109" s="107">
        <v>9955</v>
      </c>
      <c r="NRX109" s="29">
        <v>9956</v>
      </c>
      <c r="NRY109" s="107">
        <v>9957</v>
      </c>
      <c r="NRZ109" s="29">
        <v>9958</v>
      </c>
      <c r="NSA109" s="107">
        <v>9959</v>
      </c>
      <c r="NSB109" s="29">
        <v>9960</v>
      </c>
      <c r="NSC109" s="107">
        <v>9961</v>
      </c>
      <c r="NSD109" s="29">
        <v>9962</v>
      </c>
      <c r="NSE109" s="107">
        <v>9963</v>
      </c>
      <c r="NSF109" s="29">
        <v>9964</v>
      </c>
      <c r="NSG109" s="107">
        <v>9965</v>
      </c>
      <c r="NSH109" s="29">
        <v>9966</v>
      </c>
      <c r="NSI109" s="107">
        <v>9967</v>
      </c>
      <c r="NSJ109" s="29">
        <v>9968</v>
      </c>
      <c r="NSK109" s="107">
        <v>9969</v>
      </c>
      <c r="NSL109" s="29">
        <v>9970</v>
      </c>
      <c r="NSM109" s="107">
        <v>9971</v>
      </c>
      <c r="NSN109" s="29">
        <v>9972</v>
      </c>
      <c r="NSO109" s="107">
        <v>9973</v>
      </c>
      <c r="NSP109" s="29">
        <v>9974</v>
      </c>
      <c r="NSQ109" s="107">
        <v>9975</v>
      </c>
      <c r="NSR109" s="29">
        <v>9976</v>
      </c>
      <c r="NSS109" s="107">
        <v>9977</v>
      </c>
      <c r="NST109" s="29">
        <v>9978</v>
      </c>
      <c r="NSU109" s="107">
        <v>9979</v>
      </c>
      <c r="NSV109" s="29">
        <v>9980</v>
      </c>
      <c r="NSW109" s="107">
        <v>9981</v>
      </c>
      <c r="NSX109" s="29">
        <v>9982</v>
      </c>
      <c r="NSY109" s="107">
        <v>9983</v>
      </c>
      <c r="NSZ109" s="29">
        <v>9984</v>
      </c>
      <c r="NTA109" s="107">
        <v>9985</v>
      </c>
      <c r="NTB109" s="29">
        <v>9986</v>
      </c>
      <c r="NTC109" s="107">
        <v>9987</v>
      </c>
      <c r="NTD109" s="29">
        <v>9988</v>
      </c>
      <c r="NTE109" s="107">
        <v>9989</v>
      </c>
      <c r="NTF109" s="29">
        <v>9990</v>
      </c>
      <c r="NTG109" s="107">
        <v>9991</v>
      </c>
      <c r="NTH109" s="29">
        <v>9992</v>
      </c>
      <c r="NTI109" s="107">
        <v>9993</v>
      </c>
      <c r="NTJ109" s="29">
        <v>9994</v>
      </c>
      <c r="NTK109" s="107">
        <v>9995</v>
      </c>
      <c r="NTL109" s="29">
        <v>9996</v>
      </c>
      <c r="NTM109" s="107">
        <v>9997</v>
      </c>
      <c r="NTN109" s="29">
        <v>9998</v>
      </c>
      <c r="NTO109" s="107">
        <v>9999</v>
      </c>
      <c r="NTP109" s="29">
        <v>10000</v>
      </c>
      <c r="NTQ109" s="107">
        <v>10001</v>
      </c>
      <c r="NTR109" s="29">
        <v>10002</v>
      </c>
      <c r="NTS109" s="107">
        <v>10003</v>
      </c>
      <c r="NTT109" s="29">
        <v>10004</v>
      </c>
      <c r="NTU109" s="107">
        <v>10005</v>
      </c>
      <c r="NTV109" s="29">
        <v>10006</v>
      </c>
      <c r="NTW109" s="107">
        <v>10007</v>
      </c>
      <c r="NTX109" s="29">
        <v>10008</v>
      </c>
      <c r="NTY109" s="107">
        <v>10009</v>
      </c>
      <c r="NTZ109" s="29">
        <v>10010</v>
      </c>
      <c r="NUA109" s="107">
        <v>10011</v>
      </c>
      <c r="NUB109" s="29">
        <v>10012</v>
      </c>
      <c r="NUC109" s="107">
        <v>10013</v>
      </c>
      <c r="NUD109" s="29">
        <v>10014</v>
      </c>
      <c r="NUE109" s="107">
        <v>10015</v>
      </c>
      <c r="NUF109" s="29">
        <v>10016</v>
      </c>
      <c r="NUG109" s="107">
        <v>10017</v>
      </c>
      <c r="NUH109" s="29">
        <v>10018</v>
      </c>
      <c r="NUI109" s="107">
        <v>10019</v>
      </c>
      <c r="NUJ109" s="29">
        <v>10020</v>
      </c>
      <c r="NUK109" s="107">
        <v>10021</v>
      </c>
      <c r="NUL109" s="29">
        <v>10022</v>
      </c>
      <c r="NUM109" s="107">
        <v>10023</v>
      </c>
      <c r="NUN109" s="29">
        <v>10024</v>
      </c>
      <c r="NUO109" s="107">
        <v>10025</v>
      </c>
      <c r="NUP109" s="29">
        <v>10026</v>
      </c>
      <c r="NUQ109" s="107">
        <v>10027</v>
      </c>
      <c r="NUR109" s="29">
        <v>10028</v>
      </c>
      <c r="NUS109" s="107">
        <v>10029</v>
      </c>
      <c r="NUT109" s="29">
        <v>10030</v>
      </c>
      <c r="NUU109" s="107">
        <v>10031</v>
      </c>
      <c r="NUV109" s="29">
        <v>10032</v>
      </c>
      <c r="NUW109" s="107">
        <v>10033</v>
      </c>
      <c r="NUX109" s="29">
        <v>10034</v>
      </c>
      <c r="NUY109" s="107">
        <v>10035</v>
      </c>
      <c r="NUZ109" s="29">
        <v>10036</v>
      </c>
      <c r="NVA109" s="107">
        <v>10037</v>
      </c>
      <c r="NVB109" s="29">
        <v>10038</v>
      </c>
      <c r="NVC109" s="107">
        <v>10039</v>
      </c>
      <c r="NVD109" s="29">
        <v>10040</v>
      </c>
      <c r="NVE109" s="107">
        <v>10041</v>
      </c>
      <c r="NVF109" s="29">
        <v>10042</v>
      </c>
      <c r="NVG109" s="107">
        <v>10043</v>
      </c>
      <c r="NVH109" s="29">
        <v>10044</v>
      </c>
      <c r="NVI109" s="107">
        <v>10045</v>
      </c>
      <c r="NVJ109" s="29">
        <v>10046</v>
      </c>
      <c r="NVK109" s="107">
        <v>10047</v>
      </c>
      <c r="NVL109" s="29">
        <v>10048</v>
      </c>
      <c r="NVM109" s="107">
        <v>10049</v>
      </c>
      <c r="NVN109" s="29">
        <v>10050</v>
      </c>
      <c r="NVO109" s="107">
        <v>10051</v>
      </c>
      <c r="NVP109" s="29">
        <v>10052</v>
      </c>
      <c r="NVQ109" s="107">
        <v>10053</v>
      </c>
      <c r="NVR109" s="29">
        <v>10054</v>
      </c>
      <c r="NVS109" s="107">
        <v>10055</v>
      </c>
      <c r="NVT109" s="29">
        <v>10056</v>
      </c>
      <c r="NVU109" s="107">
        <v>10057</v>
      </c>
      <c r="NVV109" s="29">
        <v>10058</v>
      </c>
      <c r="NVW109" s="107">
        <v>10059</v>
      </c>
      <c r="NVX109" s="29">
        <v>10060</v>
      </c>
      <c r="NVY109" s="107">
        <v>10061</v>
      </c>
      <c r="NVZ109" s="29">
        <v>10062</v>
      </c>
      <c r="NWA109" s="107">
        <v>10063</v>
      </c>
      <c r="NWB109" s="29">
        <v>10064</v>
      </c>
      <c r="NWC109" s="107">
        <v>10065</v>
      </c>
      <c r="NWD109" s="29">
        <v>10066</v>
      </c>
      <c r="NWE109" s="107">
        <v>10067</v>
      </c>
      <c r="NWF109" s="29">
        <v>10068</v>
      </c>
      <c r="NWG109" s="107">
        <v>10069</v>
      </c>
      <c r="NWH109" s="29">
        <v>10070</v>
      </c>
      <c r="NWI109" s="107">
        <v>10071</v>
      </c>
      <c r="NWJ109" s="29">
        <v>10072</v>
      </c>
      <c r="NWK109" s="107">
        <v>10073</v>
      </c>
      <c r="NWL109" s="29">
        <v>10074</v>
      </c>
      <c r="NWM109" s="107">
        <v>10075</v>
      </c>
      <c r="NWN109" s="29">
        <v>10076</v>
      </c>
      <c r="NWO109" s="107">
        <v>10077</v>
      </c>
      <c r="NWP109" s="29">
        <v>10078</v>
      </c>
      <c r="NWQ109" s="107">
        <v>10079</v>
      </c>
      <c r="NWR109" s="29">
        <v>10080</v>
      </c>
      <c r="NWS109" s="107">
        <v>10081</v>
      </c>
      <c r="NWT109" s="29">
        <v>10082</v>
      </c>
      <c r="NWU109" s="107">
        <v>10083</v>
      </c>
      <c r="NWV109" s="29">
        <v>10084</v>
      </c>
      <c r="NWW109" s="107">
        <v>10085</v>
      </c>
      <c r="NWX109" s="29">
        <v>10086</v>
      </c>
      <c r="NWY109" s="107">
        <v>10087</v>
      </c>
      <c r="NWZ109" s="29">
        <v>10088</v>
      </c>
      <c r="NXA109" s="107">
        <v>10089</v>
      </c>
      <c r="NXB109" s="29">
        <v>10090</v>
      </c>
      <c r="NXC109" s="107">
        <v>10091</v>
      </c>
      <c r="NXD109" s="29">
        <v>10092</v>
      </c>
      <c r="NXE109" s="107">
        <v>10093</v>
      </c>
      <c r="NXF109" s="29">
        <v>10094</v>
      </c>
      <c r="NXG109" s="107">
        <v>10095</v>
      </c>
      <c r="NXH109" s="29">
        <v>10096</v>
      </c>
      <c r="NXI109" s="107">
        <v>10097</v>
      </c>
      <c r="NXJ109" s="29">
        <v>10098</v>
      </c>
      <c r="NXK109" s="107">
        <v>10099</v>
      </c>
      <c r="NXL109" s="29">
        <v>10100</v>
      </c>
      <c r="NXM109" s="107">
        <v>10101</v>
      </c>
      <c r="NXN109" s="29">
        <v>10102</v>
      </c>
      <c r="NXO109" s="107">
        <v>10103</v>
      </c>
      <c r="NXP109" s="29">
        <v>10104</v>
      </c>
      <c r="NXQ109" s="107">
        <v>10105</v>
      </c>
      <c r="NXR109" s="29">
        <v>10106</v>
      </c>
      <c r="NXS109" s="107">
        <v>10107</v>
      </c>
      <c r="NXT109" s="29">
        <v>10108</v>
      </c>
      <c r="NXU109" s="107">
        <v>10109</v>
      </c>
      <c r="NXV109" s="29">
        <v>10110</v>
      </c>
      <c r="NXW109" s="107">
        <v>10111</v>
      </c>
      <c r="NXX109" s="29">
        <v>10112</v>
      </c>
      <c r="NXY109" s="107">
        <v>10113</v>
      </c>
      <c r="NXZ109" s="29">
        <v>10114</v>
      </c>
      <c r="NYA109" s="107">
        <v>10115</v>
      </c>
      <c r="NYB109" s="29">
        <v>10116</v>
      </c>
      <c r="NYC109" s="107">
        <v>10117</v>
      </c>
      <c r="NYD109" s="29">
        <v>10118</v>
      </c>
      <c r="NYE109" s="107">
        <v>10119</v>
      </c>
      <c r="NYF109" s="29">
        <v>10120</v>
      </c>
      <c r="NYG109" s="107">
        <v>10121</v>
      </c>
      <c r="NYH109" s="29">
        <v>10122</v>
      </c>
      <c r="NYI109" s="107">
        <v>10123</v>
      </c>
      <c r="NYJ109" s="29">
        <v>10124</v>
      </c>
      <c r="NYK109" s="107">
        <v>10125</v>
      </c>
      <c r="NYL109" s="29">
        <v>10126</v>
      </c>
      <c r="NYM109" s="107">
        <v>10127</v>
      </c>
      <c r="NYN109" s="29">
        <v>10128</v>
      </c>
      <c r="NYO109" s="107">
        <v>10129</v>
      </c>
      <c r="NYP109" s="29">
        <v>10130</v>
      </c>
      <c r="NYQ109" s="107">
        <v>10131</v>
      </c>
      <c r="NYR109" s="29">
        <v>10132</v>
      </c>
      <c r="NYS109" s="107">
        <v>10133</v>
      </c>
      <c r="NYT109" s="29">
        <v>10134</v>
      </c>
      <c r="NYU109" s="107">
        <v>10135</v>
      </c>
      <c r="NYV109" s="29">
        <v>10136</v>
      </c>
      <c r="NYW109" s="107">
        <v>10137</v>
      </c>
      <c r="NYX109" s="29">
        <v>10138</v>
      </c>
      <c r="NYY109" s="107">
        <v>10139</v>
      </c>
      <c r="NYZ109" s="29">
        <v>10140</v>
      </c>
      <c r="NZA109" s="107">
        <v>10141</v>
      </c>
      <c r="NZB109" s="29">
        <v>10142</v>
      </c>
      <c r="NZC109" s="107">
        <v>10143</v>
      </c>
      <c r="NZD109" s="29">
        <v>10144</v>
      </c>
      <c r="NZE109" s="107">
        <v>10145</v>
      </c>
      <c r="NZF109" s="29">
        <v>10146</v>
      </c>
      <c r="NZG109" s="107">
        <v>10147</v>
      </c>
      <c r="NZH109" s="29">
        <v>10148</v>
      </c>
      <c r="NZI109" s="107">
        <v>10149</v>
      </c>
      <c r="NZJ109" s="29">
        <v>10150</v>
      </c>
      <c r="NZK109" s="107">
        <v>10151</v>
      </c>
      <c r="NZL109" s="29">
        <v>10152</v>
      </c>
      <c r="NZM109" s="107">
        <v>10153</v>
      </c>
      <c r="NZN109" s="29">
        <v>10154</v>
      </c>
      <c r="NZO109" s="107">
        <v>10155</v>
      </c>
      <c r="NZP109" s="29">
        <v>10156</v>
      </c>
      <c r="NZQ109" s="107">
        <v>10157</v>
      </c>
      <c r="NZR109" s="29">
        <v>10158</v>
      </c>
      <c r="NZS109" s="107">
        <v>10159</v>
      </c>
      <c r="NZT109" s="29">
        <v>10160</v>
      </c>
      <c r="NZU109" s="107">
        <v>10161</v>
      </c>
      <c r="NZV109" s="29">
        <v>10162</v>
      </c>
      <c r="NZW109" s="107">
        <v>10163</v>
      </c>
      <c r="NZX109" s="29">
        <v>10164</v>
      </c>
      <c r="NZY109" s="107">
        <v>10165</v>
      </c>
      <c r="NZZ109" s="29">
        <v>10166</v>
      </c>
      <c r="OAA109" s="107">
        <v>10167</v>
      </c>
      <c r="OAB109" s="29">
        <v>10168</v>
      </c>
      <c r="OAC109" s="107">
        <v>10169</v>
      </c>
      <c r="OAD109" s="29">
        <v>10170</v>
      </c>
      <c r="OAE109" s="107">
        <v>10171</v>
      </c>
      <c r="OAF109" s="29">
        <v>10172</v>
      </c>
      <c r="OAG109" s="107">
        <v>10173</v>
      </c>
      <c r="OAH109" s="29">
        <v>10174</v>
      </c>
      <c r="OAI109" s="107">
        <v>10175</v>
      </c>
      <c r="OAJ109" s="29">
        <v>10176</v>
      </c>
      <c r="OAK109" s="107">
        <v>10177</v>
      </c>
      <c r="OAL109" s="29">
        <v>10178</v>
      </c>
      <c r="OAM109" s="107">
        <v>10179</v>
      </c>
      <c r="OAN109" s="29">
        <v>10180</v>
      </c>
      <c r="OAO109" s="107">
        <v>10181</v>
      </c>
      <c r="OAP109" s="29">
        <v>10182</v>
      </c>
      <c r="OAQ109" s="107">
        <v>10183</v>
      </c>
      <c r="OAR109" s="29">
        <v>10184</v>
      </c>
      <c r="OAS109" s="107">
        <v>10185</v>
      </c>
      <c r="OAT109" s="29">
        <v>10186</v>
      </c>
      <c r="OAU109" s="107">
        <v>10187</v>
      </c>
      <c r="OAV109" s="29">
        <v>10188</v>
      </c>
      <c r="OAW109" s="107">
        <v>10189</v>
      </c>
      <c r="OAX109" s="29">
        <v>10190</v>
      </c>
      <c r="OAY109" s="107">
        <v>10191</v>
      </c>
      <c r="OAZ109" s="29">
        <v>10192</v>
      </c>
      <c r="OBA109" s="107">
        <v>10193</v>
      </c>
      <c r="OBB109" s="29">
        <v>10194</v>
      </c>
      <c r="OBC109" s="107">
        <v>10195</v>
      </c>
      <c r="OBD109" s="29">
        <v>10196</v>
      </c>
      <c r="OBE109" s="107">
        <v>10197</v>
      </c>
      <c r="OBF109" s="29">
        <v>10198</v>
      </c>
      <c r="OBG109" s="107">
        <v>10199</v>
      </c>
      <c r="OBH109" s="29">
        <v>10200</v>
      </c>
      <c r="OBI109" s="107">
        <v>10201</v>
      </c>
      <c r="OBJ109" s="29">
        <v>10202</v>
      </c>
      <c r="OBK109" s="107">
        <v>10203</v>
      </c>
      <c r="OBL109" s="29">
        <v>10204</v>
      </c>
      <c r="OBM109" s="107">
        <v>10205</v>
      </c>
      <c r="OBN109" s="29">
        <v>10206</v>
      </c>
      <c r="OBO109" s="107">
        <v>10207</v>
      </c>
      <c r="OBP109" s="29">
        <v>10208</v>
      </c>
      <c r="OBQ109" s="107">
        <v>10209</v>
      </c>
      <c r="OBR109" s="29">
        <v>10210</v>
      </c>
      <c r="OBS109" s="107">
        <v>10211</v>
      </c>
      <c r="OBT109" s="29">
        <v>10212</v>
      </c>
      <c r="OBU109" s="107">
        <v>10213</v>
      </c>
      <c r="OBV109" s="29">
        <v>10214</v>
      </c>
      <c r="OBW109" s="107">
        <v>10215</v>
      </c>
      <c r="OBX109" s="29">
        <v>10216</v>
      </c>
      <c r="OBY109" s="107">
        <v>10217</v>
      </c>
      <c r="OBZ109" s="29">
        <v>10218</v>
      </c>
      <c r="OCA109" s="107">
        <v>10219</v>
      </c>
      <c r="OCB109" s="29">
        <v>10220</v>
      </c>
      <c r="OCC109" s="107">
        <v>10221</v>
      </c>
      <c r="OCD109" s="29">
        <v>10222</v>
      </c>
      <c r="OCE109" s="107">
        <v>10223</v>
      </c>
      <c r="OCF109" s="29">
        <v>10224</v>
      </c>
      <c r="OCG109" s="107">
        <v>10225</v>
      </c>
      <c r="OCH109" s="29">
        <v>10226</v>
      </c>
      <c r="OCI109" s="107">
        <v>10227</v>
      </c>
      <c r="OCJ109" s="29">
        <v>10228</v>
      </c>
      <c r="OCK109" s="107">
        <v>10229</v>
      </c>
      <c r="OCL109" s="29">
        <v>10230</v>
      </c>
      <c r="OCM109" s="107">
        <v>10231</v>
      </c>
      <c r="OCN109" s="29">
        <v>10232</v>
      </c>
      <c r="OCO109" s="107">
        <v>10233</v>
      </c>
      <c r="OCP109" s="29">
        <v>10234</v>
      </c>
      <c r="OCQ109" s="107">
        <v>10235</v>
      </c>
      <c r="OCR109" s="29">
        <v>10236</v>
      </c>
      <c r="OCS109" s="107">
        <v>10237</v>
      </c>
      <c r="OCT109" s="29">
        <v>10238</v>
      </c>
      <c r="OCU109" s="107">
        <v>10239</v>
      </c>
      <c r="OCV109" s="29">
        <v>10240</v>
      </c>
      <c r="OCW109" s="107">
        <v>10241</v>
      </c>
      <c r="OCX109" s="29">
        <v>10242</v>
      </c>
      <c r="OCY109" s="107">
        <v>10243</v>
      </c>
      <c r="OCZ109" s="29">
        <v>10244</v>
      </c>
      <c r="ODA109" s="107">
        <v>10245</v>
      </c>
      <c r="ODB109" s="29">
        <v>10246</v>
      </c>
      <c r="ODC109" s="107">
        <v>10247</v>
      </c>
      <c r="ODD109" s="29">
        <v>10248</v>
      </c>
      <c r="ODE109" s="107">
        <v>10249</v>
      </c>
      <c r="ODF109" s="29">
        <v>10250</v>
      </c>
      <c r="ODG109" s="107">
        <v>10251</v>
      </c>
      <c r="ODH109" s="29">
        <v>10252</v>
      </c>
      <c r="ODI109" s="107">
        <v>10253</v>
      </c>
      <c r="ODJ109" s="29">
        <v>10254</v>
      </c>
      <c r="ODK109" s="107">
        <v>10255</v>
      </c>
      <c r="ODL109" s="29">
        <v>10256</v>
      </c>
      <c r="ODM109" s="107">
        <v>10257</v>
      </c>
      <c r="ODN109" s="29">
        <v>10258</v>
      </c>
      <c r="ODO109" s="107">
        <v>10259</v>
      </c>
      <c r="ODP109" s="29">
        <v>10260</v>
      </c>
      <c r="ODQ109" s="107">
        <v>10261</v>
      </c>
      <c r="ODR109" s="29">
        <v>10262</v>
      </c>
      <c r="ODS109" s="107">
        <v>10263</v>
      </c>
      <c r="ODT109" s="29">
        <v>10264</v>
      </c>
      <c r="ODU109" s="107">
        <v>10265</v>
      </c>
      <c r="ODV109" s="29">
        <v>10266</v>
      </c>
      <c r="ODW109" s="107">
        <v>10267</v>
      </c>
      <c r="ODX109" s="29">
        <v>10268</v>
      </c>
      <c r="ODY109" s="107">
        <v>10269</v>
      </c>
      <c r="ODZ109" s="29">
        <v>10270</v>
      </c>
      <c r="OEA109" s="107">
        <v>10271</v>
      </c>
      <c r="OEB109" s="29">
        <v>10272</v>
      </c>
      <c r="OEC109" s="107">
        <v>10273</v>
      </c>
      <c r="OED109" s="29">
        <v>10274</v>
      </c>
      <c r="OEE109" s="107">
        <v>10275</v>
      </c>
      <c r="OEF109" s="29">
        <v>10276</v>
      </c>
      <c r="OEG109" s="107">
        <v>10277</v>
      </c>
      <c r="OEH109" s="29">
        <v>10278</v>
      </c>
      <c r="OEI109" s="107">
        <v>10279</v>
      </c>
      <c r="OEJ109" s="29">
        <v>10280</v>
      </c>
      <c r="OEK109" s="107">
        <v>10281</v>
      </c>
      <c r="OEL109" s="29">
        <v>10282</v>
      </c>
      <c r="OEM109" s="107">
        <v>10283</v>
      </c>
      <c r="OEN109" s="29">
        <v>10284</v>
      </c>
      <c r="OEO109" s="107">
        <v>10285</v>
      </c>
      <c r="OEP109" s="29">
        <v>10286</v>
      </c>
      <c r="OEQ109" s="107">
        <v>10287</v>
      </c>
      <c r="OER109" s="29">
        <v>10288</v>
      </c>
      <c r="OES109" s="107">
        <v>10289</v>
      </c>
      <c r="OET109" s="29">
        <v>10290</v>
      </c>
      <c r="OEU109" s="107">
        <v>10291</v>
      </c>
      <c r="OEV109" s="29">
        <v>10292</v>
      </c>
      <c r="OEW109" s="107">
        <v>10293</v>
      </c>
      <c r="OEX109" s="29">
        <v>10294</v>
      </c>
      <c r="OEY109" s="107">
        <v>10295</v>
      </c>
      <c r="OEZ109" s="29">
        <v>10296</v>
      </c>
      <c r="OFA109" s="107">
        <v>10297</v>
      </c>
      <c r="OFB109" s="29">
        <v>10298</v>
      </c>
      <c r="OFC109" s="107">
        <v>10299</v>
      </c>
      <c r="OFD109" s="29">
        <v>10300</v>
      </c>
      <c r="OFE109" s="107">
        <v>10301</v>
      </c>
      <c r="OFF109" s="29">
        <v>10302</v>
      </c>
      <c r="OFG109" s="107">
        <v>10303</v>
      </c>
      <c r="OFH109" s="29">
        <v>10304</v>
      </c>
      <c r="OFI109" s="107">
        <v>10305</v>
      </c>
      <c r="OFJ109" s="29">
        <v>10306</v>
      </c>
      <c r="OFK109" s="107">
        <v>10307</v>
      </c>
      <c r="OFL109" s="29">
        <v>10308</v>
      </c>
      <c r="OFM109" s="107">
        <v>10309</v>
      </c>
      <c r="OFN109" s="29">
        <v>10310</v>
      </c>
      <c r="OFO109" s="107">
        <v>10311</v>
      </c>
      <c r="OFP109" s="29">
        <v>10312</v>
      </c>
      <c r="OFQ109" s="107">
        <v>10313</v>
      </c>
      <c r="OFR109" s="29">
        <v>10314</v>
      </c>
      <c r="OFS109" s="107">
        <v>10315</v>
      </c>
      <c r="OFT109" s="29">
        <v>10316</v>
      </c>
      <c r="OFU109" s="107">
        <v>10317</v>
      </c>
      <c r="OFV109" s="29">
        <v>10318</v>
      </c>
      <c r="OFW109" s="107">
        <v>10319</v>
      </c>
      <c r="OFX109" s="29">
        <v>10320</v>
      </c>
      <c r="OFY109" s="107">
        <v>10321</v>
      </c>
      <c r="OFZ109" s="29">
        <v>10322</v>
      </c>
      <c r="OGA109" s="107">
        <v>10323</v>
      </c>
      <c r="OGB109" s="29">
        <v>10324</v>
      </c>
      <c r="OGC109" s="107">
        <v>10325</v>
      </c>
      <c r="OGD109" s="29">
        <v>10326</v>
      </c>
      <c r="OGE109" s="107">
        <v>10327</v>
      </c>
      <c r="OGF109" s="29">
        <v>10328</v>
      </c>
      <c r="OGG109" s="107">
        <v>10329</v>
      </c>
      <c r="OGH109" s="29">
        <v>10330</v>
      </c>
      <c r="OGI109" s="107">
        <v>10331</v>
      </c>
      <c r="OGJ109" s="29">
        <v>10332</v>
      </c>
      <c r="OGK109" s="107">
        <v>10333</v>
      </c>
      <c r="OGL109" s="29">
        <v>10334</v>
      </c>
      <c r="OGM109" s="107">
        <v>10335</v>
      </c>
      <c r="OGN109" s="29">
        <v>10336</v>
      </c>
      <c r="OGO109" s="107">
        <v>10337</v>
      </c>
      <c r="OGP109" s="29">
        <v>10338</v>
      </c>
      <c r="OGQ109" s="107">
        <v>10339</v>
      </c>
      <c r="OGR109" s="29">
        <v>10340</v>
      </c>
      <c r="OGS109" s="107">
        <v>10341</v>
      </c>
      <c r="OGT109" s="29">
        <v>10342</v>
      </c>
      <c r="OGU109" s="107">
        <v>10343</v>
      </c>
      <c r="OGV109" s="29">
        <v>10344</v>
      </c>
      <c r="OGW109" s="107">
        <v>10345</v>
      </c>
      <c r="OGX109" s="29">
        <v>10346</v>
      </c>
      <c r="OGY109" s="107">
        <v>10347</v>
      </c>
      <c r="OGZ109" s="29">
        <v>10348</v>
      </c>
      <c r="OHA109" s="107">
        <v>10349</v>
      </c>
      <c r="OHB109" s="29">
        <v>10350</v>
      </c>
      <c r="OHC109" s="107">
        <v>10351</v>
      </c>
      <c r="OHD109" s="29">
        <v>10352</v>
      </c>
      <c r="OHE109" s="107">
        <v>10353</v>
      </c>
      <c r="OHF109" s="29">
        <v>10354</v>
      </c>
      <c r="OHG109" s="107">
        <v>10355</v>
      </c>
      <c r="OHH109" s="29">
        <v>10356</v>
      </c>
      <c r="OHI109" s="107">
        <v>10357</v>
      </c>
      <c r="OHJ109" s="29">
        <v>10358</v>
      </c>
      <c r="OHK109" s="107">
        <v>10359</v>
      </c>
      <c r="OHL109" s="29">
        <v>10360</v>
      </c>
      <c r="OHM109" s="107">
        <v>10361</v>
      </c>
      <c r="OHN109" s="29">
        <v>10362</v>
      </c>
      <c r="OHO109" s="107">
        <v>10363</v>
      </c>
      <c r="OHP109" s="29">
        <v>10364</v>
      </c>
      <c r="OHQ109" s="107">
        <v>10365</v>
      </c>
      <c r="OHR109" s="29">
        <v>10366</v>
      </c>
      <c r="OHS109" s="107">
        <v>10367</v>
      </c>
      <c r="OHT109" s="29">
        <v>10368</v>
      </c>
      <c r="OHU109" s="107">
        <v>10369</v>
      </c>
      <c r="OHV109" s="29">
        <v>10370</v>
      </c>
      <c r="OHW109" s="107">
        <v>10371</v>
      </c>
      <c r="OHX109" s="29">
        <v>10372</v>
      </c>
      <c r="OHY109" s="107">
        <v>10373</v>
      </c>
      <c r="OHZ109" s="29">
        <v>10374</v>
      </c>
      <c r="OIA109" s="107">
        <v>10375</v>
      </c>
      <c r="OIB109" s="29">
        <v>10376</v>
      </c>
      <c r="OIC109" s="107">
        <v>10377</v>
      </c>
      <c r="OID109" s="29">
        <v>10378</v>
      </c>
      <c r="OIE109" s="107">
        <v>10379</v>
      </c>
      <c r="OIF109" s="29">
        <v>10380</v>
      </c>
      <c r="OIG109" s="107">
        <v>10381</v>
      </c>
      <c r="OIH109" s="29">
        <v>10382</v>
      </c>
      <c r="OII109" s="107">
        <v>10383</v>
      </c>
      <c r="OIJ109" s="29">
        <v>10384</v>
      </c>
      <c r="OIK109" s="107">
        <v>10385</v>
      </c>
      <c r="OIL109" s="29">
        <v>10386</v>
      </c>
      <c r="OIM109" s="107">
        <v>10387</v>
      </c>
      <c r="OIN109" s="29">
        <v>10388</v>
      </c>
      <c r="OIO109" s="107">
        <v>10389</v>
      </c>
      <c r="OIP109" s="29">
        <v>10390</v>
      </c>
      <c r="OIQ109" s="107">
        <v>10391</v>
      </c>
      <c r="OIR109" s="29">
        <v>10392</v>
      </c>
      <c r="OIS109" s="107">
        <v>10393</v>
      </c>
      <c r="OIT109" s="29">
        <v>10394</v>
      </c>
      <c r="OIU109" s="107">
        <v>10395</v>
      </c>
      <c r="OIV109" s="29">
        <v>10396</v>
      </c>
      <c r="OIW109" s="107">
        <v>10397</v>
      </c>
      <c r="OIX109" s="29">
        <v>10398</v>
      </c>
      <c r="OIY109" s="107">
        <v>10399</v>
      </c>
      <c r="OIZ109" s="29">
        <v>10400</v>
      </c>
      <c r="OJA109" s="107">
        <v>10401</v>
      </c>
      <c r="OJB109" s="29">
        <v>10402</v>
      </c>
      <c r="OJC109" s="107">
        <v>10403</v>
      </c>
      <c r="OJD109" s="29">
        <v>10404</v>
      </c>
      <c r="OJE109" s="107">
        <v>10405</v>
      </c>
      <c r="OJF109" s="29">
        <v>10406</v>
      </c>
      <c r="OJG109" s="107">
        <v>10407</v>
      </c>
      <c r="OJH109" s="29">
        <v>10408</v>
      </c>
      <c r="OJI109" s="107">
        <v>10409</v>
      </c>
      <c r="OJJ109" s="29">
        <v>10410</v>
      </c>
      <c r="OJK109" s="107">
        <v>10411</v>
      </c>
      <c r="OJL109" s="29">
        <v>10412</v>
      </c>
      <c r="OJM109" s="107">
        <v>10413</v>
      </c>
      <c r="OJN109" s="29">
        <v>10414</v>
      </c>
      <c r="OJO109" s="107">
        <v>10415</v>
      </c>
      <c r="OJP109" s="29">
        <v>10416</v>
      </c>
      <c r="OJQ109" s="107">
        <v>10417</v>
      </c>
      <c r="OJR109" s="29">
        <v>10418</v>
      </c>
      <c r="OJS109" s="107">
        <v>10419</v>
      </c>
      <c r="OJT109" s="29">
        <v>10420</v>
      </c>
      <c r="OJU109" s="107">
        <v>10421</v>
      </c>
      <c r="OJV109" s="29">
        <v>10422</v>
      </c>
      <c r="OJW109" s="107">
        <v>10423</v>
      </c>
      <c r="OJX109" s="29">
        <v>10424</v>
      </c>
      <c r="OJY109" s="107">
        <v>10425</v>
      </c>
      <c r="OJZ109" s="29">
        <v>10426</v>
      </c>
      <c r="OKA109" s="107">
        <v>10427</v>
      </c>
      <c r="OKB109" s="29">
        <v>10428</v>
      </c>
      <c r="OKC109" s="107">
        <v>10429</v>
      </c>
      <c r="OKD109" s="29">
        <v>10430</v>
      </c>
      <c r="OKE109" s="107">
        <v>10431</v>
      </c>
      <c r="OKF109" s="29">
        <v>10432</v>
      </c>
      <c r="OKG109" s="107">
        <v>10433</v>
      </c>
      <c r="OKH109" s="29">
        <v>10434</v>
      </c>
      <c r="OKI109" s="107">
        <v>10435</v>
      </c>
      <c r="OKJ109" s="29">
        <v>10436</v>
      </c>
      <c r="OKK109" s="107">
        <v>10437</v>
      </c>
      <c r="OKL109" s="29">
        <v>10438</v>
      </c>
      <c r="OKM109" s="107">
        <v>10439</v>
      </c>
      <c r="OKN109" s="29">
        <v>10440</v>
      </c>
      <c r="OKO109" s="107">
        <v>10441</v>
      </c>
      <c r="OKP109" s="29">
        <v>10442</v>
      </c>
      <c r="OKQ109" s="107">
        <v>10443</v>
      </c>
      <c r="OKR109" s="29">
        <v>10444</v>
      </c>
      <c r="OKS109" s="107">
        <v>10445</v>
      </c>
      <c r="OKT109" s="29">
        <v>10446</v>
      </c>
      <c r="OKU109" s="107">
        <v>10447</v>
      </c>
      <c r="OKV109" s="29">
        <v>10448</v>
      </c>
      <c r="OKW109" s="107">
        <v>10449</v>
      </c>
      <c r="OKX109" s="29">
        <v>10450</v>
      </c>
      <c r="OKY109" s="107">
        <v>10451</v>
      </c>
      <c r="OKZ109" s="29">
        <v>10452</v>
      </c>
      <c r="OLA109" s="107">
        <v>10453</v>
      </c>
      <c r="OLB109" s="29">
        <v>10454</v>
      </c>
      <c r="OLC109" s="107">
        <v>10455</v>
      </c>
      <c r="OLD109" s="29">
        <v>10456</v>
      </c>
      <c r="OLE109" s="107">
        <v>10457</v>
      </c>
      <c r="OLF109" s="29">
        <v>10458</v>
      </c>
      <c r="OLG109" s="107">
        <v>10459</v>
      </c>
      <c r="OLH109" s="29">
        <v>10460</v>
      </c>
      <c r="OLI109" s="107">
        <v>10461</v>
      </c>
      <c r="OLJ109" s="29">
        <v>10462</v>
      </c>
      <c r="OLK109" s="107">
        <v>10463</v>
      </c>
      <c r="OLL109" s="29">
        <v>10464</v>
      </c>
      <c r="OLM109" s="107">
        <v>10465</v>
      </c>
      <c r="OLN109" s="29">
        <v>10466</v>
      </c>
      <c r="OLO109" s="107">
        <v>10467</v>
      </c>
      <c r="OLP109" s="29">
        <v>10468</v>
      </c>
      <c r="OLQ109" s="107">
        <v>10469</v>
      </c>
      <c r="OLR109" s="29">
        <v>10470</v>
      </c>
      <c r="OLS109" s="107">
        <v>10471</v>
      </c>
      <c r="OLT109" s="29">
        <v>10472</v>
      </c>
      <c r="OLU109" s="107">
        <v>10473</v>
      </c>
      <c r="OLV109" s="29">
        <v>10474</v>
      </c>
      <c r="OLW109" s="107">
        <v>10475</v>
      </c>
      <c r="OLX109" s="29">
        <v>10476</v>
      </c>
      <c r="OLY109" s="107">
        <v>10477</v>
      </c>
      <c r="OLZ109" s="29">
        <v>10478</v>
      </c>
      <c r="OMA109" s="107">
        <v>10479</v>
      </c>
      <c r="OMB109" s="29">
        <v>10480</v>
      </c>
      <c r="OMC109" s="107">
        <v>10481</v>
      </c>
      <c r="OMD109" s="29">
        <v>10482</v>
      </c>
      <c r="OME109" s="107">
        <v>10483</v>
      </c>
      <c r="OMF109" s="29">
        <v>10484</v>
      </c>
      <c r="OMG109" s="107">
        <v>10485</v>
      </c>
      <c r="OMH109" s="29">
        <v>10486</v>
      </c>
      <c r="OMI109" s="107">
        <v>10487</v>
      </c>
      <c r="OMJ109" s="29">
        <v>10488</v>
      </c>
      <c r="OMK109" s="107">
        <v>10489</v>
      </c>
      <c r="OML109" s="29">
        <v>10490</v>
      </c>
      <c r="OMM109" s="107">
        <v>10491</v>
      </c>
      <c r="OMN109" s="29">
        <v>10492</v>
      </c>
      <c r="OMO109" s="107">
        <v>10493</v>
      </c>
      <c r="OMP109" s="29">
        <v>10494</v>
      </c>
      <c r="OMQ109" s="107">
        <v>10495</v>
      </c>
      <c r="OMR109" s="29">
        <v>10496</v>
      </c>
      <c r="OMS109" s="107">
        <v>10497</v>
      </c>
      <c r="OMT109" s="29">
        <v>10498</v>
      </c>
      <c r="OMU109" s="107">
        <v>10499</v>
      </c>
      <c r="OMV109" s="29">
        <v>10500</v>
      </c>
      <c r="OMW109" s="107">
        <v>10501</v>
      </c>
      <c r="OMX109" s="29">
        <v>10502</v>
      </c>
      <c r="OMY109" s="107">
        <v>10503</v>
      </c>
      <c r="OMZ109" s="29">
        <v>10504</v>
      </c>
      <c r="ONA109" s="107">
        <v>10505</v>
      </c>
      <c r="ONB109" s="29">
        <v>10506</v>
      </c>
      <c r="ONC109" s="107">
        <v>10507</v>
      </c>
      <c r="OND109" s="29">
        <v>10508</v>
      </c>
      <c r="ONE109" s="107">
        <v>10509</v>
      </c>
      <c r="ONF109" s="29">
        <v>10510</v>
      </c>
      <c r="ONG109" s="107">
        <v>10511</v>
      </c>
      <c r="ONH109" s="29">
        <v>10512</v>
      </c>
      <c r="ONI109" s="107">
        <v>10513</v>
      </c>
      <c r="ONJ109" s="29">
        <v>10514</v>
      </c>
      <c r="ONK109" s="107">
        <v>10515</v>
      </c>
      <c r="ONL109" s="29">
        <v>10516</v>
      </c>
      <c r="ONM109" s="107">
        <v>10517</v>
      </c>
      <c r="ONN109" s="29">
        <v>10518</v>
      </c>
      <c r="ONO109" s="107">
        <v>10519</v>
      </c>
      <c r="ONP109" s="29">
        <v>10520</v>
      </c>
      <c r="ONQ109" s="107">
        <v>10521</v>
      </c>
      <c r="ONR109" s="29">
        <v>10522</v>
      </c>
      <c r="ONS109" s="107">
        <v>10523</v>
      </c>
      <c r="ONT109" s="29">
        <v>10524</v>
      </c>
      <c r="ONU109" s="107">
        <v>10525</v>
      </c>
      <c r="ONV109" s="29">
        <v>10526</v>
      </c>
      <c r="ONW109" s="107">
        <v>10527</v>
      </c>
      <c r="ONX109" s="29">
        <v>10528</v>
      </c>
      <c r="ONY109" s="107">
        <v>10529</v>
      </c>
      <c r="ONZ109" s="29">
        <v>10530</v>
      </c>
      <c r="OOA109" s="107">
        <v>10531</v>
      </c>
      <c r="OOB109" s="29">
        <v>10532</v>
      </c>
      <c r="OOC109" s="107">
        <v>10533</v>
      </c>
      <c r="OOD109" s="29">
        <v>10534</v>
      </c>
      <c r="OOE109" s="107">
        <v>10535</v>
      </c>
      <c r="OOF109" s="29">
        <v>10536</v>
      </c>
      <c r="OOG109" s="107">
        <v>10537</v>
      </c>
      <c r="OOH109" s="29">
        <v>10538</v>
      </c>
      <c r="OOI109" s="107">
        <v>10539</v>
      </c>
      <c r="OOJ109" s="29">
        <v>10540</v>
      </c>
      <c r="OOK109" s="107">
        <v>10541</v>
      </c>
      <c r="OOL109" s="29">
        <v>10542</v>
      </c>
      <c r="OOM109" s="107">
        <v>10543</v>
      </c>
      <c r="OON109" s="29">
        <v>10544</v>
      </c>
      <c r="OOO109" s="107">
        <v>10545</v>
      </c>
      <c r="OOP109" s="29">
        <v>10546</v>
      </c>
      <c r="OOQ109" s="107">
        <v>10547</v>
      </c>
      <c r="OOR109" s="29">
        <v>10548</v>
      </c>
      <c r="OOS109" s="107">
        <v>10549</v>
      </c>
      <c r="OOT109" s="29">
        <v>10550</v>
      </c>
      <c r="OOU109" s="107">
        <v>10551</v>
      </c>
      <c r="OOV109" s="29">
        <v>10552</v>
      </c>
      <c r="OOW109" s="107">
        <v>10553</v>
      </c>
      <c r="OOX109" s="29">
        <v>10554</v>
      </c>
      <c r="OOY109" s="107">
        <v>10555</v>
      </c>
      <c r="OOZ109" s="29">
        <v>10556</v>
      </c>
      <c r="OPA109" s="107">
        <v>10557</v>
      </c>
      <c r="OPB109" s="29">
        <v>10558</v>
      </c>
      <c r="OPC109" s="107">
        <v>10559</v>
      </c>
      <c r="OPD109" s="29">
        <v>10560</v>
      </c>
      <c r="OPE109" s="107">
        <v>10561</v>
      </c>
      <c r="OPF109" s="29">
        <v>10562</v>
      </c>
      <c r="OPG109" s="107">
        <v>10563</v>
      </c>
      <c r="OPH109" s="29">
        <v>10564</v>
      </c>
      <c r="OPI109" s="107">
        <v>10565</v>
      </c>
      <c r="OPJ109" s="29">
        <v>10566</v>
      </c>
      <c r="OPK109" s="107">
        <v>10567</v>
      </c>
      <c r="OPL109" s="29">
        <v>10568</v>
      </c>
      <c r="OPM109" s="107">
        <v>10569</v>
      </c>
      <c r="OPN109" s="29">
        <v>10570</v>
      </c>
      <c r="OPO109" s="107">
        <v>10571</v>
      </c>
      <c r="OPP109" s="29">
        <v>10572</v>
      </c>
      <c r="OPQ109" s="107">
        <v>10573</v>
      </c>
      <c r="OPR109" s="29">
        <v>10574</v>
      </c>
      <c r="OPS109" s="107">
        <v>10575</v>
      </c>
      <c r="OPT109" s="29">
        <v>10576</v>
      </c>
      <c r="OPU109" s="107">
        <v>10577</v>
      </c>
      <c r="OPV109" s="29">
        <v>10578</v>
      </c>
      <c r="OPW109" s="107">
        <v>10579</v>
      </c>
      <c r="OPX109" s="29">
        <v>10580</v>
      </c>
      <c r="OPY109" s="107">
        <v>10581</v>
      </c>
      <c r="OPZ109" s="29">
        <v>10582</v>
      </c>
      <c r="OQA109" s="107">
        <v>10583</v>
      </c>
      <c r="OQB109" s="29">
        <v>10584</v>
      </c>
      <c r="OQC109" s="107">
        <v>10585</v>
      </c>
      <c r="OQD109" s="29">
        <v>10586</v>
      </c>
      <c r="OQE109" s="107">
        <v>10587</v>
      </c>
      <c r="OQF109" s="29">
        <v>10588</v>
      </c>
      <c r="OQG109" s="107">
        <v>10589</v>
      </c>
      <c r="OQH109" s="29">
        <v>10590</v>
      </c>
      <c r="OQI109" s="107">
        <v>10591</v>
      </c>
      <c r="OQJ109" s="29">
        <v>10592</v>
      </c>
      <c r="OQK109" s="107">
        <v>10593</v>
      </c>
      <c r="OQL109" s="29">
        <v>10594</v>
      </c>
      <c r="OQM109" s="107">
        <v>10595</v>
      </c>
      <c r="OQN109" s="29">
        <v>10596</v>
      </c>
      <c r="OQO109" s="107">
        <v>10597</v>
      </c>
      <c r="OQP109" s="29">
        <v>10598</v>
      </c>
      <c r="OQQ109" s="107">
        <v>10599</v>
      </c>
      <c r="OQR109" s="29">
        <v>10600</v>
      </c>
      <c r="OQS109" s="107">
        <v>10601</v>
      </c>
      <c r="OQT109" s="29">
        <v>10602</v>
      </c>
      <c r="OQU109" s="107">
        <v>10603</v>
      </c>
      <c r="OQV109" s="29">
        <v>10604</v>
      </c>
      <c r="OQW109" s="107">
        <v>10605</v>
      </c>
      <c r="OQX109" s="29">
        <v>10606</v>
      </c>
      <c r="OQY109" s="107">
        <v>10607</v>
      </c>
      <c r="OQZ109" s="29">
        <v>10608</v>
      </c>
      <c r="ORA109" s="107">
        <v>10609</v>
      </c>
      <c r="ORB109" s="29">
        <v>10610</v>
      </c>
      <c r="ORC109" s="107">
        <v>10611</v>
      </c>
      <c r="ORD109" s="29">
        <v>10612</v>
      </c>
      <c r="ORE109" s="107">
        <v>10613</v>
      </c>
      <c r="ORF109" s="29">
        <v>10614</v>
      </c>
      <c r="ORG109" s="107">
        <v>10615</v>
      </c>
      <c r="ORH109" s="29">
        <v>10616</v>
      </c>
      <c r="ORI109" s="107">
        <v>10617</v>
      </c>
      <c r="ORJ109" s="29">
        <v>10618</v>
      </c>
      <c r="ORK109" s="107">
        <v>10619</v>
      </c>
      <c r="ORL109" s="29">
        <v>10620</v>
      </c>
      <c r="ORM109" s="107">
        <v>10621</v>
      </c>
      <c r="ORN109" s="29">
        <v>10622</v>
      </c>
      <c r="ORO109" s="107">
        <v>10623</v>
      </c>
      <c r="ORP109" s="29">
        <v>10624</v>
      </c>
      <c r="ORQ109" s="107">
        <v>10625</v>
      </c>
      <c r="ORR109" s="29">
        <v>10626</v>
      </c>
      <c r="ORS109" s="107">
        <v>10627</v>
      </c>
      <c r="ORT109" s="29">
        <v>10628</v>
      </c>
      <c r="ORU109" s="107">
        <v>10629</v>
      </c>
      <c r="ORV109" s="29">
        <v>10630</v>
      </c>
      <c r="ORW109" s="107">
        <v>10631</v>
      </c>
      <c r="ORX109" s="29">
        <v>10632</v>
      </c>
      <c r="ORY109" s="107">
        <v>10633</v>
      </c>
      <c r="ORZ109" s="29">
        <v>10634</v>
      </c>
      <c r="OSA109" s="107">
        <v>10635</v>
      </c>
      <c r="OSB109" s="29">
        <v>10636</v>
      </c>
      <c r="OSC109" s="107">
        <v>10637</v>
      </c>
      <c r="OSD109" s="29">
        <v>10638</v>
      </c>
      <c r="OSE109" s="107">
        <v>10639</v>
      </c>
      <c r="OSF109" s="29">
        <v>10640</v>
      </c>
      <c r="OSG109" s="107">
        <v>10641</v>
      </c>
      <c r="OSH109" s="29">
        <v>10642</v>
      </c>
      <c r="OSI109" s="107">
        <v>10643</v>
      </c>
      <c r="OSJ109" s="29">
        <v>10644</v>
      </c>
      <c r="OSK109" s="107">
        <v>10645</v>
      </c>
      <c r="OSL109" s="29">
        <v>10646</v>
      </c>
      <c r="OSM109" s="107">
        <v>10647</v>
      </c>
      <c r="OSN109" s="29">
        <v>10648</v>
      </c>
      <c r="OSO109" s="107">
        <v>10649</v>
      </c>
      <c r="OSP109" s="29">
        <v>10650</v>
      </c>
      <c r="OSQ109" s="107">
        <v>10651</v>
      </c>
      <c r="OSR109" s="29">
        <v>10652</v>
      </c>
      <c r="OSS109" s="107">
        <v>10653</v>
      </c>
      <c r="OST109" s="29">
        <v>10654</v>
      </c>
      <c r="OSU109" s="107">
        <v>10655</v>
      </c>
      <c r="OSV109" s="29">
        <v>10656</v>
      </c>
      <c r="OSW109" s="107">
        <v>10657</v>
      </c>
      <c r="OSX109" s="29">
        <v>10658</v>
      </c>
      <c r="OSY109" s="107">
        <v>10659</v>
      </c>
      <c r="OSZ109" s="29">
        <v>10660</v>
      </c>
      <c r="OTA109" s="107">
        <v>10661</v>
      </c>
      <c r="OTB109" s="29">
        <v>10662</v>
      </c>
      <c r="OTC109" s="107">
        <v>10663</v>
      </c>
      <c r="OTD109" s="29">
        <v>10664</v>
      </c>
      <c r="OTE109" s="107">
        <v>10665</v>
      </c>
      <c r="OTF109" s="29">
        <v>10666</v>
      </c>
      <c r="OTG109" s="107">
        <v>10667</v>
      </c>
      <c r="OTH109" s="29">
        <v>10668</v>
      </c>
      <c r="OTI109" s="107">
        <v>10669</v>
      </c>
      <c r="OTJ109" s="29">
        <v>10670</v>
      </c>
      <c r="OTK109" s="107">
        <v>10671</v>
      </c>
      <c r="OTL109" s="29">
        <v>10672</v>
      </c>
      <c r="OTM109" s="107">
        <v>10673</v>
      </c>
      <c r="OTN109" s="29">
        <v>10674</v>
      </c>
      <c r="OTO109" s="107">
        <v>10675</v>
      </c>
      <c r="OTP109" s="29">
        <v>10676</v>
      </c>
      <c r="OTQ109" s="107">
        <v>10677</v>
      </c>
      <c r="OTR109" s="29">
        <v>10678</v>
      </c>
      <c r="OTS109" s="107">
        <v>10679</v>
      </c>
      <c r="OTT109" s="29">
        <v>10680</v>
      </c>
      <c r="OTU109" s="107">
        <v>10681</v>
      </c>
      <c r="OTV109" s="29">
        <v>10682</v>
      </c>
      <c r="OTW109" s="107">
        <v>10683</v>
      </c>
      <c r="OTX109" s="29">
        <v>10684</v>
      </c>
      <c r="OTY109" s="107">
        <v>10685</v>
      </c>
      <c r="OTZ109" s="29">
        <v>10686</v>
      </c>
      <c r="OUA109" s="107">
        <v>10687</v>
      </c>
      <c r="OUB109" s="29">
        <v>10688</v>
      </c>
      <c r="OUC109" s="107">
        <v>10689</v>
      </c>
      <c r="OUD109" s="29">
        <v>10690</v>
      </c>
      <c r="OUE109" s="107">
        <v>10691</v>
      </c>
      <c r="OUF109" s="29">
        <v>10692</v>
      </c>
      <c r="OUG109" s="107">
        <v>10693</v>
      </c>
      <c r="OUH109" s="29">
        <v>10694</v>
      </c>
      <c r="OUI109" s="107">
        <v>10695</v>
      </c>
      <c r="OUJ109" s="29">
        <v>10696</v>
      </c>
      <c r="OUK109" s="107">
        <v>10697</v>
      </c>
      <c r="OUL109" s="29">
        <v>10698</v>
      </c>
      <c r="OUM109" s="107">
        <v>10699</v>
      </c>
      <c r="OUN109" s="29">
        <v>10700</v>
      </c>
      <c r="OUO109" s="107">
        <v>10701</v>
      </c>
      <c r="OUP109" s="29">
        <v>10702</v>
      </c>
      <c r="OUQ109" s="107">
        <v>10703</v>
      </c>
      <c r="OUR109" s="29">
        <v>10704</v>
      </c>
      <c r="OUS109" s="107">
        <v>10705</v>
      </c>
      <c r="OUT109" s="29">
        <v>10706</v>
      </c>
      <c r="OUU109" s="107">
        <v>10707</v>
      </c>
      <c r="OUV109" s="29">
        <v>10708</v>
      </c>
      <c r="OUW109" s="107">
        <v>10709</v>
      </c>
      <c r="OUX109" s="29">
        <v>10710</v>
      </c>
      <c r="OUY109" s="107">
        <v>10711</v>
      </c>
      <c r="OUZ109" s="29">
        <v>10712</v>
      </c>
      <c r="OVA109" s="107">
        <v>10713</v>
      </c>
      <c r="OVB109" s="29">
        <v>10714</v>
      </c>
      <c r="OVC109" s="107">
        <v>10715</v>
      </c>
      <c r="OVD109" s="29">
        <v>10716</v>
      </c>
      <c r="OVE109" s="107">
        <v>10717</v>
      </c>
      <c r="OVF109" s="29">
        <v>10718</v>
      </c>
      <c r="OVG109" s="107">
        <v>10719</v>
      </c>
      <c r="OVH109" s="29">
        <v>10720</v>
      </c>
      <c r="OVI109" s="107">
        <v>10721</v>
      </c>
      <c r="OVJ109" s="29">
        <v>10722</v>
      </c>
      <c r="OVK109" s="107">
        <v>10723</v>
      </c>
      <c r="OVL109" s="29">
        <v>10724</v>
      </c>
      <c r="OVM109" s="107">
        <v>10725</v>
      </c>
      <c r="OVN109" s="29">
        <v>10726</v>
      </c>
      <c r="OVO109" s="107">
        <v>10727</v>
      </c>
      <c r="OVP109" s="29">
        <v>10728</v>
      </c>
      <c r="OVQ109" s="107">
        <v>10729</v>
      </c>
      <c r="OVR109" s="29">
        <v>10730</v>
      </c>
      <c r="OVS109" s="107">
        <v>10731</v>
      </c>
      <c r="OVT109" s="29">
        <v>10732</v>
      </c>
      <c r="OVU109" s="107">
        <v>10733</v>
      </c>
      <c r="OVV109" s="29">
        <v>10734</v>
      </c>
      <c r="OVW109" s="107">
        <v>10735</v>
      </c>
      <c r="OVX109" s="29">
        <v>10736</v>
      </c>
      <c r="OVY109" s="107">
        <v>10737</v>
      </c>
      <c r="OVZ109" s="29">
        <v>10738</v>
      </c>
      <c r="OWA109" s="107">
        <v>10739</v>
      </c>
      <c r="OWB109" s="29">
        <v>10740</v>
      </c>
      <c r="OWC109" s="107">
        <v>10741</v>
      </c>
      <c r="OWD109" s="29">
        <v>10742</v>
      </c>
      <c r="OWE109" s="107">
        <v>10743</v>
      </c>
      <c r="OWF109" s="29">
        <v>10744</v>
      </c>
      <c r="OWG109" s="107">
        <v>10745</v>
      </c>
      <c r="OWH109" s="29">
        <v>10746</v>
      </c>
      <c r="OWI109" s="107">
        <v>10747</v>
      </c>
      <c r="OWJ109" s="29">
        <v>10748</v>
      </c>
      <c r="OWK109" s="107">
        <v>10749</v>
      </c>
      <c r="OWL109" s="29">
        <v>10750</v>
      </c>
      <c r="OWM109" s="107">
        <v>10751</v>
      </c>
      <c r="OWN109" s="29">
        <v>10752</v>
      </c>
      <c r="OWO109" s="107">
        <v>10753</v>
      </c>
      <c r="OWP109" s="29">
        <v>10754</v>
      </c>
      <c r="OWQ109" s="107">
        <v>10755</v>
      </c>
      <c r="OWR109" s="29">
        <v>10756</v>
      </c>
      <c r="OWS109" s="107">
        <v>10757</v>
      </c>
      <c r="OWT109" s="29">
        <v>10758</v>
      </c>
      <c r="OWU109" s="107">
        <v>10759</v>
      </c>
      <c r="OWV109" s="29">
        <v>10760</v>
      </c>
      <c r="OWW109" s="107">
        <v>10761</v>
      </c>
      <c r="OWX109" s="29">
        <v>10762</v>
      </c>
      <c r="OWY109" s="107">
        <v>10763</v>
      </c>
      <c r="OWZ109" s="29">
        <v>10764</v>
      </c>
      <c r="OXA109" s="107">
        <v>10765</v>
      </c>
      <c r="OXB109" s="29">
        <v>10766</v>
      </c>
      <c r="OXC109" s="107">
        <v>10767</v>
      </c>
      <c r="OXD109" s="29">
        <v>10768</v>
      </c>
      <c r="OXE109" s="107">
        <v>10769</v>
      </c>
      <c r="OXF109" s="29">
        <v>10770</v>
      </c>
      <c r="OXG109" s="107">
        <v>10771</v>
      </c>
      <c r="OXH109" s="29">
        <v>10772</v>
      </c>
      <c r="OXI109" s="107">
        <v>10773</v>
      </c>
      <c r="OXJ109" s="29">
        <v>10774</v>
      </c>
      <c r="OXK109" s="107">
        <v>10775</v>
      </c>
      <c r="OXL109" s="29">
        <v>10776</v>
      </c>
      <c r="OXM109" s="107">
        <v>10777</v>
      </c>
      <c r="OXN109" s="29">
        <v>10778</v>
      </c>
      <c r="OXO109" s="107">
        <v>10779</v>
      </c>
      <c r="OXP109" s="29">
        <v>10780</v>
      </c>
      <c r="OXQ109" s="107">
        <v>10781</v>
      </c>
      <c r="OXR109" s="29">
        <v>10782</v>
      </c>
      <c r="OXS109" s="107">
        <v>10783</v>
      </c>
      <c r="OXT109" s="29">
        <v>10784</v>
      </c>
      <c r="OXU109" s="107">
        <v>10785</v>
      </c>
      <c r="OXV109" s="29">
        <v>10786</v>
      </c>
      <c r="OXW109" s="107">
        <v>10787</v>
      </c>
      <c r="OXX109" s="29">
        <v>10788</v>
      </c>
      <c r="OXY109" s="107">
        <v>10789</v>
      </c>
      <c r="OXZ109" s="29">
        <v>10790</v>
      </c>
      <c r="OYA109" s="107">
        <v>10791</v>
      </c>
      <c r="OYB109" s="29">
        <v>10792</v>
      </c>
      <c r="OYC109" s="107">
        <v>10793</v>
      </c>
      <c r="OYD109" s="29">
        <v>10794</v>
      </c>
      <c r="OYE109" s="107">
        <v>10795</v>
      </c>
      <c r="OYF109" s="29">
        <v>10796</v>
      </c>
      <c r="OYG109" s="107">
        <v>10797</v>
      </c>
      <c r="OYH109" s="29">
        <v>10798</v>
      </c>
      <c r="OYI109" s="107">
        <v>10799</v>
      </c>
      <c r="OYJ109" s="29">
        <v>10800</v>
      </c>
      <c r="OYK109" s="107">
        <v>10801</v>
      </c>
      <c r="OYL109" s="29">
        <v>10802</v>
      </c>
      <c r="OYM109" s="107">
        <v>10803</v>
      </c>
      <c r="OYN109" s="29">
        <v>10804</v>
      </c>
      <c r="OYO109" s="107">
        <v>10805</v>
      </c>
      <c r="OYP109" s="29">
        <v>10806</v>
      </c>
      <c r="OYQ109" s="107">
        <v>10807</v>
      </c>
      <c r="OYR109" s="29">
        <v>10808</v>
      </c>
      <c r="OYS109" s="107">
        <v>10809</v>
      </c>
      <c r="OYT109" s="29">
        <v>10810</v>
      </c>
      <c r="OYU109" s="107">
        <v>10811</v>
      </c>
      <c r="OYV109" s="29">
        <v>10812</v>
      </c>
      <c r="OYW109" s="107">
        <v>10813</v>
      </c>
      <c r="OYX109" s="29">
        <v>10814</v>
      </c>
      <c r="OYY109" s="107">
        <v>10815</v>
      </c>
      <c r="OYZ109" s="29">
        <v>10816</v>
      </c>
      <c r="OZA109" s="107">
        <v>10817</v>
      </c>
      <c r="OZB109" s="29">
        <v>10818</v>
      </c>
      <c r="OZC109" s="107">
        <v>10819</v>
      </c>
      <c r="OZD109" s="29">
        <v>10820</v>
      </c>
      <c r="OZE109" s="107">
        <v>10821</v>
      </c>
      <c r="OZF109" s="29">
        <v>10822</v>
      </c>
      <c r="OZG109" s="107">
        <v>10823</v>
      </c>
      <c r="OZH109" s="29">
        <v>10824</v>
      </c>
      <c r="OZI109" s="107">
        <v>10825</v>
      </c>
      <c r="OZJ109" s="29">
        <v>10826</v>
      </c>
      <c r="OZK109" s="107">
        <v>10827</v>
      </c>
      <c r="OZL109" s="29">
        <v>10828</v>
      </c>
      <c r="OZM109" s="107">
        <v>10829</v>
      </c>
      <c r="OZN109" s="29">
        <v>10830</v>
      </c>
      <c r="OZO109" s="107">
        <v>10831</v>
      </c>
      <c r="OZP109" s="29">
        <v>10832</v>
      </c>
      <c r="OZQ109" s="107">
        <v>10833</v>
      </c>
      <c r="OZR109" s="29">
        <v>10834</v>
      </c>
      <c r="OZS109" s="107">
        <v>10835</v>
      </c>
      <c r="OZT109" s="29">
        <v>10836</v>
      </c>
      <c r="OZU109" s="107">
        <v>10837</v>
      </c>
      <c r="OZV109" s="29">
        <v>10838</v>
      </c>
      <c r="OZW109" s="107">
        <v>10839</v>
      </c>
      <c r="OZX109" s="29">
        <v>10840</v>
      </c>
      <c r="OZY109" s="107">
        <v>10841</v>
      </c>
      <c r="OZZ109" s="29">
        <v>10842</v>
      </c>
      <c r="PAA109" s="107">
        <v>10843</v>
      </c>
      <c r="PAB109" s="29">
        <v>10844</v>
      </c>
      <c r="PAC109" s="107">
        <v>10845</v>
      </c>
      <c r="PAD109" s="29">
        <v>10846</v>
      </c>
      <c r="PAE109" s="107">
        <v>10847</v>
      </c>
      <c r="PAF109" s="29">
        <v>10848</v>
      </c>
      <c r="PAG109" s="107">
        <v>10849</v>
      </c>
      <c r="PAH109" s="29">
        <v>10850</v>
      </c>
      <c r="PAI109" s="107">
        <v>10851</v>
      </c>
      <c r="PAJ109" s="29">
        <v>10852</v>
      </c>
      <c r="PAK109" s="107">
        <v>10853</v>
      </c>
      <c r="PAL109" s="29">
        <v>10854</v>
      </c>
      <c r="PAM109" s="107">
        <v>10855</v>
      </c>
      <c r="PAN109" s="29">
        <v>10856</v>
      </c>
      <c r="PAO109" s="107">
        <v>10857</v>
      </c>
      <c r="PAP109" s="29">
        <v>10858</v>
      </c>
      <c r="PAQ109" s="107">
        <v>10859</v>
      </c>
      <c r="PAR109" s="29">
        <v>10860</v>
      </c>
      <c r="PAS109" s="107">
        <v>10861</v>
      </c>
      <c r="PAT109" s="29">
        <v>10862</v>
      </c>
      <c r="PAU109" s="107">
        <v>10863</v>
      </c>
      <c r="PAV109" s="29">
        <v>10864</v>
      </c>
      <c r="PAW109" s="107">
        <v>10865</v>
      </c>
      <c r="PAX109" s="29">
        <v>10866</v>
      </c>
      <c r="PAY109" s="107">
        <v>10867</v>
      </c>
      <c r="PAZ109" s="29">
        <v>10868</v>
      </c>
      <c r="PBA109" s="107">
        <v>10869</v>
      </c>
      <c r="PBB109" s="29">
        <v>10870</v>
      </c>
      <c r="PBC109" s="107">
        <v>10871</v>
      </c>
      <c r="PBD109" s="29">
        <v>10872</v>
      </c>
      <c r="PBE109" s="107">
        <v>10873</v>
      </c>
      <c r="PBF109" s="29">
        <v>10874</v>
      </c>
      <c r="PBG109" s="107">
        <v>10875</v>
      </c>
      <c r="PBH109" s="29">
        <v>10876</v>
      </c>
      <c r="PBI109" s="107">
        <v>10877</v>
      </c>
      <c r="PBJ109" s="29">
        <v>10878</v>
      </c>
      <c r="PBK109" s="107">
        <v>10879</v>
      </c>
      <c r="PBL109" s="29">
        <v>10880</v>
      </c>
      <c r="PBM109" s="107">
        <v>10881</v>
      </c>
      <c r="PBN109" s="29">
        <v>10882</v>
      </c>
      <c r="PBO109" s="107">
        <v>10883</v>
      </c>
      <c r="PBP109" s="29">
        <v>10884</v>
      </c>
      <c r="PBQ109" s="107">
        <v>10885</v>
      </c>
      <c r="PBR109" s="29">
        <v>10886</v>
      </c>
      <c r="PBS109" s="107">
        <v>10887</v>
      </c>
      <c r="PBT109" s="29">
        <v>10888</v>
      </c>
      <c r="PBU109" s="107">
        <v>10889</v>
      </c>
      <c r="PBV109" s="29">
        <v>10890</v>
      </c>
      <c r="PBW109" s="107">
        <v>10891</v>
      </c>
      <c r="PBX109" s="29">
        <v>10892</v>
      </c>
      <c r="PBY109" s="107">
        <v>10893</v>
      </c>
      <c r="PBZ109" s="29">
        <v>10894</v>
      </c>
      <c r="PCA109" s="107">
        <v>10895</v>
      </c>
      <c r="PCB109" s="29">
        <v>10896</v>
      </c>
      <c r="PCC109" s="107">
        <v>10897</v>
      </c>
      <c r="PCD109" s="29">
        <v>10898</v>
      </c>
      <c r="PCE109" s="107">
        <v>10899</v>
      </c>
      <c r="PCF109" s="29">
        <v>10900</v>
      </c>
      <c r="PCG109" s="107">
        <v>10901</v>
      </c>
      <c r="PCH109" s="29">
        <v>10902</v>
      </c>
      <c r="PCI109" s="107">
        <v>10903</v>
      </c>
      <c r="PCJ109" s="29">
        <v>10904</v>
      </c>
      <c r="PCK109" s="107">
        <v>10905</v>
      </c>
      <c r="PCL109" s="29">
        <v>10906</v>
      </c>
      <c r="PCM109" s="107">
        <v>10907</v>
      </c>
      <c r="PCN109" s="29">
        <v>10908</v>
      </c>
      <c r="PCO109" s="107">
        <v>10909</v>
      </c>
      <c r="PCP109" s="29">
        <v>10910</v>
      </c>
      <c r="PCQ109" s="107">
        <v>10911</v>
      </c>
      <c r="PCR109" s="29">
        <v>10912</v>
      </c>
      <c r="PCS109" s="107">
        <v>10913</v>
      </c>
      <c r="PCT109" s="29">
        <v>10914</v>
      </c>
      <c r="PCU109" s="107">
        <v>10915</v>
      </c>
      <c r="PCV109" s="29">
        <v>10916</v>
      </c>
      <c r="PCW109" s="107">
        <v>10917</v>
      </c>
      <c r="PCX109" s="29">
        <v>10918</v>
      </c>
      <c r="PCY109" s="107">
        <v>10919</v>
      </c>
      <c r="PCZ109" s="29">
        <v>10920</v>
      </c>
      <c r="PDA109" s="107">
        <v>10921</v>
      </c>
      <c r="PDB109" s="29">
        <v>10922</v>
      </c>
      <c r="PDC109" s="107">
        <v>10923</v>
      </c>
      <c r="PDD109" s="29">
        <v>10924</v>
      </c>
      <c r="PDE109" s="107">
        <v>10925</v>
      </c>
      <c r="PDF109" s="29">
        <v>10926</v>
      </c>
      <c r="PDG109" s="107">
        <v>10927</v>
      </c>
      <c r="PDH109" s="29">
        <v>10928</v>
      </c>
      <c r="PDI109" s="107">
        <v>10929</v>
      </c>
      <c r="PDJ109" s="29">
        <v>10930</v>
      </c>
      <c r="PDK109" s="107">
        <v>10931</v>
      </c>
      <c r="PDL109" s="29">
        <v>10932</v>
      </c>
      <c r="PDM109" s="107">
        <v>10933</v>
      </c>
      <c r="PDN109" s="29">
        <v>10934</v>
      </c>
      <c r="PDO109" s="107">
        <v>10935</v>
      </c>
      <c r="PDP109" s="29">
        <v>10936</v>
      </c>
      <c r="PDQ109" s="107">
        <v>10937</v>
      </c>
      <c r="PDR109" s="29">
        <v>10938</v>
      </c>
      <c r="PDS109" s="107">
        <v>10939</v>
      </c>
      <c r="PDT109" s="29">
        <v>10940</v>
      </c>
      <c r="PDU109" s="107">
        <v>10941</v>
      </c>
      <c r="PDV109" s="29">
        <v>10942</v>
      </c>
      <c r="PDW109" s="107">
        <v>10943</v>
      </c>
      <c r="PDX109" s="29">
        <v>10944</v>
      </c>
      <c r="PDY109" s="107">
        <v>10945</v>
      </c>
      <c r="PDZ109" s="29">
        <v>10946</v>
      </c>
      <c r="PEA109" s="107">
        <v>10947</v>
      </c>
      <c r="PEB109" s="29">
        <v>10948</v>
      </c>
      <c r="PEC109" s="107">
        <v>10949</v>
      </c>
      <c r="PED109" s="29">
        <v>10950</v>
      </c>
      <c r="PEE109" s="107">
        <v>10951</v>
      </c>
      <c r="PEF109" s="29">
        <v>10952</v>
      </c>
      <c r="PEG109" s="107">
        <v>10953</v>
      </c>
      <c r="PEH109" s="29">
        <v>10954</v>
      </c>
      <c r="PEI109" s="107">
        <v>10955</v>
      </c>
      <c r="PEJ109" s="29">
        <v>10956</v>
      </c>
      <c r="PEK109" s="107">
        <v>10957</v>
      </c>
      <c r="PEL109" s="29">
        <v>10958</v>
      </c>
      <c r="PEM109" s="107">
        <v>10959</v>
      </c>
      <c r="PEN109" s="29">
        <v>10960</v>
      </c>
      <c r="PEO109" s="107">
        <v>10961</v>
      </c>
      <c r="PEP109" s="29">
        <v>10962</v>
      </c>
      <c r="PEQ109" s="107">
        <v>10963</v>
      </c>
      <c r="PER109" s="29">
        <v>10964</v>
      </c>
      <c r="PES109" s="107">
        <v>10965</v>
      </c>
      <c r="PET109" s="29">
        <v>10966</v>
      </c>
      <c r="PEU109" s="107">
        <v>10967</v>
      </c>
      <c r="PEV109" s="29">
        <v>10968</v>
      </c>
      <c r="PEW109" s="107">
        <v>10969</v>
      </c>
      <c r="PEX109" s="29">
        <v>10970</v>
      </c>
      <c r="PEY109" s="107">
        <v>10971</v>
      </c>
      <c r="PEZ109" s="29">
        <v>10972</v>
      </c>
      <c r="PFA109" s="107">
        <v>10973</v>
      </c>
      <c r="PFB109" s="29">
        <v>10974</v>
      </c>
      <c r="PFC109" s="107">
        <v>10975</v>
      </c>
      <c r="PFD109" s="29">
        <v>10976</v>
      </c>
      <c r="PFE109" s="107">
        <v>10977</v>
      </c>
      <c r="PFF109" s="29">
        <v>10978</v>
      </c>
      <c r="PFG109" s="107">
        <v>10979</v>
      </c>
      <c r="PFH109" s="29">
        <v>10980</v>
      </c>
      <c r="PFI109" s="107">
        <v>10981</v>
      </c>
      <c r="PFJ109" s="29">
        <v>10982</v>
      </c>
      <c r="PFK109" s="107">
        <v>10983</v>
      </c>
      <c r="PFL109" s="29">
        <v>10984</v>
      </c>
      <c r="PFM109" s="107">
        <v>10985</v>
      </c>
      <c r="PFN109" s="29">
        <v>10986</v>
      </c>
      <c r="PFO109" s="107">
        <v>10987</v>
      </c>
      <c r="PFP109" s="29">
        <v>10988</v>
      </c>
      <c r="PFQ109" s="107">
        <v>10989</v>
      </c>
      <c r="PFR109" s="29">
        <v>10990</v>
      </c>
      <c r="PFS109" s="107">
        <v>10991</v>
      </c>
      <c r="PFT109" s="29">
        <v>10992</v>
      </c>
      <c r="PFU109" s="107">
        <v>10993</v>
      </c>
      <c r="PFV109" s="29">
        <v>10994</v>
      </c>
      <c r="PFW109" s="107">
        <v>10995</v>
      </c>
      <c r="PFX109" s="29">
        <v>10996</v>
      </c>
      <c r="PFY109" s="107">
        <v>10997</v>
      </c>
      <c r="PFZ109" s="29">
        <v>10998</v>
      </c>
      <c r="PGA109" s="107">
        <v>10999</v>
      </c>
      <c r="PGB109" s="29">
        <v>11000</v>
      </c>
      <c r="PGC109" s="107">
        <v>11001</v>
      </c>
      <c r="PGD109" s="29">
        <v>11002</v>
      </c>
      <c r="PGE109" s="107">
        <v>11003</v>
      </c>
      <c r="PGF109" s="29">
        <v>11004</v>
      </c>
      <c r="PGG109" s="107">
        <v>11005</v>
      </c>
      <c r="PGH109" s="29">
        <v>11006</v>
      </c>
      <c r="PGI109" s="107">
        <v>11007</v>
      </c>
      <c r="PGJ109" s="29">
        <v>11008</v>
      </c>
      <c r="PGK109" s="107">
        <v>11009</v>
      </c>
      <c r="PGL109" s="29">
        <v>11010</v>
      </c>
      <c r="PGM109" s="107">
        <v>11011</v>
      </c>
      <c r="PGN109" s="29">
        <v>11012</v>
      </c>
      <c r="PGO109" s="107">
        <v>11013</v>
      </c>
      <c r="PGP109" s="29">
        <v>11014</v>
      </c>
      <c r="PGQ109" s="107">
        <v>11015</v>
      </c>
      <c r="PGR109" s="29">
        <v>11016</v>
      </c>
      <c r="PGS109" s="107">
        <v>11017</v>
      </c>
      <c r="PGT109" s="29">
        <v>11018</v>
      </c>
      <c r="PGU109" s="107">
        <v>11019</v>
      </c>
      <c r="PGV109" s="29">
        <v>11020</v>
      </c>
      <c r="PGW109" s="107">
        <v>11021</v>
      </c>
      <c r="PGX109" s="29">
        <v>11022</v>
      </c>
      <c r="PGY109" s="107">
        <v>11023</v>
      </c>
      <c r="PGZ109" s="29">
        <v>11024</v>
      </c>
      <c r="PHA109" s="107">
        <v>11025</v>
      </c>
      <c r="PHB109" s="29">
        <v>11026</v>
      </c>
      <c r="PHC109" s="107">
        <v>11027</v>
      </c>
      <c r="PHD109" s="29">
        <v>11028</v>
      </c>
      <c r="PHE109" s="107">
        <v>11029</v>
      </c>
      <c r="PHF109" s="29">
        <v>11030</v>
      </c>
      <c r="PHG109" s="107">
        <v>11031</v>
      </c>
      <c r="PHH109" s="29">
        <v>11032</v>
      </c>
      <c r="PHI109" s="107">
        <v>11033</v>
      </c>
      <c r="PHJ109" s="29">
        <v>11034</v>
      </c>
      <c r="PHK109" s="107">
        <v>11035</v>
      </c>
      <c r="PHL109" s="29">
        <v>11036</v>
      </c>
      <c r="PHM109" s="107">
        <v>11037</v>
      </c>
      <c r="PHN109" s="29">
        <v>11038</v>
      </c>
      <c r="PHO109" s="107">
        <v>11039</v>
      </c>
      <c r="PHP109" s="29">
        <v>11040</v>
      </c>
      <c r="PHQ109" s="107">
        <v>11041</v>
      </c>
      <c r="PHR109" s="29">
        <v>11042</v>
      </c>
      <c r="PHS109" s="107">
        <v>11043</v>
      </c>
      <c r="PHT109" s="29">
        <v>11044</v>
      </c>
      <c r="PHU109" s="107">
        <v>11045</v>
      </c>
      <c r="PHV109" s="29">
        <v>11046</v>
      </c>
      <c r="PHW109" s="107">
        <v>11047</v>
      </c>
      <c r="PHX109" s="29">
        <v>11048</v>
      </c>
      <c r="PHY109" s="107">
        <v>11049</v>
      </c>
      <c r="PHZ109" s="29">
        <v>11050</v>
      </c>
      <c r="PIA109" s="107">
        <v>11051</v>
      </c>
      <c r="PIB109" s="29">
        <v>11052</v>
      </c>
      <c r="PIC109" s="107">
        <v>11053</v>
      </c>
      <c r="PID109" s="29">
        <v>11054</v>
      </c>
      <c r="PIE109" s="107">
        <v>11055</v>
      </c>
      <c r="PIF109" s="29">
        <v>11056</v>
      </c>
      <c r="PIG109" s="107">
        <v>11057</v>
      </c>
      <c r="PIH109" s="29">
        <v>11058</v>
      </c>
      <c r="PII109" s="107">
        <v>11059</v>
      </c>
      <c r="PIJ109" s="29">
        <v>11060</v>
      </c>
      <c r="PIK109" s="107">
        <v>11061</v>
      </c>
      <c r="PIL109" s="29">
        <v>11062</v>
      </c>
      <c r="PIM109" s="107">
        <v>11063</v>
      </c>
      <c r="PIN109" s="29">
        <v>11064</v>
      </c>
      <c r="PIO109" s="107">
        <v>11065</v>
      </c>
      <c r="PIP109" s="29">
        <v>11066</v>
      </c>
      <c r="PIQ109" s="107">
        <v>11067</v>
      </c>
      <c r="PIR109" s="29">
        <v>11068</v>
      </c>
      <c r="PIS109" s="107">
        <v>11069</v>
      </c>
      <c r="PIT109" s="29">
        <v>11070</v>
      </c>
      <c r="PIU109" s="107">
        <v>11071</v>
      </c>
      <c r="PIV109" s="29">
        <v>11072</v>
      </c>
      <c r="PIW109" s="107">
        <v>11073</v>
      </c>
      <c r="PIX109" s="29">
        <v>11074</v>
      </c>
      <c r="PIY109" s="107">
        <v>11075</v>
      </c>
      <c r="PIZ109" s="29">
        <v>11076</v>
      </c>
      <c r="PJA109" s="107">
        <v>11077</v>
      </c>
      <c r="PJB109" s="29">
        <v>11078</v>
      </c>
      <c r="PJC109" s="107">
        <v>11079</v>
      </c>
      <c r="PJD109" s="29">
        <v>11080</v>
      </c>
      <c r="PJE109" s="107">
        <v>11081</v>
      </c>
      <c r="PJF109" s="29">
        <v>11082</v>
      </c>
      <c r="PJG109" s="107">
        <v>11083</v>
      </c>
      <c r="PJH109" s="29">
        <v>11084</v>
      </c>
      <c r="PJI109" s="107">
        <v>11085</v>
      </c>
      <c r="PJJ109" s="29">
        <v>11086</v>
      </c>
      <c r="PJK109" s="107">
        <v>11087</v>
      </c>
      <c r="PJL109" s="29">
        <v>11088</v>
      </c>
      <c r="PJM109" s="107">
        <v>11089</v>
      </c>
      <c r="PJN109" s="29">
        <v>11090</v>
      </c>
      <c r="PJO109" s="107">
        <v>11091</v>
      </c>
      <c r="PJP109" s="29">
        <v>11092</v>
      </c>
      <c r="PJQ109" s="107">
        <v>11093</v>
      </c>
      <c r="PJR109" s="29">
        <v>11094</v>
      </c>
      <c r="PJS109" s="107">
        <v>11095</v>
      </c>
      <c r="PJT109" s="29">
        <v>11096</v>
      </c>
      <c r="PJU109" s="107">
        <v>11097</v>
      </c>
      <c r="PJV109" s="29">
        <v>11098</v>
      </c>
      <c r="PJW109" s="107">
        <v>11099</v>
      </c>
      <c r="PJX109" s="29">
        <v>11100</v>
      </c>
      <c r="PJY109" s="107">
        <v>11101</v>
      </c>
      <c r="PJZ109" s="29">
        <v>11102</v>
      </c>
      <c r="PKA109" s="107">
        <v>11103</v>
      </c>
      <c r="PKB109" s="29">
        <v>11104</v>
      </c>
      <c r="PKC109" s="107">
        <v>11105</v>
      </c>
      <c r="PKD109" s="29">
        <v>11106</v>
      </c>
      <c r="PKE109" s="107">
        <v>11107</v>
      </c>
      <c r="PKF109" s="29">
        <v>11108</v>
      </c>
      <c r="PKG109" s="107">
        <v>11109</v>
      </c>
      <c r="PKH109" s="29">
        <v>11110</v>
      </c>
      <c r="PKI109" s="107">
        <v>11111</v>
      </c>
      <c r="PKJ109" s="29">
        <v>11112</v>
      </c>
      <c r="PKK109" s="107">
        <v>11113</v>
      </c>
      <c r="PKL109" s="29">
        <v>11114</v>
      </c>
      <c r="PKM109" s="107">
        <v>11115</v>
      </c>
      <c r="PKN109" s="29">
        <v>11116</v>
      </c>
      <c r="PKO109" s="107">
        <v>11117</v>
      </c>
      <c r="PKP109" s="29">
        <v>11118</v>
      </c>
      <c r="PKQ109" s="107">
        <v>11119</v>
      </c>
      <c r="PKR109" s="29">
        <v>11120</v>
      </c>
      <c r="PKS109" s="107">
        <v>11121</v>
      </c>
      <c r="PKT109" s="29">
        <v>11122</v>
      </c>
      <c r="PKU109" s="107">
        <v>11123</v>
      </c>
      <c r="PKV109" s="29">
        <v>11124</v>
      </c>
      <c r="PKW109" s="107">
        <v>11125</v>
      </c>
      <c r="PKX109" s="29">
        <v>11126</v>
      </c>
      <c r="PKY109" s="107">
        <v>11127</v>
      </c>
      <c r="PKZ109" s="29">
        <v>11128</v>
      </c>
      <c r="PLA109" s="107">
        <v>11129</v>
      </c>
      <c r="PLB109" s="29">
        <v>11130</v>
      </c>
      <c r="PLC109" s="107">
        <v>11131</v>
      </c>
      <c r="PLD109" s="29">
        <v>11132</v>
      </c>
      <c r="PLE109" s="107">
        <v>11133</v>
      </c>
      <c r="PLF109" s="29">
        <v>11134</v>
      </c>
      <c r="PLG109" s="107">
        <v>11135</v>
      </c>
      <c r="PLH109" s="29">
        <v>11136</v>
      </c>
      <c r="PLI109" s="107">
        <v>11137</v>
      </c>
      <c r="PLJ109" s="29">
        <v>11138</v>
      </c>
      <c r="PLK109" s="107">
        <v>11139</v>
      </c>
      <c r="PLL109" s="29">
        <v>11140</v>
      </c>
      <c r="PLM109" s="107">
        <v>11141</v>
      </c>
      <c r="PLN109" s="29">
        <v>11142</v>
      </c>
      <c r="PLO109" s="107">
        <v>11143</v>
      </c>
      <c r="PLP109" s="29">
        <v>11144</v>
      </c>
      <c r="PLQ109" s="107">
        <v>11145</v>
      </c>
      <c r="PLR109" s="29">
        <v>11146</v>
      </c>
      <c r="PLS109" s="107">
        <v>11147</v>
      </c>
      <c r="PLT109" s="29">
        <v>11148</v>
      </c>
      <c r="PLU109" s="107">
        <v>11149</v>
      </c>
      <c r="PLV109" s="29">
        <v>11150</v>
      </c>
      <c r="PLW109" s="107">
        <v>11151</v>
      </c>
      <c r="PLX109" s="29">
        <v>11152</v>
      </c>
      <c r="PLY109" s="107">
        <v>11153</v>
      </c>
      <c r="PLZ109" s="29">
        <v>11154</v>
      </c>
      <c r="PMA109" s="107">
        <v>11155</v>
      </c>
      <c r="PMB109" s="29">
        <v>11156</v>
      </c>
      <c r="PMC109" s="107">
        <v>11157</v>
      </c>
      <c r="PMD109" s="29">
        <v>11158</v>
      </c>
      <c r="PME109" s="107">
        <v>11159</v>
      </c>
      <c r="PMF109" s="29">
        <v>11160</v>
      </c>
      <c r="PMG109" s="107">
        <v>11161</v>
      </c>
      <c r="PMH109" s="29">
        <v>11162</v>
      </c>
      <c r="PMI109" s="107">
        <v>11163</v>
      </c>
      <c r="PMJ109" s="29">
        <v>11164</v>
      </c>
      <c r="PMK109" s="107">
        <v>11165</v>
      </c>
      <c r="PML109" s="29">
        <v>11166</v>
      </c>
      <c r="PMM109" s="107">
        <v>11167</v>
      </c>
      <c r="PMN109" s="29">
        <v>11168</v>
      </c>
      <c r="PMO109" s="107">
        <v>11169</v>
      </c>
      <c r="PMP109" s="29">
        <v>11170</v>
      </c>
      <c r="PMQ109" s="107">
        <v>11171</v>
      </c>
      <c r="PMR109" s="29">
        <v>11172</v>
      </c>
      <c r="PMS109" s="107">
        <v>11173</v>
      </c>
      <c r="PMT109" s="29">
        <v>11174</v>
      </c>
      <c r="PMU109" s="107">
        <v>11175</v>
      </c>
      <c r="PMV109" s="29">
        <v>11176</v>
      </c>
      <c r="PMW109" s="107">
        <v>11177</v>
      </c>
      <c r="PMX109" s="29">
        <v>11178</v>
      </c>
      <c r="PMY109" s="107">
        <v>11179</v>
      </c>
      <c r="PMZ109" s="29">
        <v>11180</v>
      </c>
      <c r="PNA109" s="107">
        <v>11181</v>
      </c>
      <c r="PNB109" s="29">
        <v>11182</v>
      </c>
      <c r="PNC109" s="107">
        <v>11183</v>
      </c>
      <c r="PND109" s="29">
        <v>11184</v>
      </c>
      <c r="PNE109" s="107">
        <v>11185</v>
      </c>
      <c r="PNF109" s="29">
        <v>11186</v>
      </c>
      <c r="PNG109" s="107">
        <v>11187</v>
      </c>
      <c r="PNH109" s="29">
        <v>11188</v>
      </c>
      <c r="PNI109" s="107">
        <v>11189</v>
      </c>
      <c r="PNJ109" s="29">
        <v>11190</v>
      </c>
      <c r="PNK109" s="107">
        <v>11191</v>
      </c>
      <c r="PNL109" s="29">
        <v>11192</v>
      </c>
      <c r="PNM109" s="107">
        <v>11193</v>
      </c>
      <c r="PNN109" s="29">
        <v>11194</v>
      </c>
      <c r="PNO109" s="107">
        <v>11195</v>
      </c>
      <c r="PNP109" s="29">
        <v>11196</v>
      </c>
      <c r="PNQ109" s="107">
        <v>11197</v>
      </c>
      <c r="PNR109" s="29">
        <v>11198</v>
      </c>
      <c r="PNS109" s="107">
        <v>11199</v>
      </c>
      <c r="PNT109" s="29">
        <v>11200</v>
      </c>
      <c r="PNU109" s="107">
        <v>11201</v>
      </c>
      <c r="PNV109" s="29">
        <v>11202</v>
      </c>
      <c r="PNW109" s="107">
        <v>11203</v>
      </c>
      <c r="PNX109" s="29">
        <v>11204</v>
      </c>
      <c r="PNY109" s="107">
        <v>11205</v>
      </c>
      <c r="PNZ109" s="29">
        <v>11206</v>
      </c>
      <c r="POA109" s="107">
        <v>11207</v>
      </c>
      <c r="POB109" s="29">
        <v>11208</v>
      </c>
      <c r="POC109" s="107">
        <v>11209</v>
      </c>
      <c r="POD109" s="29">
        <v>11210</v>
      </c>
      <c r="POE109" s="107">
        <v>11211</v>
      </c>
      <c r="POF109" s="29">
        <v>11212</v>
      </c>
      <c r="POG109" s="107">
        <v>11213</v>
      </c>
      <c r="POH109" s="29">
        <v>11214</v>
      </c>
      <c r="POI109" s="107">
        <v>11215</v>
      </c>
      <c r="POJ109" s="29">
        <v>11216</v>
      </c>
      <c r="POK109" s="107">
        <v>11217</v>
      </c>
      <c r="POL109" s="29">
        <v>11218</v>
      </c>
      <c r="POM109" s="107">
        <v>11219</v>
      </c>
      <c r="PON109" s="29">
        <v>11220</v>
      </c>
      <c r="POO109" s="107">
        <v>11221</v>
      </c>
      <c r="POP109" s="29">
        <v>11222</v>
      </c>
      <c r="POQ109" s="107">
        <v>11223</v>
      </c>
      <c r="POR109" s="29">
        <v>11224</v>
      </c>
      <c r="POS109" s="107">
        <v>11225</v>
      </c>
      <c r="POT109" s="29">
        <v>11226</v>
      </c>
      <c r="POU109" s="107">
        <v>11227</v>
      </c>
      <c r="POV109" s="29">
        <v>11228</v>
      </c>
      <c r="POW109" s="107">
        <v>11229</v>
      </c>
      <c r="POX109" s="29">
        <v>11230</v>
      </c>
      <c r="POY109" s="107">
        <v>11231</v>
      </c>
      <c r="POZ109" s="29">
        <v>11232</v>
      </c>
      <c r="PPA109" s="107">
        <v>11233</v>
      </c>
      <c r="PPB109" s="29">
        <v>11234</v>
      </c>
      <c r="PPC109" s="107">
        <v>11235</v>
      </c>
      <c r="PPD109" s="29">
        <v>11236</v>
      </c>
      <c r="PPE109" s="107">
        <v>11237</v>
      </c>
      <c r="PPF109" s="29">
        <v>11238</v>
      </c>
      <c r="PPG109" s="107">
        <v>11239</v>
      </c>
      <c r="PPH109" s="29">
        <v>11240</v>
      </c>
      <c r="PPI109" s="107">
        <v>11241</v>
      </c>
      <c r="PPJ109" s="29">
        <v>11242</v>
      </c>
      <c r="PPK109" s="107">
        <v>11243</v>
      </c>
      <c r="PPL109" s="29">
        <v>11244</v>
      </c>
      <c r="PPM109" s="107">
        <v>11245</v>
      </c>
      <c r="PPN109" s="29">
        <v>11246</v>
      </c>
      <c r="PPO109" s="107">
        <v>11247</v>
      </c>
      <c r="PPP109" s="29">
        <v>11248</v>
      </c>
      <c r="PPQ109" s="107">
        <v>11249</v>
      </c>
      <c r="PPR109" s="29">
        <v>11250</v>
      </c>
      <c r="PPS109" s="107">
        <v>11251</v>
      </c>
      <c r="PPT109" s="29">
        <v>11252</v>
      </c>
      <c r="PPU109" s="107">
        <v>11253</v>
      </c>
      <c r="PPV109" s="29">
        <v>11254</v>
      </c>
      <c r="PPW109" s="107">
        <v>11255</v>
      </c>
      <c r="PPX109" s="29">
        <v>11256</v>
      </c>
      <c r="PPY109" s="107">
        <v>11257</v>
      </c>
      <c r="PPZ109" s="29">
        <v>11258</v>
      </c>
      <c r="PQA109" s="107">
        <v>11259</v>
      </c>
      <c r="PQB109" s="29">
        <v>11260</v>
      </c>
      <c r="PQC109" s="107">
        <v>11261</v>
      </c>
      <c r="PQD109" s="29">
        <v>11262</v>
      </c>
      <c r="PQE109" s="107">
        <v>11263</v>
      </c>
      <c r="PQF109" s="29">
        <v>11264</v>
      </c>
      <c r="PQG109" s="107">
        <v>11265</v>
      </c>
      <c r="PQH109" s="29">
        <v>11266</v>
      </c>
      <c r="PQI109" s="107">
        <v>11267</v>
      </c>
      <c r="PQJ109" s="29">
        <v>11268</v>
      </c>
      <c r="PQK109" s="107">
        <v>11269</v>
      </c>
      <c r="PQL109" s="29">
        <v>11270</v>
      </c>
      <c r="PQM109" s="107">
        <v>11271</v>
      </c>
      <c r="PQN109" s="29">
        <v>11272</v>
      </c>
      <c r="PQO109" s="107">
        <v>11273</v>
      </c>
      <c r="PQP109" s="29">
        <v>11274</v>
      </c>
      <c r="PQQ109" s="107">
        <v>11275</v>
      </c>
      <c r="PQR109" s="29">
        <v>11276</v>
      </c>
      <c r="PQS109" s="107">
        <v>11277</v>
      </c>
      <c r="PQT109" s="29">
        <v>11278</v>
      </c>
      <c r="PQU109" s="107">
        <v>11279</v>
      </c>
      <c r="PQV109" s="29">
        <v>11280</v>
      </c>
      <c r="PQW109" s="107">
        <v>11281</v>
      </c>
      <c r="PQX109" s="29">
        <v>11282</v>
      </c>
      <c r="PQY109" s="107">
        <v>11283</v>
      </c>
      <c r="PQZ109" s="29">
        <v>11284</v>
      </c>
      <c r="PRA109" s="107">
        <v>11285</v>
      </c>
      <c r="PRB109" s="29">
        <v>11286</v>
      </c>
      <c r="PRC109" s="107">
        <v>11287</v>
      </c>
      <c r="PRD109" s="29">
        <v>11288</v>
      </c>
      <c r="PRE109" s="107">
        <v>11289</v>
      </c>
      <c r="PRF109" s="29">
        <v>11290</v>
      </c>
      <c r="PRG109" s="107">
        <v>11291</v>
      </c>
      <c r="PRH109" s="29">
        <v>11292</v>
      </c>
      <c r="PRI109" s="107">
        <v>11293</v>
      </c>
      <c r="PRJ109" s="29">
        <v>11294</v>
      </c>
      <c r="PRK109" s="107">
        <v>11295</v>
      </c>
      <c r="PRL109" s="29">
        <v>11296</v>
      </c>
      <c r="PRM109" s="107">
        <v>11297</v>
      </c>
      <c r="PRN109" s="29">
        <v>11298</v>
      </c>
      <c r="PRO109" s="107">
        <v>11299</v>
      </c>
      <c r="PRP109" s="29">
        <v>11300</v>
      </c>
      <c r="PRQ109" s="107">
        <v>11301</v>
      </c>
      <c r="PRR109" s="29">
        <v>11302</v>
      </c>
      <c r="PRS109" s="107">
        <v>11303</v>
      </c>
      <c r="PRT109" s="29">
        <v>11304</v>
      </c>
      <c r="PRU109" s="107">
        <v>11305</v>
      </c>
      <c r="PRV109" s="29">
        <v>11306</v>
      </c>
      <c r="PRW109" s="107">
        <v>11307</v>
      </c>
      <c r="PRX109" s="29">
        <v>11308</v>
      </c>
      <c r="PRY109" s="107">
        <v>11309</v>
      </c>
      <c r="PRZ109" s="29">
        <v>11310</v>
      </c>
      <c r="PSA109" s="107">
        <v>11311</v>
      </c>
      <c r="PSB109" s="29">
        <v>11312</v>
      </c>
      <c r="PSC109" s="107">
        <v>11313</v>
      </c>
      <c r="PSD109" s="29">
        <v>11314</v>
      </c>
      <c r="PSE109" s="107">
        <v>11315</v>
      </c>
      <c r="PSF109" s="29">
        <v>11316</v>
      </c>
      <c r="PSG109" s="107">
        <v>11317</v>
      </c>
      <c r="PSH109" s="29">
        <v>11318</v>
      </c>
      <c r="PSI109" s="107">
        <v>11319</v>
      </c>
      <c r="PSJ109" s="29">
        <v>11320</v>
      </c>
      <c r="PSK109" s="107">
        <v>11321</v>
      </c>
      <c r="PSL109" s="29">
        <v>11322</v>
      </c>
      <c r="PSM109" s="107">
        <v>11323</v>
      </c>
      <c r="PSN109" s="29">
        <v>11324</v>
      </c>
      <c r="PSO109" s="107">
        <v>11325</v>
      </c>
      <c r="PSP109" s="29">
        <v>11326</v>
      </c>
      <c r="PSQ109" s="107">
        <v>11327</v>
      </c>
      <c r="PSR109" s="29">
        <v>11328</v>
      </c>
      <c r="PSS109" s="107">
        <v>11329</v>
      </c>
      <c r="PST109" s="29">
        <v>11330</v>
      </c>
      <c r="PSU109" s="107">
        <v>11331</v>
      </c>
      <c r="PSV109" s="29">
        <v>11332</v>
      </c>
      <c r="PSW109" s="107">
        <v>11333</v>
      </c>
      <c r="PSX109" s="29">
        <v>11334</v>
      </c>
      <c r="PSY109" s="107">
        <v>11335</v>
      </c>
      <c r="PSZ109" s="29">
        <v>11336</v>
      </c>
      <c r="PTA109" s="107">
        <v>11337</v>
      </c>
      <c r="PTB109" s="29">
        <v>11338</v>
      </c>
      <c r="PTC109" s="107">
        <v>11339</v>
      </c>
      <c r="PTD109" s="29">
        <v>11340</v>
      </c>
      <c r="PTE109" s="107">
        <v>11341</v>
      </c>
      <c r="PTF109" s="29">
        <v>11342</v>
      </c>
      <c r="PTG109" s="107">
        <v>11343</v>
      </c>
      <c r="PTH109" s="29">
        <v>11344</v>
      </c>
      <c r="PTI109" s="107">
        <v>11345</v>
      </c>
      <c r="PTJ109" s="29">
        <v>11346</v>
      </c>
      <c r="PTK109" s="107">
        <v>11347</v>
      </c>
      <c r="PTL109" s="29">
        <v>11348</v>
      </c>
      <c r="PTM109" s="107">
        <v>11349</v>
      </c>
      <c r="PTN109" s="29">
        <v>11350</v>
      </c>
      <c r="PTO109" s="107">
        <v>11351</v>
      </c>
      <c r="PTP109" s="29">
        <v>11352</v>
      </c>
      <c r="PTQ109" s="107">
        <v>11353</v>
      </c>
      <c r="PTR109" s="29">
        <v>11354</v>
      </c>
      <c r="PTS109" s="107">
        <v>11355</v>
      </c>
      <c r="PTT109" s="29">
        <v>11356</v>
      </c>
      <c r="PTU109" s="107">
        <v>11357</v>
      </c>
      <c r="PTV109" s="29">
        <v>11358</v>
      </c>
      <c r="PTW109" s="107">
        <v>11359</v>
      </c>
      <c r="PTX109" s="29">
        <v>11360</v>
      </c>
      <c r="PTY109" s="107">
        <v>11361</v>
      </c>
      <c r="PTZ109" s="29">
        <v>11362</v>
      </c>
      <c r="PUA109" s="107">
        <v>11363</v>
      </c>
      <c r="PUB109" s="29">
        <v>11364</v>
      </c>
      <c r="PUC109" s="107">
        <v>11365</v>
      </c>
      <c r="PUD109" s="29">
        <v>11366</v>
      </c>
      <c r="PUE109" s="107">
        <v>11367</v>
      </c>
      <c r="PUF109" s="29">
        <v>11368</v>
      </c>
      <c r="PUG109" s="107">
        <v>11369</v>
      </c>
      <c r="PUH109" s="29">
        <v>11370</v>
      </c>
      <c r="PUI109" s="107">
        <v>11371</v>
      </c>
      <c r="PUJ109" s="29">
        <v>11372</v>
      </c>
      <c r="PUK109" s="107">
        <v>11373</v>
      </c>
      <c r="PUL109" s="29">
        <v>11374</v>
      </c>
      <c r="PUM109" s="107">
        <v>11375</v>
      </c>
      <c r="PUN109" s="29">
        <v>11376</v>
      </c>
      <c r="PUO109" s="107">
        <v>11377</v>
      </c>
      <c r="PUP109" s="29">
        <v>11378</v>
      </c>
      <c r="PUQ109" s="107">
        <v>11379</v>
      </c>
      <c r="PUR109" s="29">
        <v>11380</v>
      </c>
      <c r="PUS109" s="107">
        <v>11381</v>
      </c>
      <c r="PUT109" s="29">
        <v>11382</v>
      </c>
      <c r="PUU109" s="107">
        <v>11383</v>
      </c>
      <c r="PUV109" s="29">
        <v>11384</v>
      </c>
      <c r="PUW109" s="107">
        <v>11385</v>
      </c>
      <c r="PUX109" s="29">
        <v>11386</v>
      </c>
      <c r="PUY109" s="107">
        <v>11387</v>
      </c>
      <c r="PUZ109" s="29">
        <v>11388</v>
      </c>
      <c r="PVA109" s="107">
        <v>11389</v>
      </c>
      <c r="PVB109" s="29">
        <v>11390</v>
      </c>
      <c r="PVC109" s="107">
        <v>11391</v>
      </c>
      <c r="PVD109" s="29">
        <v>11392</v>
      </c>
      <c r="PVE109" s="107">
        <v>11393</v>
      </c>
      <c r="PVF109" s="29">
        <v>11394</v>
      </c>
      <c r="PVG109" s="107">
        <v>11395</v>
      </c>
      <c r="PVH109" s="29">
        <v>11396</v>
      </c>
      <c r="PVI109" s="107">
        <v>11397</v>
      </c>
      <c r="PVJ109" s="29">
        <v>11398</v>
      </c>
      <c r="PVK109" s="107">
        <v>11399</v>
      </c>
      <c r="PVL109" s="29">
        <v>11400</v>
      </c>
      <c r="PVM109" s="107">
        <v>11401</v>
      </c>
      <c r="PVN109" s="29">
        <v>11402</v>
      </c>
      <c r="PVO109" s="107">
        <v>11403</v>
      </c>
      <c r="PVP109" s="29">
        <v>11404</v>
      </c>
      <c r="PVQ109" s="107">
        <v>11405</v>
      </c>
      <c r="PVR109" s="29">
        <v>11406</v>
      </c>
      <c r="PVS109" s="107">
        <v>11407</v>
      </c>
      <c r="PVT109" s="29">
        <v>11408</v>
      </c>
      <c r="PVU109" s="107">
        <v>11409</v>
      </c>
      <c r="PVV109" s="29">
        <v>11410</v>
      </c>
      <c r="PVW109" s="107">
        <v>11411</v>
      </c>
      <c r="PVX109" s="29">
        <v>11412</v>
      </c>
      <c r="PVY109" s="107">
        <v>11413</v>
      </c>
      <c r="PVZ109" s="29">
        <v>11414</v>
      </c>
      <c r="PWA109" s="107">
        <v>11415</v>
      </c>
      <c r="PWB109" s="29">
        <v>11416</v>
      </c>
      <c r="PWC109" s="107">
        <v>11417</v>
      </c>
      <c r="PWD109" s="29">
        <v>11418</v>
      </c>
      <c r="PWE109" s="107">
        <v>11419</v>
      </c>
      <c r="PWF109" s="29">
        <v>11420</v>
      </c>
      <c r="PWG109" s="107">
        <v>11421</v>
      </c>
      <c r="PWH109" s="29">
        <v>11422</v>
      </c>
      <c r="PWI109" s="107">
        <v>11423</v>
      </c>
      <c r="PWJ109" s="29">
        <v>11424</v>
      </c>
      <c r="PWK109" s="107">
        <v>11425</v>
      </c>
      <c r="PWL109" s="29">
        <v>11426</v>
      </c>
      <c r="PWM109" s="107">
        <v>11427</v>
      </c>
      <c r="PWN109" s="29">
        <v>11428</v>
      </c>
      <c r="PWO109" s="107">
        <v>11429</v>
      </c>
      <c r="PWP109" s="29">
        <v>11430</v>
      </c>
      <c r="PWQ109" s="107">
        <v>11431</v>
      </c>
      <c r="PWR109" s="29">
        <v>11432</v>
      </c>
      <c r="PWS109" s="107">
        <v>11433</v>
      </c>
      <c r="PWT109" s="29">
        <v>11434</v>
      </c>
      <c r="PWU109" s="107">
        <v>11435</v>
      </c>
      <c r="PWV109" s="29">
        <v>11436</v>
      </c>
      <c r="PWW109" s="107">
        <v>11437</v>
      </c>
      <c r="PWX109" s="29">
        <v>11438</v>
      </c>
      <c r="PWY109" s="107">
        <v>11439</v>
      </c>
      <c r="PWZ109" s="29">
        <v>11440</v>
      </c>
      <c r="PXA109" s="107">
        <v>11441</v>
      </c>
      <c r="PXB109" s="29">
        <v>11442</v>
      </c>
      <c r="PXC109" s="107">
        <v>11443</v>
      </c>
      <c r="PXD109" s="29">
        <v>11444</v>
      </c>
      <c r="PXE109" s="107">
        <v>11445</v>
      </c>
      <c r="PXF109" s="29">
        <v>11446</v>
      </c>
      <c r="PXG109" s="107">
        <v>11447</v>
      </c>
      <c r="PXH109" s="29">
        <v>11448</v>
      </c>
      <c r="PXI109" s="107">
        <v>11449</v>
      </c>
      <c r="PXJ109" s="29">
        <v>11450</v>
      </c>
      <c r="PXK109" s="107">
        <v>11451</v>
      </c>
      <c r="PXL109" s="29">
        <v>11452</v>
      </c>
      <c r="PXM109" s="107">
        <v>11453</v>
      </c>
      <c r="PXN109" s="29">
        <v>11454</v>
      </c>
      <c r="PXO109" s="107">
        <v>11455</v>
      </c>
      <c r="PXP109" s="29">
        <v>11456</v>
      </c>
      <c r="PXQ109" s="107">
        <v>11457</v>
      </c>
      <c r="PXR109" s="29">
        <v>11458</v>
      </c>
      <c r="PXS109" s="107">
        <v>11459</v>
      </c>
      <c r="PXT109" s="29">
        <v>11460</v>
      </c>
      <c r="PXU109" s="107">
        <v>11461</v>
      </c>
      <c r="PXV109" s="29">
        <v>11462</v>
      </c>
      <c r="PXW109" s="107">
        <v>11463</v>
      </c>
      <c r="PXX109" s="29">
        <v>11464</v>
      </c>
      <c r="PXY109" s="107">
        <v>11465</v>
      </c>
      <c r="PXZ109" s="29">
        <v>11466</v>
      </c>
      <c r="PYA109" s="107">
        <v>11467</v>
      </c>
      <c r="PYB109" s="29">
        <v>11468</v>
      </c>
      <c r="PYC109" s="107">
        <v>11469</v>
      </c>
      <c r="PYD109" s="29">
        <v>11470</v>
      </c>
      <c r="PYE109" s="107">
        <v>11471</v>
      </c>
      <c r="PYF109" s="29">
        <v>11472</v>
      </c>
      <c r="PYG109" s="107">
        <v>11473</v>
      </c>
      <c r="PYH109" s="29">
        <v>11474</v>
      </c>
      <c r="PYI109" s="107">
        <v>11475</v>
      </c>
      <c r="PYJ109" s="29">
        <v>11476</v>
      </c>
      <c r="PYK109" s="107">
        <v>11477</v>
      </c>
      <c r="PYL109" s="29">
        <v>11478</v>
      </c>
      <c r="PYM109" s="107">
        <v>11479</v>
      </c>
      <c r="PYN109" s="29">
        <v>11480</v>
      </c>
      <c r="PYO109" s="107">
        <v>11481</v>
      </c>
      <c r="PYP109" s="29">
        <v>11482</v>
      </c>
      <c r="PYQ109" s="107">
        <v>11483</v>
      </c>
      <c r="PYR109" s="29">
        <v>11484</v>
      </c>
      <c r="PYS109" s="107">
        <v>11485</v>
      </c>
      <c r="PYT109" s="29">
        <v>11486</v>
      </c>
      <c r="PYU109" s="107">
        <v>11487</v>
      </c>
      <c r="PYV109" s="29">
        <v>11488</v>
      </c>
      <c r="PYW109" s="107">
        <v>11489</v>
      </c>
      <c r="PYX109" s="29">
        <v>11490</v>
      </c>
      <c r="PYY109" s="107">
        <v>11491</v>
      </c>
      <c r="PYZ109" s="29">
        <v>11492</v>
      </c>
      <c r="PZA109" s="107">
        <v>11493</v>
      </c>
      <c r="PZB109" s="29">
        <v>11494</v>
      </c>
      <c r="PZC109" s="107">
        <v>11495</v>
      </c>
      <c r="PZD109" s="29">
        <v>11496</v>
      </c>
      <c r="PZE109" s="107">
        <v>11497</v>
      </c>
      <c r="PZF109" s="29">
        <v>11498</v>
      </c>
      <c r="PZG109" s="107">
        <v>11499</v>
      </c>
      <c r="PZH109" s="29">
        <v>11500</v>
      </c>
      <c r="PZI109" s="107">
        <v>11501</v>
      </c>
      <c r="PZJ109" s="29">
        <v>11502</v>
      </c>
      <c r="PZK109" s="107">
        <v>11503</v>
      </c>
      <c r="PZL109" s="29">
        <v>11504</v>
      </c>
      <c r="PZM109" s="107">
        <v>11505</v>
      </c>
      <c r="PZN109" s="29">
        <v>11506</v>
      </c>
      <c r="PZO109" s="107">
        <v>11507</v>
      </c>
      <c r="PZP109" s="29">
        <v>11508</v>
      </c>
      <c r="PZQ109" s="107">
        <v>11509</v>
      </c>
      <c r="PZR109" s="29">
        <v>11510</v>
      </c>
      <c r="PZS109" s="107">
        <v>11511</v>
      </c>
      <c r="PZT109" s="29">
        <v>11512</v>
      </c>
      <c r="PZU109" s="107">
        <v>11513</v>
      </c>
      <c r="PZV109" s="29">
        <v>11514</v>
      </c>
      <c r="PZW109" s="107">
        <v>11515</v>
      </c>
      <c r="PZX109" s="29">
        <v>11516</v>
      </c>
      <c r="PZY109" s="107">
        <v>11517</v>
      </c>
      <c r="PZZ109" s="29">
        <v>11518</v>
      </c>
      <c r="QAA109" s="107">
        <v>11519</v>
      </c>
      <c r="QAB109" s="29">
        <v>11520</v>
      </c>
      <c r="QAC109" s="107">
        <v>11521</v>
      </c>
      <c r="QAD109" s="29">
        <v>11522</v>
      </c>
      <c r="QAE109" s="107">
        <v>11523</v>
      </c>
      <c r="QAF109" s="29">
        <v>11524</v>
      </c>
      <c r="QAG109" s="107">
        <v>11525</v>
      </c>
      <c r="QAH109" s="29">
        <v>11526</v>
      </c>
      <c r="QAI109" s="107">
        <v>11527</v>
      </c>
      <c r="QAJ109" s="29">
        <v>11528</v>
      </c>
      <c r="QAK109" s="107">
        <v>11529</v>
      </c>
      <c r="QAL109" s="29">
        <v>11530</v>
      </c>
      <c r="QAM109" s="107">
        <v>11531</v>
      </c>
      <c r="QAN109" s="29">
        <v>11532</v>
      </c>
      <c r="QAO109" s="107">
        <v>11533</v>
      </c>
      <c r="QAP109" s="29">
        <v>11534</v>
      </c>
      <c r="QAQ109" s="107">
        <v>11535</v>
      </c>
      <c r="QAR109" s="29">
        <v>11536</v>
      </c>
      <c r="QAS109" s="107">
        <v>11537</v>
      </c>
      <c r="QAT109" s="29">
        <v>11538</v>
      </c>
      <c r="QAU109" s="107">
        <v>11539</v>
      </c>
      <c r="QAV109" s="29">
        <v>11540</v>
      </c>
      <c r="QAW109" s="107">
        <v>11541</v>
      </c>
      <c r="QAX109" s="29">
        <v>11542</v>
      </c>
      <c r="QAY109" s="107">
        <v>11543</v>
      </c>
      <c r="QAZ109" s="29">
        <v>11544</v>
      </c>
      <c r="QBA109" s="107">
        <v>11545</v>
      </c>
      <c r="QBB109" s="29">
        <v>11546</v>
      </c>
      <c r="QBC109" s="107">
        <v>11547</v>
      </c>
      <c r="QBD109" s="29">
        <v>11548</v>
      </c>
      <c r="QBE109" s="107">
        <v>11549</v>
      </c>
      <c r="QBF109" s="29">
        <v>11550</v>
      </c>
      <c r="QBG109" s="107">
        <v>11551</v>
      </c>
      <c r="QBH109" s="29">
        <v>11552</v>
      </c>
      <c r="QBI109" s="107">
        <v>11553</v>
      </c>
      <c r="QBJ109" s="29">
        <v>11554</v>
      </c>
      <c r="QBK109" s="107">
        <v>11555</v>
      </c>
      <c r="QBL109" s="29">
        <v>11556</v>
      </c>
      <c r="QBM109" s="107">
        <v>11557</v>
      </c>
      <c r="QBN109" s="29">
        <v>11558</v>
      </c>
      <c r="QBO109" s="107">
        <v>11559</v>
      </c>
      <c r="QBP109" s="29">
        <v>11560</v>
      </c>
      <c r="QBQ109" s="107">
        <v>11561</v>
      </c>
      <c r="QBR109" s="29">
        <v>11562</v>
      </c>
      <c r="QBS109" s="107">
        <v>11563</v>
      </c>
      <c r="QBT109" s="29">
        <v>11564</v>
      </c>
      <c r="QBU109" s="107">
        <v>11565</v>
      </c>
      <c r="QBV109" s="29">
        <v>11566</v>
      </c>
      <c r="QBW109" s="107">
        <v>11567</v>
      </c>
      <c r="QBX109" s="29">
        <v>11568</v>
      </c>
      <c r="QBY109" s="107">
        <v>11569</v>
      </c>
      <c r="QBZ109" s="29">
        <v>11570</v>
      </c>
      <c r="QCA109" s="107">
        <v>11571</v>
      </c>
      <c r="QCB109" s="29">
        <v>11572</v>
      </c>
      <c r="QCC109" s="107">
        <v>11573</v>
      </c>
      <c r="QCD109" s="29">
        <v>11574</v>
      </c>
      <c r="QCE109" s="107">
        <v>11575</v>
      </c>
      <c r="QCF109" s="29">
        <v>11576</v>
      </c>
      <c r="QCG109" s="107">
        <v>11577</v>
      </c>
      <c r="QCH109" s="29">
        <v>11578</v>
      </c>
      <c r="QCI109" s="107">
        <v>11579</v>
      </c>
      <c r="QCJ109" s="29">
        <v>11580</v>
      </c>
      <c r="QCK109" s="107">
        <v>11581</v>
      </c>
      <c r="QCL109" s="29">
        <v>11582</v>
      </c>
      <c r="QCM109" s="107">
        <v>11583</v>
      </c>
      <c r="QCN109" s="29">
        <v>11584</v>
      </c>
      <c r="QCO109" s="107">
        <v>11585</v>
      </c>
      <c r="QCP109" s="29">
        <v>11586</v>
      </c>
      <c r="QCQ109" s="107">
        <v>11587</v>
      </c>
      <c r="QCR109" s="29">
        <v>11588</v>
      </c>
      <c r="QCS109" s="107">
        <v>11589</v>
      </c>
      <c r="QCT109" s="29">
        <v>11590</v>
      </c>
      <c r="QCU109" s="107">
        <v>11591</v>
      </c>
      <c r="QCV109" s="29">
        <v>11592</v>
      </c>
      <c r="QCW109" s="107">
        <v>11593</v>
      </c>
      <c r="QCX109" s="29">
        <v>11594</v>
      </c>
      <c r="QCY109" s="107">
        <v>11595</v>
      </c>
      <c r="QCZ109" s="29">
        <v>11596</v>
      </c>
      <c r="QDA109" s="107">
        <v>11597</v>
      </c>
      <c r="QDB109" s="29">
        <v>11598</v>
      </c>
      <c r="QDC109" s="107">
        <v>11599</v>
      </c>
      <c r="QDD109" s="29">
        <v>11600</v>
      </c>
      <c r="QDE109" s="107">
        <v>11601</v>
      </c>
      <c r="QDF109" s="29">
        <v>11602</v>
      </c>
      <c r="QDG109" s="107">
        <v>11603</v>
      </c>
      <c r="QDH109" s="29">
        <v>11604</v>
      </c>
      <c r="QDI109" s="107">
        <v>11605</v>
      </c>
      <c r="QDJ109" s="29">
        <v>11606</v>
      </c>
      <c r="QDK109" s="107">
        <v>11607</v>
      </c>
      <c r="QDL109" s="29">
        <v>11608</v>
      </c>
      <c r="QDM109" s="107">
        <v>11609</v>
      </c>
      <c r="QDN109" s="29">
        <v>11610</v>
      </c>
      <c r="QDO109" s="107">
        <v>11611</v>
      </c>
      <c r="QDP109" s="29">
        <v>11612</v>
      </c>
      <c r="QDQ109" s="107">
        <v>11613</v>
      </c>
      <c r="QDR109" s="29">
        <v>11614</v>
      </c>
      <c r="QDS109" s="107">
        <v>11615</v>
      </c>
      <c r="QDT109" s="29">
        <v>11616</v>
      </c>
      <c r="QDU109" s="107">
        <v>11617</v>
      </c>
      <c r="QDV109" s="29">
        <v>11618</v>
      </c>
      <c r="QDW109" s="107">
        <v>11619</v>
      </c>
      <c r="QDX109" s="29">
        <v>11620</v>
      </c>
      <c r="QDY109" s="107">
        <v>11621</v>
      </c>
      <c r="QDZ109" s="29">
        <v>11622</v>
      </c>
      <c r="QEA109" s="107">
        <v>11623</v>
      </c>
      <c r="QEB109" s="29">
        <v>11624</v>
      </c>
      <c r="QEC109" s="107">
        <v>11625</v>
      </c>
      <c r="QED109" s="29">
        <v>11626</v>
      </c>
      <c r="QEE109" s="107">
        <v>11627</v>
      </c>
      <c r="QEF109" s="29">
        <v>11628</v>
      </c>
      <c r="QEG109" s="107">
        <v>11629</v>
      </c>
      <c r="QEH109" s="29">
        <v>11630</v>
      </c>
      <c r="QEI109" s="107">
        <v>11631</v>
      </c>
      <c r="QEJ109" s="29">
        <v>11632</v>
      </c>
      <c r="QEK109" s="107">
        <v>11633</v>
      </c>
      <c r="QEL109" s="29">
        <v>11634</v>
      </c>
      <c r="QEM109" s="107">
        <v>11635</v>
      </c>
      <c r="QEN109" s="29">
        <v>11636</v>
      </c>
      <c r="QEO109" s="107">
        <v>11637</v>
      </c>
      <c r="QEP109" s="29">
        <v>11638</v>
      </c>
      <c r="QEQ109" s="107">
        <v>11639</v>
      </c>
      <c r="QER109" s="29">
        <v>11640</v>
      </c>
      <c r="QES109" s="107">
        <v>11641</v>
      </c>
      <c r="QET109" s="29">
        <v>11642</v>
      </c>
      <c r="QEU109" s="107">
        <v>11643</v>
      </c>
      <c r="QEV109" s="29">
        <v>11644</v>
      </c>
      <c r="QEW109" s="107">
        <v>11645</v>
      </c>
      <c r="QEX109" s="29">
        <v>11646</v>
      </c>
      <c r="QEY109" s="107">
        <v>11647</v>
      </c>
      <c r="QEZ109" s="29">
        <v>11648</v>
      </c>
      <c r="QFA109" s="107">
        <v>11649</v>
      </c>
      <c r="QFB109" s="29">
        <v>11650</v>
      </c>
      <c r="QFC109" s="107">
        <v>11651</v>
      </c>
      <c r="QFD109" s="29">
        <v>11652</v>
      </c>
      <c r="QFE109" s="107">
        <v>11653</v>
      </c>
      <c r="QFF109" s="29">
        <v>11654</v>
      </c>
      <c r="QFG109" s="107">
        <v>11655</v>
      </c>
      <c r="QFH109" s="29">
        <v>11656</v>
      </c>
      <c r="QFI109" s="107">
        <v>11657</v>
      </c>
      <c r="QFJ109" s="29">
        <v>11658</v>
      </c>
      <c r="QFK109" s="107">
        <v>11659</v>
      </c>
      <c r="QFL109" s="29">
        <v>11660</v>
      </c>
      <c r="QFM109" s="107">
        <v>11661</v>
      </c>
      <c r="QFN109" s="29">
        <v>11662</v>
      </c>
      <c r="QFO109" s="107">
        <v>11663</v>
      </c>
      <c r="QFP109" s="29">
        <v>11664</v>
      </c>
      <c r="QFQ109" s="107">
        <v>11665</v>
      </c>
      <c r="QFR109" s="29">
        <v>11666</v>
      </c>
      <c r="QFS109" s="107">
        <v>11667</v>
      </c>
      <c r="QFT109" s="29">
        <v>11668</v>
      </c>
      <c r="QFU109" s="107">
        <v>11669</v>
      </c>
      <c r="QFV109" s="29">
        <v>11670</v>
      </c>
      <c r="QFW109" s="107">
        <v>11671</v>
      </c>
      <c r="QFX109" s="29">
        <v>11672</v>
      </c>
      <c r="QFY109" s="107">
        <v>11673</v>
      </c>
      <c r="QFZ109" s="29">
        <v>11674</v>
      </c>
      <c r="QGA109" s="107">
        <v>11675</v>
      </c>
      <c r="QGB109" s="29">
        <v>11676</v>
      </c>
      <c r="QGC109" s="107">
        <v>11677</v>
      </c>
      <c r="QGD109" s="29">
        <v>11678</v>
      </c>
      <c r="QGE109" s="107">
        <v>11679</v>
      </c>
      <c r="QGF109" s="29">
        <v>11680</v>
      </c>
      <c r="QGG109" s="107">
        <v>11681</v>
      </c>
      <c r="QGH109" s="29">
        <v>11682</v>
      </c>
      <c r="QGI109" s="107">
        <v>11683</v>
      </c>
      <c r="QGJ109" s="29">
        <v>11684</v>
      </c>
      <c r="QGK109" s="107">
        <v>11685</v>
      </c>
      <c r="QGL109" s="29">
        <v>11686</v>
      </c>
      <c r="QGM109" s="107">
        <v>11687</v>
      </c>
      <c r="QGN109" s="29">
        <v>11688</v>
      </c>
      <c r="QGO109" s="107">
        <v>11689</v>
      </c>
      <c r="QGP109" s="29">
        <v>11690</v>
      </c>
      <c r="QGQ109" s="107">
        <v>11691</v>
      </c>
      <c r="QGR109" s="29">
        <v>11692</v>
      </c>
      <c r="QGS109" s="107">
        <v>11693</v>
      </c>
      <c r="QGT109" s="29">
        <v>11694</v>
      </c>
      <c r="QGU109" s="107">
        <v>11695</v>
      </c>
      <c r="QGV109" s="29">
        <v>11696</v>
      </c>
      <c r="QGW109" s="107">
        <v>11697</v>
      </c>
      <c r="QGX109" s="29">
        <v>11698</v>
      </c>
      <c r="QGY109" s="107">
        <v>11699</v>
      </c>
      <c r="QGZ109" s="29">
        <v>11700</v>
      </c>
      <c r="QHA109" s="107">
        <v>11701</v>
      </c>
      <c r="QHB109" s="29">
        <v>11702</v>
      </c>
      <c r="QHC109" s="107">
        <v>11703</v>
      </c>
      <c r="QHD109" s="29">
        <v>11704</v>
      </c>
      <c r="QHE109" s="107">
        <v>11705</v>
      </c>
      <c r="QHF109" s="29">
        <v>11706</v>
      </c>
      <c r="QHG109" s="107">
        <v>11707</v>
      </c>
      <c r="QHH109" s="29">
        <v>11708</v>
      </c>
      <c r="QHI109" s="107">
        <v>11709</v>
      </c>
      <c r="QHJ109" s="29">
        <v>11710</v>
      </c>
      <c r="QHK109" s="107">
        <v>11711</v>
      </c>
      <c r="QHL109" s="29">
        <v>11712</v>
      </c>
      <c r="QHM109" s="107">
        <v>11713</v>
      </c>
      <c r="QHN109" s="29">
        <v>11714</v>
      </c>
      <c r="QHO109" s="107">
        <v>11715</v>
      </c>
      <c r="QHP109" s="29">
        <v>11716</v>
      </c>
      <c r="QHQ109" s="107">
        <v>11717</v>
      </c>
      <c r="QHR109" s="29">
        <v>11718</v>
      </c>
      <c r="QHS109" s="107">
        <v>11719</v>
      </c>
      <c r="QHT109" s="29">
        <v>11720</v>
      </c>
      <c r="QHU109" s="107">
        <v>11721</v>
      </c>
      <c r="QHV109" s="29">
        <v>11722</v>
      </c>
      <c r="QHW109" s="107">
        <v>11723</v>
      </c>
      <c r="QHX109" s="29">
        <v>11724</v>
      </c>
      <c r="QHY109" s="107">
        <v>11725</v>
      </c>
      <c r="QHZ109" s="29">
        <v>11726</v>
      </c>
      <c r="QIA109" s="107">
        <v>11727</v>
      </c>
      <c r="QIB109" s="29">
        <v>11728</v>
      </c>
      <c r="QIC109" s="107">
        <v>11729</v>
      </c>
      <c r="QID109" s="29">
        <v>11730</v>
      </c>
      <c r="QIE109" s="107">
        <v>11731</v>
      </c>
      <c r="QIF109" s="29">
        <v>11732</v>
      </c>
      <c r="QIG109" s="107">
        <v>11733</v>
      </c>
      <c r="QIH109" s="29">
        <v>11734</v>
      </c>
      <c r="QII109" s="107">
        <v>11735</v>
      </c>
      <c r="QIJ109" s="29">
        <v>11736</v>
      </c>
      <c r="QIK109" s="107">
        <v>11737</v>
      </c>
      <c r="QIL109" s="29">
        <v>11738</v>
      </c>
      <c r="QIM109" s="107">
        <v>11739</v>
      </c>
      <c r="QIN109" s="29">
        <v>11740</v>
      </c>
      <c r="QIO109" s="107">
        <v>11741</v>
      </c>
      <c r="QIP109" s="29">
        <v>11742</v>
      </c>
      <c r="QIQ109" s="107">
        <v>11743</v>
      </c>
      <c r="QIR109" s="29">
        <v>11744</v>
      </c>
      <c r="QIS109" s="107">
        <v>11745</v>
      </c>
      <c r="QIT109" s="29">
        <v>11746</v>
      </c>
      <c r="QIU109" s="107">
        <v>11747</v>
      </c>
      <c r="QIV109" s="29">
        <v>11748</v>
      </c>
      <c r="QIW109" s="107">
        <v>11749</v>
      </c>
      <c r="QIX109" s="29">
        <v>11750</v>
      </c>
      <c r="QIY109" s="107">
        <v>11751</v>
      </c>
      <c r="QIZ109" s="29">
        <v>11752</v>
      </c>
      <c r="QJA109" s="107">
        <v>11753</v>
      </c>
      <c r="QJB109" s="29">
        <v>11754</v>
      </c>
      <c r="QJC109" s="107">
        <v>11755</v>
      </c>
      <c r="QJD109" s="29">
        <v>11756</v>
      </c>
      <c r="QJE109" s="107">
        <v>11757</v>
      </c>
      <c r="QJF109" s="29">
        <v>11758</v>
      </c>
      <c r="QJG109" s="107">
        <v>11759</v>
      </c>
      <c r="QJH109" s="29">
        <v>11760</v>
      </c>
      <c r="QJI109" s="107">
        <v>11761</v>
      </c>
      <c r="QJJ109" s="29">
        <v>11762</v>
      </c>
      <c r="QJK109" s="107">
        <v>11763</v>
      </c>
      <c r="QJL109" s="29">
        <v>11764</v>
      </c>
      <c r="QJM109" s="107">
        <v>11765</v>
      </c>
      <c r="QJN109" s="29">
        <v>11766</v>
      </c>
      <c r="QJO109" s="107">
        <v>11767</v>
      </c>
      <c r="QJP109" s="29">
        <v>11768</v>
      </c>
      <c r="QJQ109" s="107">
        <v>11769</v>
      </c>
      <c r="QJR109" s="29">
        <v>11770</v>
      </c>
      <c r="QJS109" s="107">
        <v>11771</v>
      </c>
      <c r="QJT109" s="29">
        <v>11772</v>
      </c>
      <c r="QJU109" s="107">
        <v>11773</v>
      </c>
      <c r="QJV109" s="29">
        <v>11774</v>
      </c>
      <c r="QJW109" s="107">
        <v>11775</v>
      </c>
      <c r="QJX109" s="29">
        <v>11776</v>
      </c>
      <c r="QJY109" s="107">
        <v>11777</v>
      </c>
      <c r="QJZ109" s="29">
        <v>11778</v>
      </c>
      <c r="QKA109" s="107">
        <v>11779</v>
      </c>
      <c r="QKB109" s="29">
        <v>11780</v>
      </c>
      <c r="QKC109" s="107">
        <v>11781</v>
      </c>
      <c r="QKD109" s="29">
        <v>11782</v>
      </c>
      <c r="QKE109" s="107">
        <v>11783</v>
      </c>
      <c r="QKF109" s="29">
        <v>11784</v>
      </c>
      <c r="QKG109" s="107">
        <v>11785</v>
      </c>
      <c r="QKH109" s="29">
        <v>11786</v>
      </c>
      <c r="QKI109" s="107">
        <v>11787</v>
      </c>
      <c r="QKJ109" s="29">
        <v>11788</v>
      </c>
      <c r="QKK109" s="107">
        <v>11789</v>
      </c>
      <c r="QKL109" s="29">
        <v>11790</v>
      </c>
      <c r="QKM109" s="107">
        <v>11791</v>
      </c>
      <c r="QKN109" s="29">
        <v>11792</v>
      </c>
      <c r="QKO109" s="107">
        <v>11793</v>
      </c>
      <c r="QKP109" s="29">
        <v>11794</v>
      </c>
      <c r="QKQ109" s="107">
        <v>11795</v>
      </c>
      <c r="QKR109" s="29">
        <v>11796</v>
      </c>
      <c r="QKS109" s="107">
        <v>11797</v>
      </c>
      <c r="QKT109" s="29">
        <v>11798</v>
      </c>
      <c r="QKU109" s="107">
        <v>11799</v>
      </c>
      <c r="QKV109" s="29">
        <v>11800</v>
      </c>
      <c r="QKW109" s="107">
        <v>11801</v>
      </c>
      <c r="QKX109" s="29">
        <v>11802</v>
      </c>
      <c r="QKY109" s="107">
        <v>11803</v>
      </c>
      <c r="QKZ109" s="29">
        <v>11804</v>
      </c>
      <c r="QLA109" s="107">
        <v>11805</v>
      </c>
      <c r="QLB109" s="29">
        <v>11806</v>
      </c>
      <c r="QLC109" s="107">
        <v>11807</v>
      </c>
      <c r="QLD109" s="29">
        <v>11808</v>
      </c>
      <c r="QLE109" s="107">
        <v>11809</v>
      </c>
      <c r="QLF109" s="29">
        <v>11810</v>
      </c>
      <c r="QLG109" s="107">
        <v>11811</v>
      </c>
      <c r="QLH109" s="29">
        <v>11812</v>
      </c>
      <c r="QLI109" s="107">
        <v>11813</v>
      </c>
      <c r="QLJ109" s="29">
        <v>11814</v>
      </c>
      <c r="QLK109" s="107">
        <v>11815</v>
      </c>
      <c r="QLL109" s="29">
        <v>11816</v>
      </c>
      <c r="QLM109" s="107">
        <v>11817</v>
      </c>
      <c r="QLN109" s="29">
        <v>11818</v>
      </c>
      <c r="QLO109" s="107">
        <v>11819</v>
      </c>
      <c r="QLP109" s="29">
        <v>11820</v>
      </c>
      <c r="QLQ109" s="107">
        <v>11821</v>
      </c>
      <c r="QLR109" s="29">
        <v>11822</v>
      </c>
      <c r="QLS109" s="107">
        <v>11823</v>
      </c>
      <c r="QLT109" s="29">
        <v>11824</v>
      </c>
      <c r="QLU109" s="107">
        <v>11825</v>
      </c>
      <c r="QLV109" s="29">
        <v>11826</v>
      </c>
      <c r="QLW109" s="107">
        <v>11827</v>
      </c>
      <c r="QLX109" s="29">
        <v>11828</v>
      </c>
      <c r="QLY109" s="107">
        <v>11829</v>
      </c>
      <c r="QLZ109" s="29">
        <v>11830</v>
      </c>
      <c r="QMA109" s="107">
        <v>11831</v>
      </c>
      <c r="QMB109" s="29">
        <v>11832</v>
      </c>
      <c r="QMC109" s="107">
        <v>11833</v>
      </c>
      <c r="QMD109" s="29">
        <v>11834</v>
      </c>
      <c r="QME109" s="107">
        <v>11835</v>
      </c>
      <c r="QMF109" s="29">
        <v>11836</v>
      </c>
      <c r="QMG109" s="107">
        <v>11837</v>
      </c>
      <c r="QMH109" s="29">
        <v>11838</v>
      </c>
      <c r="QMI109" s="107">
        <v>11839</v>
      </c>
      <c r="QMJ109" s="29">
        <v>11840</v>
      </c>
      <c r="QMK109" s="107">
        <v>11841</v>
      </c>
      <c r="QML109" s="29">
        <v>11842</v>
      </c>
      <c r="QMM109" s="107">
        <v>11843</v>
      </c>
      <c r="QMN109" s="29">
        <v>11844</v>
      </c>
      <c r="QMO109" s="107">
        <v>11845</v>
      </c>
      <c r="QMP109" s="29">
        <v>11846</v>
      </c>
      <c r="QMQ109" s="107">
        <v>11847</v>
      </c>
      <c r="QMR109" s="29">
        <v>11848</v>
      </c>
      <c r="QMS109" s="107">
        <v>11849</v>
      </c>
      <c r="QMT109" s="29">
        <v>11850</v>
      </c>
      <c r="QMU109" s="107">
        <v>11851</v>
      </c>
      <c r="QMV109" s="29">
        <v>11852</v>
      </c>
      <c r="QMW109" s="107">
        <v>11853</v>
      </c>
      <c r="QMX109" s="29">
        <v>11854</v>
      </c>
      <c r="QMY109" s="107">
        <v>11855</v>
      </c>
      <c r="QMZ109" s="29">
        <v>11856</v>
      </c>
      <c r="QNA109" s="107">
        <v>11857</v>
      </c>
      <c r="QNB109" s="29">
        <v>11858</v>
      </c>
      <c r="QNC109" s="107">
        <v>11859</v>
      </c>
      <c r="QND109" s="29">
        <v>11860</v>
      </c>
      <c r="QNE109" s="107">
        <v>11861</v>
      </c>
      <c r="QNF109" s="29">
        <v>11862</v>
      </c>
      <c r="QNG109" s="107">
        <v>11863</v>
      </c>
      <c r="QNH109" s="29">
        <v>11864</v>
      </c>
      <c r="QNI109" s="107">
        <v>11865</v>
      </c>
      <c r="QNJ109" s="29">
        <v>11866</v>
      </c>
      <c r="QNK109" s="107">
        <v>11867</v>
      </c>
      <c r="QNL109" s="29">
        <v>11868</v>
      </c>
      <c r="QNM109" s="107">
        <v>11869</v>
      </c>
      <c r="QNN109" s="29">
        <v>11870</v>
      </c>
      <c r="QNO109" s="107">
        <v>11871</v>
      </c>
      <c r="QNP109" s="29">
        <v>11872</v>
      </c>
      <c r="QNQ109" s="107">
        <v>11873</v>
      </c>
      <c r="QNR109" s="29">
        <v>11874</v>
      </c>
      <c r="QNS109" s="107">
        <v>11875</v>
      </c>
      <c r="QNT109" s="29">
        <v>11876</v>
      </c>
      <c r="QNU109" s="107">
        <v>11877</v>
      </c>
      <c r="QNV109" s="29">
        <v>11878</v>
      </c>
      <c r="QNW109" s="107">
        <v>11879</v>
      </c>
      <c r="QNX109" s="29">
        <v>11880</v>
      </c>
      <c r="QNY109" s="107">
        <v>11881</v>
      </c>
      <c r="QNZ109" s="29">
        <v>11882</v>
      </c>
      <c r="QOA109" s="107">
        <v>11883</v>
      </c>
      <c r="QOB109" s="29">
        <v>11884</v>
      </c>
      <c r="QOC109" s="107">
        <v>11885</v>
      </c>
      <c r="QOD109" s="29">
        <v>11886</v>
      </c>
      <c r="QOE109" s="107">
        <v>11887</v>
      </c>
      <c r="QOF109" s="29">
        <v>11888</v>
      </c>
      <c r="QOG109" s="107">
        <v>11889</v>
      </c>
      <c r="QOH109" s="29">
        <v>11890</v>
      </c>
      <c r="QOI109" s="107">
        <v>11891</v>
      </c>
      <c r="QOJ109" s="29">
        <v>11892</v>
      </c>
      <c r="QOK109" s="107">
        <v>11893</v>
      </c>
      <c r="QOL109" s="29">
        <v>11894</v>
      </c>
      <c r="QOM109" s="107">
        <v>11895</v>
      </c>
      <c r="QON109" s="29">
        <v>11896</v>
      </c>
      <c r="QOO109" s="107">
        <v>11897</v>
      </c>
      <c r="QOP109" s="29">
        <v>11898</v>
      </c>
      <c r="QOQ109" s="107">
        <v>11899</v>
      </c>
      <c r="QOR109" s="29">
        <v>11900</v>
      </c>
      <c r="QOS109" s="107">
        <v>11901</v>
      </c>
      <c r="QOT109" s="29">
        <v>11902</v>
      </c>
      <c r="QOU109" s="107">
        <v>11903</v>
      </c>
      <c r="QOV109" s="29">
        <v>11904</v>
      </c>
      <c r="QOW109" s="107">
        <v>11905</v>
      </c>
      <c r="QOX109" s="29">
        <v>11906</v>
      </c>
      <c r="QOY109" s="107">
        <v>11907</v>
      </c>
      <c r="QOZ109" s="29">
        <v>11908</v>
      </c>
      <c r="QPA109" s="107">
        <v>11909</v>
      </c>
      <c r="QPB109" s="29">
        <v>11910</v>
      </c>
      <c r="QPC109" s="107">
        <v>11911</v>
      </c>
      <c r="QPD109" s="29">
        <v>11912</v>
      </c>
      <c r="QPE109" s="107">
        <v>11913</v>
      </c>
      <c r="QPF109" s="29">
        <v>11914</v>
      </c>
      <c r="QPG109" s="107">
        <v>11915</v>
      </c>
      <c r="QPH109" s="29">
        <v>11916</v>
      </c>
      <c r="QPI109" s="107">
        <v>11917</v>
      </c>
      <c r="QPJ109" s="29">
        <v>11918</v>
      </c>
      <c r="QPK109" s="107">
        <v>11919</v>
      </c>
      <c r="QPL109" s="29">
        <v>11920</v>
      </c>
      <c r="QPM109" s="107">
        <v>11921</v>
      </c>
      <c r="QPN109" s="29">
        <v>11922</v>
      </c>
      <c r="QPO109" s="107">
        <v>11923</v>
      </c>
      <c r="QPP109" s="29">
        <v>11924</v>
      </c>
      <c r="QPQ109" s="107">
        <v>11925</v>
      </c>
      <c r="QPR109" s="29">
        <v>11926</v>
      </c>
      <c r="QPS109" s="107">
        <v>11927</v>
      </c>
      <c r="QPT109" s="29">
        <v>11928</v>
      </c>
      <c r="QPU109" s="107">
        <v>11929</v>
      </c>
      <c r="QPV109" s="29">
        <v>11930</v>
      </c>
      <c r="QPW109" s="107">
        <v>11931</v>
      </c>
      <c r="QPX109" s="29">
        <v>11932</v>
      </c>
      <c r="QPY109" s="107">
        <v>11933</v>
      </c>
      <c r="QPZ109" s="29">
        <v>11934</v>
      </c>
      <c r="QQA109" s="107">
        <v>11935</v>
      </c>
      <c r="QQB109" s="29">
        <v>11936</v>
      </c>
      <c r="QQC109" s="107">
        <v>11937</v>
      </c>
      <c r="QQD109" s="29">
        <v>11938</v>
      </c>
      <c r="QQE109" s="107">
        <v>11939</v>
      </c>
      <c r="QQF109" s="29">
        <v>11940</v>
      </c>
      <c r="QQG109" s="107">
        <v>11941</v>
      </c>
      <c r="QQH109" s="29">
        <v>11942</v>
      </c>
      <c r="QQI109" s="107">
        <v>11943</v>
      </c>
      <c r="QQJ109" s="29">
        <v>11944</v>
      </c>
      <c r="QQK109" s="107">
        <v>11945</v>
      </c>
      <c r="QQL109" s="29">
        <v>11946</v>
      </c>
      <c r="QQM109" s="107">
        <v>11947</v>
      </c>
      <c r="QQN109" s="29">
        <v>11948</v>
      </c>
      <c r="QQO109" s="107">
        <v>11949</v>
      </c>
      <c r="QQP109" s="29">
        <v>11950</v>
      </c>
      <c r="QQQ109" s="107">
        <v>11951</v>
      </c>
      <c r="QQR109" s="29">
        <v>11952</v>
      </c>
      <c r="QQS109" s="107">
        <v>11953</v>
      </c>
      <c r="QQT109" s="29">
        <v>11954</v>
      </c>
      <c r="QQU109" s="107">
        <v>11955</v>
      </c>
      <c r="QQV109" s="29">
        <v>11956</v>
      </c>
      <c r="QQW109" s="107">
        <v>11957</v>
      </c>
      <c r="QQX109" s="29">
        <v>11958</v>
      </c>
      <c r="QQY109" s="107">
        <v>11959</v>
      </c>
      <c r="QQZ109" s="29">
        <v>11960</v>
      </c>
      <c r="QRA109" s="107">
        <v>11961</v>
      </c>
      <c r="QRB109" s="29">
        <v>11962</v>
      </c>
      <c r="QRC109" s="107">
        <v>11963</v>
      </c>
      <c r="QRD109" s="29">
        <v>11964</v>
      </c>
      <c r="QRE109" s="107">
        <v>11965</v>
      </c>
      <c r="QRF109" s="29">
        <v>11966</v>
      </c>
      <c r="QRG109" s="107">
        <v>11967</v>
      </c>
      <c r="QRH109" s="29">
        <v>11968</v>
      </c>
      <c r="QRI109" s="107">
        <v>11969</v>
      </c>
      <c r="QRJ109" s="29">
        <v>11970</v>
      </c>
      <c r="QRK109" s="107">
        <v>11971</v>
      </c>
      <c r="QRL109" s="29">
        <v>11972</v>
      </c>
      <c r="QRM109" s="107">
        <v>11973</v>
      </c>
      <c r="QRN109" s="29">
        <v>11974</v>
      </c>
      <c r="QRO109" s="107">
        <v>11975</v>
      </c>
      <c r="QRP109" s="29">
        <v>11976</v>
      </c>
      <c r="QRQ109" s="107">
        <v>11977</v>
      </c>
      <c r="QRR109" s="29">
        <v>11978</v>
      </c>
      <c r="QRS109" s="107">
        <v>11979</v>
      </c>
      <c r="QRT109" s="29">
        <v>11980</v>
      </c>
      <c r="QRU109" s="107">
        <v>11981</v>
      </c>
      <c r="QRV109" s="29">
        <v>11982</v>
      </c>
      <c r="QRW109" s="107">
        <v>11983</v>
      </c>
      <c r="QRX109" s="29">
        <v>11984</v>
      </c>
      <c r="QRY109" s="107">
        <v>11985</v>
      </c>
      <c r="QRZ109" s="29">
        <v>11986</v>
      </c>
      <c r="QSA109" s="107">
        <v>11987</v>
      </c>
      <c r="QSB109" s="29">
        <v>11988</v>
      </c>
      <c r="QSC109" s="107">
        <v>11989</v>
      </c>
      <c r="QSD109" s="29">
        <v>11990</v>
      </c>
      <c r="QSE109" s="107">
        <v>11991</v>
      </c>
      <c r="QSF109" s="29">
        <v>11992</v>
      </c>
      <c r="QSG109" s="107">
        <v>11993</v>
      </c>
      <c r="QSH109" s="29">
        <v>11994</v>
      </c>
      <c r="QSI109" s="107">
        <v>11995</v>
      </c>
      <c r="QSJ109" s="29">
        <v>11996</v>
      </c>
      <c r="QSK109" s="107">
        <v>11997</v>
      </c>
      <c r="QSL109" s="29">
        <v>11998</v>
      </c>
      <c r="QSM109" s="107">
        <v>11999</v>
      </c>
      <c r="QSN109" s="29">
        <v>12000</v>
      </c>
      <c r="QSO109" s="107">
        <v>12001</v>
      </c>
      <c r="QSP109" s="29">
        <v>12002</v>
      </c>
      <c r="QSQ109" s="107">
        <v>12003</v>
      </c>
      <c r="QSR109" s="29">
        <v>12004</v>
      </c>
      <c r="QSS109" s="107">
        <v>12005</v>
      </c>
      <c r="QST109" s="29">
        <v>12006</v>
      </c>
      <c r="QSU109" s="107">
        <v>12007</v>
      </c>
      <c r="QSV109" s="29">
        <v>12008</v>
      </c>
      <c r="QSW109" s="107">
        <v>12009</v>
      </c>
      <c r="QSX109" s="29">
        <v>12010</v>
      </c>
      <c r="QSY109" s="107">
        <v>12011</v>
      </c>
      <c r="QSZ109" s="29">
        <v>12012</v>
      </c>
      <c r="QTA109" s="107">
        <v>12013</v>
      </c>
      <c r="QTB109" s="29">
        <v>12014</v>
      </c>
      <c r="QTC109" s="107">
        <v>12015</v>
      </c>
      <c r="QTD109" s="29">
        <v>12016</v>
      </c>
      <c r="QTE109" s="107">
        <v>12017</v>
      </c>
      <c r="QTF109" s="29">
        <v>12018</v>
      </c>
      <c r="QTG109" s="107">
        <v>12019</v>
      </c>
      <c r="QTH109" s="29">
        <v>12020</v>
      </c>
      <c r="QTI109" s="107">
        <v>12021</v>
      </c>
      <c r="QTJ109" s="29">
        <v>12022</v>
      </c>
      <c r="QTK109" s="107">
        <v>12023</v>
      </c>
      <c r="QTL109" s="29">
        <v>12024</v>
      </c>
      <c r="QTM109" s="107">
        <v>12025</v>
      </c>
      <c r="QTN109" s="29">
        <v>12026</v>
      </c>
      <c r="QTO109" s="107">
        <v>12027</v>
      </c>
      <c r="QTP109" s="29">
        <v>12028</v>
      </c>
      <c r="QTQ109" s="107">
        <v>12029</v>
      </c>
      <c r="QTR109" s="29">
        <v>12030</v>
      </c>
      <c r="QTS109" s="107">
        <v>12031</v>
      </c>
      <c r="QTT109" s="29">
        <v>12032</v>
      </c>
      <c r="QTU109" s="107">
        <v>12033</v>
      </c>
      <c r="QTV109" s="29">
        <v>12034</v>
      </c>
      <c r="QTW109" s="107">
        <v>12035</v>
      </c>
      <c r="QTX109" s="29">
        <v>12036</v>
      </c>
      <c r="QTY109" s="107">
        <v>12037</v>
      </c>
      <c r="QTZ109" s="29">
        <v>12038</v>
      </c>
      <c r="QUA109" s="107">
        <v>12039</v>
      </c>
      <c r="QUB109" s="29">
        <v>12040</v>
      </c>
      <c r="QUC109" s="107">
        <v>12041</v>
      </c>
      <c r="QUD109" s="29">
        <v>12042</v>
      </c>
      <c r="QUE109" s="107">
        <v>12043</v>
      </c>
      <c r="QUF109" s="29">
        <v>12044</v>
      </c>
      <c r="QUG109" s="107">
        <v>12045</v>
      </c>
      <c r="QUH109" s="29">
        <v>12046</v>
      </c>
      <c r="QUI109" s="107">
        <v>12047</v>
      </c>
      <c r="QUJ109" s="29">
        <v>12048</v>
      </c>
      <c r="QUK109" s="107">
        <v>12049</v>
      </c>
      <c r="QUL109" s="29">
        <v>12050</v>
      </c>
      <c r="QUM109" s="107">
        <v>12051</v>
      </c>
      <c r="QUN109" s="29">
        <v>12052</v>
      </c>
      <c r="QUO109" s="107">
        <v>12053</v>
      </c>
      <c r="QUP109" s="29">
        <v>12054</v>
      </c>
      <c r="QUQ109" s="107">
        <v>12055</v>
      </c>
      <c r="QUR109" s="29">
        <v>12056</v>
      </c>
      <c r="QUS109" s="107">
        <v>12057</v>
      </c>
      <c r="QUT109" s="29">
        <v>12058</v>
      </c>
      <c r="QUU109" s="107">
        <v>12059</v>
      </c>
      <c r="QUV109" s="29">
        <v>12060</v>
      </c>
      <c r="QUW109" s="107">
        <v>12061</v>
      </c>
      <c r="QUX109" s="29">
        <v>12062</v>
      </c>
      <c r="QUY109" s="107">
        <v>12063</v>
      </c>
      <c r="QUZ109" s="29">
        <v>12064</v>
      </c>
      <c r="QVA109" s="107">
        <v>12065</v>
      </c>
      <c r="QVB109" s="29">
        <v>12066</v>
      </c>
      <c r="QVC109" s="107">
        <v>12067</v>
      </c>
      <c r="QVD109" s="29">
        <v>12068</v>
      </c>
      <c r="QVE109" s="107">
        <v>12069</v>
      </c>
      <c r="QVF109" s="29">
        <v>12070</v>
      </c>
      <c r="QVG109" s="107">
        <v>12071</v>
      </c>
      <c r="QVH109" s="29">
        <v>12072</v>
      </c>
      <c r="QVI109" s="107">
        <v>12073</v>
      </c>
      <c r="QVJ109" s="29">
        <v>12074</v>
      </c>
      <c r="QVK109" s="107">
        <v>12075</v>
      </c>
      <c r="QVL109" s="29">
        <v>12076</v>
      </c>
      <c r="QVM109" s="107">
        <v>12077</v>
      </c>
      <c r="QVN109" s="29">
        <v>12078</v>
      </c>
      <c r="QVO109" s="107">
        <v>12079</v>
      </c>
      <c r="QVP109" s="29">
        <v>12080</v>
      </c>
      <c r="QVQ109" s="107">
        <v>12081</v>
      </c>
      <c r="QVR109" s="29">
        <v>12082</v>
      </c>
      <c r="QVS109" s="107">
        <v>12083</v>
      </c>
      <c r="QVT109" s="29">
        <v>12084</v>
      </c>
      <c r="QVU109" s="107">
        <v>12085</v>
      </c>
      <c r="QVV109" s="29">
        <v>12086</v>
      </c>
      <c r="QVW109" s="107">
        <v>12087</v>
      </c>
      <c r="QVX109" s="29">
        <v>12088</v>
      </c>
      <c r="QVY109" s="107">
        <v>12089</v>
      </c>
      <c r="QVZ109" s="29">
        <v>12090</v>
      </c>
      <c r="QWA109" s="107">
        <v>12091</v>
      </c>
      <c r="QWB109" s="29">
        <v>12092</v>
      </c>
      <c r="QWC109" s="107">
        <v>12093</v>
      </c>
      <c r="QWD109" s="29">
        <v>12094</v>
      </c>
      <c r="QWE109" s="107">
        <v>12095</v>
      </c>
      <c r="QWF109" s="29">
        <v>12096</v>
      </c>
      <c r="QWG109" s="107">
        <v>12097</v>
      </c>
      <c r="QWH109" s="29">
        <v>12098</v>
      </c>
      <c r="QWI109" s="107">
        <v>12099</v>
      </c>
      <c r="QWJ109" s="29">
        <v>12100</v>
      </c>
      <c r="QWK109" s="107">
        <v>12101</v>
      </c>
      <c r="QWL109" s="29">
        <v>12102</v>
      </c>
      <c r="QWM109" s="107">
        <v>12103</v>
      </c>
      <c r="QWN109" s="29">
        <v>12104</v>
      </c>
      <c r="QWO109" s="107">
        <v>12105</v>
      </c>
      <c r="QWP109" s="29">
        <v>12106</v>
      </c>
      <c r="QWQ109" s="107">
        <v>12107</v>
      </c>
      <c r="QWR109" s="29">
        <v>12108</v>
      </c>
      <c r="QWS109" s="107">
        <v>12109</v>
      </c>
      <c r="QWT109" s="29">
        <v>12110</v>
      </c>
      <c r="QWU109" s="107">
        <v>12111</v>
      </c>
      <c r="QWV109" s="29">
        <v>12112</v>
      </c>
      <c r="QWW109" s="107">
        <v>12113</v>
      </c>
      <c r="QWX109" s="29">
        <v>12114</v>
      </c>
      <c r="QWY109" s="107">
        <v>12115</v>
      </c>
      <c r="QWZ109" s="29">
        <v>12116</v>
      </c>
      <c r="QXA109" s="107">
        <v>12117</v>
      </c>
      <c r="QXB109" s="29">
        <v>12118</v>
      </c>
      <c r="QXC109" s="107">
        <v>12119</v>
      </c>
      <c r="QXD109" s="29">
        <v>12120</v>
      </c>
      <c r="QXE109" s="107">
        <v>12121</v>
      </c>
      <c r="QXF109" s="29">
        <v>12122</v>
      </c>
      <c r="QXG109" s="107">
        <v>12123</v>
      </c>
      <c r="QXH109" s="29">
        <v>12124</v>
      </c>
      <c r="QXI109" s="107">
        <v>12125</v>
      </c>
      <c r="QXJ109" s="29">
        <v>12126</v>
      </c>
      <c r="QXK109" s="107">
        <v>12127</v>
      </c>
      <c r="QXL109" s="29">
        <v>12128</v>
      </c>
      <c r="QXM109" s="107">
        <v>12129</v>
      </c>
      <c r="QXN109" s="29">
        <v>12130</v>
      </c>
      <c r="QXO109" s="107">
        <v>12131</v>
      </c>
      <c r="QXP109" s="29">
        <v>12132</v>
      </c>
      <c r="QXQ109" s="107">
        <v>12133</v>
      </c>
      <c r="QXR109" s="29">
        <v>12134</v>
      </c>
      <c r="QXS109" s="107">
        <v>12135</v>
      </c>
      <c r="QXT109" s="29">
        <v>12136</v>
      </c>
      <c r="QXU109" s="107">
        <v>12137</v>
      </c>
      <c r="QXV109" s="29">
        <v>12138</v>
      </c>
      <c r="QXW109" s="107">
        <v>12139</v>
      </c>
      <c r="QXX109" s="29">
        <v>12140</v>
      </c>
      <c r="QXY109" s="107">
        <v>12141</v>
      </c>
      <c r="QXZ109" s="29">
        <v>12142</v>
      </c>
      <c r="QYA109" s="107">
        <v>12143</v>
      </c>
      <c r="QYB109" s="29">
        <v>12144</v>
      </c>
      <c r="QYC109" s="107">
        <v>12145</v>
      </c>
      <c r="QYD109" s="29">
        <v>12146</v>
      </c>
      <c r="QYE109" s="107">
        <v>12147</v>
      </c>
      <c r="QYF109" s="29">
        <v>12148</v>
      </c>
      <c r="QYG109" s="107">
        <v>12149</v>
      </c>
      <c r="QYH109" s="29">
        <v>12150</v>
      </c>
      <c r="QYI109" s="107">
        <v>12151</v>
      </c>
      <c r="QYJ109" s="29">
        <v>12152</v>
      </c>
      <c r="QYK109" s="107">
        <v>12153</v>
      </c>
      <c r="QYL109" s="29">
        <v>12154</v>
      </c>
      <c r="QYM109" s="107">
        <v>12155</v>
      </c>
      <c r="QYN109" s="29">
        <v>12156</v>
      </c>
      <c r="QYO109" s="107">
        <v>12157</v>
      </c>
      <c r="QYP109" s="29">
        <v>12158</v>
      </c>
      <c r="QYQ109" s="107">
        <v>12159</v>
      </c>
      <c r="QYR109" s="29">
        <v>12160</v>
      </c>
      <c r="QYS109" s="107">
        <v>12161</v>
      </c>
      <c r="QYT109" s="29">
        <v>12162</v>
      </c>
      <c r="QYU109" s="107">
        <v>12163</v>
      </c>
      <c r="QYV109" s="29">
        <v>12164</v>
      </c>
      <c r="QYW109" s="107">
        <v>12165</v>
      </c>
      <c r="QYX109" s="29">
        <v>12166</v>
      </c>
      <c r="QYY109" s="107">
        <v>12167</v>
      </c>
      <c r="QYZ109" s="29">
        <v>12168</v>
      </c>
      <c r="QZA109" s="107">
        <v>12169</v>
      </c>
      <c r="QZB109" s="29">
        <v>12170</v>
      </c>
      <c r="QZC109" s="107">
        <v>12171</v>
      </c>
      <c r="QZD109" s="29">
        <v>12172</v>
      </c>
      <c r="QZE109" s="107">
        <v>12173</v>
      </c>
      <c r="QZF109" s="29">
        <v>12174</v>
      </c>
      <c r="QZG109" s="107">
        <v>12175</v>
      </c>
      <c r="QZH109" s="29">
        <v>12176</v>
      </c>
      <c r="QZI109" s="107">
        <v>12177</v>
      </c>
      <c r="QZJ109" s="29">
        <v>12178</v>
      </c>
      <c r="QZK109" s="107">
        <v>12179</v>
      </c>
      <c r="QZL109" s="29">
        <v>12180</v>
      </c>
      <c r="QZM109" s="107">
        <v>12181</v>
      </c>
      <c r="QZN109" s="29">
        <v>12182</v>
      </c>
      <c r="QZO109" s="107">
        <v>12183</v>
      </c>
      <c r="QZP109" s="29">
        <v>12184</v>
      </c>
      <c r="QZQ109" s="107">
        <v>12185</v>
      </c>
      <c r="QZR109" s="29">
        <v>12186</v>
      </c>
      <c r="QZS109" s="107">
        <v>12187</v>
      </c>
      <c r="QZT109" s="29">
        <v>12188</v>
      </c>
      <c r="QZU109" s="107">
        <v>12189</v>
      </c>
      <c r="QZV109" s="29">
        <v>12190</v>
      </c>
      <c r="QZW109" s="107">
        <v>12191</v>
      </c>
      <c r="QZX109" s="29">
        <v>12192</v>
      </c>
      <c r="QZY109" s="107">
        <v>12193</v>
      </c>
      <c r="QZZ109" s="29">
        <v>12194</v>
      </c>
      <c r="RAA109" s="107">
        <v>12195</v>
      </c>
      <c r="RAB109" s="29">
        <v>12196</v>
      </c>
      <c r="RAC109" s="107">
        <v>12197</v>
      </c>
      <c r="RAD109" s="29">
        <v>12198</v>
      </c>
      <c r="RAE109" s="107">
        <v>12199</v>
      </c>
      <c r="RAF109" s="29">
        <v>12200</v>
      </c>
      <c r="RAG109" s="107">
        <v>12201</v>
      </c>
      <c r="RAH109" s="29">
        <v>12202</v>
      </c>
      <c r="RAI109" s="107">
        <v>12203</v>
      </c>
      <c r="RAJ109" s="29">
        <v>12204</v>
      </c>
      <c r="RAK109" s="107">
        <v>12205</v>
      </c>
      <c r="RAL109" s="29">
        <v>12206</v>
      </c>
      <c r="RAM109" s="107">
        <v>12207</v>
      </c>
      <c r="RAN109" s="29">
        <v>12208</v>
      </c>
      <c r="RAO109" s="107">
        <v>12209</v>
      </c>
      <c r="RAP109" s="29">
        <v>12210</v>
      </c>
      <c r="RAQ109" s="107">
        <v>12211</v>
      </c>
      <c r="RAR109" s="29">
        <v>12212</v>
      </c>
      <c r="RAS109" s="107">
        <v>12213</v>
      </c>
      <c r="RAT109" s="29">
        <v>12214</v>
      </c>
      <c r="RAU109" s="107">
        <v>12215</v>
      </c>
      <c r="RAV109" s="29">
        <v>12216</v>
      </c>
      <c r="RAW109" s="107">
        <v>12217</v>
      </c>
      <c r="RAX109" s="29">
        <v>12218</v>
      </c>
      <c r="RAY109" s="107">
        <v>12219</v>
      </c>
      <c r="RAZ109" s="29">
        <v>12220</v>
      </c>
      <c r="RBA109" s="107">
        <v>12221</v>
      </c>
      <c r="RBB109" s="29">
        <v>12222</v>
      </c>
      <c r="RBC109" s="107">
        <v>12223</v>
      </c>
      <c r="RBD109" s="29">
        <v>12224</v>
      </c>
      <c r="RBE109" s="107">
        <v>12225</v>
      </c>
      <c r="RBF109" s="29">
        <v>12226</v>
      </c>
      <c r="RBG109" s="107">
        <v>12227</v>
      </c>
      <c r="RBH109" s="29">
        <v>12228</v>
      </c>
      <c r="RBI109" s="107">
        <v>12229</v>
      </c>
      <c r="RBJ109" s="29">
        <v>12230</v>
      </c>
      <c r="RBK109" s="107">
        <v>12231</v>
      </c>
      <c r="RBL109" s="29">
        <v>12232</v>
      </c>
      <c r="RBM109" s="107">
        <v>12233</v>
      </c>
      <c r="RBN109" s="29">
        <v>12234</v>
      </c>
      <c r="RBO109" s="107">
        <v>12235</v>
      </c>
      <c r="RBP109" s="29">
        <v>12236</v>
      </c>
      <c r="RBQ109" s="107">
        <v>12237</v>
      </c>
      <c r="RBR109" s="29">
        <v>12238</v>
      </c>
      <c r="RBS109" s="107">
        <v>12239</v>
      </c>
      <c r="RBT109" s="29">
        <v>12240</v>
      </c>
      <c r="RBU109" s="107">
        <v>12241</v>
      </c>
      <c r="RBV109" s="29">
        <v>12242</v>
      </c>
      <c r="RBW109" s="107">
        <v>12243</v>
      </c>
      <c r="RBX109" s="29">
        <v>12244</v>
      </c>
      <c r="RBY109" s="107">
        <v>12245</v>
      </c>
      <c r="RBZ109" s="29">
        <v>12246</v>
      </c>
      <c r="RCA109" s="107">
        <v>12247</v>
      </c>
      <c r="RCB109" s="29">
        <v>12248</v>
      </c>
      <c r="RCC109" s="107">
        <v>12249</v>
      </c>
      <c r="RCD109" s="29">
        <v>12250</v>
      </c>
      <c r="RCE109" s="107">
        <v>12251</v>
      </c>
      <c r="RCF109" s="29">
        <v>12252</v>
      </c>
      <c r="RCG109" s="107">
        <v>12253</v>
      </c>
      <c r="RCH109" s="29">
        <v>12254</v>
      </c>
      <c r="RCI109" s="107">
        <v>12255</v>
      </c>
      <c r="RCJ109" s="29">
        <v>12256</v>
      </c>
      <c r="RCK109" s="107">
        <v>12257</v>
      </c>
      <c r="RCL109" s="29">
        <v>12258</v>
      </c>
      <c r="RCM109" s="107">
        <v>12259</v>
      </c>
      <c r="RCN109" s="29">
        <v>12260</v>
      </c>
      <c r="RCO109" s="107">
        <v>12261</v>
      </c>
      <c r="RCP109" s="29">
        <v>12262</v>
      </c>
      <c r="RCQ109" s="107">
        <v>12263</v>
      </c>
      <c r="RCR109" s="29">
        <v>12264</v>
      </c>
      <c r="RCS109" s="107">
        <v>12265</v>
      </c>
      <c r="RCT109" s="29">
        <v>12266</v>
      </c>
      <c r="RCU109" s="107">
        <v>12267</v>
      </c>
      <c r="RCV109" s="29">
        <v>12268</v>
      </c>
      <c r="RCW109" s="107">
        <v>12269</v>
      </c>
      <c r="RCX109" s="29">
        <v>12270</v>
      </c>
      <c r="RCY109" s="107">
        <v>12271</v>
      </c>
      <c r="RCZ109" s="29">
        <v>12272</v>
      </c>
      <c r="RDA109" s="107">
        <v>12273</v>
      </c>
      <c r="RDB109" s="29">
        <v>12274</v>
      </c>
      <c r="RDC109" s="107">
        <v>12275</v>
      </c>
      <c r="RDD109" s="29">
        <v>12276</v>
      </c>
      <c r="RDE109" s="107">
        <v>12277</v>
      </c>
      <c r="RDF109" s="29">
        <v>12278</v>
      </c>
      <c r="RDG109" s="107">
        <v>12279</v>
      </c>
      <c r="RDH109" s="29">
        <v>12280</v>
      </c>
      <c r="RDI109" s="107">
        <v>12281</v>
      </c>
      <c r="RDJ109" s="29">
        <v>12282</v>
      </c>
      <c r="RDK109" s="107">
        <v>12283</v>
      </c>
      <c r="RDL109" s="29">
        <v>12284</v>
      </c>
      <c r="RDM109" s="107">
        <v>12285</v>
      </c>
      <c r="RDN109" s="29">
        <v>12286</v>
      </c>
      <c r="RDO109" s="107">
        <v>12287</v>
      </c>
      <c r="RDP109" s="29">
        <v>12288</v>
      </c>
      <c r="RDQ109" s="107">
        <v>12289</v>
      </c>
      <c r="RDR109" s="29">
        <v>12290</v>
      </c>
      <c r="RDS109" s="107">
        <v>12291</v>
      </c>
      <c r="RDT109" s="29">
        <v>12292</v>
      </c>
      <c r="RDU109" s="107">
        <v>12293</v>
      </c>
      <c r="RDV109" s="29">
        <v>12294</v>
      </c>
      <c r="RDW109" s="107">
        <v>12295</v>
      </c>
      <c r="RDX109" s="29">
        <v>12296</v>
      </c>
      <c r="RDY109" s="107">
        <v>12297</v>
      </c>
      <c r="RDZ109" s="29">
        <v>12298</v>
      </c>
      <c r="REA109" s="107">
        <v>12299</v>
      </c>
      <c r="REB109" s="29">
        <v>12300</v>
      </c>
      <c r="REC109" s="107">
        <v>12301</v>
      </c>
      <c r="RED109" s="29">
        <v>12302</v>
      </c>
      <c r="REE109" s="107">
        <v>12303</v>
      </c>
      <c r="REF109" s="29">
        <v>12304</v>
      </c>
      <c r="REG109" s="107">
        <v>12305</v>
      </c>
      <c r="REH109" s="29">
        <v>12306</v>
      </c>
      <c r="REI109" s="107">
        <v>12307</v>
      </c>
      <c r="REJ109" s="29">
        <v>12308</v>
      </c>
      <c r="REK109" s="107">
        <v>12309</v>
      </c>
      <c r="REL109" s="29">
        <v>12310</v>
      </c>
      <c r="REM109" s="107">
        <v>12311</v>
      </c>
      <c r="REN109" s="29">
        <v>12312</v>
      </c>
      <c r="REO109" s="107">
        <v>12313</v>
      </c>
      <c r="REP109" s="29">
        <v>12314</v>
      </c>
      <c r="REQ109" s="107">
        <v>12315</v>
      </c>
      <c r="RER109" s="29">
        <v>12316</v>
      </c>
      <c r="RES109" s="107">
        <v>12317</v>
      </c>
      <c r="RET109" s="29">
        <v>12318</v>
      </c>
      <c r="REU109" s="107">
        <v>12319</v>
      </c>
      <c r="REV109" s="29">
        <v>12320</v>
      </c>
      <c r="REW109" s="107">
        <v>12321</v>
      </c>
      <c r="REX109" s="29">
        <v>12322</v>
      </c>
      <c r="REY109" s="107">
        <v>12323</v>
      </c>
      <c r="REZ109" s="29">
        <v>12324</v>
      </c>
      <c r="RFA109" s="107">
        <v>12325</v>
      </c>
      <c r="RFB109" s="29">
        <v>12326</v>
      </c>
      <c r="RFC109" s="107">
        <v>12327</v>
      </c>
      <c r="RFD109" s="29">
        <v>12328</v>
      </c>
      <c r="RFE109" s="107">
        <v>12329</v>
      </c>
      <c r="RFF109" s="29">
        <v>12330</v>
      </c>
      <c r="RFG109" s="107">
        <v>12331</v>
      </c>
      <c r="RFH109" s="29">
        <v>12332</v>
      </c>
      <c r="RFI109" s="107">
        <v>12333</v>
      </c>
      <c r="RFJ109" s="29">
        <v>12334</v>
      </c>
      <c r="RFK109" s="107">
        <v>12335</v>
      </c>
      <c r="RFL109" s="29">
        <v>12336</v>
      </c>
      <c r="RFM109" s="107">
        <v>12337</v>
      </c>
      <c r="RFN109" s="29">
        <v>12338</v>
      </c>
      <c r="RFO109" s="107">
        <v>12339</v>
      </c>
      <c r="RFP109" s="29">
        <v>12340</v>
      </c>
      <c r="RFQ109" s="107">
        <v>12341</v>
      </c>
      <c r="RFR109" s="29">
        <v>12342</v>
      </c>
      <c r="RFS109" s="107">
        <v>12343</v>
      </c>
      <c r="RFT109" s="29">
        <v>12344</v>
      </c>
      <c r="RFU109" s="107">
        <v>12345</v>
      </c>
      <c r="RFV109" s="29">
        <v>12346</v>
      </c>
      <c r="RFW109" s="107">
        <v>12347</v>
      </c>
      <c r="RFX109" s="29">
        <v>12348</v>
      </c>
      <c r="RFY109" s="107">
        <v>12349</v>
      </c>
      <c r="RFZ109" s="29">
        <v>12350</v>
      </c>
      <c r="RGA109" s="107">
        <v>12351</v>
      </c>
      <c r="RGB109" s="29">
        <v>12352</v>
      </c>
      <c r="RGC109" s="107">
        <v>12353</v>
      </c>
      <c r="RGD109" s="29">
        <v>12354</v>
      </c>
      <c r="RGE109" s="107">
        <v>12355</v>
      </c>
      <c r="RGF109" s="29">
        <v>12356</v>
      </c>
      <c r="RGG109" s="107">
        <v>12357</v>
      </c>
      <c r="RGH109" s="29">
        <v>12358</v>
      </c>
      <c r="RGI109" s="107">
        <v>12359</v>
      </c>
      <c r="RGJ109" s="29">
        <v>12360</v>
      </c>
      <c r="RGK109" s="107">
        <v>12361</v>
      </c>
      <c r="RGL109" s="29">
        <v>12362</v>
      </c>
      <c r="RGM109" s="107">
        <v>12363</v>
      </c>
      <c r="RGN109" s="29">
        <v>12364</v>
      </c>
      <c r="RGO109" s="107">
        <v>12365</v>
      </c>
      <c r="RGP109" s="29">
        <v>12366</v>
      </c>
      <c r="RGQ109" s="107">
        <v>12367</v>
      </c>
      <c r="RGR109" s="29">
        <v>12368</v>
      </c>
      <c r="RGS109" s="107">
        <v>12369</v>
      </c>
      <c r="RGT109" s="29">
        <v>12370</v>
      </c>
      <c r="RGU109" s="107">
        <v>12371</v>
      </c>
      <c r="RGV109" s="29">
        <v>12372</v>
      </c>
      <c r="RGW109" s="107">
        <v>12373</v>
      </c>
      <c r="RGX109" s="29">
        <v>12374</v>
      </c>
      <c r="RGY109" s="107">
        <v>12375</v>
      </c>
      <c r="RGZ109" s="29">
        <v>12376</v>
      </c>
      <c r="RHA109" s="107">
        <v>12377</v>
      </c>
      <c r="RHB109" s="29">
        <v>12378</v>
      </c>
      <c r="RHC109" s="107">
        <v>12379</v>
      </c>
      <c r="RHD109" s="29">
        <v>12380</v>
      </c>
      <c r="RHE109" s="107">
        <v>12381</v>
      </c>
      <c r="RHF109" s="29">
        <v>12382</v>
      </c>
      <c r="RHG109" s="107">
        <v>12383</v>
      </c>
      <c r="RHH109" s="29">
        <v>12384</v>
      </c>
      <c r="RHI109" s="107">
        <v>12385</v>
      </c>
      <c r="RHJ109" s="29">
        <v>12386</v>
      </c>
      <c r="RHK109" s="107">
        <v>12387</v>
      </c>
      <c r="RHL109" s="29">
        <v>12388</v>
      </c>
      <c r="RHM109" s="107">
        <v>12389</v>
      </c>
      <c r="RHN109" s="29">
        <v>12390</v>
      </c>
      <c r="RHO109" s="107">
        <v>12391</v>
      </c>
      <c r="RHP109" s="29">
        <v>12392</v>
      </c>
      <c r="RHQ109" s="107">
        <v>12393</v>
      </c>
      <c r="RHR109" s="29">
        <v>12394</v>
      </c>
      <c r="RHS109" s="107">
        <v>12395</v>
      </c>
      <c r="RHT109" s="29">
        <v>12396</v>
      </c>
      <c r="RHU109" s="107">
        <v>12397</v>
      </c>
      <c r="RHV109" s="29">
        <v>12398</v>
      </c>
      <c r="RHW109" s="107">
        <v>12399</v>
      </c>
      <c r="RHX109" s="29">
        <v>12400</v>
      </c>
      <c r="RHY109" s="107">
        <v>12401</v>
      </c>
      <c r="RHZ109" s="29">
        <v>12402</v>
      </c>
      <c r="RIA109" s="107">
        <v>12403</v>
      </c>
      <c r="RIB109" s="29">
        <v>12404</v>
      </c>
      <c r="RIC109" s="107">
        <v>12405</v>
      </c>
      <c r="RID109" s="29">
        <v>12406</v>
      </c>
      <c r="RIE109" s="107">
        <v>12407</v>
      </c>
      <c r="RIF109" s="29">
        <v>12408</v>
      </c>
      <c r="RIG109" s="107">
        <v>12409</v>
      </c>
      <c r="RIH109" s="29">
        <v>12410</v>
      </c>
      <c r="RII109" s="107">
        <v>12411</v>
      </c>
      <c r="RIJ109" s="29">
        <v>12412</v>
      </c>
      <c r="RIK109" s="107">
        <v>12413</v>
      </c>
      <c r="RIL109" s="29">
        <v>12414</v>
      </c>
      <c r="RIM109" s="107">
        <v>12415</v>
      </c>
      <c r="RIN109" s="29">
        <v>12416</v>
      </c>
      <c r="RIO109" s="107">
        <v>12417</v>
      </c>
      <c r="RIP109" s="29">
        <v>12418</v>
      </c>
      <c r="RIQ109" s="107">
        <v>12419</v>
      </c>
      <c r="RIR109" s="29">
        <v>12420</v>
      </c>
      <c r="RIS109" s="107">
        <v>12421</v>
      </c>
      <c r="RIT109" s="29">
        <v>12422</v>
      </c>
      <c r="RIU109" s="107">
        <v>12423</v>
      </c>
      <c r="RIV109" s="29">
        <v>12424</v>
      </c>
      <c r="RIW109" s="107">
        <v>12425</v>
      </c>
      <c r="RIX109" s="29">
        <v>12426</v>
      </c>
      <c r="RIY109" s="107">
        <v>12427</v>
      </c>
      <c r="RIZ109" s="29">
        <v>12428</v>
      </c>
      <c r="RJA109" s="107">
        <v>12429</v>
      </c>
      <c r="RJB109" s="29">
        <v>12430</v>
      </c>
      <c r="RJC109" s="107">
        <v>12431</v>
      </c>
      <c r="RJD109" s="29">
        <v>12432</v>
      </c>
      <c r="RJE109" s="107">
        <v>12433</v>
      </c>
      <c r="RJF109" s="29">
        <v>12434</v>
      </c>
      <c r="RJG109" s="107">
        <v>12435</v>
      </c>
      <c r="RJH109" s="29">
        <v>12436</v>
      </c>
      <c r="RJI109" s="107">
        <v>12437</v>
      </c>
      <c r="RJJ109" s="29">
        <v>12438</v>
      </c>
      <c r="RJK109" s="107">
        <v>12439</v>
      </c>
      <c r="RJL109" s="29">
        <v>12440</v>
      </c>
      <c r="RJM109" s="107">
        <v>12441</v>
      </c>
      <c r="RJN109" s="29">
        <v>12442</v>
      </c>
      <c r="RJO109" s="107">
        <v>12443</v>
      </c>
      <c r="RJP109" s="29">
        <v>12444</v>
      </c>
      <c r="RJQ109" s="107">
        <v>12445</v>
      </c>
      <c r="RJR109" s="29">
        <v>12446</v>
      </c>
      <c r="RJS109" s="107">
        <v>12447</v>
      </c>
      <c r="RJT109" s="29">
        <v>12448</v>
      </c>
      <c r="RJU109" s="107">
        <v>12449</v>
      </c>
      <c r="RJV109" s="29">
        <v>12450</v>
      </c>
      <c r="RJW109" s="107">
        <v>12451</v>
      </c>
      <c r="RJX109" s="29">
        <v>12452</v>
      </c>
      <c r="RJY109" s="107">
        <v>12453</v>
      </c>
      <c r="RJZ109" s="29">
        <v>12454</v>
      </c>
      <c r="RKA109" s="107">
        <v>12455</v>
      </c>
      <c r="RKB109" s="29">
        <v>12456</v>
      </c>
      <c r="RKC109" s="107">
        <v>12457</v>
      </c>
      <c r="RKD109" s="29">
        <v>12458</v>
      </c>
      <c r="RKE109" s="107">
        <v>12459</v>
      </c>
      <c r="RKF109" s="29">
        <v>12460</v>
      </c>
      <c r="RKG109" s="107">
        <v>12461</v>
      </c>
      <c r="RKH109" s="29">
        <v>12462</v>
      </c>
      <c r="RKI109" s="107">
        <v>12463</v>
      </c>
      <c r="RKJ109" s="29">
        <v>12464</v>
      </c>
      <c r="RKK109" s="107">
        <v>12465</v>
      </c>
      <c r="RKL109" s="29">
        <v>12466</v>
      </c>
      <c r="RKM109" s="107">
        <v>12467</v>
      </c>
      <c r="RKN109" s="29">
        <v>12468</v>
      </c>
      <c r="RKO109" s="107">
        <v>12469</v>
      </c>
      <c r="RKP109" s="29">
        <v>12470</v>
      </c>
      <c r="RKQ109" s="107">
        <v>12471</v>
      </c>
      <c r="RKR109" s="29">
        <v>12472</v>
      </c>
      <c r="RKS109" s="107">
        <v>12473</v>
      </c>
      <c r="RKT109" s="29">
        <v>12474</v>
      </c>
      <c r="RKU109" s="107">
        <v>12475</v>
      </c>
      <c r="RKV109" s="29">
        <v>12476</v>
      </c>
      <c r="RKW109" s="107">
        <v>12477</v>
      </c>
      <c r="RKX109" s="29">
        <v>12478</v>
      </c>
      <c r="RKY109" s="107">
        <v>12479</v>
      </c>
      <c r="RKZ109" s="29">
        <v>12480</v>
      </c>
      <c r="RLA109" s="107">
        <v>12481</v>
      </c>
      <c r="RLB109" s="29">
        <v>12482</v>
      </c>
      <c r="RLC109" s="107">
        <v>12483</v>
      </c>
      <c r="RLD109" s="29">
        <v>12484</v>
      </c>
      <c r="RLE109" s="107">
        <v>12485</v>
      </c>
      <c r="RLF109" s="29">
        <v>12486</v>
      </c>
      <c r="RLG109" s="107">
        <v>12487</v>
      </c>
      <c r="RLH109" s="29">
        <v>12488</v>
      </c>
      <c r="RLI109" s="107">
        <v>12489</v>
      </c>
      <c r="RLJ109" s="29">
        <v>12490</v>
      </c>
      <c r="RLK109" s="107">
        <v>12491</v>
      </c>
      <c r="RLL109" s="29">
        <v>12492</v>
      </c>
      <c r="RLM109" s="107">
        <v>12493</v>
      </c>
      <c r="RLN109" s="29">
        <v>12494</v>
      </c>
      <c r="RLO109" s="107">
        <v>12495</v>
      </c>
      <c r="RLP109" s="29">
        <v>12496</v>
      </c>
      <c r="RLQ109" s="107">
        <v>12497</v>
      </c>
      <c r="RLR109" s="29">
        <v>12498</v>
      </c>
      <c r="RLS109" s="107">
        <v>12499</v>
      </c>
      <c r="RLT109" s="29">
        <v>12500</v>
      </c>
      <c r="RLU109" s="107">
        <v>12501</v>
      </c>
      <c r="RLV109" s="29">
        <v>12502</v>
      </c>
      <c r="RLW109" s="107">
        <v>12503</v>
      </c>
      <c r="RLX109" s="29">
        <v>12504</v>
      </c>
      <c r="RLY109" s="107">
        <v>12505</v>
      </c>
      <c r="RLZ109" s="29">
        <v>12506</v>
      </c>
      <c r="RMA109" s="107">
        <v>12507</v>
      </c>
      <c r="RMB109" s="29">
        <v>12508</v>
      </c>
      <c r="RMC109" s="107">
        <v>12509</v>
      </c>
      <c r="RMD109" s="29">
        <v>12510</v>
      </c>
      <c r="RME109" s="107">
        <v>12511</v>
      </c>
      <c r="RMF109" s="29">
        <v>12512</v>
      </c>
      <c r="RMG109" s="107">
        <v>12513</v>
      </c>
      <c r="RMH109" s="29">
        <v>12514</v>
      </c>
      <c r="RMI109" s="107">
        <v>12515</v>
      </c>
      <c r="RMJ109" s="29">
        <v>12516</v>
      </c>
      <c r="RMK109" s="107">
        <v>12517</v>
      </c>
      <c r="RML109" s="29">
        <v>12518</v>
      </c>
      <c r="RMM109" s="107">
        <v>12519</v>
      </c>
      <c r="RMN109" s="29">
        <v>12520</v>
      </c>
      <c r="RMO109" s="107">
        <v>12521</v>
      </c>
      <c r="RMP109" s="29">
        <v>12522</v>
      </c>
      <c r="RMQ109" s="107">
        <v>12523</v>
      </c>
      <c r="RMR109" s="29">
        <v>12524</v>
      </c>
      <c r="RMS109" s="107">
        <v>12525</v>
      </c>
      <c r="RMT109" s="29">
        <v>12526</v>
      </c>
      <c r="RMU109" s="107">
        <v>12527</v>
      </c>
      <c r="RMV109" s="29">
        <v>12528</v>
      </c>
      <c r="RMW109" s="107">
        <v>12529</v>
      </c>
      <c r="RMX109" s="29">
        <v>12530</v>
      </c>
      <c r="RMY109" s="107">
        <v>12531</v>
      </c>
      <c r="RMZ109" s="29">
        <v>12532</v>
      </c>
      <c r="RNA109" s="107">
        <v>12533</v>
      </c>
      <c r="RNB109" s="29">
        <v>12534</v>
      </c>
      <c r="RNC109" s="107">
        <v>12535</v>
      </c>
      <c r="RND109" s="29">
        <v>12536</v>
      </c>
      <c r="RNE109" s="107">
        <v>12537</v>
      </c>
      <c r="RNF109" s="29">
        <v>12538</v>
      </c>
      <c r="RNG109" s="107">
        <v>12539</v>
      </c>
      <c r="RNH109" s="29">
        <v>12540</v>
      </c>
      <c r="RNI109" s="107">
        <v>12541</v>
      </c>
      <c r="RNJ109" s="29">
        <v>12542</v>
      </c>
      <c r="RNK109" s="107">
        <v>12543</v>
      </c>
      <c r="RNL109" s="29">
        <v>12544</v>
      </c>
      <c r="RNM109" s="107">
        <v>12545</v>
      </c>
      <c r="RNN109" s="29">
        <v>12546</v>
      </c>
      <c r="RNO109" s="107">
        <v>12547</v>
      </c>
      <c r="RNP109" s="29">
        <v>12548</v>
      </c>
      <c r="RNQ109" s="107">
        <v>12549</v>
      </c>
      <c r="RNR109" s="29">
        <v>12550</v>
      </c>
      <c r="RNS109" s="107">
        <v>12551</v>
      </c>
      <c r="RNT109" s="29">
        <v>12552</v>
      </c>
      <c r="RNU109" s="107">
        <v>12553</v>
      </c>
      <c r="RNV109" s="29">
        <v>12554</v>
      </c>
      <c r="RNW109" s="107">
        <v>12555</v>
      </c>
      <c r="RNX109" s="29">
        <v>12556</v>
      </c>
      <c r="RNY109" s="107">
        <v>12557</v>
      </c>
      <c r="RNZ109" s="29">
        <v>12558</v>
      </c>
      <c r="ROA109" s="107">
        <v>12559</v>
      </c>
      <c r="ROB109" s="29">
        <v>12560</v>
      </c>
      <c r="ROC109" s="107">
        <v>12561</v>
      </c>
      <c r="ROD109" s="29">
        <v>12562</v>
      </c>
      <c r="ROE109" s="107">
        <v>12563</v>
      </c>
      <c r="ROF109" s="29">
        <v>12564</v>
      </c>
      <c r="ROG109" s="107">
        <v>12565</v>
      </c>
      <c r="ROH109" s="29">
        <v>12566</v>
      </c>
      <c r="ROI109" s="107">
        <v>12567</v>
      </c>
      <c r="ROJ109" s="29">
        <v>12568</v>
      </c>
      <c r="ROK109" s="107">
        <v>12569</v>
      </c>
      <c r="ROL109" s="29">
        <v>12570</v>
      </c>
      <c r="ROM109" s="107">
        <v>12571</v>
      </c>
      <c r="RON109" s="29">
        <v>12572</v>
      </c>
      <c r="ROO109" s="107">
        <v>12573</v>
      </c>
      <c r="ROP109" s="29">
        <v>12574</v>
      </c>
      <c r="ROQ109" s="107">
        <v>12575</v>
      </c>
      <c r="ROR109" s="29">
        <v>12576</v>
      </c>
      <c r="ROS109" s="107">
        <v>12577</v>
      </c>
      <c r="ROT109" s="29">
        <v>12578</v>
      </c>
      <c r="ROU109" s="107">
        <v>12579</v>
      </c>
      <c r="ROV109" s="29">
        <v>12580</v>
      </c>
      <c r="ROW109" s="107">
        <v>12581</v>
      </c>
      <c r="ROX109" s="29">
        <v>12582</v>
      </c>
      <c r="ROY109" s="107">
        <v>12583</v>
      </c>
      <c r="ROZ109" s="29">
        <v>12584</v>
      </c>
      <c r="RPA109" s="107">
        <v>12585</v>
      </c>
      <c r="RPB109" s="29">
        <v>12586</v>
      </c>
      <c r="RPC109" s="107">
        <v>12587</v>
      </c>
      <c r="RPD109" s="29">
        <v>12588</v>
      </c>
      <c r="RPE109" s="107">
        <v>12589</v>
      </c>
      <c r="RPF109" s="29">
        <v>12590</v>
      </c>
      <c r="RPG109" s="107">
        <v>12591</v>
      </c>
      <c r="RPH109" s="29">
        <v>12592</v>
      </c>
      <c r="RPI109" s="107">
        <v>12593</v>
      </c>
      <c r="RPJ109" s="29">
        <v>12594</v>
      </c>
      <c r="RPK109" s="107">
        <v>12595</v>
      </c>
      <c r="RPL109" s="29">
        <v>12596</v>
      </c>
      <c r="RPM109" s="107">
        <v>12597</v>
      </c>
      <c r="RPN109" s="29">
        <v>12598</v>
      </c>
      <c r="RPO109" s="107">
        <v>12599</v>
      </c>
      <c r="RPP109" s="29">
        <v>12600</v>
      </c>
      <c r="RPQ109" s="107">
        <v>12601</v>
      </c>
      <c r="RPR109" s="29">
        <v>12602</v>
      </c>
      <c r="RPS109" s="107">
        <v>12603</v>
      </c>
      <c r="RPT109" s="29">
        <v>12604</v>
      </c>
      <c r="RPU109" s="107">
        <v>12605</v>
      </c>
      <c r="RPV109" s="29">
        <v>12606</v>
      </c>
      <c r="RPW109" s="107">
        <v>12607</v>
      </c>
      <c r="RPX109" s="29">
        <v>12608</v>
      </c>
      <c r="RPY109" s="107">
        <v>12609</v>
      </c>
      <c r="RPZ109" s="29">
        <v>12610</v>
      </c>
      <c r="RQA109" s="107">
        <v>12611</v>
      </c>
      <c r="RQB109" s="29">
        <v>12612</v>
      </c>
      <c r="RQC109" s="107">
        <v>12613</v>
      </c>
      <c r="RQD109" s="29">
        <v>12614</v>
      </c>
      <c r="RQE109" s="107">
        <v>12615</v>
      </c>
      <c r="RQF109" s="29">
        <v>12616</v>
      </c>
      <c r="RQG109" s="107">
        <v>12617</v>
      </c>
      <c r="RQH109" s="29">
        <v>12618</v>
      </c>
      <c r="RQI109" s="107">
        <v>12619</v>
      </c>
      <c r="RQJ109" s="29">
        <v>12620</v>
      </c>
      <c r="RQK109" s="107">
        <v>12621</v>
      </c>
      <c r="RQL109" s="29">
        <v>12622</v>
      </c>
      <c r="RQM109" s="107">
        <v>12623</v>
      </c>
      <c r="RQN109" s="29">
        <v>12624</v>
      </c>
      <c r="RQO109" s="107">
        <v>12625</v>
      </c>
      <c r="RQP109" s="29">
        <v>12626</v>
      </c>
      <c r="RQQ109" s="107">
        <v>12627</v>
      </c>
      <c r="RQR109" s="29">
        <v>12628</v>
      </c>
      <c r="RQS109" s="107">
        <v>12629</v>
      </c>
      <c r="RQT109" s="29">
        <v>12630</v>
      </c>
      <c r="RQU109" s="107">
        <v>12631</v>
      </c>
      <c r="RQV109" s="29">
        <v>12632</v>
      </c>
      <c r="RQW109" s="107">
        <v>12633</v>
      </c>
      <c r="RQX109" s="29">
        <v>12634</v>
      </c>
      <c r="RQY109" s="107">
        <v>12635</v>
      </c>
      <c r="RQZ109" s="29">
        <v>12636</v>
      </c>
      <c r="RRA109" s="107">
        <v>12637</v>
      </c>
      <c r="RRB109" s="29">
        <v>12638</v>
      </c>
      <c r="RRC109" s="107">
        <v>12639</v>
      </c>
      <c r="RRD109" s="29">
        <v>12640</v>
      </c>
      <c r="RRE109" s="107">
        <v>12641</v>
      </c>
      <c r="RRF109" s="29">
        <v>12642</v>
      </c>
      <c r="RRG109" s="107">
        <v>12643</v>
      </c>
      <c r="RRH109" s="29">
        <v>12644</v>
      </c>
      <c r="RRI109" s="107">
        <v>12645</v>
      </c>
      <c r="RRJ109" s="29">
        <v>12646</v>
      </c>
      <c r="RRK109" s="107">
        <v>12647</v>
      </c>
      <c r="RRL109" s="29">
        <v>12648</v>
      </c>
      <c r="RRM109" s="107">
        <v>12649</v>
      </c>
      <c r="RRN109" s="29">
        <v>12650</v>
      </c>
      <c r="RRO109" s="107">
        <v>12651</v>
      </c>
      <c r="RRP109" s="29">
        <v>12652</v>
      </c>
      <c r="RRQ109" s="107">
        <v>12653</v>
      </c>
      <c r="RRR109" s="29">
        <v>12654</v>
      </c>
      <c r="RRS109" s="107">
        <v>12655</v>
      </c>
      <c r="RRT109" s="29">
        <v>12656</v>
      </c>
      <c r="RRU109" s="107">
        <v>12657</v>
      </c>
      <c r="RRV109" s="29">
        <v>12658</v>
      </c>
      <c r="RRW109" s="107">
        <v>12659</v>
      </c>
      <c r="RRX109" s="29">
        <v>12660</v>
      </c>
      <c r="RRY109" s="107">
        <v>12661</v>
      </c>
      <c r="RRZ109" s="29">
        <v>12662</v>
      </c>
      <c r="RSA109" s="107">
        <v>12663</v>
      </c>
      <c r="RSB109" s="29">
        <v>12664</v>
      </c>
      <c r="RSC109" s="107">
        <v>12665</v>
      </c>
      <c r="RSD109" s="29">
        <v>12666</v>
      </c>
      <c r="RSE109" s="107">
        <v>12667</v>
      </c>
      <c r="RSF109" s="29">
        <v>12668</v>
      </c>
      <c r="RSG109" s="107">
        <v>12669</v>
      </c>
      <c r="RSH109" s="29">
        <v>12670</v>
      </c>
      <c r="RSI109" s="107">
        <v>12671</v>
      </c>
      <c r="RSJ109" s="29">
        <v>12672</v>
      </c>
      <c r="RSK109" s="107">
        <v>12673</v>
      </c>
      <c r="RSL109" s="29">
        <v>12674</v>
      </c>
      <c r="RSM109" s="107">
        <v>12675</v>
      </c>
      <c r="RSN109" s="29">
        <v>12676</v>
      </c>
      <c r="RSO109" s="107">
        <v>12677</v>
      </c>
      <c r="RSP109" s="29">
        <v>12678</v>
      </c>
      <c r="RSQ109" s="107">
        <v>12679</v>
      </c>
      <c r="RSR109" s="29">
        <v>12680</v>
      </c>
      <c r="RSS109" s="107">
        <v>12681</v>
      </c>
      <c r="RST109" s="29">
        <v>12682</v>
      </c>
      <c r="RSU109" s="107">
        <v>12683</v>
      </c>
      <c r="RSV109" s="29">
        <v>12684</v>
      </c>
      <c r="RSW109" s="107">
        <v>12685</v>
      </c>
      <c r="RSX109" s="29">
        <v>12686</v>
      </c>
      <c r="RSY109" s="107">
        <v>12687</v>
      </c>
      <c r="RSZ109" s="29">
        <v>12688</v>
      </c>
      <c r="RTA109" s="107">
        <v>12689</v>
      </c>
      <c r="RTB109" s="29">
        <v>12690</v>
      </c>
      <c r="RTC109" s="107">
        <v>12691</v>
      </c>
      <c r="RTD109" s="29">
        <v>12692</v>
      </c>
      <c r="RTE109" s="107">
        <v>12693</v>
      </c>
      <c r="RTF109" s="29">
        <v>12694</v>
      </c>
      <c r="RTG109" s="107">
        <v>12695</v>
      </c>
      <c r="RTH109" s="29">
        <v>12696</v>
      </c>
      <c r="RTI109" s="107">
        <v>12697</v>
      </c>
      <c r="RTJ109" s="29">
        <v>12698</v>
      </c>
      <c r="RTK109" s="107">
        <v>12699</v>
      </c>
      <c r="RTL109" s="29">
        <v>12700</v>
      </c>
      <c r="RTM109" s="107">
        <v>12701</v>
      </c>
      <c r="RTN109" s="29">
        <v>12702</v>
      </c>
      <c r="RTO109" s="107">
        <v>12703</v>
      </c>
      <c r="RTP109" s="29">
        <v>12704</v>
      </c>
      <c r="RTQ109" s="107">
        <v>12705</v>
      </c>
      <c r="RTR109" s="29">
        <v>12706</v>
      </c>
      <c r="RTS109" s="107">
        <v>12707</v>
      </c>
      <c r="RTT109" s="29">
        <v>12708</v>
      </c>
      <c r="RTU109" s="107">
        <v>12709</v>
      </c>
      <c r="RTV109" s="29">
        <v>12710</v>
      </c>
      <c r="RTW109" s="107">
        <v>12711</v>
      </c>
      <c r="RTX109" s="29">
        <v>12712</v>
      </c>
      <c r="RTY109" s="107">
        <v>12713</v>
      </c>
      <c r="RTZ109" s="29">
        <v>12714</v>
      </c>
      <c r="RUA109" s="107">
        <v>12715</v>
      </c>
      <c r="RUB109" s="29">
        <v>12716</v>
      </c>
      <c r="RUC109" s="107">
        <v>12717</v>
      </c>
      <c r="RUD109" s="29">
        <v>12718</v>
      </c>
      <c r="RUE109" s="107">
        <v>12719</v>
      </c>
      <c r="RUF109" s="29">
        <v>12720</v>
      </c>
      <c r="RUG109" s="107">
        <v>12721</v>
      </c>
      <c r="RUH109" s="29">
        <v>12722</v>
      </c>
      <c r="RUI109" s="107">
        <v>12723</v>
      </c>
      <c r="RUJ109" s="29">
        <v>12724</v>
      </c>
      <c r="RUK109" s="107">
        <v>12725</v>
      </c>
      <c r="RUL109" s="29">
        <v>12726</v>
      </c>
      <c r="RUM109" s="107">
        <v>12727</v>
      </c>
      <c r="RUN109" s="29">
        <v>12728</v>
      </c>
      <c r="RUO109" s="107">
        <v>12729</v>
      </c>
      <c r="RUP109" s="29">
        <v>12730</v>
      </c>
      <c r="RUQ109" s="107">
        <v>12731</v>
      </c>
      <c r="RUR109" s="29">
        <v>12732</v>
      </c>
      <c r="RUS109" s="107">
        <v>12733</v>
      </c>
      <c r="RUT109" s="29">
        <v>12734</v>
      </c>
      <c r="RUU109" s="107">
        <v>12735</v>
      </c>
      <c r="RUV109" s="29">
        <v>12736</v>
      </c>
      <c r="RUW109" s="107">
        <v>12737</v>
      </c>
      <c r="RUX109" s="29">
        <v>12738</v>
      </c>
      <c r="RUY109" s="107">
        <v>12739</v>
      </c>
      <c r="RUZ109" s="29">
        <v>12740</v>
      </c>
      <c r="RVA109" s="107">
        <v>12741</v>
      </c>
      <c r="RVB109" s="29">
        <v>12742</v>
      </c>
      <c r="RVC109" s="107">
        <v>12743</v>
      </c>
      <c r="RVD109" s="29">
        <v>12744</v>
      </c>
      <c r="RVE109" s="107">
        <v>12745</v>
      </c>
      <c r="RVF109" s="29">
        <v>12746</v>
      </c>
      <c r="RVG109" s="107">
        <v>12747</v>
      </c>
      <c r="RVH109" s="29">
        <v>12748</v>
      </c>
      <c r="RVI109" s="107">
        <v>12749</v>
      </c>
      <c r="RVJ109" s="29">
        <v>12750</v>
      </c>
      <c r="RVK109" s="107">
        <v>12751</v>
      </c>
      <c r="RVL109" s="29">
        <v>12752</v>
      </c>
      <c r="RVM109" s="107">
        <v>12753</v>
      </c>
      <c r="RVN109" s="29">
        <v>12754</v>
      </c>
      <c r="RVO109" s="107">
        <v>12755</v>
      </c>
      <c r="RVP109" s="29">
        <v>12756</v>
      </c>
      <c r="RVQ109" s="107">
        <v>12757</v>
      </c>
      <c r="RVR109" s="29">
        <v>12758</v>
      </c>
      <c r="RVS109" s="107">
        <v>12759</v>
      </c>
      <c r="RVT109" s="29">
        <v>12760</v>
      </c>
      <c r="RVU109" s="107">
        <v>12761</v>
      </c>
      <c r="RVV109" s="29">
        <v>12762</v>
      </c>
      <c r="RVW109" s="107">
        <v>12763</v>
      </c>
      <c r="RVX109" s="29">
        <v>12764</v>
      </c>
      <c r="RVY109" s="107">
        <v>12765</v>
      </c>
      <c r="RVZ109" s="29">
        <v>12766</v>
      </c>
      <c r="RWA109" s="107">
        <v>12767</v>
      </c>
      <c r="RWB109" s="29">
        <v>12768</v>
      </c>
      <c r="RWC109" s="107">
        <v>12769</v>
      </c>
      <c r="RWD109" s="29">
        <v>12770</v>
      </c>
      <c r="RWE109" s="107">
        <v>12771</v>
      </c>
      <c r="RWF109" s="29">
        <v>12772</v>
      </c>
      <c r="RWG109" s="107">
        <v>12773</v>
      </c>
      <c r="RWH109" s="29">
        <v>12774</v>
      </c>
      <c r="RWI109" s="107">
        <v>12775</v>
      </c>
      <c r="RWJ109" s="29">
        <v>12776</v>
      </c>
      <c r="RWK109" s="107">
        <v>12777</v>
      </c>
      <c r="RWL109" s="29">
        <v>12778</v>
      </c>
      <c r="RWM109" s="107">
        <v>12779</v>
      </c>
      <c r="RWN109" s="29">
        <v>12780</v>
      </c>
      <c r="RWO109" s="107">
        <v>12781</v>
      </c>
      <c r="RWP109" s="29">
        <v>12782</v>
      </c>
      <c r="RWQ109" s="107">
        <v>12783</v>
      </c>
      <c r="RWR109" s="29">
        <v>12784</v>
      </c>
      <c r="RWS109" s="107">
        <v>12785</v>
      </c>
      <c r="RWT109" s="29">
        <v>12786</v>
      </c>
      <c r="RWU109" s="107">
        <v>12787</v>
      </c>
      <c r="RWV109" s="29">
        <v>12788</v>
      </c>
      <c r="RWW109" s="107">
        <v>12789</v>
      </c>
      <c r="RWX109" s="29">
        <v>12790</v>
      </c>
      <c r="RWY109" s="107">
        <v>12791</v>
      </c>
      <c r="RWZ109" s="29">
        <v>12792</v>
      </c>
      <c r="RXA109" s="107">
        <v>12793</v>
      </c>
      <c r="RXB109" s="29">
        <v>12794</v>
      </c>
      <c r="RXC109" s="107">
        <v>12795</v>
      </c>
      <c r="RXD109" s="29">
        <v>12796</v>
      </c>
      <c r="RXE109" s="107">
        <v>12797</v>
      </c>
      <c r="RXF109" s="29">
        <v>12798</v>
      </c>
      <c r="RXG109" s="107">
        <v>12799</v>
      </c>
      <c r="RXH109" s="29">
        <v>12800</v>
      </c>
      <c r="RXI109" s="107">
        <v>12801</v>
      </c>
      <c r="RXJ109" s="29">
        <v>12802</v>
      </c>
      <c r="RXK109" s="107">
        <v>12803</v>
      </c>
      <c r="RXL109" s="29">
        <v>12804</v>
      </c>
      <c r="RXM109" s="107">
        <v>12805</v>
      </c>
      <c r="RXN109" s="29">
        <v>12806</v>
      </c>
      <c r="RXO109" s="107">
        <v>12807</v>
      </c>
      <c r="RXP109" s="29">
        <v>12808</v>
      </c>
      <c r="RXQ109" s="107">
        <v>12809</v>
      </c>
      <c r="RXR109" s="29">
        <v>12810</v>
      </c>
      <c r="RXS109" s="107">
        <v>12811</v>
      </c>
      <c r="RXT109" s="29">
        <v>12812</v>
      </c>
      <c r="RXU109" s="107">
        <v>12813</v>
      </c>
      <c r="RXV109" s="29">
        <v>12814</v>
      </c>
      <c r="RXW109" s="107">
        <v>12815</v>
      </c>
      <c r="RXX109" s="29">
        <v>12816</v>
      </c>
      <c r="RXY109" s="107">
        <v>12817</v>
      </c>
      <c r="RXZ109" s="29">
        <v>12818</v>
      </c>
      <c r="RYA109" s="107">
        <v>12819</v>
      </c>
      <c r="RYB109" s="29">
        <v>12820</v>
      </c>
      <c r="RYC109" s="107">
        <v>12821</v>
      </c>
      <c r="RYD109" s="29">
        <v>12822</v>
      </c>
      <c r="RYE109" s="107">
        <v>12823</v>
      </c>
      <c r="RYF109" s="29">
        <v>12824</v>
      </c>
      <c r="RYG109" s="107">
        <v>12825</v>
      </c>
      <c r="RYH109" s="29">
        <v>12826</v>
      </c>
      <c r="RYI109" s="107">
        <v>12827</v>
      </c>
      <c r="RYJ109" s="29">
        <v>12828</v>
      </c>
      <c r="RYK109" s="107">
        <v>12829</v>
      </c>
      <c r="RYL109" s="29">
        <v>12830</v>
      </c>
      <c r="RYM109" s="107">
        <v>12831</v>
      </c>
      <c r="RYN109" s="29">
        <v>12832</v>
      </c>
      <c r="RYO109" s="107">
        <v>12833</v>
      </c>
      <c r="RYP109" s="29">
        <v>12834</v>
      </c>
      <c r="RYQ109" s="107">
        <v>12835</v>
      </c>
      <c r="RYR109" s="29">
        <v>12836</v>
      </c>
      <c r="RYS109" s="107">
        <v>12837</v>
      </c>
      <c r="RYT109" s="29">
        <v>12838</v>
      </c>
      <c r="RYU109" s="107">
        <v>12839</v>
      </c>
      <c r="RYV109" s="29">
        <v>12840</v>
      </c>
      <c r="RYW109" s="107">
        <v>12841</v>
      </c>
      <c r="RYX109" s="29">
        <v>12842</v>
      </c>
      <c r="RYY109" s="107">
        <v>12843</v>
      </c>
      <c r="RYZ109" s="29">
        <v>12844</v>
      </c>
      <c r="RZA109" s="107">
        <v>12845</v>
      </c>
      <c r="RZB109" s="29">
        <v>12846</v>
      </c>
      <c r="RZC109" s="107">
        <v>12847</v>
      </c>
      <c r="RZD109" s="29">
        <v>12848</v>
      </c>
      <c r="RZE109" s="107">
        <v>12849</v>
      </c>
      <c r="RZF109" s="29">
        <v>12850</v>
      </c>
      <c r="RZG109" s="107">
        <v>12851</v>
      </c>
      <c r="RZH109" s="29">
        <v>12852</v>
      </c>
      <c r="RZI109" s="107">
        <v>12853</v>
      </c>
      <c r="RZJ109" s="29">
        <v>12854</v>
      </c>
      <c r="RZK109" s="107">
        <v>12855</v>
      </c>
      <c r="RZL109" s="29">
        <v>12856</v>
      </c>
      <c r="RZM109" s="107">
        <v>12857</v>
      </c>
      <c r="RZN109" s="29">
        <v>12858</v>
      </c>
      <c r="RZO109" s="107">
        <v>12859</v>
      </c>
      <c r="RZP109" s="29">
        <v>12860</v>
      </c>
      <c r="RZQ109" s="107">
        <v>12861</v>
      </c>
      <c r="RZR109" s="29">
        <v>12862</v>
      </c>
      <c r="RZS109" s="107">
        <v>12863</v>
      </c>
      <c r="RZT109" s="29">
        <v>12864</v>
      </c>
      <c r="RZU109" s="107">
        <v>12865</v>
      </c>
      <c r="RZV109" s="29">
        <v>12866</v>
      </c>
      <c r="RZW109" s="107">
        <v>12867</v>
      </c>
      <c r="RZX109" s="29">
        <v>12868</v>
      </c>
      <c r="RZY109" s="107">
        <v>12869</v>
      </c>
      <c r="RZZ109" s="29">
        <v>12870</v>
      </c>
      <c r="SAA109" s="107">
        <v>12871</v>
      </c>
      <c r="SAB109" s="29">
        <v>12872</v>
      </c>
      <c r="SAC109" s="107">
        <v>12873</v>
      </c>
      <c r="SAD109" s="29">
        <v>12874</v>
      </c>
      <c r="SAE109" s="107">
        <v>12875</v>
      </c>
      <c r="SAF109" s="29">
        <v>12876</v>
      </c>
      <c r="SAG109" s="107">
        <v>12877</v>
      </c>
      <c r="SAH109" s="29">
        <v>12878</v>
      </c>
      <c r="SAI109" s="107">
        <v>12879</v>
      </c>
      <c r="SAJ109" s="29">
        <v>12880</v>
      </c>
      <c r="SAK109" s="107">
        <v>12881</v>
      </c>
      <c r="SAL109" s="29">
        <v>12882</v>
      </c>
      <c r="SAM109" s="107">
        <v>12883</v>
      </c>
      <c r="SAN109" s="29">
        <v>12884</v>
      </c>
      <c r="SAO109" s="107">
        <v>12885</v>
      </c>
      <c r="SAP109" s="29">
        <v>12886</v>
      </c>
      <c r="SAQ109" s="107">
        <v>12887</v>
      </c>
      <c r="SAR109" s="29">
        <v>12888</v>
      </c>
      <c r="SAS109" s="107">
        <v>12889</v>
      </c>
      <c r="SAT109" s="29">
        <v>12890</v>
      </c>
      <c r="SAU109" s="107">
        <v>12891</v>
      </c>
      <c r="SAV109" s="29">
        <v>12892</v>
      </c>
      <c r="SAW109" s="107">
        <v>12893</v>
      </c>
      <c r="SAX109" s="29">
        <v>12894</v>
      </c>
      <c r="SAY109" s="107">
        <v>12895</v>
      </c>
      <c r="SAZ109" s="29">
        <v>12896</v>
      </c>
      <c r="SBA109" s="107">
        <v>12897</v>
      </c>
      <c r="SBB109" s="29">
        <v>12898</v>
      </c>
      <c r="SBC109" s="107">
        <v>12899</v>
      </c>
      <c r="SBD109" s="29">
        <v>12900</v>
      </c>
      <c r="SBE109" s="107">
        <v>12901</v>
      </c>
      <c r="SBF109" s="29">
        <v>12902</v>
      </c>
      <c r="SBG109" s="107">
        <v>12903</v>
      </c>
      <c r="SBH109" s="29">
        <v>12904</v>
      </c>
      <c r="SBI109" s="107">
        <v>12905</v>
      </c>
      <c r="SBJ109" s="29">
        <v>12906</v>
      </c>
      <c r="SBK109" s="107">
        <v>12907</v>
      </c>
      <c r="SBL109" s="29">
        <v>12908</v>
      </c>
      <c r="SBM109" s="107">
        <v>12909</v>
      </c>
      <c r="SBN109" s="29">
        <v>12910</v>
      </c>
      <c r="SBO109" s="107">
        <v>12911</v>
      </c>
      <c r="SBP109" s="29">
        <v>12912</v>
      </c>
      <c r="SBQ109" s="107">
        <v>12913</v>
      </c>
      <c r="SBR109" s="29">
        <v>12914</v>
      </c>
      <c r="SBS109" s="107">
        <v>12915</v>
      </c>
      <c r="SBT109" s="29">
        <v>12916</v>
      </c>
      <c r="SBU109" s="107">
        <v>12917</v>
      </c>
      <c r="SBV109" s="29">
        <v>12918</v>
      </c>
      <c r="SBW109" s="107">
        <v>12919</v>
      </c>
      <c r="SBX109" s="29">
        <v>12920</v>
      </c>
      <c r="SBY109" s="107">
        <v>12921</v>
      </c>
      <c r="SBZ109" s="29">
        <v>12922</v>
      </c>
      <c r="SCA109" s="107">
        <v>12923</v>
      </c>
      <c r="SCB109" s="29">
        <v>12924</v>
      </c>
      <c r="SCC109" s="107">
        <v>12925</v>
      </c>
      <c r="SCD109" s="29">
        <v>12926</v>
      </c>
      <c r="SCE109" s="107">
        <v>12927</v>
      </c>
      <c r="SCF109" s="29">
        <v>12928</v>
      </c>
      <c r="SCG109" s="107">
        <v>12929</v>
      </c>
      <c r="SCH109" s="29">
        <v>12930</v>
      </c>
      <c r="SCI109" s="107">
        <v>12931</v>
      </c>
      <c r="SCJ109" s="29">
        <v>12932</v>
      </c>
      <c r="SCK109" s="107">
        <v>12933</v>
      </c>
      <c r="SCL109" s="29">
        <v>12934</v>
      </c>
      <c r="SCM109" s="107">
        <v>12935</v>
      </c>
      <c r="SCN109" s="29">
        <v>12936</v>
      </c>
      <c r="SCO109" s="107">
        <v>12937</v>
      </c>
      <c r="SCP109" s="29">
        <v>12938</v>
      </c>
      <c r="SCQ109" s="107">
        <v>12939</v>
      </c>
      <c r="SCR109" s="29">
        <v>12940</v>
      </c>
      <c r="SCS109" s="107">
        <v>12941</v>
      </c>
      <c r="SCT109" s="29">
        <v>12942</v>
      </c>
      <c r="SCU109" s="107">
        <v>12943</v>
      </c>
      <c r="SCV109" s="29">
        <v>12944</v>
      </c>
      <c r="SCW109" s="107">
        <v>12945</v>
      </c>
      <c r="SCX109" s="29">
        <v>12946</v>
      </c>
      <c r="SCY109" s="107">
        <v>12947</v>
      </c>
      <c r="SCZ109" s="29">
        <v>12948</v>
      </c>
      <c r="SDA109" s="107">
        <v>12949</v>
      </c>
      <c r="SDB109" s="29">
        <v>12950</v>
      </c>
      <c r="SDC109" s="107">
        <v>12951</v>
      </c>
      <c r="SDD109" s="29">
        <v>12952</v>
      </c>
      <c r="SDE109" s="107">
        <v>12953</v>
      </c>
      <c r="SDF109" s="29">
        <v>12954</v>
      </c>
      <c r="SDG109" s="107">
        <v>12955</v>
      </c>
      <c r="SDH109" s="29">
        <v>12956</v>
      </c>
      <c r="SDI109" s="107">
        <v>12957</v>
      </c>
      <c r="SDJ109" s="29">
        <v>12958</v>
      </c>
      <c r="SDK109" s="107">
        <v>12959</v>
      </c>
      <c r="SDL109" s="29">
        <v>12960</v>
      </c>
      <c r="SDM109" s="107">
        <v>12961</v>
      </c>
      <c r="SDN109" s="29">
        <v>12962</v>
      </c>
      <c r="SDO109" s="107">
        <v>12963</v>
      </c>
      <c r="SDP109" s="29">
        <v>12964</v>
      </c>
      <c r="SDQ109" s="107">
        <v>12965</v>
      </c>
      <c r="SDR109" s="29">
        <v>12966</v>
      </c>
      <c r="SDS109" s="107">
        <v>12967</v>
      </c>
      <c r="SDT109" s="29">
        <v>12968</v>
      </c>
      <c r="SDU109" s="107">
        <v>12969</v>
      </c>
      <c r="SDV109" s="29">
        <v>12970</v>
      </c>
      <c r="SDW109" s="107">
        <v>12971</v>
      </c>
      <c r="SDX109" s="29">
        <v>12972</v>
      </c>
      <c r="SDY109" s="107">
        <v>12973</v>
      </c>
      <c r="SDZ109" s="29">
        <v>12974</v>
      </c>
      <c r="SEA109" s="107">
        <v>12975</v>
      </c>
      <c r="SEB109" s="29">
        <v>12976</v>
      </c>
      <c r="SEC109" s="107">
        <v>12977</v>
      </c>
      <c r="SED109" s="29">
        <v>12978</v>
      </c>
      <c r="SEE109" s="107">
        <v>12979</v>
      </c>
      <c r="SEF109" s="29">
        <v>12980</v>
      </c>
      <c r="SEG109" s="107">
        <v>12981</v>
      </c>
      <c r="SEH109" s="29">
        <v>12982</v>
      </c>
      <c r="SEI109" s="107">
        <v>12983</v>
      </c>
      <c r="SEJ109" s="29">
        <v>12984</v>
      </c>
      <c r="SEK109" s="107">
        <v>12985</v>
      </c>
      <c r="SEL109" s="29">
        <v>12986</v>
      </c>
      <c r="SEM109" s="107">
        <v>12987</v>
      </c>
      <c r="SEN109" s="29">
        <v>12988</v>
      </c>
      <c r="SEO109" s="107">
        <v>12989</v>
      </c>
      <c r="SEP109" s="29">
        <v>12990</v>
      </c>
      <c r="SEQ109" s="107">
        <v>12991</v>
      </c>
      <c r="SER109" s="29">
        <v>12992</v>
      </c>
      <c r="SES109" s="107">
        <v>12993</v>
      </c>
      <c r="SET109" s="29">
        <v>12994</v>
      </c>
      <c r="SEU109" s="107">
        <v>12995</v>
      </c>
      <c r="SEV109" s="29">
        <v>12996</v>
      </c>
      <c r="SEW109" s="107">
        <v>12997</v>
      </c>
      <c r="SEX109" s="29">
        <v>12998</v>
      </c>
      <c r="SEY109" s="107">
        <v>12999</v>
      </c>
      <c r="SEZ109" s="29">
        <v>13000</v>
      </c>
      <c r="SFA109" s="107">
        <v>13001</v>
      </c>
      <c r="SFB109" s="29">
        <v>13002</v>
      </c>
      <c r="SFC109" s="107">
        <v>13003</v>
      </c>
      <c r="SFD109" s="29">
        <v>13004</v>
      </c>
      <c r="SFE109" s="107">
        <v>13005</v>
      </c>
      <c r="SFF109" s="29">
        <v>13006</v>
      </c>
      <c r="SFG109" s="107">
        <v>13007</v>
      </c>
      <c r="SFH109" s="29">
        <v>13008</v>
      </c>
      <c r="SFI109" s="107">
        <v>13009</v>
      </c>
      <c r="SFJ109" s="29">
        <v>13010</v>
      </c>
      <c r="SFK109" s="107">
        <v>13011</v>
      </c>
      <c r="SFL109" s="29">
        <v>13012</v>
      </c>
      <c r="SFM109" s="107">
        <v>13013</v>
      </c>
      <c r="SFN109" s="29">
        <v>13014</v>
      </c>
      <c r="SFO109" s="107">
        <v>13015</v>
      </c>
      <c r="SFP109" s="29">
        <v>13016</v>
      </c>
      <c r="SFQ109" s="107">
        <v>13017</v>
      </c>
      <c r="SFR109" s="29">
        <v>13018</v>
      </c>
      <c r="SFS109" s="107">
        <v>13019</v>
      </c>
      <c r="SFT109" s="29">
        <v>13020</v>
      </c>
      <c r="SFU109" s="107">
        <v>13021</v>
      </c>
      <c r="SFV109" s="29">
        <v>13022</v>
      </c>
      <c r="SFW109" s="107">
        <v>13023</v>
      </c>
      <c r="SFX109" s="29">
        <v>13024</v>
      </c>
      <c r="SFY109" s="107">
        <v>13025</v>
      </c>
      <c r="SFZ109" s="29">
        <v>13026</v>
      </c>
      <c r="SGA109" s="107">
        <v>13027</v>
      </c>
      <c r="SGB109" s="29">
        <v>13028</v>
      </c>
      <c r="SGC109" s="107">
        <v>13029</v>
      </c>
      <c r="SGD109" s="29">
        <v>13030</v>
      </c>
      <c r="SGE109" s="107">
        <v>13031</v>
      </c>
      <c r="SGF109" s="29">
        <v>13032</v>
      </c>
      <c r="SGG109" s="107">
        <v>13033</v>
      </c>
      <c r="SGH109" s="29">
        <v>13034</v>
      </c>
      <c r="SGI109" s="107">
        <v>13035</v>
      </c>
      <c r="SGJ109" s="29">
        <v>13036</v>
      </c>
      <c r="SGK109" s="107">
        <v>13037</v>
      </c>
      <c r="SGL109" s="29">
        <v>13038</v>
      </c>
      <c r="SGM109" s="107">
        <v>13039</v>
      </c>
      <c r="SGN109" s="29">
        <v>13040</v>
      </c>
      <c r="SGO109" s="107">
        <v>13041</v>
      </c>
      <c r="SGP109" s="29">
        <v>13042</v>
      </c>
      <c r="SGQ109" s="107">
        <v>13043</v>
      </c>
      <c r="SGR109" s="29">
        <v>13044</v>
      </c>
      <c r="SGS109" s="107">
        <v>13045</v>
      </c>
      <c r="SGT109" s="29">
        <v>13046</v>
      </c>
      <c r="SGU109" s="107">
        <v>13047</v>
      </c>
      <c r="SGV109" s="29">
        <v>13048</v>
      </c>
      <c r="SGW109" s="107">
        <v>13049</v>
      </c>
      <c r="SGX109" s="29">
        <v>13050</v>
      </c>
      <c r="SGY109" s="107">
        <v>13051</v>
      </c>
      <c r="SGZ109" s="29">
        <v>13052</v>
      </c>
      <c r="SHA109" s="107">
        <v>13053</v>
      </c>
      <c r="SHB109" s="29">
        <v>13054</v>
      </c>
      <c r="SHC109" s="107">
        <v>13055</v>
      </c>
      <c r="SHD109" s="29">
        <v>13056</v>
      </c>
      <c r="SHE109" s="107">
        <v>13057</v>
      </c>
      <c r="SHF109" s="29">
        <v>13058</v>
      </c>
      <c r="SHG109" s="107">
        <v>13059</v>
      </c>
      <c r="SHH109" s="29">
        <v>13060</v>
      </c>
      <c r="SHI109" s="107">
        <v>13061</v>
      </c>
      <c r="SHJ109" s="29">
        <v>13062</v>
      </c>
      <c r="SHK109" s="107">
        <v>13063</v>
      </c>
      <c r="SHL109" s="29">
        <v>13064</v>
      </c>
      <c r="SHM109" s="107">
        <v>13065</v>
      </c>
      <c r="SHN109" s="29">
        <v>13066</v>
      </c>
      <c r="SHO109" s="107">
        <v>13067</v>
      </c>
      <c r="SHP109" s="29">
        <v>13068</v>
      </c>
      <c r="SHQ109" s="107">
        <v>13069</v>
      </c>
      <c r="SHR109" s="29">
        <v>13070</v>
      </c>
      <c r="SHS109" s="107">
        <v>13071</v>
      </c>
      <c r="SHT109" s="29">
        <v>13072</v>
      </c>
      <c r="SHU109" s="107">
        <v>13073</v>
      </c>
      <c r="SHV109" s="29">
        <v>13074</v>
      </c>
      <c r="SHW109" s="107">
        <v>13075</v>
      </c>
      <c r="SHX109" s="29">
        <v>13076</v>
      </c>
      <c r="SHY109" s="107">
        <v>13077</v>
      </c>
      <c r="SHZ109" s="29">
        <v>13078</v>
      </c>
      <c r="SIA109" s="107">
        <v>13079</v>
      </c>
      <c r="SIB109" s="29">
        <v>13080</v>
      </c>
      <c r="SIC109" s="107">
        <v>13081</v>
      </c>
      <c r="SID109" s="29">
        <v>13082</v>
      </c>
      <c r="SIE109" s="107">
        <v>13083</v>
      </c>
      <c r="SIF109" s="29">
        <v>13084</v>
      </c>
      <c r="SIG109" s="107">
        <v>13085</v>
      </c>
      <c r="SIH109" s="29">
        <v>13086</v>
      </c>
      <c r="SII109" s="107">
        <v>13087</v>
      </c>
      <c r="SIJ109" s="29">
        <v>13088</v>
      </c>
      <c r="SIK109" s="107">
        <v>13089</v>
      </c>
      <c r="SIL109" s="29">
        <v>13090</v>
      </c>
      <c r="SIM109" s="107">
        <v>13091</v>
      </c>
      <c r="SIN109" s="29">
        <v>13092</v>
      </c>
      <c r="SIO109" s="107">
        <v>13093</v>
      </c>
      <c r="SIP109" s="29">
        <v>13094</v>
      </c>
      <c r="SIQ109" s="107">
        <v>13095</v>
      </c>
      <c r="SIR109" s="29">
        <v>13096</v>
      </c>
      <c r="SIS109" s="107">
        <v>13097</v>
      </c>
      <c r="SIT109" s="29">
        <v>13098</v>
      </c>
      <c r="SIU109" s="107">
        <v>13099</v>
      </c>
      <c r="SIV109" s="29">
        <v>13100</v>
      </c>
      <c r="SIW109" s="107">
        <v>13101</v>
      </c>
      <c r="SIX109" s="29">
        <v>13102</v>
      </c>
      <c r="SIY109" s="107">
        <v>13103</v>
      </c>
      <c r="SIZ109" s="29">
        <v>13104</v>
      </c>
      <c r="SJA109" s="107">
        <v>13105</v>
      </c>
      <c r="SJB109" s="29">
        <v>13106</v>
      </c>
      <c r="SJC109" s="107">
        <v>13107</v>
      </c>
      <c r="SJD109" s="29">
        <v>13108</v>
      </c>
      <c r="SJE109" s="107">
        <v>13109</v>
      </c>
      <c r="SJF109" s="29">
        <v>13110</v>
      </c>
      <c r="SJG109" s="107">
        <v>13111</v>
      </c>
      <c r="SJH109" s="29">
        <v>13112</v>
      </c>
      <c r="SJI109" s="107">
        <v>13113</v>
      </c>
      <c r="SJJ109" s="29">
        <v>13114</v>
      </c>
      <c r="SJK109" s="107">
        <v>13115</v>
      </c>
      <c r="SJL109" s="29">
        <v>13116</v>
      </c>
      <c r="SJM109" s="107">
        <v>13117</v>
      </c>
      <c r="SJN109" s="29">
        <v>13118</v>
      </c>
      <c r="SJO109" s="107">
        <v>13119</v>
      </c>
      <c r="SJP109" s="29">
        <v>13120</v>
      </c>
      <c r="SJQ109" s="107">
        <v>13121</v>
      </c>
      <c r="SJR109" s="29">
        <v>13122</v>
      </c>
      <c r="SJS109" s="107">
        <v>13123</v>
      </c>
      <c r="SJT109" s="29">
        <v>13124</v>
      </c>
      <c r="SJU109" s="107">
        <v>13125</v>
      </c>
      <c r="SJV109" s="29">
        <v>13126</v>
      </c>
      <c r="SJW109" s="107">
        <v>13127</v>
      </c>
      <c r="SJX109" s="29">
        <v>13128</v>
      </c>
      <c r="SJY109" s="107">
        <v>13129</v>
      </c>
      <c r="SJZ109" s="29">
        <v>13130</v>
      </c>
      <c r="SKA109" s="107">
        <v>13131</v>
      </c>
      <c r="SKB109" s="29">
        <v>13132</v>
      </c>
      <c r="SKC109" s="107">
        <v>13133</v>
      </c>
      <c r="SKD109" s="29">
        <v>13134</v>
      </c>
      <c r="SKE109" s="107">
        <v>13135</v>
      </c>
      <c r="SKF109" s="29">
        <v>13136</v>
      </c>
      <c r="SKG109" s="107">
        <v>13137</v>
      </c>
      <c r="SKH109" s="29">
        <v>13138</v>
      </c>
      <c r="SKI109" s="107">
        <v>13139</v>
      </c>
      <c r="SKJ109" s="29">
        <v>13140</v>
      </c>
      <c r="SKK109" s="107">
        <v>13141</v>
      </c>
      <c r="SKL109" s="29">
        <v>13142</v>
      </c>
      <c r="SKM109" s="107">
        <v>13143</v>
      </c>
      <c r="SKN109" s="29">
        <v>13144</v>
      </c>
      <c r="SKO109" s="107">
        <v>13145</v>
      </c>
      <c r="SKP109" s="29">
        <v>13146</v>
      </c>
      <c r="SKQ109" s="107">
        <v>13147</v>
      </c>
      <c r="SKR109" s="29">
        <v>13148</v>
      </c>
      <c r="SKS109" s="107">
        <v>13149</v>
      </c>
      <c r="SKT109" s="29">
        <v>13150</v>
      </c>
      <c r="SKU109" s="107">
        <v>13151</v>
      </c>
      <c r="SKV109" s="29">
        <v>13152</v>
      </c>
      <c r="SKW109" s="107">
        <v>13153</v>
      </c>
      <c r="SKX109" s="29">
        <v>13154</v>
      </c>
      <c r="SKY109" s="107">
        <v>13155</v>
      </c>
      <c r="SKZ109" s="29">
        <v>13156</v>
      </c>
      <c r="SLA109" s="107">
        <v>13157</v>
      </c>
      <c r="SLB109" s="29">
        <v>13158</v>
      </c>
      <c r="SLC109" s="107">
        <v>13159</v>
      </c>
      <c r="SLD109" s="29">
        <v>13160</v>
      </c>
      <c r="SLE109" s="107">
        <v>13161</v>
      </c>
      <c r="SLF109" s="29">
        <v>13162</v>
      </c>
      <c r="SLG109" s="107">
        <v>13163</v>
      </c>
      <c r="SLH109" s="29">
        <v>13164</v>
      </c>
      <c r="SLI109" s="107">
        <v>13165</v>
      </c>
      <c r="SLJ109" s="29">
        <v>13166</v>
      </c>
      <c r="SLK109" s="107">
        <v>13167</v>
      </c>
      <c r="SLL109" s="29">
        <v>13168</v>
      </c>
      <c r="SLM109" s="107">
        <v>13169</v>
      </c>
      <c r="SLN109" s="29">
        <v>13170</v>
      </c>
      <c r="SLO109" s="107">
        <v>13171</v>
      </c>
      <c r="SLP109" s="29">
        <v>13172</v>
      </c>
      <c r="SLQ109" s="107">
        <v>13173</v>
      </c>
      <c r="SLR109" s="29">
        <v>13174</v>
      </c>
      <c r="SLS109" s="107">
        <v>13175</v>
      </c>
      <c r="SLT109" s="29">
        <v>13176</v>
      </c>
      <c r="SLU109" s="107">
        <v>13177</v>
      </c>
      <c r="SLV109" s="29">
        <v>13178</v>
      </c>
      <c r="SLW109" s="107">
        <v>13179</v>
      </c>
      <c r="SLX109" s="29">
        <v>13180</v>
      </c>
      <c r="SLY109" s="107">
        <v>13181</v>
      </c>
      <c r="SLZ109" s="29">
        <v>13182</v>
      </c>
      <c r="SMA109" s="107">
        <v>13183</v>
      </c>
      <c r="SMB109" s="29">
        <v>13184</v>
      </c>
      <c r="SMC109" s="107">
        <v>13185</v>
      </c>
      <c r="SMD109" s="29">
        <v>13186</v>
      </c>
      <c r="SME109" s="107">
        <v>13187</v>
      </c>
      <c r="SMF109" s="29">
        <v>13188</v>
      </c>
      <c r="SMG109" s="107">
        <v>13189</v>
      </c>
      <c r="SMH109" s="29">
        <v>13190</v>
      </c>
      <c r="SMI109" s="107">
        <v>13191</v>
      </c>
      <c r="SMJ109" s="29">
        <v>13192</v>
      </c>
      <c r="SMK109" s="107">
        <v>13193</v>
      </c>
      <c r="SML109" s="29">
        <v>13194</v>
      </c>
      <c r="SMM109" s="107">
        <v>13195</v>
      </c>
      <c r="SMN109" s="29">
        <v>13196</v>
      </c>
      <c r="SMO109" s="107">
        <v>13197</v>
      </c>
      <c r="SMP109" s="29">
        <v>13198</v>
      </c>
      <c r="SMQ109" s="107">
        <v>13199</v>
      </c>
      <c r="SMR109" s="29">
        <v>13200</v>
      </c>
      <c r="SMS109" s="107">
        <v>13201</v>
      </c>
      <c r="SMT109" s="29">
        <v>13202</v>
      </c>
      <c r="SMU109" s="107">
        <v>13203</v>
      </c>
      <c r="SMV109" s="29">
        <v>13204</v>
      </c>
      <c r="SMW109" s="107">
        <v>13205</v>
      </c>
      <c r="SMX109" s="29">
        <v>13206</v>
      </c>
      <c r="SMY109" s="107">
        <v>13207</v>
      </c>
      <c r="SMZ109" s="29">
        <v>13208</v>
      </c>
      <c r="SNA109" s="107">
        <v>13209</v>
      </c>
      <c r="SNB109" s="29">
        <v>13210</v>
      </c>
      <c r="SNC109" s="107">
        <v>13211</v>
      </c>
      <c r="SND109" s="29">
        <v>13212</v>
      </c>
      <c r="SNE109" s="107">
        <v>13213</v>
      </c>
      <c r="SNF109" s="29">
        <v>13214</v>
      </c>
      <c r="SNG109" s="107">
        <v>13215</v>
      </c>
      <c r="SNH109" s="29">
        <v>13216</v>
      </c>
      <c r="SNI109" s="107">
        <v>13217</v>
      </c>
      <c r="SNJ109" s="29">
        <v>13218</v>
      </c>
      <c r="SNK109" s="107">
        <v>13219</v>
      </c>
      <c r="SNL109" s="29">
        <v>13220</v>
      </c>
      <c r="SNM109" s="107">
        <v>13221</v>
      </c>
      <c r="SNN109" s="29">
        <v>13222</v>
      </c>
      <c r="SNO109" s="107">
        <v>13223</v>
      </c>
      <c r="SNP109" s="29">
        <v>13224</v>
      </c>
      <c r="SNQ109" s="107">
        <v>13225</v>
      </c>
      <c r="SNR109" s="29">
        <v>13226</v>
      </c>
      <c r="SNS109" s="107">
        <v>13227</v>
      </c>
      <c r="SNT109" s="29">
        <v>13228</v>
      </c>
      <c r="SNU109" s="107">
        <v>13229</v>
      </c>
      <c r="SNV109" s="29">
        <v>13230</v>
      </c>
      <c r="SNW109" s="107">
        <v>13231</v>
      </c>
      <c r="SNX109" s="29">
        <v>13232</v>
      </c>
      <c r="SNY109" s="107">
        <v>13233</v>
      </c>
      <c r="SNZ109" s="29">
        <v>13234</v>
      </c>
      <c r="SOA109" s="107">
        <v>13235</v>
      </c>
      <c r="SOB109" s="29">
        <v>13236</v>
      </c>
      <c r="SOC109" s="107">
        <v>13237</v>
      </c>
      <c r="SOD109" s="29">
        <v>13238</v>
      </c>
      <c r="SOE109" s="107">
        <v>13239</v>
      </c>
      <c r="SOF109" s="29">
        <v>13240</v>
      </c>
      <c r="SOG109" s="107">
        <v>13241</v>
      </c>
      <c r="SOH109" s="29">
        <v>13242</v>
      </c>
      <c r="SOI109" s="107">
        <v>13243</v>
      </c>
      <c r="SOJ109" s="29">
        <v>13244</v>
      </c>
      <c r="SOK109" s="107">
        <v>13245</v>
      </c>
      <c r="SOL109" s="29">
        <v>13246</v>
      </c>
      <c r="SOM109" s="107">
        <v>13247</v>
      </c>
      <c r="SON109" s="29">
        <v>13248</v>
      </c>
      <c r="SOO109" s="107">
        <v>13249</v>
      </c>
      <c r="SOP109" s="29">
        <v>13250</v>
      </c>
      <c r="SOQ109" s="107">
        <v>13251</v>
      </c>
      <c r="SOR109" s="29">
        <v>13252</v>
      </c>
      <c r="SOS109" s="107">
        <v>13253</v>
      </c>
      <c r="SOT109" s="29">
        <v>13254</v>
      </c>
      <c r="SOU109" s="107">
        <v>13255</v>
      </c>
      <c r="SOV109" s="29">
        <v>13256</v>
      </c>
      <c r="SOW109" s="107">
        <v>13257</v>
      </c>
      <c r="SOX109" s="29">
        <v>13258</v>
      </c>
      <c r="SOY109" s="107">
        <v>13259</v>
      </c>
      <c r="SOZ109" s="29">
        <v>13260</v>
      </c>
      <c r="SPA109" s="107">
        <v>13261</v>
      </c>
      <c r="SPB109" s="29">
        <v>13262</v>
      </c>
      <c r="SPC109" s="107">
        <v>13263</v>
      </c>
      <c r="SPD109" s="29">
        <v>13264</v>
      </c>
      <c r="SPE109" s="107">
        <v>13265</v>
      </c>
      <c r="SPF109" s="29">
        <v>13266</v>
      </c>
      <c r="SPG109" s="107">
        <v>13267</v>
      </c>
      <c r="SPH109" s="29">
        <v>13268</v>
      </c>
      <c r="SPI109" s="107">
        <v>13269</v>
      </c>
      <c r="SPJ109" s="29">
        <v>13270</v>
      </c>
      <c r="SPK109" s="107">
        <v>13271</v>
      </c>
      <c r="SPL109" s="29">
        <v>13272</v>
      </c>
      <c r="SPM109" s="107">
        <v>13273</v>
      </c>
      <c r="SPN109" s="29">
        <v>13274</v>
      </c>
      <c r="SPO109" s="107">
        <v>13275</v>
      </c>
      <c r="SPP109" s="29">
        <v>13276</v>
      </c>
      <c r="SPQ109" s="107">
        <v>13277</v>
      </c>
      <c r="SPR109" s="29">
        <v>13278</v>
      </c>
      <c r="SPS109" s="107">
        <v>13279</v>
      </c>
      <c r="SPT109" s="29">
        <v>13280</v>
      </c>
      <c r="SPU109" s="107">
        <v>13281</v>
      </c>
      <c r="SPV109" s="29">
        <v>13282</v>
      </c>
      <c r="SPW109" s="107">
        <v>13283</v>
      </c>
      <c r="SPX109" s="29">
        <v>13284</v>
      </c>
      <c r="SPY109" s="107">
        <v>13285</v>
      </c>
      <c r="SPZ109" s="29">
        <v>13286</v>
      </c>
      <c r="SQA109" s="107">
        <v>13287</v>
      </c>
      <c r="SQB109" s="29">
        <v>13288</v>
      </c>
      <c r="SQC109" s="107">
        <v>13289</v>
      </c>
      <c r="SQD109" s="29">
        <v>13290</v>
      </c>
      <c r="SQE109" s="107">
        <v>13291</v>
      </c>
      <c r="SQF109" s="29">
        <v>13292</v>
      </c>
      <c r="SQG109" s="107">
        <v>13293</v>
      </c>
      <c r="SQH109" s="29">
        <v>13294</v>
      </c>
      <c r="SQI109" s="107">
        <v>13295</v>
      </c>
      <c r="SQJ109" s="29">
        <v>13296</v>
      </c>
      <c r="SQK109" s="107">
        <v>13297</v>
      </c>
      <c r="SQL109" s="29">
        <v>13298</v>
      </c>
      <c r="SQM109" s="107">
        <v>13299</v>
      </c>
      <c r="SQN109" s="29">
        <v>13300</v>
      </c>
      <c r="SQO109" s="107">
        <v>13301</v>
      </c>
      <c r="SQP109" s="29">
        <v>13302</v>
      </c>
      <c r="SQQ109" s="107">
        <v>13303</v>
      </c>
      <c r="SQR109" s="29">
        <v>13304</v>
      </c>
      <c r="SQS109" s="107">
        <v>13305</v>
      </c>
      <c r="SQT109" s="29">
        <v>13306</v>
      </c>
      <c r="SQU109" s="107">
        <v>13307</v>
      </c>
      <c r="SQV109" s="29">
        <v>13308</v>
      </c>
      <c r="SQW109" s="107">
        <v>13309</v>
      </c>
      <c r="SQX109" s="29">
        <v>13310</v>
      </c>
      <c r="SQY109" s="107">
        <v>13311</v>
      </c>
      <c r="SQZ109" s="29">
        <v>13312</v>
      </c>
      <c r="SRA109" s="107">
        <v>13313</v>
      </c>
      <c r="SRB109" s="29">
        <v>13314</v>
      </c>
      <c r="SRC109" s="107">
        <v>13315</v>
      </c>
      <c r="SRD109" s="29">
        <v>13316</v>
      </c>
      <c r="SRE109" s="107">
        <v>13317</v>
      </c>
      <c r="SRF109" s="29">
        <v>13318</v>
      </c>
      <c r="SRG109" s="107">
        <v>13319</v>
      </c>
      <c r="SRH109" s="29">
        <v>13320</v>
      </c>
      <c r="SRI109" s="107">
        <v>13321</v>
      </c>
      <c r="SRJ109" s="29">
        <v>13322</v>
      </c>
      <c r="SRK109" s="107">
        <v>13323</v>
      </c>
      <c r="SRL109" s="29">
        <v>13324</v>
      </c>
      <c r="SRM109" s="107">
        <v>13325</v>
      </c>
      <c r="SRN109" s="29">
        <v>13326</v>
      </c>
      <c r="SRO109" s="107">
        <v>13327</v>
      </c>
      <c r="SRP109" s="29">
        <v>13328</v>
      </c>
      <c r="SRQ109" s="107">
        <v>13329</v>
      </c>
      <c r="SRR109" s="29">
        <v>13330</v>
      </c>
      <c r="SRS109" s="107">
        <v>13331</v>
      </c>
      <c r="SRT109" s="29">
        <v>13332</v>
      </c>
      <c r="SRU109" s="107">
        <v>13333</v>
      </c>
      <c r="SRV109" s="29">
        <v>13334</v>
      </c>
      <c r="SRW109" s="107">
        <v>13335</v>
      </c>
      <c r="SRX109" s="29">
        <v>13336</v>
      </c>
      <c r="SRY109" s="107">
        <v>13337</v>
      </c>
      <c r="SRZ109" s="29">
        <v>13338</v>
      </c>
      <c r="SSA109" s="107">
        <v>13339</v>
      </c>
      <c r="SSB109" s="29">
        <v>13340</v>
      </c>
      <c r="SSC109" s="107">
        <v>13341</v>
      </c>
      <c r="SSD109" s="29">
        <v>13342</v>
      </c>
      <c r="SSE109" s="107">
        <v>13343</v>
      </c>
      <c r="SSF109" s="29">
        <v>13344</v>
      </c>
      <c r="SSG109" s="107">
        <v>13345</v>
      </c>
      <c r="SSH109" s="29">
        <v>13346</v>
      </c>
      <c r="SSI109" s="107">
        <v>13347</v>
      </c>
      <c r="SSJ109" s="29">
        <v>13348</v>
      </c>
      <c r="SSK109" s="107">
        <v>13349</v>
      </c>
      <c r="SSL109" s="29">
        <v>13350</v>
      </c>
      <c r="SSM109" s="107">
        <v>13351</v>
      </c>
      <c r="SSN109" s="29">
        <v>13352</v>
      </c>
      <c r="SSO109" s="107">
        <v>13353</v>
      </c>
      <c r="SSP109" s="29">
        <v>13354</v>
      </c>
      <c r="SSQ109" s="107">
        <v>13355</v>
      </c>
      <c r="SSR109" s="29">
        <v>13356</v>
      </c>
      <c r="SSS109" s="107">
        <v>13357</v>
      </c>
      <c r="SST109" s="29">
        <v>13358</v>
      </c>
      <c r="SSU109" s="107">
        <v>13359</v>
      </c>
      <c r="SSV109" s="29">
        <v>13360</v>
      </c>
      <c r="SSW109" s="107">
        <v>13361</v>
      </c>
      <c r="SSX109" s="29">
        <v>13362</v>
      </c>
      <c r="SSY109" s="107">
        <v>13363</v>
      </c>
      <c r="SSZ109" s="29">
        <v>13364</v>
      </c>
      <c r="STA109" s="107">
        <v>13365</v>
      </c>
      <c r="STB109" s="29">
        <v>13366</v>
      </c>
      <c r="STC109" s="107">
        <v>13367</v>
      </c>
      <c r="STD109" s="29">
        <v>13368</v>
      </c>
      <c r="STE109" s="107">
        <v>13369</v>
      </c>
      <c r="STF109" s="29">
        <v>13370</v>
      </c>
      <c r="STG109" s="107">
        <v>13371</v>
      </c>
      <c r="STH109" s="29">
        <v>13372</v>
      </c>
      <c r="STI109" s="107">
        <v>13373</v>
      </c>
      <c r="STJ109" s="29">
        <v>13374</v>
      </c>
      <c r="STK109" s="107">
        <v>13375</v>
      </c>
      <c r="STL109" s="29">
        <v>13376</v>
      </c>
      <c r="STM109" s="107">
        <v>13377</v>
      </c>
      <c r="STN109" s="29">
        <v>13378</v>
      </c>
      <c r="STO109" s="107">
        <v>13379</v>
      </c>
      <c r="STP109" s="29">
        <v>13380</v>
      </c>
      <c r="STQ109" s="107">
        <v>13381</v>
      </c>
      <c r="STR109" s="29">
        <v>13382</v>
      </c>
      <c r="STS109" s="107">
        <v>13383</v>
      </c>
      <c r="STT109" s="29">
        <v>13384</v>
      </c>
      <c r="STU109" s="107">
        <v>13385</v>
      </c>
      <c r="STV109" s="29">
        <v>13386</v>
      </c>
      <c r="STW109" s="107">
        <v>13387</v>
      </c>
      <c r="STX109" s="29">
        <v>13388</v>
      </c>
      <c r="STY109" s="107">
        <v>13389</v>
      </c>
      <c r="STZ109" s="29">
        <v>13390</v>
      </c>
      <c r="SUA109" s="107">
        <v>13391</v>
      </c>
      <c r="SUB109" s="29">
        <v>13392</v>
      </c>
      <c r="SUC109" s="107">
        <v>13393</v>
      </c>
      <c r="SUD109" s="29">
        <v>13394</v>
      </c>
      <c r="SUE109" s="107">
        <v>13395</v>
      </c>
      <c r="SUF109" s="29">
        <v>13396</v>
      </c>
      <c r="SUG109" s="107">
        <v>13397</v>
      </c>
      <c r="SUH109" s="29">
        <v>13398</v>
      </c>
      <c r="SUI109" s="107">
        <v>13399</v>
      </c>
      <c r="SUJ109" s="29">
        <v>13400</v>
      </c>
      <c r="SUK109" s="107">
        <v>13401</v>
      </c>
      <c r="SUL109" s="29">
        <v>13402</v>
      </c>
      <c r="SUM109" s="107">
        <v>13403</v>
      </c>
      <c r="SUN109" s="29">
        <v>13404</v>
      </c>
      <c r="SUO109" s="107">
        <v>13405</v>
      </c>
      <c r="SUP109" s="29">
        <v>13406</v>
      </c>
      <c r="SUQ109" s="107">
        <v>13407</v>
      </c>
      <c r="SUR109" s="29">
        <v>13408</v>
      </c>
      <c r="SUS109" s="107">
        <v>13409</v>
      </c>
      <c r="SUT109" s="29">
        <v>13410</v>
      </c>
      <c r="SUU109" s="107">
        <v>13411</v>
      </c>
      <c r="SUV109" s="29">
        <v>13412</v>
      </c>
      <c r="SUW109" s="107">
        <v>13413</v>
      </c>
      <c r="SUX109" s="29">
        <v>13414</v>
      </c>
      <c r="SUY109" s="107">
        <v>13415</v>
      </c>
      <c r="SUZ109" s="29">
        <v>13416</v>
      </c>
      <c r="SVA109" s="107">
        <v>13417</v>
      </c>
      <c r="SVB109" s="29">
        <v>13418</v>
      </c>
      <c r="SVC109" s="107">
        <v>13419</v>
      </c>
      <c r="SVD109" s="29">
        <v>13420</v>
      </c>
      <c r="SVE109" s="107">
        <v>13421</v>
      </c>
      <c r="SVF109" s="29">
        <v>13422</v>
      </c>
      <c r="SVG109" s="107">
        <v>13423</v>
      </c>
      <c r="SVH109" s="29">
        <v>13424</v>
      </c>
      <c r="SVI109" s="107">
        <v>13425</v>
      </c>
      <c r="SVJ109" s="29">
        <v>13426</v>
      </c>
      <c r="SVK109" s="107">
        <v>13427</v>
      </c>
      <c r="SVL109" s="29">
        <v>13428</v>
      </c>
      <c r="SVM109" s="107">
        <v>13429</v>
      </c>
      <c r="SVN109" s="29">
        <v>13430</v>
      </c>
      <c r="SVO109" s="107">
        <v>13431</v>
      </c>
      <c r="SVP109" s="29">
        <v>13432</v>
      </c>
      <c r="SVQ109" s="107">
        <v>13433</v>
      </c>
      <c r="SVR109" s="29">
        <v>13434</v>
      </c>
      <c r="SVS109" s="107">
        <v>13435</v>
      </c>
      <c r="SVT109" s="29">
        <v>13436</v>
      </c>
      <c r="SVU109" s="107">
        <v>13437</v>
      </c>
      <c r="SVV109" s="29">
        <v>13438</v>
      </c>
      <c r="SVW109" s="107">
        <v>13439</v>
      </c>
      <c r="SVX109" s="29">
        <v>13440</v>
      </c>
      <c r="SVY109" s="107">
        <v>13441</v>
      </c>
      <c r="SVZ109" s="29">
        <v>13442</v>
      </c>
      <c r="SWA109" s="107">
        <v>13443</v>
      </c>
      <c r="SWB109" s="29">
        <v>13444</v>
      </c>
      <c r="SWC109" s="107">
        <v>13445</v>
      </c>
      <c r="SWD109" s="29">
        <v>13446</v>
      </c>
      <c r="SWE109" s="107">
        <v>13447</v>
      </c>
      <c r="SWF109" s="29">
        <v>13448</v>
      </c>
      <c r="SWG109" s="107">
        <v>13449</v>
      </c>
      <c r="SWH109" s="29">
        <v>13450</v>
      </c>
      <c r="SWI109" s="107">
        <v>13451</v>
      </c>
      <c r="SWJ109" s="29">
        <v>13452</v>
      </c>
      <c r="SWK109" s="107">
        <v>13453</v>
      </c>
      <c r="SWL109" s="29">
        <v>13454</v>
      </c>
      <c r="SWM109" s="107">
        <v>13455</v>
      </c>
      <c r="SWN109" s="29">
        <v>13456</v>
      </c>
      <c r="SWO109" s="107">
        <v>13457</v>
      </c>
      <c r="SWP109" s="29">
        <v>13458</v>
      </c>
      <c r="SWQ109" s="107">
        <v>13459</v>
      </c>
      <c r="SWR109" s="29">
        <v>13460</v>
      </c>
      <c r="SWS109" s="107">
        <v>13461</v>
      </c>
      <c r="SWT109" s="29">
        <v>13462</v>
      </c>
      <c r="SWU109" s="107">
        <v>13463</v>
      </c>
      <c r="SWV109" s="29">
        <v>13464</v>
      </c>
      <c r="SWW109" s="107">
        <v>13465</v>
      </c>
      <c r="SWX109" s="29">
        <v>13466</v>
      </c>
      <c r="SWY109" s="107">
        <v>13467</v>
      </c>
      <c r="SWZ109" s="29">
        <v>13468</v>
      </c>
      <c r="SXA109" s="107">
        <v>13469</v>
      </c>
      <c r="SXB109" s="29">
        <v>13470</v>
      </c>
      <c r="SXC109" s="107">
        <v>13471</v>
      </c>
      <c r="SXD109" s="29">
        <v>13472</v>
      </c>
      <c r="SXE109" s="107">
        <v>13473</v>
      </c>
      <c r="SXF109" s="29">
        <v>13474</v>
      </c>
      <c r="SXG109" s="107">
        <v>13475</v>
      </c>
      <c r="SXH109" s="29">
        <v>13476</v>
      </c>
      <c r="SXI109" s="107">
        <v>13477</v>
      </c>
      <c r="SXJ109" s="29">
        <v>13478</v>
      </c>
      <c r="SXK109" s="107">
        <v>13479</v>
      </c>
      <c r="SXL109" s="29">
        <v>13480</v>
      </c>
      <c r="SXM109" s="107">
        <v>13481</v>
      </c>
      <c r="SXN109" s="29">
        <v>13482</v>
      </c>
      <c r="SXO109" s="107">
        <v>13483</v>
      </c>
      <c r="SXP109" s="29">
        <v>13484</v>
      </c>
      <c r="SXQ109" s="107">
        <v>13485</v>
      </c>
      <c r="SXR109" s="29">
        <v>13486</v>
      </c>
      <c r="SXS109" s="107">
        <v>13487</v>
      </c>
      <c r="SXT109" s="29">
        <v>13488</v>
      </c>
      <c r="SXU109" s="107">
        <v>13489</v>
      </c>
      <c r="SXV109" s="29">
        <v>13490</v>
      </c>
      <c r="SXW109" s="107">
        <v>13491</v>
      </c>
      <c r="SXX109" s="29">
        <v>13492</v>
      </c>
      <c r="SXY109" s="107">
        <v>13493</v>
      </c>
      <c r="SXZ109" s="29">
        <v>13494</v>
      </c>
      <c r="SYA109" s="107">
        <v>13495</v>
      </c>
      <c r="SYB109" s="29">
        <v>13496</v>
      </c>
      <c r="SYC109" s="107">
        <v>13497</v>
      </c>
      <c r="SYD109" s="29">
        <v>13498</v>
      </c>
      <c r="SYE109" s="107">
        <v>13499</v>
      </c>
      <c r="SYF109" s="29">
        <v>13500</v>
      </c>
      <c r="SYG109" s="107">
        <v>13501</v>
      </c>
      <c r="SYH109" s="29">
        <v>13502</v>
      </c>
      <c r="SYI109" s="107">
        <v>13503</v>
      </c>
      <c r="SYJ109" s="29">
        <v>13504</v>
      </c>
      <c r="SYK109" s="107">
        <v>13505</v>
      </c>
      <c r="SYL109" s="29">
        <v>13506</v>
      </c>
      <c r="SYM109" s="107">
        <v>13507</v>
      </c>
      <c r="SYN109" s="29">
        <v>13508</v>
      </c>
      <c r="SYO109" s="107">
        <v>13509</v>
      </c>
      <c r="SYP109" s="29">
        <v>13510</v>
      </c>
      <c r="SYQ109" s="107">
        <v>13511</v>
      </c>
      <c r="SYR109" s="29">
        <v>13512</v>
      </c>
      <c r="SYS109" s="107">
        <v>13513</v>
      </c>
      <c r="SYT109" s="29">
        <v>13514</v>
      </c>
      <c r="SYU109" s="107">
        <v>13515</v>
      </c>
      <c r="SYV109" s="29">
        <v>13516</v>
      </c>
      <c r="SYW109" s="107">
        <v>13517</v>
      </c>
      <c r="SYX109" s="29">
        <v>13518</v>
      </c>
      <c r="SYY109" s="107">
        <v>13519</v>
      </c>
      <c r="SYZ109" s="29">
        <v>13520</v>
      </c>
      <c r="SZA109" s="107">
        <v>13521</v>
      </c>
      <c r="SZB109" s="29">
        <v>13522</v>
      </c>
      <c r="SZC109" s="107">
        <v>13523</v>
      </c>
      <c r="SZD109" s="29">
        <v>13524</v>
      </c>
      <c r="SZE109" s="107">
        <v>13525</v>
      </c>
      <c r="SZF109" s="29">
        <v>13526</v>
      </c>
      <c r="SZG109" s="107">
        <v>13527</v>
      </c>
      <c r="SZH109" s="29">
        <v>13528</v>
      </c>
      <c r="SZI109" s="107">
        <v>13529</v>
      </c>
      <c r="SZJ109" s="29">
        <v>13530</v>
      </c>
      <c r="SZK109" s="107">
        <v>13531</v>
      </c>
      <c r="SZL109" s="29">
        <v>13532</v>
      </c>
      <c r="SZM109" s="107">
        <v>13533</v>
      </c>
      <c r="SZN109" s="29">
        <v>13534</v>
      </c>
      <c r="SZO109" s="107">
        <v>13535</v>
      </c>
      <c r="SZP109" s="29">
        <v>13536</v>
      </c>
      <c r="SZQ109" s="107">
        <v>13537</v>
      </c>
      <c r="SZR109" s="29">
        <v>13538</v>
      </c>
      <c r="SZS109" s="107">
        <v>13539</v>
      </c>
      <c r="SZT109" s="29">
        <v>13540</v>
      </c>
      <c r="SZU109" s="107">
        <v>13541</v>
      </c>
      <c r="SZV109" s="29">
        <v>13542</v>
      </c>
      <c r="SZW109" s="107">
        <v>13543</v>
      </c>
      <c r="SZX109" s="29">
        <v>13544</v>
      </c>
      <c r="SZY109" s="107">
        <v>13545</v>
      </c>
      <c r="SZZ109" s="29">
        <v>13546</v>
      </c>
      <c r="TAA109" s="107">
        <v>13547</v>
      </c>
      <c r="TAB109" s="29">
        <v>13548</v>
      </c>
      <c r="TAC109" s="107">
        <v>13549</v>
      </c>
      <c r="TAD109" s="29">
        <v>13550</v>
      </c>
      <c r="TAE109" s="107">
        <v>13551</v>
      </c>
      <c r="TAF109" s="29">
        <v>13552</v>
      </c>
      <c r="TAG109" s="107">
        <v>13553</v>
      </c>
      <c r="TAH109" s="29">
        <v>13554</v>
      </c>
      <c r="TAI109" s="107">
        <v>13555</v>
      </c>
      <c r="TAJ109" s="29">
        <v>13556</v>
      </c>
      <c r="TAK109" s="107">
        <v>13557</v>
      </c>
      <c r="TAL109" s="29">
        <v>13558</v>
      </c>
      <c r="TAM109" s="107">
        <v>13559</v>
      </c>
      <c r="TAN109" s="29">
        <v>13560</v>
      </c>
      <c r="TAO109" s="107">
        <v>13561</v>
      </c>
      <c r="TAP109" s="29">
        <v>13562</v>
      </c>
      <c r="TAQ109" s="107">
        <v>13563</v>
      </c>
      <c r="TAR109" s="29">
        <v>13564</v>
      </c>
      <c r="TAS109" s="107">
        <v>13565</v>
      </c>
      <c r="TAT109" s="29">
        <v>13566</v>
      </c>
      <c r="TAU109" s="107">
        <v>13567</v>
      </c>
      <c r="TAV109" s="29">
        <v>13568</v>
      </c>
      <c r="TAW109" s="107">
        <v>13569</v>
      </c>
      <c r="TAX109" s="29">
        <v>13570</v>
      </c>
      <c r="TAY109" s="107">
        <v>13571</v>
      </c>
      <c r="TAZ109" s="29">
        <v>13572</v>
      </c>
      <c r="TBA109" s="107">
        <v>13573</v>
      </c>
      <c r="TBB109" s="29">
        <v>13574</v>
      </c>
      <c r="TBC109" s="107">
        <v>13575</v>
      </c>
      <c r="TBD109" s="29">
        <v>13576</v>
      </c>
      <c r="TBE109" s="107">
        <v>13577</v>
      </c>
      <c r="TBF109" s="29">
        <v>13578</v>
      </c>
      <c r="TBG109" s="107">
        <v>13579</v>
      </c>
      <c r="TBH109" s="29">
        <v>13580</v>
      </c>
      <c r="TBI109" s="107">
        <v>13581</v>
      </c>
      <c r="TBJ109" s="29">
        <v>13582</v>
      </c>
      <c r="TBK109" s="107">
        <v>13583</v>
      </c>
      <c r="TBL109" s="29">
        <v>13584</v>
      </c>
      <c r="TBM109" s="107">
        <v>13585</v>
      </c>
      <c r="TBN109" s="29">
        <v>13586</v>
      </c>
      <c r="TBO109" s="107">
        <v>13587</v>
      </c>
      <c r="TBP109" s="29">
        <v>13588</v>
      </c>
      <c r="TBQ109" s="107">
        <v>13589</v>
      </c>
      <c r="TBR109" s="29">
        <v>13590</v>
      </c>
      <c r="TBS109" s="107">
        <v>13591</v>
      </c>
      <c r="TBT109" s="29">
        <v>13592</v>
      </c>
      <c r="TBU109" s="107">
        <v>13593</v>
      </c>
      <c r="TBV109" s="29">
        <v>13594</v>
      </c>
      <c r="TBW109" s="107">
        <v>13595</v>
      </c>
      <c r="TBX109" s="29">
        <v>13596</v>
      </c>
      <c r="TBY109" s="107">
        <v>13597</v>
      </c>
      <c r="TBZ109" s="29">
        <v>13598</v>
      </c>
      <c r="TCA109" s="107">
        <v>13599</v>
      </c>
      <c r="TCB109" s="29">
        <v>13600</v>
      </c>
      <c r="TCC109" s="107">
        <v>13601</v>
      </c>
      <c r="TCD109" s="29">
        <v>13602</v>
      </c>
      <c r="TCE109" s="107">
        <v>13603</v>
      </c>
      <c r="TCF109" s="29">
        <v>13604</v>
      </c>
      <c r="TCG109" s="107">
        <v>13605</v>
      </c>
      <c r="TCH109" s="29">
        <v>13606</v>
      </c>
      <c r="TCI109" s="107">
        <v>13607</v>
      </c>
      <c r="TCJ109" s="29">
        <v>13608</v>
      </c>
      <c r="TCK109" s="107">
        <v>13609</v>
      </c>
      <c r="TCL109" s="29">
        <v>13610</v>
      </c>
      <c r="TCM109" s="107">
        <v>13611</v>
      </c>
      <c r="TCN109" s="29">
        <v>13612</v>
      </c>
      <c r="TCO109" s="107">
        <v>13613</v>
      </c>
      <c r="TCP109" s="29">
        <v>13614</v>
      </c>
      <c r="TCQ109" s="107">
        <v>13615</v>
      </c>
      <c r="TCR109" s="29">
        <v>13616</v>
      </c>
      <c r="TCS109" s="107">
        <v>13617</v>
      </c>
      <c r="TCT109" s="29">
        <v>13618</v>
      </c>
      <c r="TCU109" s="107">
        <v>13619</v>
      </c>
      <c r="TCV109" s="29">
        <v>13620</v>
      </c>
      <c r="TCW109" s="107">
        <v>13621</v>
      </c>
      <c r="TCX109" s="29">
        <v>13622</v>
      </c>
      <c r="TCY109" s="107">
        <v>13623</v>
      </c>
      <c r="TCZ109" s="29">
        <v>13624</v>
      </c>
      <c r="TDA109" s="107">
        <v>13625</v>
      </c>
      <c r="TDB109" s="29">
        <v>13626</v>
      </c>
      <c r="TDC109" s="107">
        <v>13627</v>
      </c>
      <c r="TDD109" s="29">
        <v>13628</v>
      </c>
      <c r="TDE109" s="107">
        <v>13629</v>
      </c>
      <c r="TDF109" s="29">
        <v>13630</v>
      </c>
      <c r="TDG109" s="107">
        <v>13631</v>
      </c>
      <c r="TDH109" s="29">
        <v>13632</v>
      </c>
      <c r="TDI109" s="107">
        <v>13633</v>
      </c>
      <c r="TDJ109" s="29">
        <v>13634</v>
      </c>
      <c r="TDK109" s="107">
        <v>13635</v>
      </c>
      <c r="TDL109" s="29">
        <v>13636</v>
      </c>
      <c r="TDM109" s="107">
        <v>13637</v>
      </c>
      <c r="TDN109" s="29">
        <v>13638</v>
      </c>
      <c r="TDO109" s="107">
        <v>13639</v>
      </c>
      <c r="TDP109" s="29">
        <v>13640</v>
      </c>
      <c r="TDQ109" s="107">
        <v>13641</v>
      </c>
      <c r="TDR109" s="29">
        <v>13642</v>
      </c>
      <c r="TDS109" s="107">
        <v>13643</v>
      </c>
      <c r="TDT109" s="29">
        <v>13644</v>
      </c>
      <c r="TDU109" s="107">
        <v>13645</v>
      </c>
      <c r="TDV109" s="29">
        <v>13646</v>
      </c>
      <c r="TDW109" s="107">
        <v>13647</v>
      </c>
      <c r="TDX109" s="29">
        <v>13648</v>
      </c>
      <c r="TDY109" s="107">
        <v>13649</v>
      </c>
      <c r="TDZ109" s="29">
        <v>13650</v>
      </c>
      <c r="TEA109" s="107">
        <v>13651</v>
      </c>
      <c r="TEB109" s="29">
        <v>13652</v>
      </c>
      <c r="TEC109" s="107">
        <v>13653</v>
      </c>
      <c r="TED109" s="29">
        <v>13654</v>
      </c>
      <c r="TEE109" s="107">
        <v>13655</v>
      </c>
      <c r="TEF109" s="29">
        <v>13656</v>
      </c>
      <c r="TEG109" s="107">
        <v>13657</v>
      </c>
      <c r="TEH109" s="29">
        <v>13658</v>
      </c>
      <c r="TEI109" s="107">
        <v>13659</v>
      </c>
      <c r="TEJ109" s="29">
        <v>13660</v>
      </c>
      <c r="TEK109" s="107">
        <v>13661</v>
      </c>
      <c r="TEL109" s="29">
        <v>13662</v>
      </c>
      <c r="TEM109" s="107">
        <v>13663</v>
      </c>
      <c r="TEN109" s="29">
        <v>13664</v>
      </c>
      <c r="TEO109" s="107">
        <v>13665</v>
      </c>
      <c r="TEP109" s="29">
        <v>13666</v>
      </c>
      <c r="TEQ109" s="107">
        <v>13667</v>
      </c>
      <c r="TER109" s="29">
        <v>13668</v>
      </c>
      <c r="TES109" s="107">
        <v>13669</v>
      </c>
      <c r="TET109" s="29">
        <v>13670</v>
      </c>
      <c r="TEU109" s="107">
        <v>13671</v>
      </c>
      <c r="TEV109" s="29">
        <v>13672</v>
      </c>
      <c r="TEW109" s="107">
        <v>13673</v>
      </c>
      <c r="TEX109" s="29">
        <v>13674</v>
      </c>
      <c r="TEY109" s="107">
        <v>13675</v>
      </c>
      <c r="TEZ109" s="29">
        <v>13676</v>
      </c>
      <c r="TFA109" s="107">
        <v>13677</v>
      </c>
      <c r="TFB109" s="29">
        <v>13678</v>
      </c>
      <c r="TFC109" s="107">
        <v>13679</v>
      </c>
      <c r="TFD109" s="29">
        <v>13680</v>
      </c>
      <c r="TFE109" s="107">
        <v>13681</v>
      </c>
      <c r="TFF109" s="29">
        <v>13682</v>
      </c>
      <c r="TFG109" s="107">
        <v>13683</v>
      </c>
      <c r="TFH109" s="29">
        <v>13684</v>
      </c>
      <c r="TFI109" s="107">
        <v>13685</v>
      </c>
      <c r="TFJ109" s="29">
        <v>13686</v>
      </c>
      <c r="TFK109" s="107">
        <v>13687</v>
      </c>
      <c r="TFL109" s="29">
        <v>13688</v>
      </c>
      <c r="TFM109" s="107">
        <v>13689</v>
      </c>
      <c r="TFN109" s="29">
        <v>13690</v>
      </c>
      <c r="TFO109" s="107">
        <v>13691</v>
      </c>
      <c r="TFP109" s="29">
        <v>13692</v>
      </c>
      <c r="TFQ109" s="107">
        <v>13693</v>
      </c>
      <c r="TFR109" s="29">
        <v>13694</v>
      </c>
      <c r="TFS109" s="107">
        <v>13695</v>
      </c>
      <c r="TFT109" s="29">
        <v>13696</v>
      </c>
      <c r="TFU109" s="107">
        <v>13697</v>
      </c>
      <c r="TFV109" s="29">
        <v>13698</v>
      </c>
      <c r="TFW109" s="107">
        <v>13699</v>
      </c>
      <c r="TFX109" s="29">
        <v>13700</v>
      </c>
      <c r="TFY109" s="107">
        <v>13701</v>
      </c>
      <c r="TFZ109" s="29">
        <v>13702</v>
      </c>
      <c r="TGA109" s="107">
        <v>13703</v>
      </c>
      <c r="TGB109" s="29">
        <v>13704</v>
      </c>
      <c r="TGC109" s="107">
        <v>13705</v>
      </c>
      <c r="TGD109" s="29">
        <v>13706</v>
      </c>
      <c r="TGE109" s="107">
        <v>13707</v>
      </c>
      <c r="TGF109" s="29">
        <v>13708</v>
      </c>
      <c r="TGG109" s="107">
        <v>13709</v>
      </c>
      <c r="TGH109" s="29">
        <v>13710</v>
      </c>
      <c r="TGI109" s="107">
        <v>13711</v>
      </c>
      <c r="TGJ109" s="29">
        <v>13712</v>
      </c>
      <c r="TGK109" s="107">
        <v>13713</v>
      </c>
      <c r="TGL109" s="29">
        <v>13714</v>
      </c>
      <c r="TGM109" s="107">
        <v>13715</v>
      </c>
      <c r="TGN109" s="29">
        <v>13716</v>
      </c>
      <c r="TGO109" s="107">
        <v>13717</v>
      </c>
      <c r="TGP109" s="29">
        <v>13718</v>
      </c>
      <c r="TGQ109" s="107">
        <v>13719</v>
      </c>
      <c r="TGR109" s="29">
        <v>13720</v>
      </c>
      <c r="TGS109" s="107">
        <v>13721</v>
      </c>
      <c r="TGT109" s="29">
        <v>13722</v>
      </c>
      <c r="TGU109" s="107">
        <v>13723</v>
      </c>
      <c r="TGV109" s="29">
        <v>13724</v>
      </c>
      <c r="TGW109" s="107">
        <v>13725</v>
      </c>
      <c r="TGX109" s="29">
        <v>13726</v>
      </c>
      <c r="TGY109" s="107">
        <v>13727</v>
      </c>
      <c r="TGZ109" s="29">
        <v>13728</v>
      </c>
      <c r="THA109" s="107">
        <v>13729</v>
      </c>
      <c r="THB109" s="29">
        <v>13730</v>
      </c>
      <c r="THC109" s="107">
        <v>13731</v>
      </c>
      <c r="THD109" s="29">
        <v>13732</v>
      </c>
      <c r="THE109" s="107">
        <v>13733</v>
      </c>
      <c r="THF109" s="29">
        <v>13734</v>
      </c>
      <c r="THG109" s="107">
        <v>13735</v>
      </c>
      <c r="THH109" s="29">
        <v>13736</v>
      </c>
      <c r="THI109" s="107">
        <v>13737</v>
      </c>
      <c r="THJ109" s="29">
        <v>13738</v>
      </c>
      <c r="THK109" s="107">
        <v>13739</v>
      </c>
      <c r="THL109" s="29">
        <v>13740</v>
      </c>
      <c r="THM109" s="107">
        <v>13741</v>
      </c>
      <c r="THN109" s="29">
        <v>13742</v>
      </c>
      <c r="THO109" s="107">
        <v>13743</v>
      </c>
      <c r="THP109" s="29">
        <v>13744</v>
      </c>
      <c r="THQ109" s="107">
        <v>13745</v>
      </c>
      <c r="THR109" s="29">
        <v>13746</v>
      </c>
      <c r="THS109" s="107">
        <v>13747</v>
      </c>
      <c r="THT109" s="29">
        <v>13748</v>
      </c>
      <c r="THU109" s="107">
        <v>13749</v>
      </c>
      <c r="THV109" s="29">
        <v>13750</v>
      </c>
      <c r="THW109" s="107">
        <v>13751</v>
      </c>
      <c r="THX109" s="29">
        <v>13752</v>
      </c>
      <c r="THY109" s="107">
        <v>13753</v>
      </c>
      <c r="THZ109" s="29">
        <v>13754</v>
      </c>
      <c r="TIA109" s="107">
        <v>13755</v>
      </c>
      <c r="TIB109" s="29">
        <v>13756</v>
      </c>
      <c r="TIC109" s="107">
        <v>13757</v>
      </c>
      <c r="TID109" s="29">
        <v>13758</v>
      </c>
      <c r="TIE109" s="107">
        <v>13759</v>
      </c>
      <c r="TIF109" s="29">
        <v>13760</v>
      </c>
      <c r="TIG109" s="107">
        <v>13761</v>
      </c>
      <c r="TIH109" s="29">
        <v>13762</v>
      </c>
      <c r="TII109" s="107">
        <v>13763</v>
      </c>
      <c r="TIJ109" s="29">
        <v>13764</v>
      </c>
      <c r="TIK109" s="107">
        <v>13765</v>
      </c>
      <c r="TIL109" s="29">
        <v>13766</v>
      </c>
      <c r="TIM109" s="107">
        <v>13767</v>
      </c>
      <c r="TIN109" s="29">
        <v>13768</v>
      </c>
      <c r="TIO109" s="107">
        <v>13769</v>
      </c>
      <c r="TIP109" s="29">
        <v>13770</v>
      </c>
      <c r="TIQ109" s="107">
        <v>13771</v>
      </c>
      <c r="TIR109" s="29">
        <v>13772</v>
      </c>
      <c r="TIS109" s="107">
        <v>13773</v>
      </c>
      <c r="TIT109" s="29">
        <v>13774</v>
      </c>
      <c r="TIU109" s="107">
        <v>13775</v>
      </c>
      <c r="TIV109" s="29">
        <v>13776</v>
      </c>
      <c r="TIW109" s="107">
        <v>13777</v>
      </c>
      <c r="TIX109" s="29">
        <v>13778</v>
      </c>
      <c r="TIY109" s="107">
        <v>13779</v>
      </c>
      <c r="TIZ109" s="29">
        <v>13780</v>
      </c>
      <c r="TJA109" s="107">
        <v>13781</v>
      </c>
      <c r="TJB109" s="29">
        <v>13782</v>
      </c>
      <c r="TJC109" s="107">
        <v>13783</v>
      </c>
      <c r="TJD109" s="29">
        <v>13784</v>
      </c>
      <c r="TJE109" s="107">
        <v>13785</v>
      </c>
      <c r="TJF109" s="29">
        <v>13786</v>
      </c>
      <c r="TJG109" s="107">
        <v>13787</v>
      </c>
      <c r="TJH109" s="29">
        <v>13788</v>
      </c>
      <c r="TJI109" s="107">
        <v>13789</v>
      </c>
      <c r="TJJ109" s="29">
        <v>13790</v>
      </c>
      <c r="TJK109" s="107">
        <v>13791</v>
      </c>
      <c r="TJL109" s="29">
        <v>13792</v>
      </c>
      <c r="TJM109" s="107">
        <v>13793</v>
      </c>
      <c r="TJN109" s="29">
        <v>13794</v>
      </c>
      <c r="TJO109" s="107">
        <v>13795</v>
      </c>
      <c r="TJP109" s="29">
        <v>13796</v>
      </c>
      <c r="TJQ109" s="107">
        <v>13797</v>
      </c>
      <c r="TJR109" s="29">
        <v>13798</v>
      </c>
      <c r="TJS109" s="107">
        <v>13799</v>
      </c>
      <c r="TJT109" s="29">
        <v>13800</v>
      </c>
      <c r="TJU109" s="107">
        <v>13801</v>
      </c>
      <c r="TJV109" s="29">
        <v>13802</v>
      </c>
      <c r="TJW109" s="107">
        <v>13803</v>
      </c>
      <c r="TJX109" s="29">
        <v>13804</v>
      </c>
      <c r="TJY109" s="107">
        <v>13805</v>
      </c>
      <c r="TJZ109" s="29">
        <v>13806</v>
      </c>
      <c r="TKA109" s="107">
        <v>13807</v>
      </c>
      <c r="TKB109" s="29">
        <v>13808</v>
      </c>
      <c r="TKC109" s="107">
        <v>13809</v>
      </c>
      <c r="TKD109" s="29">
        <v>13810</v>
      </c>
      <c r="TKE109" s="107">
        <v>13811</v>
      </c>
      <c r="TKF109" s="29">
        <v>13812</v>
      </c>
      <c r="TKG109" s="107">
        <v>13813</v>
      </c>
      <c r="TKH109" s="29">
        <v>13814</v>
      </c>
      <c r="TKI109" s="107">
        <v>13815</v>
      </c>
      <c r="TKJ109" s="29">
        <v>13816</v>
      </c>
      <c r="TKK109" s="107">
        <v>13817</v>
      </c>
      <c r="TKL109" s="29">
        <v>13818</v>
      </c>
      <c r="TKM109" s="107">
        <v>13819</v>
      </c>
      <c r="TKN109" s="29">
        <v>13820</v>
      </c>
      <c r="TKO109" s="107">
        <v>13821</v>
      </c>
      <c r="TKP109" s="29">
        <v>13822</v>
      </c>
      <c r="TKQ109" s="107">
        <v>13823</v>
      </c>
      <c r="TKR109" s="29">
        <v>13824</v>
      </c>
      <c r="TKS109" s="107">
        <v>13825</v>
      </c>
      <c r="TKT109" s="29">
        <v>13826</v>
      </c>
      <c r="TKU109" s="107">
        <v>13827</v>
      </c>
      <c r="TKV109" s="29">
        <v>13828</v>
      </c>
      <c r="TKW109" s="107">
        <v>13829</v>
      </c>
      <c r="TKX109" s="29">
        <v>13830</v>
      </c>
      <c r="TKY109" s="107">
        <v>13831</v>
      </c>
      <c r="TKZ109" s="29">
        <v>13832</v>
      </c>
      <c r="TLA109" s="107">
        <v>13833</v>
      </c>
      <c r="TLB109" s="29">
        <v>13834</v>
      </c>
      <c r="TLC109" s="107">
        <v>13835</v>
      </c>
      <c r="TLD109" s="29">
        <v>13836</v>
      </c>
      <c r="TLE109" s="107">
        <v>13837</v>
      </c>
      <c r="TLF109" s="29">
        <v>13838</v>
      </c>
      <c r="TLG109" s="107">
        <v>13839</v>
      </c>
      <c r="TLH109" s="29">
        <v>13840</v>
      </c>
      <c r="TLI109" s="107">
        <v>13841</v>
      </c>
      <c r="TLJ109" s="29">
        <v>13842</v>
      </c>
      <c r="TLK109" s="107">
        <v>13843</v>
      </c>
      <c r="TLL109" s="29">
        <v>13844</v>
      </c>
      <c r="TLM109" s="107">
        <v>13845</v>
      </c>
      <c r="TLN109" s="29">
        <v>13846</v>
      </c>
      <c r="TLO109" s="107">
        <v>13847</v>
      </c>
      <c r="TLP109" s="29">
        <v>13848</v>
      </c>
      <c r="TLQ109" s="107">
        <v>13849</v>
      </c>
      <c r="TLR109" s="29">
        <v>13850</v>
      </c>
      <c r="TLS109" s="107">
        <v>13851</v>
      </c>
      <c r="TLT109" s="29">
        <v>13852</v>
      </c>
      <c r="TLU109" s="107">
        <v>13853</v>
      </c>
      <c r="TLV109" s="29">
        <v>13854</v>
      </c>
      <c r="TLW109" s="107">
        <v>13855</v>
      </c>
      <c r="TLX109" s="29">
        <v>13856</v>
      </c>
      <c r="TLY109" s="107">
        <v>13857</v>
      </c>
      <c r="TLZ109" s="29">
        <v>13858</v>
      </c>
      <c r="TMA109" s="107">
        <v>13859</v>
      </c>
      <c r="TMB109" s="29">
        <v>13860</v>
      </c>
      <c r="TMC109" s="107">
        <v>13861</v>
      </c>
      <c r="TMD109" s="29">
        <v>13862</v>
      </c>
      <c r="TME109" s="107">
        <v>13863</v>
      </c>
      <c r="TMF109" s="29">
        <v>13864</v>
      </c>
      <c r="TMG109" s="107">
        <v>13865</v>
      </c>
      <c r="TMH109" s="29">
        <v>13866</v>
      </c>
      <c r="TMI109" s="107">
        <v>13867</v>
      </c>
      <c r="TMJ109" s="29">
        <v>13868</v>
      </c>
      <c r="TMK109" s="107">
        <v>13869</v>
      </c>
      <c r="TML109" s="29">
        <v>13870</v>
      </c>
      <c r="TMM109" s="107">
        <v>13871</v>
      </c>
      <c r="TMN109" s="29">
        <v>13872</v>
      </c>
      <c r="TMO109" s="107">
        <v>13873</v>
      </c>
      <c r="TMP109" s="29">
        <v>13874</v>
      </c>
      <c r="TMQ109" s="107">
        <v>13875</v>
      </c>
      <c r="TMR109" s="29">
        <v>13876</v>
      </c>
      <c r="TMS109" s="107">
        <v>13877</v>
      </c>
      <c r="TMT109" s="29">
        <v>13878</v>
      </c>
      <c r="TMU109" s="107">
        <v>13879</v>
      </c>
      <c r="TMV109" s="29">
        <v>13880</v>
      </c>
      <c r="TMW109" s="107">
        <v>13881</v>
      </c>
      <c r="TMX109" s="29">
        <v>13882</v>
      </c>
      <c r="TMY109" s="107">
        <v>13883</v>
      </c>
      <c r="TMZ109" s="29">
        <v>13884</v>
      </c>
      <c r="TNA109" s="107">
        <v>13885</v>
      </c>
      <c r="TNB109" s="29">
        <v>13886</v>
      </c>
      <c r="TNC109" s="107">
        <v>13887</v>
      </c>
      <c r="TND109" s="29">
        <v>13888</v>
      </c>
      <c r="TNE109" s="107">
        <v>13889</v>
      </c>
      <c r="TNF109" s="29">
        <v>13890</v>
      </c>
      <c r="TNG109" s="107">
        <v>13891</v>
      </c>
      <c r="TNH109" s="29">
        <v>13892</v>
      </c>
      <c r="TNI109" s="107">
        <v>13893</v>
      </c>
      <c r="TNJ109" s="29">
        <v>13894</v>
      </c>
      <c r="TNK109" s="107">
        <v>13895</v>
      </c>
      <c r="TNL109" s="29">
        <v>13896</v>
      </c>
      <c r="TNM109" s="107">
        <v>13897</v>
      </c>
      <c r="TNN109" s="29">
        <v>13898</v>
      </c>
      <c r="TNO109" s="107">
        <v>13899</v>
      </c>
      <c r="TNP109" s="29">
        <v>13900</v>
      </c>
      <c r="TNQ109" s="107">
        <v>13901</v>
      </c>
      <c r="TNR109" s="29">
        <v>13902</v>
      </c>
      <c r="TNS109" s="107">
        <v>13903</v>
      </c>
      <c r="TNT109" s="29">
        <v>13904</v>
      </c>
      <c r="TNU109" s="107">
        <v>13905</v>
      </c>
      <c r="TNV109" s="29">
        <v>13906</v>
      </c>
      <c r="TNW109" s="107">
        <v>13907</v>
      </c>
      <c r="TNX109" s="29">
        <v>13908</v>
      </c>
      <c r="TNY109" s="107">
        <v>13909</v>
      </c>
      <c r="TNZ109" s="29">
        <v>13910</v>
      </c>
      <c r="TOA109" s="107">
        <v>13911</v>
      </c>
      <c r="TOB109" s="29">
        <v>13912</v>
      </c>
      <c r="TOC109" s="107">
        <v>13913</v>
      </c>
      <c r="TOD109" s="29">
        <v>13914</v>
      </c>
      <c r="TOE109" s="107">
        <v>13915</v>
      </c>
      <c r="TOF109" s="29">
        <v>13916</v>
      </c>
      <c r="TOG109" s="107">
        <v>13917</v>
      </c>
      <c r="TOH109" s="29">
        <v>13918</v>
      </c>
      <c r="TOI109" s="107">
        <v>13919</v>
      </c>
      <c r="TOJ109" s="29">
        <v>13920</v>
      </c>
      <c r="TOK109" s="107">
        <v>13921</v>
      </c>
      <c r="TOL109" s="29">
        <v>13922</v>
      </c>
      <c r="TOM109" s="107">
        <v>13923</v>
      </c>
      <c r="TON109" s="29">
        <v>13924</v>
      </c>
      <c r="TOO109" s="107">
        <v>13925</v>
      </c>
      <c r="TOP109" s="29">
        <v>13926</v>
      </c>
      <c r="TOQ109" s="107">
        <v>13927</v>
      </c>
      <c r="TOR109" s="29">
        <v>13928</v>
      </c>
      <c r="TOS109" s="107">
        <v>13929</v>
      </c>
      <c r="TOT109" s="29">
        <v>13930</v>
      </c>
      <c r="TOU109" s="107">
        <v>13931</v>
      </c>
      <c r="TOV109" s="29">
        <v>13932</v>
      </c>
      <c r="TOW109" s="107">
        <v>13933</v>
      </c>
      <c r="TOX109" s="29">
        <v>13934</v>
      </c>
      <c r="TOY109" s="107">
        <v>13935</v>
      </c>
      <c r="TOZ109" s="29">
        <v>13936</v>
      </c>
      <c r="TPA109" s="107">
        <v>13937</v>
      </c>
      <c r="TPB109" s="29">
        <v>13938</v>
      </c>
      <c r="TPC109" s="107">
        <v>13939</v>
      </c>
      <c r="TPD109" s="29">
        <v>13940</v>
      </c>
      <c r="TPE109" s="107">
        <v>13941</v>
      </c>
      <c r="TPF109" s="29">
        <v>13942</v>
      </c>
      <c r="TPG109" s="107">
        <v>13943</v>
      </c>
      <c r="TPH109" s="29">
        <v>13944</v>
      </c>
      <c r="TPI109" s="107">
        <v>13945</v>
      </c>
      <c r="TPJ109" s="29">
        <v>13946</v>
      </c>
      <c r="TPK109" s="107">
        <v>13947</v>
      </c>
      <c r="TPL109" s="29">
        <v>13948</v>
      </c>
      <c r="TPM109" s="107">
        <v>13949</v>
      </c>
      <c r="TPN109" s="29">
        <v>13950</v>
      </c>
      <c r="TPO109" s="107">
        <v>13951</v>
      </c>
      <c r="TPP109" s="29">
        <v>13952</v>
      </c>
      <c r="TPQ109" s="107">
        <v>13953</v>
      </c>
      <c r="TPR109" s="29">
        <v>13954</v>
      </c>
      <c r="TPS109" s="107">
        <v>13955</v>
      </c>
      <c r="TPT109" s="29">
        <v>13956</v>
      </c>
      <c r="TPU109" s="107">
        <v>13957</v>
      </c>
      <c r="TPV109" s="29">
        <v>13958</v>
      </c>
      <c r="TPW109" s="107">
        <v>13959</v>
      </c>
      <c r="TPX109" s="29">
        <v>13960</v>
      </c>
      <c r="TPY109" s="107">
        <v>13961</v>
      </c>
      <c r="TPZ109" s="29">
        <v>13962</v>
      </c>
      <c r="TQA109" s="107">
        <v>13963</v>
      </c>
      <c r="TQB109" s="29">
        <v>13964</v>
      </c>
      <c r="TQC109" s="107">
        <v>13965</v>
      </c>
      <c r="TQD109" s="29">
        <v>13966</v>
      </c>
      <c r="TQE109" s="107">
        <v>13967</v>
      </c>
      <c r="TQF109" s="29">
        <v>13968</v>
      </c>
      <c r="TQG109" s="107">
        <v>13969</v>
      </c>
      <c r="TQH109" s="29">
        <v>13970</v>
      </c>
      <c r="TQI109" s="107">
        <v>13971</v>
      </c>
      <c r="TQJ109" s="29">
        <v>13972</v>
      </c>
      <c r="TQK109" s="107">
        <v>13973</v>
      </c>
      <c r="TQL109" s="29">
        <v>13974</v>
      </c>
      <c r="TQM109" s="107">
        <v>13975</v>
      </c>
      <c r="TQN109" s="29">
        <v>13976</v>
      </c>
      <c r="TQO109" s="107">
        <v>13977</v>
      </c>
      <c r="TQP109" s="29">
        <v>13978</v>
      </c>
      <c r="TQQ109" s="107">
        <v>13979</v>
      </c>
      <c r="TQR109" s="29">
        <v>13980</v>
      </c>
      <c r="TQS109" s="107">
        <v>13981</v>
      </c>
      <c r="TQT109" s="29">
        <v>13982</v>
      </c>
      <c r="TQU109" s="107">
        <v>13983</v>
      </c>
      <c r="TQV109" s="29">
        <v>13984</v>
      </c>
      <c r="TQW109" s="107">
        <v>13985</v>
      </c>
      <c r="TQX109" s="29">
        <v>13986</v>
      </c>
      <c r="TQY109" s="107">
        <v>13987</v>
      </c>
      <c r="TQZ109" s="29">
        <v>13988</v>
      </c>
      <c r="TRA109" s="107">
        <v>13989</v>
      </c>
      <c r="TRB109" s="29">
        <v>13990</v>
      </c>
      <c r="TRC109" s="107">
        <v>13991</v>
      </c>
      <c r="TRD109" s="29">
        <v>13992</v>
      </c>
      <c r="TRE109" s="107">
        <v>13993</v>
      </c>
      <c r="TRF109" s="29">
        <v>13994</v>
      </c>
      <c r="TRG109" s="107">
        <v>13995</v>
      </c>
      <c r="TRH109" s="29">
        <v>13996</v>
      </c>
      <c r="TRI109" s="107">
        <v>13997</v>
      </c>
      <c r="TRJ109" s="29">
        <v>13998</v>
      </c>
      <c r="TRK109" s="107">
        <v>13999</v>
      </c>
      <c r="TRL109" s="29">
        <v>14000</v>
      </c>
      <c r="TRM109" s="107">
        <v>14001</v>
      </c>
      <c r="TRN109" s="29">
        <v>14002</v>
      </c>
      <c r="TRO109" s="107">
        <v>14003</v>
      </c>
      <c r="TRP109" s="29">
        <v>14004</v>
      </c>
      <c r="TRQ109" s="107">
        <v>14005</v>
      </c>
      <c r="TRR109" s="29">
        <v>14006</v>
      </c>
      <c r="TRS109" s="107">
        <v>14007</v>
      </c>
      <c r="TRT109" s="29">
        <v>14008</v>
      </c>
      <c r="TRU109" s="107">
        <v>14009</v>
      </c>
      <c r="TRV109" s="29">
        <v>14010</v>
      </c>
      <c r="TRW109" s="107">
        <v>14011</v>
      </c>
      <c r="TRX109" s="29">
        <v>14012</v>
      </c>
      <c r="TRY109" s="107">
        <v>14013</v>
      </c>
      <c r="TRZ109" s="29">
        <v>14014</v>
      </c>
      <c r="TSA109" s="107">
        <v>14015</v>
      </c>
      <c r="TSB109" s="29">
        <v>14016</v>
      </c>
      <c r="TSC109" s="107">
        <v>14017</v>
      </c>
      <c r="TSD109" s="29">
        <v>14018</v>
      </c>
      <c r="TSE109" s="107">
        <v>14019</v>
      </c>
      <c r="TSF109" s="29">
        <v>14020</v>
      </c>
      <c r="TSG109" s="107">
        <v>14021</v>
      </c>
      <c r="TSH109" s="29">
        <v>14022</v>
      </c>
      <c r="TSI109" s="107">
        <v>14023</v>
      </c>
      <c r="TSJ109" s="29">
        <v>14024</v>
      </c>
      <c r="TSK109" s="107">
        <v>14025</v>
      </c>
      <c r="TSL109" s="29">
        <v>14026</v>
      </c>
      <c r="TSM109" s="107">
        <v>14027</v>
      </c>
      <c r="TSN109" s="29">
        <v>14028</v>
      </c>
      <c r="TSO109" s="107">
        <v>14029</v>
      </c>
      <c r="TSP109" s="29">
        <v>14030</v>
      </c>
      <c r="TSQ109" s="107">
        <v>14031</v>
      </c>
      <c r="TSR109" s="29">
        <v>14032</v>
      </c>
      <c r="TSS109" s="107">
        <v>14033</v>
      </c>
      <c r="TST109" s="29">
        <v>14034</v>
      </c>
      <c r="TSU109" s="107">
        <v>14035</v>
      </c>
      <c r="TSV109" s="29">
        <v>14036</v>
      </c>
      <c r="TSW109" s="107">
        <v>14037</v>
      </c>
      <c r="TSX109" s="29">
        <v>14038</v>
      </c>
      <c r="TSY109" s="107">
        <v>14039</v>
      </c>
      <c r="TSZ109" s="29">
        <v>14040</v>
      </c>
      <c r="TTA109" s="107">
        <v>14041</v>
      </c>
      <c r="TTB109" s="29">
        <v>14042</v>
      </c>
      <c r="TTC109" s="107">
        <v>14043</v>
      </c>
      <c r="TTD109" s="29">
        <v>14044</v>
      </c>
      <c r="TTE109" s="107">
        <v>14045</v>
      </c>
      <c r="TTF109" s="29">
        <v>14046</v>
      </c>
      <c r="TTG109" s="107">
        <v>14047</v>
      </c>
      <c r="TTH109" s="29">
        <v>14048</v>
      </c>
      <c r="TTI109" s="107">
        <v>14049</v>
      </c>
      <c r="TTJ109" s="29">
        <v>14050</v>
      </c>
      <c r="TTK109" s="107">
        <v>14051</v>
      </c>
      <c r="TTL109" s="29">
        <v>14052</v>
      </c>
      <c r="TTM109" s="107">
        <v>14053</v>
      </c>
      <c r="TTN109" s="29">
        <v>14054</v>
      </c>
      <c r="TTO109" s="107">
        <v>14055</v>
      </c>
      <c r="TTP109" s="29">
        <v>14056</v>
      </c>
      <c r="TTQ109" s="107">
        <v>14057</v>
      </c>
      <c r="TTR109" s="29">
        <v>14058</v>
      </c>
      <c r="TTS109" s="107">
        <v>14059</v>
      </c>
      <c r="TTT109" s="29">
        <v>14060</v>
      </c>
      <c r="TTU109" s="107">
        <v>14061</v>
      </c>
      <c r="TTV109" s="29">
        <v>14062</v>
      </c>
      <c r="TTW109" s="107">
        <v>14063</v>
      </c>
      <c r="TTX109" s="29">
        <v>14064</v>
      </c>
      <c r="TTY109" s="107">
        <v>14065</v>
      </c>
      <c r="TTZ109" s="29">
        <v>14066</v>
      </c>
      <c r="TUA109" s="107">
        <v>14067</v>
      </c>
      <c r="TUB109" s="29">
        <v>14068</v>
      </c>
      <c r="TUC109" s="107">
        <v>14069</v>
      </c>
      <c r="TUD109" s="29">
        <v>14070</v>
      </c>
      <c r="TUE109" s="107">
        <v>14071</v>
      </c>
      <c r="TUF109" s="29">
        <v>14072</v>
      </c>
      <c r="TUG109" s="107">
        <v>14073</v>
      </c>
      <c r="TUH109" s="29">
        <v>14074</v>
      </c>
      <c r="TUI109" s="107">
        <v>14075</v>
      </c>
      <c r="TUJ109" s="29">
        <v>14076</v>
      </c>
      <c r="TUK109" s="107">
        <v>14077</v>
      </c>
      <c r="TUL109" s="29">
        <v>14078</v>
      </c>
      <c r="TUM109" s="107">
        <v>14079</v>
      </c>
      <c r="TUN109" s="29">
        <v>14080</v>
      </c>
      <c r="TUO109" s="107">
        <v>14081</v>
      </c>
      <c r="TUP109" s="29">
        <v>14082</v>
      </c>
      <c r="TUQ109" s="107">
        <v>14083</v>
      </c>
      <c r="TUR109" s="29">
        <v>14084</v>
      </c>
      <c r="TUS109" s="107">
        <v>14085</v>
      </c>
      <c r="TUT109" s="29">
        <v>14086</v>
      </c>
      <c r="TUU109" s="107">
        <v>14087</v>
      </c>
      <c r="TUV109" s="29">
        <v>14088</v>
      </c>
      <c r="TUW109" s="107">
        <v>14089</v>
      </c>
      <c r="TUX109" s="29">
        <v>14090</v>
      </c>
      <c r="TUY109" s="107">
        <v>14091</v>
      </c>
      <c r="TUZ109" s="29">
        <v>14092</v>
      </c>
      <c r="TVA109" s="107">
        <v>14093</v>
      </c>
      <c r="TVB109" s="29">
        <v>14094</v>
      </c>
      <c r="TVC109" s="107">
        <v>14095</v>
      </c>
      <c r="TVD109" s="29">
        <v>14096</v>
      </c>
      <c r="TVE109" s="107">
        <v>14097</v>
      </c>
      <c r="TVF109" s="29">
        <v>14098</v>
      </c>
      <c r="TVG109" s="107">
        <v>14099</v>
      </c>
      <c r="TVH109" s="29">
        <v>14100</v>
      </c>
      <c r="TVI109" s="107">
        <v>14101</v>
      </c>
      <c r="TVJ109" s="29">
        <v>14102</v>
      </c>
      <c r="TVK109" s="107">
        <v>14103</v>
      </c>
      <c r="TVL109" s="29">
        <v>14104</v>
      </c>
      <c r="TVM109" s="107">
        <v>14105</v>
      </c>
      <c r="TVN109" s="29">
        <v>14106</v>
      </c>
      <c r="TVO109" s="107">
        <v>14107</v>
      </c>
      <c r="TVP109" s="29">
        <v>14108</v>
      </c>
      <c r="TVQ109" s="107">
        <v>14109</v>
      </c>
      <c r="TVR109" s="29">
        <v>14110</v>
      </c>
      <c r="TVS109" s="107">
        <v>14111</v>
      </c>
      <c r="TVT109" s="29">
        <v>14112</v>
      </c>
      <c r="TVU109" s="107">
        <v>14113</v>
      </c>
      <c r="TVV109" s="29">
        <v>14114</v>
      </c>
      <c r="TVW109" s="107">
        <v>14115</v>
      </c>
      <c r="TVX109" s="29">
        <v>14116</v>
      </c>
      <c r="TVY109" s="107">
        <v>14117</v>
      </c>
      <c r="TVZ109" s="29">
        <v>14118</v>
      </c>
      <c r="TWA109" s="107">
        <v>14119</v>
      </c>
      <c r="TWB109" s="29">
        <v>14120</v>
      </c>
      <c r="TWC109" s="107">
        <v>14121</v>
      </c>
      <c r="TWD109" s="29">
        <v>14122</v>
      </c>
      <c r="TWE109" s="107">
        <v>14123</v>
      </c>
      <c r="TWF109" s="29">
        <v>14124</v>
      </c>
      <c r="TWG109" s="107">
        <v>14125</v>
      </c>
      <c r="TWH109" s="29">
        <v>14126</v>
      </c>
      <c r="TWI109" s="107">
        <v>14127</v>
      </c>
      <c r="TWJ109" s="29">
        <v>14128</v>
      </c>
      <c r="TWK109" s="107">
        <v>14129</v>
      </c>
      <c r="TWL109" s="29">
        <v>14130</v>
      </c>
      <c r="TWM109" s="107">
        <v>14131</v>
      </c>
      <c r="TWN109" s="29">
        <v>14132</v>
      </c>
      <c r="TWO109" s="107">
        <v>14133</v>
      </c>
      <c r="TWP109" s="29">
        <v>14134</v>
      </c>
      <c r="TWQ109" s="107">
        <v>14135</v>
      </c>
      <c r="TWR109" s="29">
        <v>14136</v>
      </c>
      <c r="TWS109" s="107">
        <v>14137</v>
      </c>
      <c r="TWT109" s="29">
        <v>14138</v>
      </c>
      <c r="TWU109" s="107">
        <v>14139</v>
      </c>
      <c r="TWV109" s="29">
        <v>14140</v>
      </c>
      <c r="TWW109" s="107">
        <v>14141</v>
      </c>
      <c r="TWX109" s="29">
        <v>14142</v>
      </c>
      <c r="TWY109" s="107">
        <v>14143</v>
      </c>
      <c r="TWZ109" s="29">
        <v>14144</v>
      </c>
      <c r="TXA109" s="107">
        <v>14145</v>
      </c>
      <c r="TXB109" s="29">
        <v>14146</v>
      </c>
      <c r="TXC109" s="107">
        <v>14147</v>
      </c>
      <c r="TXD109" s="29">
        <v>14148</v>
      </c>
      <c r="TXE109" s="107">
        <v>14149</v>
      </c>
      <c r="TXF109" s="29">
        <v>14150</v>
      </c>
      <c r="TXG109" s="107">
        <v>14151</v>
      </c>
      <c r="TXH109" s="29">
        <v>14152</v>
      </c>
      <c r="TXI109" s="107">
        <v>14153</v>
      </c>
      <c r="TXJ109" s="29">
        <v>14154</v>
      </c>
      <c r="TXK109" s="107">
        <v>14155</v>
      </c>
      <c r="TXL109" s="29">
        <v>14156</v>
      </c>
      <c r="TXM109" s="107">
        <v>14157</v>
      </c>
      <c r="TXN109" s="29">
        <v>14158</v>
      </c>
      <c r="TXO109" s="107">
        <v>14159</v>
      </c>
      <c r="TXP109" s="29">
        <v>14160</v>
      </c>
      <c r="TXQ109" s="107">
        <v>14161</v>
      </c>
      <c r="TXR109" s="29">
        <v>14162</v>
      </c>
      <c r="TXS109" s="107">
        <v>14163</v>
      </c>
      <c r="TXT109" s="29">
        <v>14164</v>
      </c>
      <c r="TXU109" s="107">
        <v>14165</v>
      </c>
      <c r="TXV109" s="29">
        <v>14166</v>
      </c>
      <c r="TXW109" s="107">
        <v>14167</v>
      </c>
      <c r="TXX109" s="29">
        <v>14168</v>
      </c>
      <c r="TXY109" s="107">
        <v>14169</v>
      </c>
      <c r="TXZ109" s="29">
        <v>14170</v>
      </c>
      <c r="TYA109" s="107">
        <v>14171</v>
      </c>
      <c r="TYB109" s="29">
        <v>14172</v>
      </c>
      <c r="TYC109" s="107">
        <v>14173</v>
      </c>
      <c r="TYD109" s="29">
        <v>14174</v>
      </c>
      <c r="TYE109" s="107">
        <v>14175</v>
      </c>
      <c r="TYF109" s="29">
        <v>14176</v>
      </c>
      <c r="TYG109" s="107">
        <v>14177</v>
      </c>
      <c r="TYH109" s="29">
        <v>14178</v>
      </c>
      <c r="TYI109" s="107">
        <v>14179</v>
      </c>
      <c r="TYJ109" s="29">
        <v>14180</v>
      </c>
      <c r="TYK109" s="107">
        <v>14181</v>
      </c>
      <c r="TYL109" s="29">
        <v>14182</v>
      </c>
      <c r="TYM109" s="107">
        <v>14183</v>
      </c>
      <c r="TYN109" s="29">
        <v>14184</v>
      </c>
      <c r="TYO109" s="107">
        <v>14185</v>
      </c>
      <c r="TYP109" s="29">
        <v>14186</v>
      </c>
      <c r="TYQ109" s="107">
        <v>14187</v>
      </c>
      <c r="TYR109" s="29">
        <v>14188</v>
      </c>
      <c r="TYS109" s="107">
        <v>14189</v>
      </c>
      <c r="TYT109" s="29">
        <v>14190</v>
      </c>
      <c r="TYU109" s="107">
        <v>14191</v>
      </c>
      <c r="TYV109" s="29">
        <v>14192</v>
      </c>
      <c r="TYW109" s="107">
        <v>14193</v>
      </c>
      <c r="TYX109" s="29">
        <v>14194</v>
      </c>
      <c r="TYY109" s="107">
        <v>14195</v>
      </c>
      <c r="TYZ109" s="29">
        <v>14196</v>
      </c>
      <c r="TZA109" s="107">
        <v>14197</v>
      </c>
      <c r="TZB109" s="29">
        <v>14198</v>
      </c>
      <c r="TZC109" s="107">
        <v>14199</v>
      </c>
      <c r="TZD109" s="29">
        <v>14200</v>
      </c>
      <c r="TZE109" s="107">
        <v>14201</v>
      </c>
      <c r="TZF109" s="29">
        <v>14202</v>
      </c>
      <c r="TZG109" s="107">
        <v>14203</v>
      </c>
      <c r="TZH109" s="29">
        <v>14204</v>
      </c>
      <c r="TZI109" s="107">
        <v>14205</v>
      </c>
      <c r="TZJ109" s="29">
        <v>14206</v>
      </c>
      <c r="TZK109" s="107">
        <v>14207</v>
      </c>
      <c r="TZL109" s="29">
        <v>14208</v>
      </c>
      <c r="TZM109" s="107">
        <v>14209</v>
      </c>
      <c r="TZN109" s="29">
        <v>14210</v>
      </c>
      <c r="TZO109" s="107">
        <v>14211</v>
      </c>
      <c r="TZP109" s="29">
        <v>14212</v>
      </c>
      <c r="TZQ109" s="107">
        <v>14213</v>
      </c>
      <c r="TZR109" s="29">
        <v>14214</v>
      </c>
      <c r="TZS109" s="107">
        <v>14215</v>
      </c>
      <c r="TZT109" s="29">
        <v>14216</v>
      </c>
      <c r="TZU109" s="107">
        <v>14217</v>
      </c>
      <c r="TZV109" s="29">
        <v>14218</v>
      </c>
      <c r="TZW109" s="107">
        <v>14219</v>
      </c>
      <c r="TZX109" s="29">
        <v>14220</v>
      </c>
      <c r="TZY109" s="107">
        <v>14221</v>
      </c>
      <c r="TZZ109" s="29">
        <v>14222</v>
      </c>
      <c r="UAA109" s="107">
        <v>14223</v>
      </c>
      <c r="UAB109" s="29">
        <v>14224</v>
      </c>
      <c r="UAC109" s="107">
        <v>14225</v>
      </c>
      <c r="UAD109" s="29">
        <v>14226</v>
      </c>
      <c r="UAE109" s="107">
        <v>14227</v>
      </c>
      <c r="UAF109" s="29">
        <v>14228</v>
      </c>
      <c r="UAG109" s="107">
        <v>14229</v>
      </c>
      <c r="UAH109" s="29">
        <v>14230</v>
      </c>
      <c r="UAI109" s="107">
        <v>14231</v>
      </c>
      <c r="UAJ109" s="29">
        <v>14232</v>
      </c>
      <c r="UAK109" s="107">
        <v>14233</v>
      </c>
      <c r="UAL109" s="29">
        <v>14234</v>
      </c>
      <c r="UAM109" s="107">
        <v>14235</v>
      </c>
      <c r="UAN109" s="29">
        <v>14236</v>
      </c>
      <c r="UAO109" s="107">
        <v>14237</v>
      </c>
      <c r="UAP109" s="29">
        <v>14238</v>
      </c>
      <c r="UAQ109" s="107">
        <v>14239</v>
      </c>
      <c r="UAR109" s="29">
        <v>14240</v>
      </c>
      <c r="UAS109" s="107">
        <v>14241</v>
      </c>
      <c r="UAT109" s="29">
        <v>14242</v>
      </c>
      <c r="UAU109" s="107">
        <v>14243</v>
      </c>
      <c r="UAV109" s="29">
        <v>14244</v>
      </c>
      <c r="UAW109" s="107">
        <v>14245</v>
      </c>
      <c r="UAX109" s="29">
        <v>14246</v>
      </c>
      <c r="UAY109" s="107">
        <v>14247</v>
      </c>
      <c r="UAZ109" s="29">
        <v>14248</v>
      </c>
      <c r="UBA109" s="107">
        <v>14249</v>
      </c>
      <c r="UBB109" s="29">
        <v>14250</v>
      </c>
      <c r="UBC109" s="107">
        <v>14251</v>
      </c>
      <c r="UBD109" s="29">
        <v>14252</v>
      </c>
      <c r="UBE109" s="107">
        <v>14253</v>
      </c>
      <c r="UBF109" s="29">
        <v>14254</v>
      </c>
      <c r="UBG109" s="107">
        <v>14255</v>
      </c>
      <c r="UBH109" s="29">
        <v>14256</v>
      </c>
      <c r="UBI109" s="107">
        <v>14257</v>
      </c>
      <c r="UBJ109" s="29">
        <v>14258</v>
      </c>
      <c r="UBK109" s="107">
        <v>14259</v>
      </c>
      <c r="UBL109" s="29">
        <v>14260</v>
      </c>
      <c r="UBM109" s="107">
        <v>14261</v>
      </c>
      <c r="UBN109" s="29">
        <v>14262</v>
      </c>
      <c r="UBO109" s="107">
        <v>14263</v>
      </c>
      <c r="UBP109" s="29">
        <v>14264</v>
      </c>
      <c r="UBQ109" s="107">
        <v>14265</v>
      </c>
      <c r="UBR109" s="29">
        <v>14266</v>
      </c>
      <c r="UBS109" s="107">
        <v>14267</v>
      </c>
      <c r="UBT109" s="29">
        <v>14268</v>
      </c>
      <c r="UBU109" s="107">
        <v>14269</v>
      </c>
      <c r="UBV109" s="29">
        <v>14270</v>
      </c>
      <c r="UBW109" s="107">
        <v>14271</v>
      </c>
      <c r="UBX109" s="29">
        <v>14272</v>
      </c>
      <c r="UBY109" s="107">
        <v>14273</v>
      </c>
      <c r="UBZ109" s="29">
        <v>14274</v>
      </c>
      <c r="UCA109" s="107">
        <v>14275</v>
      </c>
      <c r="UCB109" s="29">
        <v>14276</v>
      </c>
      <c r="UCC109" s="107">
        <v>14277</v>
      </c>
      <c r="UCD109" s="29">
        <v>14278</v>
      </c>
      <c r="UCE109" s="107">
        <v>14279</v>
      </c>
      <c r="UCF109" s="29">
        <v>14280</v>
      </c>
      <c r="UCG109" s="107">
        <v>14281</v>
      </c>
      <c r="UCH109" s="29">
        <v>14282</v>
      </c>
      <c r="UCI109" s="107">
        <v>14283</v>
      </c>
      <c r="UCJ109" s="29">
        <v>14284</v>
      </c>
      <c r="UCK109" s="107">
        <v>14285</v>
      </c>
      <c r="UCL109" s="29">
        <v>14286</v>
      </c>
      <c r="UCM109" s="107">
        <v>14287</v>
      </c>
      <c r="UCN109" s="29">
        <v>14288</v>
      </c>
      <c r="UCO109" s="107">
        <v>14289</v>
      </c>
      <c r="UCP109" s="29">
        <v>14290</v>
      </c>
      <c r="UCQ109" s="107">
        <v>14291</v>
      </c>
      <c r="UCR109" s="29">
        <v>14292</v>
      </c>
      <c r="UCS109" s="107">
        <v>14293</v>
      </c>
      <c r="UCT109" s="29">
        <v>14294</v>
      </c>
      <c r="UCU109" s="107">
        <v>14295</v>
      </c>
      <c r="UCV109" s="29">
        <v>14296</v>
      </c>
      <c r="UCW109" s="107">
        <v>14297</v>
      </c>
      <c r="UCX109" s="29">
        <v>14298</v>
      </c>
      <c r="UCY109" s="107">
        <v>14299</v>
      </c>
      <c r="UCZ109" s="29">
        <v>14300</v>
      </c>
      <c r="UDA109" s="107">
        <v>14301</v>
      </c>
      <c r="UDB109" s="29">
        <v>14302</v>
      </c>
      <c r="UDC109" s="107">
        <v>14303</v>
      </c>
      <c r="UDD109" s="29">
        <v>14304</v>
      </c>
      <c r="UDE109" s="107">
        <v>14305</v>
      </c>
      <c r="UDF109" s="29">
        <v>14306</v>
      </c>
      <c r="UDG109" s="107">
        <v>14307</v>
      </c>
      <c r="UDH109" s="29">
        <v>14308</v>
      </c>
      <c r="UDI109" s="107">
        <v>14309</v>
      </c>
      <c r="UDJ109" s="29">
        <v>14310</v>
      </c>
      <c r="UDK109" s="107">
        <v>14311</v>
      </c>
      <c r="UDL109" s="29">
        <v>14312</v>
      </c>
      <c r="UDM109" s="107">
        <v>14313</v>
      </c>
      <c r="UDN109" s="29">
        <v>14314</v>
      </c>
      <c r="UDO109" s="107">
        <v>14315</v>
      </c>
      <c r="UDP109" s="29">
        <v>14316</v>
      </c>
      <c r="UDQ109" s="107">
        <v>14317</v>
      </c>
      <c r="UDR109" s="29">
        <v>14318</v>
      </c>
      <c r="UDS109" s="107">
        <v>14319</v>
      </c>
      <c r="UDT109" s="29">
        <v>14320</v>
      </c>
      <c r="UDU109" s="107">
        <v>14321</v>
      </c>
      <c r="UDV109" s="29">
        <v>14322</v>
      </c>
      <c r="UDW109" s="107">
        <v>14323</v>
      </c>
      <c r="UDX109" s="29">
        <v>14324</v>
      </c>
      <c r="UDY109" s="107">
        <v>14325</v>
      </c>
      <c r="UDZ109" s="29">
        <v>14326</v>
      </c>
      <c r="UEA109" s="107">
        <v>14327</v>
      </c>
      <c r="UEB109" s="29">
        <v>14328</v>
      </c>
      <c r="UEC109" s="107">
        <v>14329</v>
      </c>
      <c r="UED109" s="29">
        <v>14330</v>
      </c>
      <c r="UEE109" s="107">
        <v>14331</v>
      </c>
      <c r="UEF109" s="29">
        <v>14332</v>
      </c>
      <c r="UEG109" s="107">
        <v>14333</v>
      </c>
      <c r="UEH109" s="29">
        <v>14334</v>
      </c>
      <c r="UEI109" s="107">
        <v>14335</v>
      </c>
      <c r="UEJ109" s="29">
        <v>14336</v>
      </c>
      <c r="UEK109" s="107">
        <v>14337</v>
      </c>
      <c r="UEL109" s="29">
        <v>14338</v>
      </c>
      <c r="UEM109" s="107">
        <v>14339</v>
      </c>
      <c r="UEN109" s="29">
        <v>14340</v>
      </c>
      <c r="UEO109" s="107">
        <v>14341</v>
      </c>
      <c r="UEP109" s="29">
        <v>14342</v>
      </c>
      <c r="UEQ109" s="107">
        <v>14343</v>
      </c>
      <c r="UER109" s="29">
        <v>14344</v>
      </c>
      <c r="UES109" s="107">
        <v>14345</v>
      </c>
      <c r="UET109" s="29">
        <v>14346</v>
      </c>
      <c r="UEU109" s="107">
        <v>14347</v>
      </c>
      <c r="UEV109" s="29">
        <v>14348</v>
      </c>
      <c r="UEW109" s="107">
        <v>14349</v>
      </c>
      <c r="UEX109" s="29">
        <v>14350</v>
      </c>
      <c r="UEY109" s="107">
        <v>14351</v>
      </c>
      <c r="UEZ109" s="29">
        <v>14352</v>
      </c>
      <c r="UFA109" s="107">
        <v>14353</v>
      </c>
      <c r="UFB109" s="29">
        <v>14354</v>
      </c>
      <c r="UFC109" s="107">
        <v>14355</v>
      </c>
      <c r="UFD109" s="29">
        <v>14356</v>
      </c>
      <c r="UFE109" s="107">
        <v>14357</v>
      </c>
      <c r="UFF109" s="29">
        <v>14358</v>
      </c>
      <c r="UFG109" s="107">
        <v>14359</v>
      </c>
      <c r="UFH109" s="29">
        <v>14360</v>
      </c>
      <c r="UFI109" s="107">
        <v>14361</v>
      </c>
      <c r="UFJ109" s="29">
        <v>14362</v>
      </c>
      <c r="UFK109" s="107">
        <v>14363</v>
      </c>
      <c r="UFL109" s="29">
        <v>14364</v>
      </c>
      <c r="UFM109" s="107">
        <v>14365</v>
      </c>
      <c r="UFN109" s="29">
        <v>14366</v>
      </c>
      <c r="UFO109" s="107">
        <v>14367</v>
      </c>
      <c r="UFP109" s="29">
        <v>14368</v>
      </c>
      <c r="UFQ109" s="107">
        <v>14369</v>
      </c>
      <c r="UFR109" s="29">
        <v>14370</v>
      </c>
      <c r="UFS109" s="107">
        <v>14371</v>
      </c>
      <c r="UFT109" s="29">
        <v>14372</v>
      </c>
      <c r="UFU109" s="107">
        <v>14373</v>
      </c>
      <c r="UFV109" s="29">
        <v>14374</v>
      </c>
      <c r="UFW109" s="107">
        <v>14375</v>
      </c>
      <c r="UFX109" s="29">
        <v>14376</v>
      </c>
      <c r="UFY109" s="107">
        <v>14377</v>
      </c>
      <c r="UFZ109" s="29">
        <v>14378</v>
      </c>
      <c r="UGA109" s="107">
        <v>14379</v>
      </c>
      <c r="UGB109" s="29">
        <v>14380</v>
      </c>
      <c r="UGC109" s="107">
        <v>14381</v>
      </c>
      <c r="UGD109" s="29">
        <v>14382</v>
      </c>
      <c r="UGE109" s="107">
        <v>14383</v>
      </c>
      <c r="UGF109" s="29">
        <v>14384</v>
      </c>
      <c r="UGG109" s="107">
        <v>14385</v>
      </c>
      <c r="UGH109" s="29">
        <v>14386</v>
      </c>
      <c r="UGI109" s="107">
        <v>14387</v>
      </c>
      <c r="UGJ109" s="29">
        <v>14388</v>
      </c>
      <c r="UGK109" s="107">
        <v>14389</v>
      </c>
      <c r="UGL109" s="29">
        <v>14390</v>
      </c>
      <c r="UGM109" s="107">
        <v>14391</v>
      </c>
      <c r="UGN109" s="29">
        <v>14392</v>
      </c>
      <c r="UGO109" s="107">
        <v>14393</v>
      </c>
      <c r="UGP109" s="29">
        <v>14394</v>
      </c>
      <c r="UGQ109" s="107">
        <v>14395</v>
      </c>
      <c r="UGR109" s="29">
        <v>14396</v>
      </c>
      <c r="UGS109" s="107">
        <v>14397</v>
      </c>
      <c r="UGT109" s="29">
        <v>14398</v>
      </c>
      <c r="UGU109" s="107">
        <v>14399</v>
      </c>
      <c r="UGV109" s="29">
        <v>14400</v>
      </c>
      <c r="UGW109" s="107">
        <v>14401</v>
      </c>
      <c r="UGX109" s="29">
        <v>14402</v>
      </c>
      <c r="UGY109" s="107">
        <v>14403</v>
      </c>
      <c r="UGZ109" s="29">
        <v>14404</v>
      </c>
      <c r="UHA109" s="107">
        <v>14405</v>
      </c>
      <c r="UHB109" s="29">
        <v>14406</v>
      </c>
      <c r="UHC109" s="107">
        <v>14407</v>
      </c>
      <c r="UHD109" s="29">
        <v>14408</v>
      </c>
      <c r="UHE109" s="107">
        <v>14409</v>
      </c>
      <c r="UHF109" s="29">
        <v>14410</v>
      </c>
      <c r="UHG109" s="107">
        <v>14411</v>
      </c>
      <c r="UHH109" s="29">
        <v>14412</v>
      </c>
      <c r="UHI109" s="107">
        <v>14413</v>
      </c>
      <c r="UHJ109" s="29">
        <v>14414</v>
      </c>
      <c r="UHK109" s="107">
        <v>14415</v>
      </c>
      <c r="UHL109" s="29">
        <v>14416</v>
      </c>
      <c r="UHM109" s="107">
        <v>14417</v>
      </c>
      <c r="UHN109" s="29">
        <v>14418</v>
      </c>
      <c r="UHO109" s="107">
        <v>14419</v>
      </c>
      <c r="UHP109" s="29">
        <v>14420</v>
      </c>
      <c r="UHQ109" s="107">
        <v>14421</v>
      </c>
      <c r="UHR109" s="29">
        <v>14422</v>
      </c>
      <c r="UHS109" s="107">
        <v>14423</v>
      </c>
      <c r="UHT109" s="29">
        <v>14424</v>
      </c>
      <c r="UHU109" s="107">
        <v>14425</v>
      </c>
      <c r="UHV109" s="29">
        <v>14426</v>
      </c>
      <c r="UHW109" s="107">
        <v>14427</v>
      </c>
      <c r="UHX109" s="29">
        <v>14428</v>
      </c>
      <c r="UHY109" s="107">
        <v>14429</v>
      </c>
      <c r="UHZ109" s="29">
        <v>14430</v>
      </c>
      <c r="UIA109" s="107">
        <v>14431</v>
      </c>
      <c r="UIB109" s="29">
        <v>14432</v>
      </c>
      <c r="UIC109" s="107">
        <v>14433</v>
      </c>
      <c r="UID109" s="29">
        <v>14434</v>
      </c>
      <c r="UIE109" s="107">
        <v>14435</v>
      </c>
      <c r="UIF109" s="29">
        <v>14436</v>
      </c>
      <c r="UIG109" s="107">
        <v>14437</v>
      </c>
      <c r="UIH109" s="29">
        <v>14438</v>
      </c>
      <c r="UII109" s="107">
        <v>14439</v>
      </c>
      <c r="UIJ109" s="29">
        <v>14440</v>
      </c>
      <c r="UIK109" s="107">
        <v>14441</v>
      </c>
      <c r="UIL109" s="29">
        <v>14442</v>
      </c>
      <c r="UIM109" s="107">
        <v>14443</v>
      </c>
      <c r="UIN109" s="29">
        <v>14444</v>
      </c>
      <c r="UIO109" s="107">
        <v>14445</v>
      </c>
      <c r="UIP109" s="29">
        <v>14446</v>
      </c>
      <c r="UIQ109" s="107">
        <v>14447</v>
      </c>
      <c r="UIR109" s="29">
        <v>14448</v>
      </c>
      <c r="UIS109" s="107">
        <v>14449</v>
      </c>
      <c r="UIT109" s="29">
        <v>14450</v>
      </c>
      <c r="UIU109" s="107">
        <v>14451</v>
      </c>
      <c r="UIV109" s="29">
        <v>14452</v>
      </c>
      <c r="UIW109" s="107">
        <v>14453</v>
      </c>
      <c r="UIX109" s="29">
        <v>14454</v>
      </c>
      <c r="UIY109" s="107">
        <v>14455</v>
      </c>
      <c r="UIZ109" s="29">
        <v>14456</v>
      </c>
      <c r="UJA109" s="107">
        <v>14457</v>
      </c>
      <c r="UJB109" s="29">
        <v>14458</v>
      </c>
      <c r="UJC109" s="107">
        <v>14459</v>
      </c>
      <c r="UJD109" s="29">
        <v>14460</v>
      </c>
      <c r="UJE109" s="107">
        <v>14461</v>
      </c>
      <c r="UJF109" s="29">
        <v>14462</v>
      </c>
      <c r="UJG109" s="107">
        <v>14463</v>
      </c>
      <c r="UJH109" s="29">
        <v>14464</v>
      </c>
      <c r="UJI109" s="107">
        <v>14465</v>
      </c>
      <c r="UJJ109" s="29">
        <v>14466</v>
      </c>
      <c r="UJK109" s="107">
        <v>14467</v>
      </c>
      <c r="UJL109" s="29">
        <v>14468</v>
      </c>
      <c r="UJM109" s="107">
        <v>14469</v>
      </c>
      <c r="UJN109" s="29">
        <v>14470</v>
      </c>
      <c r="UJO109" s="107">
        <v>14471</v>
      </c>
      <c r="UJP109" s="29">
        <v>14472</v>
      </c>
      <c r="UJQ109" s="107">
        <v>14473</v>
      </c>
      <c r="UJR109" s="29">
        <v>14474</v>
      </c>
      <c r="UJS109" s="107">
        <v>14475</v>
      </c>
      <c r="UJT109" s="29">
        <v>14476</v>
      </c>
      <c r="UJU109" s="107">
        <v>14477</v>
      </c>
      <c r="UJV109" s="29">
        <v>14478</v>
      </c>
      <c r="UJW109" s="107">
        <v>14479</v>
      </c>
      <c r="UJX109" s="29">
        <v>14480</v>
      </c>
      <c r="UJY109" s="107">
        <v>14481</v>
      </c>
      <c r="UJZ109" s="29">
        <v>14482</v>
      </c>
      <c r="UKA109" s="107">
        <v>14483</v>
      </c>
      <c r="UKB109" s="29">
        <v>14484</v>
      </c>
      <c r="UKC109" s="107">
        <v>14485</v>
      </c>
      <c r="UKD109" s="29">
        <v>14486</v>
      </c>
      <c r="UKE109" s="107">
        <v>14487</v>
      </c>
      <c r="UKF109" s="29">
        <v>14488</v>
      </c>
      <c r="UKG109" s="107">
        <v>14489</v>
      </c>
      <c r="UKH109" s="29">
        <v>14490</v>
      </c>
      <c r="UKI109" s="107">
        <v>14491</v>
      </c>
      <c r="UKJ109" s="29">
        <v>14492</v>
      </c>
      <c r="UKK109" s="107">
        <v>14493</v>
      </c>
      <c r="UKL109" s="29">
        <v>14494</v>
      </c>
      <c r="UKM109" s="107">
        <v>14495</v>
      </c>
      <c r="UKN109" s="29">
        <v>14496</v>
      </c>
      <c r="UKO109" s="107">
        <v>14497</v>
      </c>
      <c r="UKP109" s="29">
        <v>14498</v>
      </c>
      <c r="UKQ109" s="107">
        <v>14499</v>
      </c>
      <c r="UKR109" s="29">
        <v>14500</v>
      </c>
      <c r="UKS109" s="107">
        <v>14501</v>
      </c>
      <c r="UKT109" s="29">
        <v>14502</v>
      </c>
      <c r="UKU109" s="107">
        <v>14503</v>
      </c>
      <c r="UKV109" s="29">
        <v>14504</v>
      </c>
      <c r="UKW109" s="107">
        <v>14505</v>
      </c>
      <c r="UKX109" s="29">
        <v>14506</v>
      </c>
      <c r="UKY109" s="107">
        <v>14507</v>
      </c>
      <c r="UKZ109" s="29">
        <v>14508</v>
      </c>
      <c r="ULA109" s="107">
        <v>14509</v>
      </c>
      <c r="ULB109" s="29">
        <v>14510</v>
      </c>
      <c r="ULC109" s="107">
        <v>14511</v>
      </c>
      <c r="ULD109" s="29">
        <v>14512</v>
      </c>
      <c r="ULE109" s="107">
        <v>14513</v>
      </c>
      <c r="ULF109" s="29">
        <v>14514</v>
      </c>
      <c r="ULG109" s="107">
        <v>14515</v>
      </c>
      <c r="ULH109" s="29">
        <v>14516</v>
      </c>
      <c r="ULI109" s="107">
        <v>14517</v>
      </c>
      <c r="ULJ109" s="29">
        <v>14518</v>
      </c>
      <c r="ULK109" s="107">
        <v>14519</v>
      </c>
      <c r="ULL109" s="29">
        <v>14520</v>
      </c>
      <c r="ULM109" s="107">
        <v>14521</v>
      </c>
      <c r="ULN109" s="29">
        <v>14522</v>
      </c>
      <c r="ULO109" s="107">
        <v>14523</v>
      </c>
      <c r="ULP109" s="29">
        <v>14524</v>
      </c>
      <c r="ULQ109" s="107">
        <v>14525</v>
      </c>
      <c r="ULR109" s="29">
        <v>14526</v>
      </c>
      <c r="ULS109" s="107">
        <v>14527</v>
      </c>
      <c r="ULT109" s="29">
        <v>14528</v>
      </c>
      <c r="ULU109" s="107">
        <v>14529</v>
      </c>
      <c r="ULV109" s="29">
        <v>14530</v>
      </c>
      <c r="ULW109" s="107">
        <v>14531</v>
      </c>
      <c r="ULX109" s="29">
        <v>14532</v>
      </c>
      <c r="ULY109" s="107">
        <v>14533</v>
      </c>
      <c r="ULZ109" s="29">
        <v>14534</v>
      </c>
      <c r="UMA109" s="107">
        <v>14535</v>
      </c>
      <c r="UMB109" s="29">
        <v>14536</v>
      </c>
      <c r="UMC109" s="107">
        <v>14537</v>
      </c>
      <c r="UMD109" s="29">
        <v>14538</v>
      </c>
      <c r="UME109" s="107">
        <v>14539</v>
      </c>
      <c r="UMF109" s="29">
        <v>14540</v>
      </c>
      <c r="UMG109" s="107">
        <v>14541</v>
      </c>
      <c r="UMH109" s="29">
        <v>14542</v>
      </c>
      <c r="UMI109" s="107">
        <v>14543</v>
      </c>
      <c r="UMJ109" s="29">
        <v>14544</v>
      </c>
      <c r="UMK109" s="107">
        <v>14545</v>
      </c>
      <c r="UML109" s="29">
        <v>14546</v>
      </c>
      <c r="UMM109" s="107">
        <v>14547</v>
      </c>
      <c r="UMN109" s="29">
        <v>14548</v>
      </c>
      <c r="UMO109" s="107">
        <v>14549</v>
      </c>
      <c r="UMP109" s="29">
        <v>14550</v>
      </c>
      <c r="UMQ109" s="107">
        <v>14551</v>
      </c>
      <c r="UMR109" s="29">
        <v>14552</v>
      </c>
      <c r="UMS109" s="107">
        <v>14553</v>
      </c>
      <c r="UMT109" s="29">
        <v>14554</v>
      </c>
      <c r="UMU109" s="107">
        <v>14555</v>
      </c>
      <c r="UMV109" s="29">
        <v>14556</v>
      </c>
      <c r="UMW109" s="107">
        <v>14557</v>
      </c>
      <c r="UMX109" s="29">
        <v>14558</v>
      </c>
      <c r="UMY109" s="107">
        <v>14559</v>
      </c>
      <c r="UMZ109" s="29">
        <v>14560</v>
      </c>
      <c r="UNA109" s="107">
        <v>14561</v>
      </c>
      <c r="UNB109" s="29">
        <v>14562</v>
      </c>
      <c r="UNC109" s="107">
        <v>14563</v>
      </c>
      <c r="UND109" s="29">
        <v>14564</v>
      </c>
      <c r="UNE109" s="107">
        <v>14565</v>
      </c>
      <c r="UNF109" s="29">
        <v>14566</v>
      </c>
      <c r="UNG109" s="107">
        <v>14567</v>
      </c>
      <c r="UNH109" s="29">
        <v>14568</v>
      </c>
      <c r="UNI109" s="107">
        <v>14569</v>
      </c>
      <c r="UNJ109" s="29">
        <v>14570</v>
      </c>
      <c r="UNK109" s="107">
        <v>14571</v>
      </c>
      <c r="UNL109" s="29">
        <v>14572</v>
      </c>
      <c r="UNM109" s="107">
        <v>14573</v>
      </c>
      <c r="UNN109" s="29">
        <v>14574</v>
      </c>
      <c r="UNO109" s="107">
        <v>14575</v>
      </c>
      <c r="UNP109" s="29">
        <v>14576</v>
      </c>
      <c r="UNQ109" s="107">
        <v>14577</v>
      </c>
      <c r="UNR109" s="29">
        <v>14578</v>
      </c>
      <c r="UNS109" s="107">
        <v>14579</v>
      </c>
      <c r="UNT109" s="29">
        <v>14580</v>
      </c>
      <c r="UNU109" s="107">
        <v>14581</v>
      </c>
      <c r="UNV109" s="29">
        <v>14582</v>
      </c>
      <c r="UNW109" s="107">
        <v>14583</v>
      </c>
      <c r="UNX109" s="29">
        <v>14584</v>
      </c>
      <c r="UNY109" s="107">
        <v>14585</v>
      </c>
      <c r="UNZ109" s="29">
        <v>14586</v>
      </c>
      <c r="UOA109" s="107">
        <v>14587</v>
      </c>
      <c r="UOB109" s="29">
        <v>14588</v>
      </c>
      <c r="UOC109" s="107">
        <v>14589</v>
      </c>
      <c r="UOD109" s="29">
        <v>14590</v>
      </c>
      <c r="UOE109" s="107">
        <v>14591</v>
      </c>
      <c r="UOF109" s="29">
        <v>14592</v>
      </c>
      <c r="UOG109" s="107">
        <v>14593</v>
      </c>
      <c r="UOH109" s="29">
        <v>14594</v>
      </c>
      <c r="UOI109" s="107">
        <v>14595</v>
      </c>
      <c r="UOJ109" s="29">
        <v>14596</v>
      </c>
      <c r="UOK109" s="107">
        <v>14597</v>
      </c>
      <c r="UOL109" s="29">
        <v>14598</v>
      </c>
      <c r="UOM109" s="107">
        <v>14599</v>
      </c>
      <c r="UON109" s="29">
        <v>14600</v>
      </c>
      <c r="UOO109" s="107">
        <v>14601</v>
      </c>
      <c r="UOP109" s="29">
        <v>14602</v>
      </c>
      <c r="UOQ109" s="107">
        <v>14603</v>
      </c>
      <c r="UOR109" s="29">
        <v>14604</v>
      </c>
      <c r="UOS109" s="107">
        <v>14605</v>
      </c>
      <c r="UOT109" s="29">
        <v>14606</v>
      </c>
      <c r="UOU109" s="107">
        <v>14607</v>
      </c>
      <c r="UOV109" s="29">
        <v>14608</v>
      </c>
      <c r="UOW109" s="107">
        <v>14609</v>
      </c>
      <c r="UOX109" s="29">
        <v>14610</v>
      </c>
      <c r="UOY109" s="107">
        <v>14611</v>
      </c>
      <c r="UOZ109" s="29">
        <v>14612</v>
      </c>
      <c r="UPA109" s="107">
        <v>14613</v>
      </c>
      <c r="UPB109" s="29">
        <v>14614</v>
      </c>
      <c r="UPC109" s="107">
        <v>14615</v>
      </c>
      <c r="UPD109" s="29">
        <v>14616</v>
      </c>
      <c r="UPE109" s="107">
        <v>14617</v>
      </c>
      <c r="UPF109" s="29">
        <v>14618</v>
      </c>
      <c r="UPG109" s="107">
        <v>14619</v>
      </c>
      <c r="UPH109" s="29">
        <v>14620</v>
      </c>
      <c r="UPI109" s="107">
        <v>14621</v>
      </c>
      <c r="UPJ109" s="29">
        <v>14622</v>
      </c>
      <c r="UPK109" s="107">
        <v>14623</v>
      </c>
      <c r="UPL109" s="29">
        <v>14624</v>
      </c>
      <c r="UPM109" s="107">
        <v>14625</v>
      </c>
      <c r="UPN109" s="29">
        <v>14626</v>
      </c>
      <c r="UPO109" s="107">
        <v>14627</v>
      </c>
      <c r="UPP109" s="29">
        <v>14628</v>
      </c>
      <c r="UPQ109" s="107">
        <v>14629</v>
      </c>
      <c r="UPR109" s="29">
        <v>14630</v>
      </c>
      <c r="UPS109" s="107">
        <v>14631</v>
      </c>
      <c r="UPT109" s="29">
        <v>14632</v>
      </c>
      <c r="UPU109" s="107">
        <v>14633</v>
      </c>
      <c r="UPV109" s="29">
        <v>14634</v>
      </c>
      <c r="UPW109" s="107">
        <v>14635</v>
      </c>
      <c r="UPX109" s="29">
        <v>14636</v>
      </c>
      <c r="UPY109" s="107">
        <v>14637</v>
      </c>
      <c r="UPZ109" s="29">
        <v>14638</v>
      </c>
      <c r="UQA109" s="107">
        <v>14639</v>
      </c>
      <c r="UQB109" s="29">
        <v>14640</v>
      </c>
      <c r="UQC109" s="107">
        <v>14641</v>
      </c>
      <c r="UQD109" s="29">
        <v>14642</v>
      </c>
      <c r="UQE109" s="107">
        <v>14643</v>
      </c>
      <c r="UQF109" s="29">
        <v>14644</v>
      </c>
      <c r="UQG109" s="107">
        <v>14645</v>
      </c>
      <c r="UQH109" s="29">
        <v>14646</v>
      </c>
      <c r="UQI109" s="107">
        <v>14647</v>
      </c>
      <c r="UQJ109" s="29">
        <v>14648</v>
      </c>
      <c r="UQK109" s="107">
        <v>14649</v>
      </c>
      <c r="UQL109" s="29">
        <v>14650</v>
      </c>
      <c r="UQM109" s="107">
        <v>14651</v>
      </c>
      <c r="UQN109" s="29">
        <v>14652</v>
      </c>
      <c r="UQO109" s="107">
        <v>14653</v>
      </c>
      <c r="UQP109" s="29">
        <v>14654</v>
      </c>
      <c r="UQQ109" s="107">
        <v>14655</v>
      </c>
      <c r="UQR109" s="29">
        <v>14656</v>
      </c>
      <c r="UQS109" s="107">
        <v>14657</v>
      </c>
      <c r="UQT109" s="29">
        <v>14658</v>
      </c>
      <c r="UQU109" s="107">
        <v>14659</v>
      </c>
      <c r="UQV109" s="29">
        <v>14660</v>
      </c>
      <c r="UQW109" s="107">
        <v>14661</v>
      </c>
      <c r="UQX109" s="29">
        <v>14662</v>
      </c>
      <c r="UQY109" s="107">
        <v>14663</v>
      </c>
      <c r="UQZ109" s="29">
        <v>14664</v>
      </c>
      <c r="URA109" s="107">
        <v>14665</v>
      </c>
      <c r="URB109" s="29">
        <v>14666</v>
      </c>
      <c r="URC109" s="107">
        <v>14667</v>
      </c>
      <c r="URD109" s="29">
        <v>14668</v>
      </c>
      <c r="URE109" s="107">
        <v>14669</v>
      </c>
      <c r="URF109" s="29">
        <v>14670</v>
      </c>
      <c r="URG109" s="107">
        <v>14671</v>
      </c>
      <c r="URH109" s="29">
        <v>14672</v>
      </c>
      <c r="URI109" s="107">
        <v>14673</v>
      </c>
      <c r="URJ109" s="29">
        <v>14674</v>
      </c>
      <c r="URK109" s="107">
        <v>14675</v>
      </c>
      <c r="URL109" s="29">
        <v>14676</v>
      </c>
      <c r="URM109" s="107">
        <v>14677</v>
      </c>
      <c r="URN109" s="29">
        <v>14678</v>
      </c>
      <c r="URO109" s="107">
        <v>14679</v>
      </c>
      <c r="URP109" s="29">
        <v>14680</v>
      </c>
      <c r="URQ109" s="107">
        <v>14681</v>
      </c>
      <c r="URR109" s="29">
        <v>14682</v>
      </c>
      <c r="URS109" s="107">
        <v>14683</v>
      </c>
      <c r="URT109" s="29">
        <v>14684</v>
      </c>
      <c r="URU109" s="107">
        <v>14685</v>
      </c>
      <c r="URV109" s="29">
        <v>14686</v>
      </c>
      <c r="URW109" s="107">
        <v>14687</v>
      </c>
      <c r="URX109" s="29">
        <v>14688</v>
      </c>
      <c r="URY109" s="107">
        <v>14689</v>
      </c>
      <c r="URZ109" s="29">
        <v>14690</v>
      </c>
      <c r="USA109" s="107">
        <v>14691</v>
      </c>
      <c r="USB109" s="29">
        <v>14692</v>
      </c>
      <c r="USC109" s="107">
        <v>14693</v>
      </c>
      <c r="USD109" s="29">
        <v>14694</v>
      </c>
      <c r="USE109" s="107">
        <v>14695</v>
      </c>
      <c r="USF109" s="29">
        <v>14696</v>
      </c>
      <c r="USG109" s="107">
        <v>14697</v>
      </c>
      <c r="USH109" s="29">
        <v>14698</v>
      </c>
      <c r="USI109" s="107">
        <v>14699</v>
      </c>
      <c r="USJ109" s="29">
        <v>14700</v>
      </c>
      <c r="USK109" s="107">
        <v>14701</v>
      </c>
      <c r="USL109" s="29">
        <v>14702</v>
      </c>
      <c r="USM109" s="107">
        <v>14703</v>
      </c>
      <c r="USN109" s="29">
        <v>14704</v>
      </c>
      <c r="USO109" s="107">
        <v>14705</v>
      </c>
      <c r="USP109" s="29">
        <v>14706</v>
      </c>
      <c r="USQ109" s="107">
        <v>14707</v>
      </c>
      <c r="USR109" s="29">
        <v>14708</v>
      </c>
      <c r="USS109" s="107">
        <v>14709</v>
      </c>
      <c r="UST109" s="29">
        <v>14710</v>
      </c>
      <c r="USU109" s="107">
        <v>14711</v>
      </c>
      <c r="USV109" s="29">
        <v>14712</v>
      </c>
      <c r="USW109" s="107">
        <v>14713</v>
      </c>
      <c r="USX109" s="29">
        <v>14714</v>
      </c>
      <c r="USY109" s="107">
        <v>14715</v>
      </c>
      <c r="USZ109" s="29">
        <v>14716</v>
      </c>
      <c r="UTA109" s="107">
        <v>14717</v>
      </c>
      <c r="UTB109" s="29">
        <v>14718</v>
      </c>
      <c r="UTC109" s="107">
        <v>14719</v>
      </c>
      <c r="UTD109" s="29">
        <v>14720</v>
      </c>
      <c r="UTE109" s="107">
        <v>14721</v>
      </c>
      <c r="UTF109" s="29">
        <v>14722</v>
      </c>
      <c r="UTG109" s="107">
        <v>14723</v>
      </c>
      <c r="UTH109" s="29">
        <v>14724</v>
      </c>
      <c r="UTI109" s="107">
        <v>14725</v>
      </c>
      <c r="UTJ109" s="29">
        <v>14726</v>
      </c>
      <c r="UTK109" s="107">
        <v>14727</v>
      </c>
      <c r="UTL109" s="29">
        <v>14728</v>
      </c>
      <c r="UTM109" s="107">
        <v>14729</v>
      </c>
      <c r="UTN109" s="29">
        <v>14730</v>
      </c>
      <c r="UTO109" s="107">
        <v>14731</v>
      </c>
      <c r="UTP109" s="29">
        <v>14732</v>
      </c>
      <c r="UTQ109" s="107">
        <v>14733</v>
      </c>
      <c r="UTR109" s="29">
        <v>14734</v>
      </c>
      <c r="UTS109" s="107">
        <v>14735</v>
      </c>
      <c r="UTT109" s="29">
        <v>14736</v>
      </c>
      <c r="UTU109" s="107">
        <v>14737</v>
      </c>
      <c r="UTV109" s="29">
        <v>14738</v>
      </c>
      <c r="UTW109" s="107">
        <v>14739</v>
      </c>
      <c r="UTX109" s="29">
        <v>14740</v>
      </c>
      <c r="UTY109" s="107">
        <v>14741</v>
      </c>
      <c r="UTZ109" s="29">
        <v>14742</v>
      </c>
      <c r="UUA109" s="107">
        <v>14743</v>
      </c>
      <c r="UUB109" s="29">
        <v>14744</v>
      </c>
      <c r="UUC109" s="107">
        <v>14745</v>
      </c>
      <c r="UUD109" s="29">
        <v>14746</v>
      </c>
      <c r="UUE109" s="107">
        <v>14747</v>
      </c>
      <c r="UUF109" s="29">
        <v>14748</v>
      </c>
      <c r="UUG109" s="107">
        <v>14749</v>
      </c>
      <c r="UUH109" s="29">
        <v>14750</v>
      </c>
      <c r="UUI109" s="107">
        <v>14751</v>
      </c>
      <c r="UUJ109" s="29">
        <v>14752</v>
      </c>
      <c r="UUK109" s="107">
        <v>14753</v>
      </c>
      <c r="UUL109" s="29">
        <v>14754</v>
      </c>
      <c r="UUM109" s="107">
        <v>14755</v>
      </c>
      <c r="UUN109" s="29">
        <v>14756</v>
      </c>
      <c r="UUO109" s="107">
        <v>14757</v>
      </c>
      <c r="UUP109" s="29">
        <v>14758</v>
      </c>
      <c r="UUQ109" s="107">
        <v>14759</v>
      </c>
      <c r="UUR109" s="29">
        <v>14760</v>
      </c>
      <c r="UUS109" s="107">
        <v>14761</v>
      </c>
      <c r="UUT109" s="29">
        <v>14762</v>
      </c>
      <c r="UUU109" s="107">
        <v>14763</v>
      </c>
      <c r="UUV109" s="29">
        <v>14764</v>
      </c>
      <c r="UUW109" s="107">
        <v>14765</v>
      </c>
      <c r="UUX109" s="29">
        <v>14766</v>
      </c>
      <c r="UUY109" s="107">
        <v>14767</v>
      </c>
      <c r="UUZ109" s="29">
        <v>14768</v>
      </c>
      <c r="UVA109" s="107">
        <v>14769</v>
      </c>
      <c r="UVB109" s="29">
        <v>14770</v>
      </c>
      <c r="UVC109" s="107">
        <v>14771</v>
      </c>
      <c r="UVD109" s="29">
        <v>14772</v>
      </c>
      <c r="UVE109" s="107">
        <v>14773</v>
      </c>
      <c r="UVF109" s="29">
        <v>14774</v>
      </c>
      <c r="UVG109" s="107">
        <v>14775</v>
      </c>
      <c r="UVH109" s="29">
        <v>14776</v>
      </c>
      <c r="UVI109" s="107">
        <v>14777</v>
      </c>
      <c r="UVJ109" s="29">
        <v>14778</v>
      </c>
      <c r="UVK109" s="107">
        <v>14779</v>
      </c>
      <c r="UVL109" s="29">
        <v>14780</v>
      </c>
      <c r="UVM109" s="107">
        <v>14781</v>
      </c>
      <c r="UVN109" s="29">
        <v>14782</v>
      </c>
      <c r="UVO109" s="107">
        <v>14783</v>
      </c>
      <c r="UVP109" s="29">
        <v>14784</v>
      </c>
      <c r="UVQ109" s="107">
        <v>14785</v>
      </c>
      <c r="UVR109" s="29">
        <v>14786</v>
      </c>
      <c r="UVS109" s="107">
        <v>14787</v>
      </c>
      <c r="UVT109" s="29">
        <v>14788</v>
      </c>
      <c r="UVU109" s="107">
        <v>14789</v>
      </c>
      <c r="UVV109" s="29">
        <v>14790</v>
      </c>
      <c r="UVW109" s="107">
        <v>14791</v>
      </c>
      <c r="UVX109" s="29">
        <v>14792</v>
      </c>
      <c r="UVY109" s="107">
        <v>14793</v>
      </c>
      <c r="UVZ109" s="29">
        <v>14794</v>
      </c>
      <c r="UWA109" s="107">
        <v>14795</v>
      </c>
      <c r="UWB109" s="29">
        <v>14796</v>
      </c>
      <c r="UWC109" s="107">
        <v>14797</v>
      </c>
      <c r="UWD109" s="29">
        <v>14798</v>
      </c>
      <c r="UWE109" s="107">
        <v>14799</v>
      </c>
      <c r="UWF109" s="29">
        <v>14800</v>
      </c>
      <c r="UWG109" s="107">
        <v>14801</v>
      </c>
      <c r="UWH109" s="29">
        <v>14802</v>
      </c>
      <c r="UWI109" s="107">
        <v>14803</v>
      </c>
      <c r="UWJ109" s="29">
        <v>14804</v>
      </c>
      <c r="UWK109" s="107">
        <v>14805</v>
      </c>
      <c r="UWL109" s="29">
        <v>14806</v>
      </c>
      <c r="UWM109" s="107">
        <v>14807</v>
      </c>
      <c r="UWN109" s="29">
        <v>14808</v>
      </c>
      <c r="UWO109" s="107">
        <v>14809</v>
      </c>
      <c r="UWP109" s="29">
        <v>14810</v>
      </c>
      <c r="UWQ109" s="107">
        <v>14811</v>
      </c>
      <c r="UWR109" s="29">
        <v>14812</v>
      </c>
      <c r="UWS109" s="107">
        <v>14813</v>
      </c>
      <c r="UWT109" s="29">
        <v>14814</v>
      </c>
      <c r="UWU109" s="107">
        <v>14815</v>
      </c>
      <c r="UWV109" s="29">
        <v>14816</v>
      </c>
      <c r="UWW109" s="107">
        <v>14817</v>
      </c>
      <c r="UWX109" s="29">
        <v>14818</v>
      </c>
      <c r="UWY109" s="107">
        <v>14819</v>
      </c>
      <c r="UWZ109" s="29">
        <v>14820</v>
      </c>
      <c r="UXA109" s="107">
        <v>14821</v>
      </c>
      <c r="UXB109" s="29">
        <v>14822</v>
      </c>
      <c r="UXC109" s="107">
        <v>14823</v>
      </c>
      <c r="UXD109" s="29">
        <v>14824</v>
      </c>
      <c r="UXE109" s="107">
        <v>14825</v>
      </c>
      <c r="UXF109" s="29">
        <v>14826</v>
      </c>
      <c r="UXG109" s="107">
        <v>14827</v>
      </c>
      <c r="UXH109" s="29">
        <v>14828</v>
      </c>
      <c r="UXI109" s="107">
        <v>14829</v>
      </c>
      <c r="UXJ109" s="29">
        <v>14830</v>
      </c>
      <c r="UXK109" s="107">
        <v>14831</v>
      </c>
      <c r="UXL109" s="29">
        <v>14832</v>
      </c>
      <c r="UXM109" s="107">
        <v>14833</v>
      </c>
      <c r="UXN109" s="29">
        <v>14834</v>
      </c>
      <c r="UXO109" s="107">
        <v>14835</v>
      </c>
      <c r="UXP109" s="29">
        <v>14836</v>
      </c>
      <c r="UXQ109" s="107">
        <v>14837</v>
      </c>
      <c r="UXR109" s="29">
        <v>14838</v>
      </c>
      <c r="UXS109" s="107">
        <v>14839</v>
      </c>
      <c r="UXT109" s="29">
        <v>14840</v>
      </c>
      <c r="UXU109" s="107">
        <v>14841</v>
      </c>
      <c r="UXV109" s="29">
        <v>14842</v>
      </c>
      <c r="UXW109" s="107">
        <v>14843</v>
      </c>
      <c r="UXX109" s="29">
        <v>14844</v>
      </c>
      <c r="UXY109" s="107">
        <v>14845</v>
      </c>
      <c r="UXZ109" s="29">
        <v>14846</v>
      </c>
      <c r="UYA109" s="107">
        <v>14847</v>
      </c>
      <c r="UYB109" s="29">
        <v>14848</v>
      </c>
      <c r="UYC109" s="107">
        <v>14849</v>
      </c>
      <c r="UYD109" s="29">
        <v>14850</v>
      </c>
      <c r="UYE109" s="107">
        <v>14851</v>
      </c>
      <c r="UYF109" s="29">
        <v>14852</v>
      </c>
      <c r="UYG109" s="107">
        <v>14853</v>
      </c>
      <c r="UYH109" s="29">
        <v>14854</v>
      </c>
      <c r="UYI109" s="107">
        <v>14855</v>
      </c>
      <c r="UYJ109" s="29">
        <v>14856</v>
      </c>
      <c r="UYK109" s="107">
        <v>14857</v>
      </c>
      <c r="UYL109" s="29">
        <v>14858</v>
      </c>
      <c r="UYM109" s="107">
        <v>14859</v>
      </c>
      <c r="UYN109" s="29">
        <v>14860</v>
      </c>
      <c r="UYO109" s="107">
        <v>14861</v>
      </c>
      <c r="UYP109" s="29">
        <v>14862</v>
      </c>
      <c r="UYQ109" s="107">
        <v>14863</v>
      </c>
      <c r="UYR109" s="29">
        <v>14864</v>
      </c>
      <c r="UYS109" s="107">
        <v>14865</v>
      </c>
      <c r="UYT109" s="29">
        <v>14866</v>
      </c>
      <c r="UYU109" s="107">
        <v>14867</v>
      </c>
      <c r="UYV109" s="29">
        <v>14868</v>
      </c>
      <c r="UYW109" s="107">
        <v>14869</v>
      </c>
      <c r="UYX109" s="29">
        <v>14870</v>
      </c>
      <c r="UYY109" s="107">
        <v>14871</v>
      </c>
      <c r="UYZ109" s="29">
        <v>14872</v>
      </c>
      <c r="UZA109" s="107">
        <v>14873</v>
      </c>
      <c r="UZB109" s="29">
        <v>14874</v>
      </c>
      <c r="UZC109" s="107">
        <v>14875</v>
      </c>
      <c r="UZD109" s="29">
        <v>14876</v>
      </c>
      <c r="UZE109" s="107">
        <v>14877</v>
      </c>
      <c r="UZF109" s="29">
        <v>14878</v>
      </c>
      <c r="UZG109" s="107">
        <v>14879</v>
      </c>
      <c r="UZH109" s="29">
        <v>14880</v>
      </c>
      <c r="UZI109" s="107">
        <v>14881</v>
      </c>
      <c r="UZJ109" s="29">
        <v>14882</v>
      </c>
      <c r="UZK109" s="107">
        <v>14883</v>
      </c>
      <c r="UZL109" s="29">
        <v>14884</v>
      </c>
      <c r="UZM109" s="107">
        <v>14885</v>
      </c>
      <c r="UZN109" s="29">
        <v>14886</v>
      </c>
      <c r="UZO109" s="107">
        <v>14887</v>
      </c>
      <c r="UZP109" s="29">
        <v>14888</v>
      </c>
      <c r="UZQ109" s="107">
        <v>14889</v>
      </c>
      <c r="UZR109" s="29">
        <v>14890</v>
      </c>
      <c r="UZS109" s="107">
        <v>14891</v>
      </c>
      <c r="UZT109" s="29">
        <v>14892</v>
      </c>
      <c r="UZU109" s="107">
        <v>14893</v>
      </c>
      <c r="UZV109" s="29">
        <v>14894</v>
      </c>
      <c r="UZW109" s="107">
        <v>14895</v>
      </c>
      <c r="UZX109" s="29">
        <v>14896</v>
      </c>
      <c r="UZY109" s="107">
        <v>14897</v>
      </c>
      <c r="UZZ109" s="29">
        <v>14898</v>
      </c>
      <c r="VAA109" s="107">
        <v>14899</v>
      </c>
      <c r="VAB109" s="29">
        <v>14900</v>
      </c>
      <c r="VAC109" s="107">
        <v>14901</v>
      </c>
      <c r="VAD109" s="29">
        <v>14902</v>
      </c>
      <c r="VAE109" s="107">
        <v>14903</v>
      </c>
      <c r="VAF109" s="29">
        <v>14904</v>
      </c>
      <c r="VAG109" s="107">
        <v>14905</v>
      </c>
      <c r="VAH109" s="29">
        <v>14906</v>
      </c>
      <c r="VAI109" s="107">
        <v>14907</v>
      </c>
      <c r="VAJ109" s="29">
        <v>14908</v>
      </c>
      <c r="VAK109" s="107">
        <v>14909</v>
      </c>
      <c r="VAL109" s="29">
        <v>14910</v>
      </c>
      <c r="VAM109" s="107">
        <v>14911</v>
      </c>
      <c r="VAN109" s="29">
        <v>14912</v>
      </c>
      <c r="VAO109" s="107">
        <v>14913</v>
      </c>
      <c r="VAP109" s="29">
        <v>14914</v>
      </c>
      <c r="VAQ109" s="107">
        <v>14915</v>
      </c>
      <c r="VAR109" s="29">
        <v>14916</v>
      </c>
      <c r="VAS109" s="107">
        <v>14917</v>
      </c>
      <c r="VAT109" s="29">
        <v>14918</v>
      </c>
      <c r="VAU109" s="107">
        <v>14919</v>
      </c>
      <c r="VAV109" s="29">
        <v>14920</v>
      </c>
      <c r="VAW109" s="107">
        <v>14921</v>
      </c>
      <c r="VAX109" s="29">
        <v>14922</v>
      </c>
      <c r="VAY109" s="107">
        <v>14923</v>
      </c>
      <c r="VAZ109" s="29">
        <v>14924</v>
      </c>
      <c r="VBA109" s="107">
        <v>14925</v>
      </c>
      <c r="VBB109" s="29">
        <v>14926</v>
      </c>
      <c r="VBC109" s="107">
        <v>14927</v>
      </c>
      <c r="VBD109" s="29">
        <v>14928</v>
      </c>
      <c r="VBE109" s="107">
        <v>14929</v>
      </c>
      <c r="VBF109" s="29">
        <v>14930</v>
      </c>
      <c r="VBG109" s="107">
        <v>14931</v>
      </c>
      <c r="VBH109" s="29">
        <v>14932</v>
      </c>
      <c r="VBI109" s="107">
        <v>14933</v>
      </c>
      <c r="VBJ109" s="29">
        <v>14934</v>
      </c>
      <c r="VBK109" s="107">
        <v>14935</v>
      </c>
      <c r="VBL109" s="29">
        <v>14936</v>
      </c>
      <c r="VBM109" s="107">
        <v>14937</v>
      </c>
      <c r="VBN109" s="29">
        <v>14938</v>
      </c>
      <c r="VBO109" s="107">
        <v>14939</v>
      </c>
      <c r="VBP109" s="29">
        <v>14940</v>
      </c>
      <c r="VBQ109" s="107">
        <v>14941</v>
      </c>
      <c r="VBR109" s="29">
        <v>14942</v>
      </c>
      <c r="VBS109" s="107">
        <v>14943</v>
      </c>
      <c r="VBT109" s="29">
        <v>14944</v>
      </c>
      <c r="VBU109" s="107">
        <v>14945</v>
      </c>
      <c r="VBV109" s="29">
        <v>14946</v>
      </c>
      <c r="VBW109" s="107">
        <v>14947</v>
      </c>
      <c r="VBX109" s="29">
        <v>14948</v>
      </c>
      <c r="VBY109" s="107">
        <v>14949</v>
      </c>
      <c r="VBZ109" s="29">
        <v>14950</v>
      </c>
      <c r="VCA109" s="107">
        <v>14951</v>
      </c>
      <c r="VCB109" s="29">
        <v>14952</v>
      </c>
      <c r="VCC109" s="107">
        <v>14953</v>
      </c>
      <c r="VCD109" s="29">
        <v>14954</v>
      </c>
      <c r="VCE109" s="107">
        <v>14955</v>
      </c>
      <c r="VCF109" s="29">
        <v>14956</v>
      </c>
      <c r="VCG109" s="107">
        <v>14957</v>
      </c>
      <c r="VCH109" s="29">
        <v>14958</v>
      </c>
      <c r="VCI109" s="107">
        <v>14959</v>
      </c>
      <c r="VCJ109" s="29">
        <v>14960</v>
      </c>
      <c r="VCK109" s="107">
        <v>14961</v>
      </c>
      <c r="VCL109" s="29">
        <v>14962</v>
      </c>
      <c r="VCM109" s="107">
        <v>14963</v>
      </c>
      <c r="VCN109" s="29">
        <v>14964</v>
      </c>
      <c r="VCO109" s="107">
        <v>14965</v>
      </c>
      <c r="VCP109" s="29">
        <v>14966</v>
      </c>
      <c r="VCQ109" s="107">
        <v>14967</v>
      </c>
      <c r="VCR109" s="29">
        <v>14968</v>
      </c>
      <c r="VCS109" s="107">
        <v>14969</v>
      </c>
      <c r="VCT109" s="29">
        <v>14970</v>
      </c>
      <c r="VCU109" s="107">
        <v>14971</v>
      </c>
      <c r="VCV109" s="29">
        <v>14972</v>
      </c>
      <c r="VCW109" s="107">
        <v>14973</v>
      </c>
      <c r="VCX109" s="29">
        <v>14974</v>
      </c>
      <c r="VCY109" s="107">
        <v>14975</v>
      </c>
      <c r="VCZ109" s="29">
        <v>14976</v>
      </c>
      <c r="VDA109" s="107">
        <v>14977</v>
      </c>
      <c r="VDB109" s="29">
        <v>14978</v>
      </c>
      <c r="VDC109" s="107">
        <v>14979</v>
      </c>
      <c r="VDD109" s="29">
        <v>14980</v>
      </c>
      <c r="VDE109" s="107">
        <v>14981</v>
      </c>
      <c r="VDF109" s="29">
        <v>14982</v>
      </c>
      <c r="VDG109" s="107">
        <v>14983</v>
      </c>
      <c r="VDH109" s="29">
        <v>14984</v>
      </c>
      <c r="VDI109" s="107">
        <v>14985</v>
      </c>
      <c r="VDJ109" s="29">
        <v>14986</v>
      </c>
      <c r="VDK109" s="107">
        <v>14987</v>
      </c>
      <c r="VDL109" s="29">
        <v>14988</v>
      </c>
      <c r="VDM109" s="107">
        <v>14989</v>
      </c>
      <c r="VDN109" s="29">
        <v>14990</v>
      </c>
      <c r="VDO109" s="107">
        <v>14991</v>
      </c>
      <c r="VDP109" s="29">
        <v>14992</v>
      </c>
      <c r="VDQ109" s="107">
        <v>14993</v>
      </c>
      <c r="VDR109" s="29">
        <v>14994</v>
      </c>
      <c r="VDS109" s="107">
        <v>14995</v>
      </c>
      <c r="VDT109" s="29">
        <v>14996</v>
      </c>
      <c r="VDU109" s="107">
        <v>14997</v>
      </c>
      <c r="VDV109" s="29">
        <v>14998</v>
      </c>
      <c r="VDW109" s="107">
        <v>14999</v>
      </c>
      <c r="VDX109" s="29">
        <v>15000</v>
      </c>
      <c r="VDY109" s="107">
        <v>15001</v>
      </c>
      <c r="VDZ109" s="29">
        <v>15002</v>
      </c>
      <c r="VEA109" s="107">
        <v>15003</v>
      </c>
      <c r="VEB109" s="29">
        <v>15004</v>
      </c>
      <c r="VEC109" s="107">
        <v>15005</v>
      </c>
      <c r="VED109" s="29">
        <v>15006</v>
      </c>
      <c r="VEE109" s="107">
        <v>15007</v>
      </c>
      <c r="VEF109" s="29">
        <v>15008</v>
      </c>
      <c r="VEG109" s="107">
        <v>15009</v>
      </c>
      <c r="VEH109" s="29">
        <v>15010</v>
      </c>
      <c r="VEI109" s="107">
        <v>15011</v>
      </c>
      <c r="VEJ109" s="29">
        <v>15012</v>
      </c>
      <c r="VEK109" s="107">
        <v>15013</v>
      </c>
      <c r="VEL109" s="29">
        <v>15014</v>
      </c>
      <c r="VEM109" s="107">
        <v>15015</v>
      </c>
      <c r="VEN109" s="29">
        <v>15016</v>
      </c>
      <c r="VEO109" s="107">
        <v>15017</v>
      </c>
      <c r="VEP109" s="29">
        <v>15018</v>
      </c>
      <c r="VEQ109" s="107">
        <v>15019</v>
      </c>
      <c r="VER109" s="29">
        <v>15020</v>
      </c>
      <c r="VES109" s="107">
        <v>15021</v>
      </c>
      <c r="VET109" s="29">
        <v>15022</v>
      </c>
      <c r="VEU109" s="107">
        <v>15023</v>
      </c>
      <c r="VEV109" s="29">
        <v>15024</v>
      </c>
      <c r="VEW109" s="107">
        <v>15025</v>
      </c>
      <c r="VEX109" s="29">
        <v>15026</v>
      </c>
      <c r="VEY109" s="107">
        <v>15027</v>
      </c>
      <c r="VEZ109" s="29">
        <v>15028</v>
      </c>
      <c r="VFA109" s="107">
        <v>15029</v>
      </c>
      <c r="VFB109" s="29">
        <v>15030</v>
      </c>
      <c r="VFC109" s="107">
        <v>15031</v>
      </c>
      <c r="VFD109" s="29">
        <v>15032</v>
      </c>
      <c r="VFE109" s="107">
        <v>15033</v>
      </c>
      <c r="VFF109" s="29">
        <v>15034</v>
      </c>
      <c r="VFG109" s="107">
        <v>15035</v>
      </c>
      <c r="VFH109" s="29">
        <v>15036</v>
      </c>
      <c r="VFI109" s="107">
        <v>15037</v>
      </c>
      <c r="VFJ109" s="29">
        <v>15038</v>
      </c>
      <c r="VFK109" s="107">
        <v>15039</v>
      </c>
      <c r="VFL109" s="29">
        <v>15040</v>
      </c>
      <c r="VFM109" s="107">
        <v>15041</v>
      </c>
      <c r="VFN109" s="29">
        <v>15042</v>
      </c>
      <c r="VFO109" s="107">
        <v>15043</v>
      </c>
      <c r="VFP109" s="29">
        <v>15044</v>
      </c>
      <c r="VFQ109" s="107">
        <v>15045</v>
      </c>
      <c r="VFR109" s="29">
        <v>15046</v>
      </c>
      <c r="VFS109" s="107">
        <v>15047</v>
      </c>
      <c r="VFT109" s="29">
        <v>15048</v>
      </c>
      <c r="VFU109" s="107">
        <v>15049</v>
      </c>
      <c r="VFV109" s="29">
        <v>15050</v>
      </c>
      <c r="VFW109" s="107">
        <v>15051</v>
      </c>
      <c r="VFX109" s="29">
        <v>15052</v>
      </c>
      <c r="VFY109" s="107">
        <v>15053</v>
      </c>
      <c r="VFZ109" s="29">
        <v>15054</v>
      </c>
      <c r="VGA109" s="107">
        <v>15055</v>
      </c>
      <c r="VGB109" s="29">
        <v>15056</v>
      </c>
      <c r="VGC109" s="107">
        <v>15057</v>
      </c>
      <c r="VGD109" s="29">
        <v>15058</v>
      </c>
      <c r="VGE109" s="107">
        <v>15059</v>
      </c>
      <c r="VGF109" s="29">
        <v>15060</v>
      </c>
      <c r="VGG109" s="107">
        <v>15061</v>
      </c>
      <c r="VGH109" s="29">
        <v>15062</v>
      </c>
      <c r="VGI109" s="107">
        <v>15063</v>
      </c>
      <c r="VGJ109" s="29">
        <v>15064</v>
      </c>
      <c r="VGK109" s="107">
        <v>15065</v>
      </c>
      <c r="VGL109" s="29">
        <v>15066</v>
      </c>
      <c r="VGM109" s="107">
        <v>15067</v>
      </c>
      <c r="VGN109" s="29">
        <v>15068</v>
      </c>
      <c r="VGO109" s="107">
        <v>15069</v>
      </c>
      <c r="VGP109" s="29">
        <v>15070</v>
      </c>
      <c r="VGQ109" s="107">
        <v>15071</v>
      </c>
      <c r="VGR109" s="29">
        <v>15072</v>
      </c>
      <c r="VGS109" s="107">
        <v>15073</v>
      </c>
      <c r="VGT109" s="29">
        <v>15074</v>
      </c>
      <c r="VGU109" s="107">
        <v>15075</v>
      </c>
      <c r="VGV109" s="29">
        <v>15076</v>
      </c>
      <c r="VGW109" s="107">
        <v>15077</v>
      </c>
      <c r="VGX109" s="29">
        <v>15078</v>
      </c>
      <c r="VGY109" s="107">
        <v>15079</v>
      </c>
      <c r="VGZ109" s="29">
        <v>15080</v>
      </c>
      <c r="VHA109" s="107">
        <v>15081</v>
      </c>
      <c r="VHB109" s="29">
        <v>15082</v>
      </c>
      <c r="VHC109" s="107">
        <v>15083</v>
      </c>
      <c r="VHD109" s="29">
        <v>15084</v>
      </c>
      <c r="VHE109" s="107">
        <v>15085</v>
      </c>
      <c r="VHF109" s="29">
        <v>15086</v>
      </c>
      <c r="VHG109" s="107">
        <v>15087</v>
      </c>
      <c r="VHH109" s="29">
        <v>15088</v>
      </c>
      <c r="VHI109" s="107">
        <v>15089</v>
      </c>
      <c r="VHJ109" s="29">
        <v>15090</v>
      </c>
      <c r="VHK109" s="107">
        <v>15091</v>
      </c>
      <c r="VHL109" s="29">
        <v>15092</v>
      </c>
      <c r="VHM109" s="107">
        <v>15093</v>
      </c>
      <c r="VHN109" s="29">
        <v>15094</v>
      </c>
      <c r="VHO109" s="107">
        <v>15095</v>
      </c>
      <c r="VHP109" s="29">
        <v>15096</v>
      </c>
      <c r="VHQ109" s="107">
        <v>15097</v>
      </c>
      <c r="VHR109" s="29">
        <v>15098</v>
      </c>
      <c r="VHS109" s="107">
        <v>15099</v>
      </c>
      <c r="VHT109" s="29">
        <v>15100</v>
      </c>
      <c r="VHU109" s="107">
        <v>15101</v>
      </c>
      <c r="VHV109" s="29">
        <v>15102</v>
      </c>
      <c r="VHW109" s="107">
        <v>15103</v>
      </c>
      <c r="VHX109" s="29">
        <v>15104</v>
      </c>
      <c r="VHY109" s="107">
        <v>15105</v>
      </c>
      <c r="VHZ109" s="29">
        <v>15106</v>
      </c>
      <c r="VIA109" s="107">
        <v>15107</v>
      </c>
      <c r="VIB109" s="29">
        <v>15108</v>
      </c>
      <c r="VIC109" s="107">
        <v>15109</v>
      </c>
      <c r="VID109" s="29">
        <v>15110</v>
      </c>
      <c r="VIE109" s="107">
        <v>15111</v>
      </c>
      <c r="VIF109" s="29">
        <v>15112</v>
      </c>
      <c r="VIG109" s="107">
        <v>15113</v>
      </c>
      <c r="VIH109" s="29">
        <v>15114</v>
      </c>
      <c r="VII109" s="107">
        <v>15115</v>
      </c>
      <c r="VIJ109" s="29">
        <v>15116</v>
      </c>
      <c r="VIK109" s="107">
        <v>15117</v>
      </c>
      <c r="VIL109" s="29">
        <v>15118</v>
      </c>
      <c r="VIM109" s="107">
        <v>15119</v>
      </c>
      <c r="VIN109" s="29">
        <v>15120</v>
      </c>
      <c r="VIO109" s="107">
        <v>15121</v>
      </c>
      <c r="VIP109" s="29">
        <v>15122</v>
      </c>
      <c r="VIQ109" s="107">
        <v>15123</v>
      </c>
      <c r="VIR109" s="29">
        <v>15124</v>
      </c>
      <c r="VIS109" s="107">
        <v>15125</v>
      </c>
      <c r="VIT109" s="29">
        <v>15126</v>
      </c>
      <c r="VIU109" s="107">
        <v>15127</v>
      </c>
      <c r="VIV109" s="29">
        <v>15128</v>
      </c>
      <c r="VIW109" s="107">
        <v>15129</v>
      </c>
      <c r="VIX109" s="29">
        <v>15130</v>
      </c>
      <c r="VIY109" s="107">
        <v>15131</v>
      </c>
      <c r="VIZ109" s="29">
        <v>15132</v>
      </c>
      <c r="VJA109" s="107">
        <v>15133</v>
      </c>
      <c r="VJB109" s="29">
        <v>15134</v>
      </c>
      <c r="VJC109" s="107">
        <v>15135</v>
      </c>
      <c r="VJD109" s="29">
        <v>15136</v>
      </c>
      <c r="VJE109" s="107">
        <v>15137</v>
      </c>
      <c r="VJF109" s="29">
        <v>15138</v>
      </c>
      <c r="VJG109" s="107">
        <v>15139</v>
      </c>
      <c r="VJH109" s="29">
        <v>15140</v>
      </c>
      <c r="VJI109" s="107">
        <v>15141</v>
      </c>
      <c r="VJJ109" s="29">
        <v>15142</v>
      </c>
      <c r="VJK109" s="107">
        <v>15143</v>
      </c>
      <c r="VJL109" s="29">
        <v>15144</v>
      </c>
      <c r="VJM109" s="107">
        <v>15145</v>
      </c>
      <c r="VJN109" s="29">
        <v>15146</v>
      </c>
      <c r="VJO109" s="107">
        <v>15147</v>
      </c>
      <c r="VJP109" s="29">
        <v>15148</v>
      </c>
      <c r="VJQ109" s="107">
        <v>15149</v>
      </c>
      <c r="VJR109" s="29">
        <v>15150</v>
      </c>
      <c r="VJS109" s="107">
        <v>15151</v>
      </c>
      <c r="VJT109" s="29">
        <v>15152</v>
      </c>
      <c r="VJU109" s="107">
        <v>15153</v>
      </c>
      <c r="VJV109" s="29">
        <v>15154</v>
      </c>
      <c r="VJW109" s="107">
        <v>15155</v>
      </c>
      <c r="VJX109" s="29">
        <v>15156</v>
      </c>
      <c r="VJY109" s="107">
        <v>15157</v>
      </c>
      <c r="VJZ109" s="29">
        <v>15158</v>
      </c>
      <c r="VKA109" s="107">
        <v>15159</v>
      </c>
      <c r="VKB109" s="29">
        <v>15160</v>
      </c>
      <c r="VKC109" s="107">
        <v>15161</v>
      </c>
      <c r="VKD109" s="29">
        <v>15162</v>
      </c>
      <c r="VKE109" s="107">
        <v>15163</v>
      </c>
      <c r="VKF109" s="29">
        <v>15164</v>
      </c>
      <c r="VKG109" s="107">
        <v>15165</v>
      </c>
      <c r="VKH109" s="29">
        <v>15166</v>
      </c>
      <c r="VKI109" s="107">
        <v>15167</v>
      </c>
      <c r="VKJ109" s="29">
        <v>15168</v>
      </c>
      <c r="VKK109" s="107">
        <v>15169</v>
      </c>
      <c r="VKL109" s="29">
        <v>15170</v>
      </c>
      <c r="VKM109" s="107">
        <v>15171</v>
      </c>
      <c r="VKN109" s="29">
        <v>15172</v>
      </c>
      <c r="VKO109" s="107">
        <v>15173</v>
      </c>
      <c r="VKP109" s="29">
        <v>15174</v>
      </c>
      <c r="VKQ109" s="107">
        <v>15175</v>
      </c>
      <c r="VKR109" s="29">
        <v>15176</v>
      </c>
      <c r="VKS109" s="107">
        <v>15177</v>
      </c>
      <c r="VKT109" s="29">
        <v>15178</v>
      </c>
      <c r="VKU109" s="107">
        <v>15179</v>
      </c>
      <c r="VKV109" s="29">
        <v>15180</v>
      </c>
      <c r="VKW109" s="107">
        <v>15181</v>
      </c>
      <c r="VKX109" s="29">
        <v>15182</v>
      </c>
      <c r="VKY109" s="107">
        <v>15183</v>
      </c>
      <c r="VKZ109" s="29">
        <v>15184</v>
      </c>
      <c r="VLA109" s="107">
        <v>15185</v>
      </c>
      <c r="VLB109" s="29">
        <v>15186</v>
      </c>
      <c r="VLC109" s="107">
        <v>15187</v>
      </c>
      <c r="VLD109" s="29">
        <v>15188</v>
      </c>
      <c r="VLE109" s="107">
        <v>15189</v>
      </c>
      <c r="VLF109" s="29">
        <v>15190</v>
      </c>
      <c r="VLG109" s="107">
        <v>15191</v>
      </c>
      <c r="VLH109" s="29">
        <v>15192</v>
      </c>
      <c r="VLI109" s="107">
        <v>15193</v>
      </c>
      <c r="VLJ109" s="29">
        <v>15194</v>
      </c>
      <c r="VLK109" s="107">
        <v>15195</v>
      </c>
      <c r="VLL109" s="29">
        <v>15196</v>
      </c>
      <c r="VLM109" s="107">
        <v>15197</v>
      </c>
      <c r="VLN109" s="29">
        <v>15198</v>
      </c>
      <c r="VLO109" s="107">
        <v>15199</v>
      </c>
      <c r="VLP109" s="29">
        <v>15200</v>
      </c>
      <c r="VLQ109" s="107">
        <v>15201</v>
      </c>
      <c r="VLR109" s="29">
        <v>15202</v>
      </c>
      <c r="VLS109" s="107">
        <v>15203</v>
      </c>
      <c r="VLT109" s="29">
        <v>15204</v>
      </c>
      <c r="VLU109" s="107">
        <v>15205</v>
      </c>
      <c r="VLV109" s="29">
        <v>15206</v>
      </c>
      <c r="VLW109" s="107">
        <v>15207</v>
      </c>
      <c r="VLX109" s="29">
        <v>15208</v>
      </c>
      <c r="VLY109" s="107">
        <v>15209</v>
      </c>
      <c r="VLZ109" s="29">
        <v>15210</v>
      </c>
      <c r="VMA109" s="107">
        <v>15211</v>
      </c>
      <c r="VMB109" s="29">
        <v>15212</v>
      </c>
      <c r="VMC109" s="107">
        <v>15213</v>
      </c>
      <c r="VMD109" s="29">
        <v>15214</v>
      </c>
      <c r="VME109" s="107">
        <v>15215</v>
      </c>
      <c r="VMF109" s="29">
        <v>15216</v>
      </c>
      <c r="VMG109" s="107">
        <v>15217</v>
      </c>
      <c r="VMH109" s="29">
        <v>15218</v>
      </c>
      <c r="VMI109" s="107">
        <v>15219</v>
      </c>
      <c r="VMJ109" s="29">
        <v>15220</v>
      </c>
      <c r="VMK109" s="107">
        <v>15221</v>
      </c>
      <c r="VML109" s="29">
        <v>15222</v>
      </c>
      <c r="VMM109" s="107">
        <v>15223</v>
      </c>
      <c r="VMN109" s="29">
        <v>15224</v>
      </c>
      <c r="VMO109" s="107">
        <v>15225</v>
      </c>
      <c r="VMP109" s="29">
        <v>15226</v>
      </c>
      <c r="VMQ109" s="107">
        <v>15227</v>
      </c>
      <c r="VMR109" s="29">
        <v>15228</v>
      </c>
      <c r="VMS109" s="107">
        <v>15229</v>
      </c>
      <c r="VMT109" s="29">
        <v>15230</v>
      </c>
      <c r="VMU109" s="107">
        <v>15231</v>
      </c>
      <c r="VMV109" s="29">
        <v>15232</v>
      </c>
      <c r="VMW109" s="107">
        <v>15233</v>
      </c>
      <c r="VMX109" s="29">
        <v>15234</v>
      </c>
      <c r="VMY109" s="107">
        <v>15235</v>
      </c>
      <c r="VMZ109" s="29">
        <v>15236</v>
      </c>
      <c r="VNA109" s="107">
        <v>15237</v>
      </c>
      <c r="VNB109" s="29">
        <v>15238</v>
      </c>
      <c r="VNC109" s="107">
        <v>15239</v>
      </c>
      <c r="VND109" s="29">
        <v>15240</v>
      </c>
      <c r="VNE109" s="107">
        <v>15241</v>
      </c>
      <c r="VNF109" s="29">
        <v>15242</v>
      </c>
      <c r="VNG109" s="107">
        <v>15243</v>
      </c>
      <c r="VNH109" s="29">
        <v>15244</v>
      </c>
      <c r="VNI109" s="107">
        <v>15245</v>
      </c>
      <c r="VNJ109" s="29">
        <v>15246</v>
      </c>
      <c r="VNK109" s="107">
        <v>15247</v>
      </c>
      <c r="VNL109" s="29">
        <v>15248</v>
      </c>
      <c r="VNM109" s="107">
        <v>15249</v>
      </c>
      <c r="VNN109" s="29">
        <v>15250</v>
      </c>
      <c r="VNO109" s="107">
        <v>15251</v>
      </c>
      <c r="VNP109" s="29">
        <v>15252</v>
      </c>
      <c r="VNQ109" s="107">
        <v>15253</v>
      </c>
      <c r="VNR109" s="29">
        <v>15254</v>
      </c>
      <c r="VNS109" s="107">
        <v>15255</v>
      </c>
      <c r="VNT109" s="29">
        <v>15256</v>
      </c>
      <c r="VNU109" s="107">
        <v>15257</v>
      </c>
      <c r="VNV109" s="29">
        <v>15258</v>
      </c>
      <c r="VNW109" s="107">
        <v>15259</v>
      </c>
      <c r="VNX109" s="29">
        <v>15260</v>
      </c>
      <c r="VNY109" s="107">
        <v>15261</v>
      </c>
      <c r="VNZ109" s="29">
        <v>15262</v>
      </c>
      <c r="VOA109" s="107">
        <v>15263</v>
      </c>
      <c r="VOB109" s="29">
        <v>15264</v>
      </c>
      <c r="VOC109" s="107">
        <v>15265</v>
      </c>
      <c r="VOD109" s="29">
        <v>15266</v>
      </c>
      <c r="VOE109" s="107">
        <v>15267</v>
      </c>
      <c r="VOF109" s="29">
        <v>15268</v>
      </c>
      <c r="VOG109" s="107">
        <v>15269</v>
      </c>
      <c r="VOH109" s="29">
        <v>15270</v>
      </c>
      <c r="VOI109" s="107">
        <v>15271</v>
      </c>
      <c r="VOJ109" s="29">
        <v>15272</v>
      </c>
      <c r="VOK109" s="107">
        <v>15273</v>
      </c>
      <c r="VOL109" s="29">
        <v>15274</v>
      </c>
      <c r="VOM109" s="107">
        <v>15275</v>
      </c>
      <c r="VON109" s="29">
        <v>15276</v>
      </c>
      <c r="VOO109" s="107">
        <v>15277</v>
      </c>
      <c r="VOP109" s="29">
        <v>15278</v>
      </c>
      <c r="VOQ109" s="107">
        <v>15279</v>
      </c>
      <c r="VOR109" s="29">
        <v>15280</v>
      </c>
      <c r="VOS109" s="107">
        <v>15281</v>
      </c>
      <c r="VOT109" s="29">
        <v>15282</v>
      </c>
      <c r="VOU109" s="107">
        <v>15283</v>
      </c>
      <c r="VOV109" s="29">
        <v>15284</v>
      </c>
      <c r="VOW109" s="107">
        <v>15285</v>
      </c>
      <c r="VOX109" s="29">
        <v>15286</v>
      </c>
      <c r="VOY109" s="107">
        <v>15287</v>
      </c>
      <c r="VOZ109" s="29">
        <v>15288</v>
      </c>
      <c r="VPA109" s="107">
        <v>15289</v>
      </c>
      <c r="VPB109" s="29">
        <v>15290</v>
      </c>
      <c r="VPC109" s="107">
        <v>15291</v>
      </c>
      <c r="VPD109" s="29">
        <v>15292</v>
      </c>
      <c r="VPE109" s="107">
        <v>15293</v>
      </c>
      <c r="VPF109" s="29">
        <v>15294</v>
      </c>
      <c r="VPG109" s="107">
        <v>15295</v>
      </c>
      <c r="VPH109" s="29">
        <v>15296</v>
      </c>
      <c r="VPI109" s="107">
        <v>15297</v>
      </c>
      <c r="VPJ109" s="29">
        <v>15298</v>
      </c>
      <c r="VPK109" s="107">
        <v>15299</v>
      </c>
      <c r="VPL109" s="29">
        <v>15300</v>
      </c>
      <c r="VPM109" s="107">
        <v>15301</v>
      </c>
      <c r="VPN109" s="29">
        <v>15302</v>
      </c>
      <c r="VPO109" s="107">
        <v>15303</v>
      </c>
      <c r="VPP109" s="29">
        <v>15304</v>
      </c>
      <c r="VPQ109" s="107">
        <v>15305</v>
      </c>
      <c r="VPR109" s="29">
        <v>15306</v>
      </c>
      <c r="VPS109" s="107">
        <v>15307</v>
      </c>
      <c r="VPT109" s="29">
        <v>15308</v>
      </c>
      <c r="VPU109" s="107">
        <v>15309</v>
      </c>
      <c r="VPV109" s="29">
        <v>15310</v>
      </c>
      <c r="VPW109" s="107">
        <v>15311</v>
      </c>
      <c r="VPX109" s="29">
        <v>15312</v>
      </c>
      <c r="VPY109" s="107">
        <v>15313</v>
      </c>
      <c r="VPZ109" s="29">
        <v>15314</v>
      </c>
      <c r="VQA109" s="107">
        <v>15315</v>
      </c>
      <c r="VQB109" s="29">
        <v>15316</v>
      </c>
      <c r="VQC109" s="107">
        <v>15317</v>
      </c>
      <c r="VQD109" s="29">
        <v>15318</v>
      </c>
      <c r="VQE109" s="107">
        <v>15319</v>
      </c>
      <c r="VQF109" s="29">
        <v>15320</v>
      </c>
      <c r="VQG109" s="107">
        <v>15321</v>
      </c>
      <c r="VQH109" s="29">
        <v>15322</v>
      </c>
      <c r="VQI109" s="107">
        <v>15323</v>
      </c>
      <c r="VQJ109" s="29">
        <v>15324</v>
      </c>
      <c r="VQK109" s="107">
        <v>15325</v>
      </c>
      <c r="VQL109" s="29">
        <v>15326</v>
      </c>
      <c r="VQM109" s="107">
        <v>15327</v>
      </c>
      <c r="VQN109" s="29">
        <v>15328</v>
      </c>
      <c r="VQO109" s="107">
        <v>15329</v>
      </c>
      <c r="VQP109" s="29">
        <v>15330</v>
      </c>
      <c r="VQQ109" s="107">
        <v>15331</v>
      </c>
      <c r="VQR109" s="29">
        <v>15332</v>
      </c>
      <c r="VQS109" s="107">
        <v>15333</v>
      </c>
      <c r="VQT109" s="29">
        <v>15334</v>
      </c>
      <c r="VQU109" s="107">
        <v>15335</v>
      </c>
      <c r="VQV109" s="29">
        <v>15336</v>
      </c>
      <c r="VQW109" s="107">
        <v>15337</v>
      </c>
      <c r="VQX109" s="29">
        <v>15338</v>
      </c>
      <c r="VQY109" s="107">
        <v>15339</v>
      </c>
      <c r="VQZ109" s="29">
        <v>15340</v>
      </c>
      <c r="VRA109" s="107">
        <v>15341</v>
      </c>
      <c r="VRB109" s="29">
        <v>15342</v>
      </c>
      <c r="VRC109" s="107">
        <v>15343</v>
      </c>
      <c r="VRD109" s="29">
        <v>15344</v>
      </c>
      <c r="VRE109" s="107">
        <v>15345</v>
      </c>
      <c r="VRF109" s="29">
        <v>15346</v>
      </c>
      <c r="VRG109" s="107">
        <v>15347</v>
      </c>
      <c r="VRH109" s="29">
        <v>15348</v>
      </c>
      <c r="VRI109" s="107">
        <v>15349</v>
      </c>
      <c r="VRJ109" s="29">
        <v>15350</v>
      </c>
      <c r="VRK109" s="107">
        <v>15351</v>
      </c>
      <c r="VRL109" s="29">
        <v>15352</v>
      </c>
      <c r="VRM109" s="107">
        <v>15353</v>
      </c>
      <c r="VRN109" s="29">
        <v>15354</v>
      </c>
      <c r="VRO109" s="107">
        <v>15355</v>
      </c>
      <c r="VRP109" s="29">
        <v>15356</v>
      </c>
      <c r="VRQ109" s="107">
        <v>15357</v>
      </c>
      <c r="VRR109" s="29">
        <v>15358</v>
      </c>
      <c r="VRS109" s="107">
        <v>15359</v>
      </c>
      <c r="VRT109" s="29">
        <v>15360</v>
      </c>
      <c r="VRU109" s="107">
        <v>15361</v>
      </c>
      <c r="VRV109" s="29">
        <v>15362</v>
      </c>
      <c r="VRW109" s="107">
        <v>15363</v>
      </c>
      <c r="VRX109" s="29">
        <v>15364</v>
      </c>
      <c r="VRY109" s="107">
        <v>15365</v>
      </c>
      <c r="VRZ109" s="29">
        <v>15366</v>
      </c>
      <c r="VSA109" s="107">
        <v>15367</v>
      </c>
      <c r="VSB109" s="29">
        <v>15368</v>
      </c>
      <c r="VSC109" s="107">
        <v>15369</v>
      </c>
      <c r="VSD109" s="29">
        <v>15370</v>
      </c>
      <c r="VSE109" s="107">
        <v>15371</v>
      </c>
      <c r="VSF109" s="29">
        <v>15372</v>
      </c>
      <c r="VSG109" s="107">
        <v>15373</v>
      </c>
      <c r="VSH109" s="29">
        <v>15374</v>
      </c>
      <c r="VSI109" s="107">
        <v>15375</v>
      </c>
      <c r="VSJ109" s="29">
        <v>15376</v>
      </c>
      <c r="VSK109" s="107">
        <v>15377</v>
      </c>
      <c r="VSL109" s="29">
        <v>15378</v>
      </c>
      <c r="VSM109" s="107">
        <v>15379</v>
      </c>
      <c r="VSN109" s="29">
        <v>15380</v>
      </c>
      <c r="VSO109" s="107">
        <v>15381</v>
      </c>
      <c r="VSP109" s="29">
        <v>15382</v>
      </c>
      <c r="VSQ109" s="107">
        <v>15383</v>
      </c>
      <c r="VSR109" s="29">
        <v>15384</v>
      </c>
      <c r="VSS109" s="107">
        <v>15385</v>
      </c>
      <c r="VST109" s="29">
        <v>15386</v>
      </c>
      <c r="VSU109" s="107">
        <v>15387</v>
      </c>
      <c r="VSV109" s="29">
        <v>15388</v>
      </c>
      <c r="VSW109" s="107">
        <v>15389</v>
      </c>
      <c r="VSX109" s="29">
        <v>15390</v>
      </c>
      <c r="VSY109" s="107">
        <v>15391</v>
      </c>
      <c r="VSZ109" s="29">
        <v>15392</v>
      </c>
      <c r="VTA109" s="107">
        <v>15393</v>
      </c>
      <c r="VTB109" s="29">
        <v>15394</v>
      </c>
      <c r="VTC109" s="107">
        <v>15395</v>
      </c>
      <c r="VTD109" s="29">
        <v>15396</v>
      </c>
      <c r="VTE109" s="107">
        <v>15397</v>
      </c>
      <c r="VTF109" s="29">
        <v>15398</v>
      </c>
      <c r="VTG109" s="107">
        <v>15399</v>
      </c>
      <c r="VTH109" s="29">
        <v>15400</v>
      </c>
      <c r="VTI109" s="107">
        <v>15401</v>
      </c>
      <c r="VTJ109" s="29">
        <v>15402</v>
      </c>
      <c r="VTK109" s="107">
        <v>15403</v>
      </c>
      <c r="VTL109" s="29">
        <v>15404</v>
      </c>
      <c r="VTM109" s="107">
        <v>15405</v>
      </c>
      <c r="VTN109" s="29">
        <v>15406</v>
      </c>
      <c r="VTO109" s="107">
        <v>15407</v>
      </c>
      <c r="VTP109" s="29">
        <v>15408</v>
      </c>
      <c r="VTQ109" s="107">
        <v>15409</v>
      </c>
      <c r="VTR109" s="29">
        <v>15410</v>
      </c>
      <c r="VTS109" s="107">
        <v>15411</v>
      </c>
      <c r="VTT109" s="29">
        <v>15412</v>
      </c>
      <c r="VTU109" s="107">
        <v>15413</v>
      </c>
      <c r="VTV109" s="29">
        <v>15414</v>
      </c>
      <c r="VTW109" s="107">
        <v>15415</v>
      </c>
      <c r="VTX109" s="29">
        <v>15416</v>
      </c>
      <c r="VTY109" s="107">
        <v>15417</v>
      </c>
      <c r="VTZ109" s="29">
        <v>15418</v>
      </c>
      <c r="VUA109" s="107">
        <v>15419</v>
      </c>
      <c r="VUB109" s="29">
        <v>15420</v>
      </c>
      <c r="VUC109" s="107">
        <v>15421</v>
      </c>
      <c r="VUD109" s="29">
        <v>15422</v>
      </c>
      <c r="VUE109" s="107">
        <v>15423</v>
      </c>
      <c r="VUF109" s="29">
        <v>15424</v>
      </c>
      <c r="VUG109" s="107">
        <v>15425</v>
      </c>
      <c r="VUH109" s="29">
        <v>15426</v>
      </c>
      <c r="VUI109" s="107">
        <v>15427</v>
      </c>
      <c r="VUJ109" s="29">
        <v>15428</v>
      </c>
      <c r="VUK109" s="107">
        <v>15429</v>
      </c>
      <c r="VUL109" s="29">
        <v>15430</v>
      </c>
      <c r="VUM109" s="107">
        <v>15431</v>
      </c>
      <c r="VUN109" s="29">
        <v>15432</v>
      </c>
      <c r="VUO109" s="107">
        <v>15433</v>
      </c>
      <c r="VUP109" s="29">
        <v>15434</v>
      </c>
      <c r="VUQ109" s="107">
        <v>15435</v>
      </c>
      <c r="VUR109" s="29">
        <v>15436</v>
      </c>
      <c r="VUS109" s="107">
        <v>15437</v>
      </c>
      <c r="VUT109" s="29">
        <v>15438</v>
      </c>
      <c r="VUU109" s="107">
        <v>15439</v>
      </c>
      <c r="VUV109" s="29">
        <v>15440</v>
      </c>
      <c r="VUW109" s="107">
        <v>15441</v>
      </c>
      <c r="VUX109" s="29">
        <v>15442</v>
      </c>
      <c r="VUY109" s="107">
        <v>15443</v>
      </c>
      <c r="VUZ109" s="29">
        <v>15444</v>
      </c>
      <c r="VVA109" s="107">
        <v>15445</v>
      </c>
      <c r="VVB109" s="29">
        <v>15446</v>
      </c>
      <c r="VVC109" s="107">
        <v>15447</v>
      </c>
      <c r="VVD109" s="29">
        <v>15448</v>
      </c>
      <c r="VVE109" s="107">
        <v>15449</v>
      </c>
      <c r="VVF109" s="29">
        <v>15450</v>
      </c>
      <c r="VVG109" s="107">
        <v>15451</v>
      </c>
      <c r="VVH109" s="29">
        <v>15452</v>
      </c>
      <c r="VVI109" s="107">
        <v>15453</v>
      </c>
      <c r="VVJ109" s="29">
        <v>15454</v>
      </c>
      <c r="VVK109" s="107">
        <v>15455</v>
      </c>
      <c r="VVL109" s="29">
        <v>15456</v>
      </c>
      <c r="VVM109" s="107">
        <v>15457</v>
      </c>
      <c r="VVN109" s="29">
        <v>15458</v>
      </c>
      <c r="VVO109" s="107">
        <v>15459</v>
      </c>
      <c r="VVP109" s="29">
        <v>15460</v>
      </c>
      <c r="VVQ109" s="107">
        <v>15461</v>
      </c>
      <c r="VVR109" s="29">
        <v>15462</v>
      </c>
      <c r="VVS109" s="107">
        <v>15463</v>
      </c>
      <c r="VVT109" s="29">
        <v>15464</v>
      </c>
      <c r="VVU109" s="107">
        <v>15465</v>
      </c>
      <c r="VVV109" s="29">
        <v>15466</v>
      </c>
      <c r="VVW109" s="107">
        <v>15467</v>
      </c>
      <c r="VVX109" s="29">
        <v>15468</v>
      </c>
      <c r="VVY109" s="107">
        <v>15469</v>
      </c>
      <c r="VVZ109" s="29">
        <v>15470</v>
      </c>
      <c r="VWA109" s="107">
        <v>15471</v>
      </c>
      <c r="VWB109" s="29">
        <v>15472</v>
      </c>
      <c r="VWC109" s="107">
        <v>15473</v>
      </c>
      <c r="VWD109" s="29">
        <v>15474</v>
      </c>
      <c r="VWE109" s="107">
        <v>15475</v>
      </c>
      <c r="VWF109" s="29">
        <v>15476</v>
      </c>
      <c r="VWG109" s="107">
        <v>15477</v>
      </c>
      <c r="VWH109" s="29">
        <v>15478</v>
      </c>
      <c r="VWI109" s="107">
        <v>15479</v>
      </c>
      <c r="VWJ109" s="29">
        <v>15480</v>
      </c>
      <c r="VWK109" s="107">
        <v>15481</v>
      </c>
      <c r="VWL109" s="29">
        <v>15482</v>
      </c>
      <c r="VWM109" s="107">
        <v>15483</v>
      </c>
      <c r="VWN109" s="29">
        <v>15484</v>
      </c>
      <c r="VWO109" s="107">
        <v>15485</v>
      </c>
      <c r="VWP109" s="29">
        <v>15486</v>
      </c>
      <c r="VWQ109" s="107">
        <v>15487</v>
      </c>
      <c r="VWR109" s="29">
        <v>15488</v>
      </c>
      <c r="VWS109" s="107">
        <v>15489</v>
      </c>
      <c r="VWT109" s="29">
        <v>15490</v>
      </c>
      <c r="VWU109" s="107">
        <v>15491</v>
      </c>
      <c r="VWV109" s="29">
        <v>15492</v>
      </c>
      <c r="VWW109" s="107">
        <v>15493</v>
      </c>
      <c r="VWX109" s="29">
        <v>15494</v>
      </c>
      <c r="VWY109" s="107">
        <v>15495</v>
      </c>
      <c r="VWZ109" s="29">
        <v>15496</v>
      </c>
      <c r="VXA109" s="107">
        <v>15497</v>
      </c>
      <c r="VXB109" s="29">
        <v>15498</v>
      </c>
      <c r="VXC109" s="107">
        <v>15499</v>
      </c>
      <c r="VXD109" s="29">
        <v>15500</v>
      </c>
      <c r="VXE109" s="107">
        <v>15501</v>
      </c>
      <c r="VXF109" s="29">
        <v>15502</v>
      </c>
      <c r="VXG109" s="107">
        <v>15503</v>
      </c>
      <c r="VXH109" s="29">
        <v>15504</v>
      </c>
      <c r="VXI109" s="107">
        <v>15505</v>
      </c>
      <c r="VXJ109" s="29">
        <v>15506</v>
      </c>
      <c r="VXK109" s="107">
        <v>15507</v>
      </c>
      <c r="VXL109" s="29">
        <v>15508</v>
      </c>
      <c r="VXM109" s="107">
        <v>15509</v>
      </c>
      <c r="VXN109" s="29">
        <v>15510</v>
      </c>
      <c r="VXO109" s="107">
        <v>15511</v>
      </c>
      <c r="VXP109" s="29">
        <v>15512</v>
      </c>
      <c r="VXQ109" s="107">
        <v>15513</v>
      </c>
      <c r="VXR109" s="29">
        <v>15514</v>
      </c>
      <c r="VXS109" s="107">
        <v>15515</v>
      </c>
      <c r="VXT109" s="29">
        <v>15516</v>
      </c>
      <c r="VXU109" s="107">
        <v>15517</v>
      </c>
      <c r="VXV109" s="29">
        <v>15518</v>
      </c>
      <c r="VXW109" s="107">
        <v>15519</v>
      </c>
      <c r="VXX109" s="29">
        <v>15520</v>
      </c>
      <c r="VXY109" s="107">
        <v>15521</v>
      </c>
      <c r="VXZ109" s="29">
        <v>15522</v>
      </c>
      <c r="VYA109" s="107">
        <v>15523</v>
      </c>
      <c r="VYB109" s="29">
        <v>15524</v>
      </c>
      <c r="VYC109" s="107">
        <v>15525</v>
      </c>
      <c r="VYD109" s="29">
        <v>15526</v>
      </c>
      <c r="VYE109" s="107">
        <v>15527</v>
      </c>
      <c r="VYF109" s="29">
        <v>15528</v>
      </c>
      <c r="VYG109" s="107">
        <v>15529</v>
      </c>
      <c r="VYH109" s="29">
        <v>15530</v>
      </c>
      <c r="VYI109" s="107">
        <v>15531</v>
      </c>
      <c r="VYJ109" s="29">
        <v>15532</v>
      </c>
      <c r="VYK109" s="107">
        <v>15533</v>
      </c>
      <c r="VYL109" s="29">
        <v>15534</v>
      </c>
      <c r="VYM109" s="107">
        <v>15535</v>
      </c>
      <c r="VYN109" s="29">
        <v>15536</v>
      </c>
      <c r="VYO109" s="107">
        <v>15537</v>
      </c>
      <c r="VYP109" s="29">
        <v>15538</v>
      </c>
      <c r="VYQ109" s="107">
        <v>15539</v>
      </c>
      <c r="VYR109" s="29">
        <v>15540</v>
      </c>
      <c r="VYS109" s="107">
        <v>15541</v>
      </c>
      <c r="VYT109" s="29">
        <v>15542</v>
      </c>
      <c r="VYU109" s="107">
        <v>15543</v>
      </c>
      <c r="VYV109" s="29">
        <v>15544</v>
      </c>
      <c r="VYW109" s="107">
        <v>15545</v>
      </c>
      <c r="VYX109" s="29">
        <v>15546</v>
      </c>
      <c r="VYY109" s="107">
        <v>15547</v>
      </c>
      <c r="VYZ109" s="29">
        <v>15548</v>
      </c>
      <c r="VZA109" s="107">
        <v>15549</v>
      </c>
      <c r="VZB109" s="29">
        <v>15550</v>
      </c>
      <c r="VZC109" s="107">
        <v>15551</v>
      </c>
      <c r="VZD109" s="29">
        <v>15552</v>
      </c>
      <c r="VZE109" s="107">
        <v>15553</v>
      </c>
      <c r="VZF109" s="29">
        <v>15554</v>
      </c>
      <c r="VZG109" s="107">
        <v>15555</v>
      </c>
      <c r="VZH109" s="29">
        <v>15556</v>
      </c>
      <c r="VZI109" s="107">
        <v>15557</v>
      </c>
      <c r="VZJ109" s="29">
        <v>15558</v>
      </c>
      <c r="VZK109" s="107">
        <v>15559</v>
      </c>
      <c r="VZL109" s="29">
        <v>15560</v>
      </c>
      <c r="VZM109" s="107">
        <v>15561</v>
      </c>
      <c r="VZN109" s="29">
        <v>15562</v>
      </c>
      <c r="VZO109" s="107">
        <v>15563</v>
      </c>
      <c r="VZP109" s="29">
        <v>15564</v>
      </c>
      <c r="VZQ109" s="107">
        <v>15565</v>
      </c>
      <c r="VZR109" s="29">
        <v>15566</v>
      </c>
      <c r="VZS109" s="107">
        <v>15567</v>
      </c>
      <c r="VZT109" s="29">
        <v>15568</v>
      </c>
      <c r="VZU109" s="107">
        <v>15569</v>
      </c>
      <c r="VZV109" s="29">
        <v>15570</v>
      </c>
      <c r="VZW109" s="107">
        <v>15571</v>
      </c>
      <c r="VZX109" s="29">
        <v>15572</v>
      </c>
      <c r="VZY109" s="107">
        <v>15573</v>
      </c>
      <c r="VZZ109" s="29">
        <v>15574</v>
      </c>
      <c r="WAA109" s="107">
        <v>15575</v>
      </c>
      <c r="WAB109" s="29">
        <v>15576</v>
      </c>
      <c r="WAC109" s="107">
        <v>15577</v>
      </c>
      <c r="WAD109" s="29">
        <v>15578</v>
      </c>
      <c r="WAE109" s="107">
        <v>15579</v>
      </c>
      <c r="WAF109" s="29">
        <v>15580</v>
      </c>
      <c r="WAG109" s="107">
        <v>15581</v>
      </c>
      <c r="WAH109" s="29">
        <v>15582</v>
      </c>
      <c r="WAI109" s="107">
        <v>15583</v>
      </c>
      <c r="WAJ109" s="29">
        <v>15584</v>
      </c>
      <c r="WAK109" s="107">
        <v>15585</v>
      </c>
      <c r="WAL109" s="29">
        <v>15586</v>
      </c>
      <c r="WAM109" s="107">
        <v>15587</v>
      </c>
      <c r="WAN109" s="29">
        <v>15588</v>
      </c>
      <c r="WAO109" s="107">
        <v>15589</v>
      </c>
      <c r="WAP109" s="29">
        <v>15590</v>
      </c>
      <c r="WAQ109" s="107">
        <v>15591</v>
      </c>
      <c r="WAR109" s="29">
        <v>15592</v>
      </c>
      <c r="WAS109" s="107">
        <v>15593</v>
      </c>
      <c r="WAT109" s="29">
        <v>15594</v>
      </c>
      <c r="WAU109" s="107">
        <v>15595</v>
      </c>
      <c r="WAV109" s="29">
        <v>15596</v>
      </c>
      <c r="WAW109" s="107">
        <v>15597</v>
      </c>
      <c r="WAX109" s="29">
        <v>15598</v>
      </c>
      <c r="WAY109" s="107">
        <v>15599</v>
      </c>
      <c r="WAZ109" s="29">
        <v>15600</v>
      </c>
      <c r="WBA109" s="107">
        <v>15601</v>
      </c>
      <c r="WBB109" s="29">
        <v>15602</v>
      </c>
      <c r="WBC109" s="107">
        <v>15603</v>
      </c>
      <c r="WBD109" s="29">
        <v>15604</v>
      </c>
      <c r="WBE109" s="107">
        <v>15605</v>
      </c>
      <c r="WBF109" s="29">
        <v>15606</v>
      </c>
      <c r="WBG109" s="107">
        <v>15607</v>
      </c>
      <c r="WBH109" s="29">
        <v>15608</v>
      </c>
      <c r="WBI109" s="107">
        <v>15609</v>
      </c>
      <c r="WBJ109" s="29">
        <v>15610</v>
      </c>
      <c r="WBK109" s="107">
        <v>15611</v>
      </c>
      <c r="WBL109" s="29">
        <v>15612</v>
      </c>
      <c r="WBM109" s="107">
        <v>15613</v>
      </c>
      <c r="WBN109" s="29">
        <v>15614</v>
      </c>
      <c r="WBO109" s="107">
        <v>15615</v>
      </c>
      <c r="WBP109" s="29">
        <v>15616</v>
      </c>
      <c r="WBQ109" s="107">
        <v>15617</v>
      </c>
      <c r="WBR109" s="29">
        <v>15618</v>
      </c>
      <c r="WBS109" s="107">
        <v>15619</v>
      </c>
      <c r="WBT109" s="29">
        <v>15620</v>
      </c>
      <c r="WBU109" s="107">
        <v>15621</v>
      </c>
      <c r="WBV109" s="29">
        <v>15622</v>
      </c>
      <c r="WBW109" s="107">
        <v>15623</v>
      </c>
      <c r="WBX109" s="29">
        <v>15624</v>
      </c>
      <c r="WBY109" s="107">
        <v>15625</v>
      </c>
      <c r="WBZ109" s="29">
        <v>15626</v>
      </c>
      <c r="WCA109" s="107">
        <v>15627</v>
      </c>
      <c r="WCB109" s="29">
        <v>15628</v>
      </c>
      <c r="WCC109" s="107">
        <v>15629</v>
      </c>
      <c r="WCD109" s="29">
        <v>15630</v>
      </c>
      <c r="WCE109" s="107">
        <v>15631</v>
      </c>
      <c r="WCF109" s="29">
        <v>15632</v>
      </c>
      <c r="WCG109" s="107">
        <v>15633</v>
      </c>
      <c r="WCH109" s="29">
        <v>15634</v>
      </c>
      <c r="WCI109" s="107">
        <v>15635</v>
      </c>
      <c r="WCJ109" s="29">
        <v>15636</v>
      </c>
      <c r="WCK109" s="107">
        <v>15637</v>
      </c>
      <c r="WCL109" s="29">
        <v>15638</v>
      </c>
      <c r="WCM109" s="107">
        <v>15639</v>
      </c>
      <c r="WCN109" s="29">
        <v>15640</v>
      </c>
      <c r="WCO109" s="107">
        <v>15641</v>
      </c>
      <c r="WCP109" s="29">
        <v>15642</v>
      </c>
      <c r="WCQ109" s="107">
        <v>15643</v>
      </c>
      <c r="WCR109" s="29">
        <v>15644</v>
      </c>
      <c r="WCS109" s="107">
        <v>15645</v>
      </c>
      <c r="WCT109" s="29">
        <v>15646</v>
      </c>
      <c r="WCU109" s="107">
        <v>15647</v>
      </c>
      <c r="WCV109" s="29">
        <v>15648</v>
      </c>
      <c r="WCW109" s="107">
        <v>15649</v>
      </c>
      <c r="WCX109" s="29">
        <v>15650</v>
      </c>
      <c r="WCY109" s="107">
        <v>15651</v>
      </c>
      <c r="WCZ109" s="29">
        <v>15652</v>
      </c>
      <c r="WDA109" s="107">
        <v>15653</v>
      </c>
      <c r="WDB109" s="29">
        <v>15654</v>
      </c>
      <c r="WDC109" s="107">
        <v>15655</v>
      </c>
      <c r="WDD109" s="29">
        <v>15656</v>
      </c>
      <c r="WDE109" s="107">
        <v>15657</v>
      </c>
      <c r="WDF109" s="29">
        <v>15658</v>
      </c>
      <c r="WDG109" s="107">
        <v>15659</v>
      </c>
      <c r="WDH109" s="29">
        <v>15660</v>
      </c>
      <c r="WDI109" s="107">
        <v>15661</v>
      </c>
      <c r="WDJ109" s="29">
        <v>15662</v>
      </c>
      <c r="WDK109" s="107">
        <v>15663</v>
      </c>
      <c r="WDL109" s="29">
        <v>15664</v>
      </c>
      <c r="WDM109" s="107">
        <v>15665</v>
      </c>
      <c r="WDN109" s="29">
        <v>15666</v>
      </c>
      <c r="WDO109" s="107">
        <v>15667</v>
      </c>
      <c r="WDP109" s="29">
        <v>15668</v>
      </c>
      <c r="WDQ109" s="107">
        <v>15669</v>
      </c>
      <c r="WDR109" s="29">
        <v>15670</v>
      </c>
      <c r="WDS109" s="107">
        <v>15671</v>
      </c>
      <c r="WDT109" s="29">
        <v>15672</v>
      </c>
      <c r="WDU109" s="107">
        <v>15673</v>
      </c>
      <c r="WDV109" s="29">
        <v>15674</v>
      </c>
      <c r="WDW109" s="107">
        <v>15675</v>
      </c>
      <c r="WDX109" s="29">
        <v>15676</v>
      </c>
      <c r="WDY109" s="107">
        <v>15677</v>
      </c>
      <c r="WDZ109" s="29">
        <v>15678</v>
      </c>
      <c r="WEA109" s="107">
        <v>15679</v>
      </c>
      <c r="WEB109" s="29">
        <v>15680</v>
      </c>
      <c r="WEC109" s="107">
        <v>15681</v>
      </c>
      <c r="WED109" s="29">
        <v>15682</v>
      </c>
      <c r="WEE109" s="107">
        <v>15683</v>
      </c>
      <c r="WEF109" s="29">
        <v>15684</v>
      </c>
      <c r="WEG109" s="107">
        <v>15685</v>
      </c>
      <c r="WEH109" s="29">
        <v>15686</v>
      </c>
      <c r="WEI109" s="107">
        <v>15687</v>
      </c>
      <c r="WEJ109" s="29">
        <v>15688</v>
      </c>
      <c r="WEK109" s="107">
        <v>15689</v>
      </c>
      <c r="WEL109" s="29">
        <v>15690</v>
      </c>
      <c r="WEM109" s="107">
        <v>15691</v>
      </c>
      <c r="WEN109" s="29">
        <v>15692</v>
      </c>
      <c r="WEO109" s="107">
        <v>15693</v>
      </c>
      <c r="WEP109" s="29">
        <v>15694</v>
      </c>
      <c r="WEQ109" s="107">
        <v>15695</v>
      </c>
      <c r="WER109" s="29">
        <v>15696</v>
      </c>
      <c r="WES109" s="107">
        <v>15697</v>
      </c>
      <c r="WET109" s="29">
        <v>15698</v>
      </c>
      <c r="WEU109" s="107">
        <v>15699</v>
      </c>
      <c r="WEV109" s="29">
        <v>15700</v>
      </c>
      <c r="WEW109" s="107">
        <v>15701</v>
      </c>
      <c r="WEX109" s="29">
        <v>15702</v>
      </c>
      <c r="WEY109" s="107">
        <v>15703</v>
      </c>
      <c r="WEZ109" s="29">
        <v>15704</v>
      </c>
      <c r="WFA109" s="107">
        <v>15705</v>
      </c>
      <c r="WFB109" s="29">
        <v>15706</v>
      </c>
      <c r="WFC109" s="107">
        <v>15707</v>
      </c>
      <c r="WFD109" s="29">
        <v>15708</v>
      </c>
      <c r="WFE109" s="107">
        <v>15709</v>
      </c>
      <c r="WFF109" s="29">
        <v>15710</v>
      </c>
      <c r="WFG109" s="107">
        <v>15711</v>
      </c>
      <c r="WFH109" s="29">
        <v>15712</v>
      </c>
      <c r="WFI109" s="107">
        <v>15713</v>
      </c>
      <c r="WFJ109" s="29">
        <v>15714</v>
      </c>
      <c r="WFK109" s="107">
        <v>15715</v>
      </c>
      <c r="WFL109" s="29">
        <v>15716</v>
      </c>
      <c r="WFM109" s="107">
        <v>15717</v>
      </c>
      <c r="WFN109" s="29">
        <v>15718</v>
      </c>
      <c r="WFO109" s="107">
        <v>15719</v>
      </c>
      <c r="WFP109" s="29">
        <v>15720</v>
      </c>
      <c r="WFQ109" s="107">
        <v>15721</v>
      </c>
      <c r="WFR109" s="29">
        <v>15722</v>
      </c>
      <c r="WFS109" s="107">
        <v>15723</v>
      </c>
      <c r="WFT109" s="29">
        <v>15724</v>
      </c>
      <c r="WFU109" s="107">
        <v>15725</v>
      </c>
      <c r="WFV109" s="29">
        <v>15726</v>
      </c>
      <c r="WFW109" s="107">
        <v>15727</v>
      </c>
      <c r="WFX109" s="29">
        <v>15728</v>
      </c>
      <c r="WFY109" s="107">
        <v>15729</v>
      </c>
      <c r="WFZ109" s="29">
        <v>15730</v>
      </c>
      <c r="WGA109" s="107">
        <v>15731</v>
      </c>
      <c r="WGB109" s="29">
        <v>15732</v>
      </c>
      <c r="WGC109" s="107">
        <v>15733</v>
      </c>
      <c r="WGD109" s="29">
        <v>15734</v>
      </c>
      <c r="WGE109" s="107">
        <v>15735</v>
      </c>
      <c r="WGF109" s="29">
        <v>15736</v>
      </c>
      <c r="WGG109" s="107">
        <v>15737</v>
      </c>
      <c r="WGH109" s="29">
        <v>15738</v>
      </c>
      <c r="WGI109" s="107">
        <v>15739</v>
      </c>
      <c r="WGJ109" s="29">
        <v>15740</v>
      </c>
      <c r="WGK109" s="107">
        <v>15741</v>
      </c>
      <c r="WGL109" s="29">
        <v>15742</v>
      </c>
      <c r="WGM109" s="107">
        <v>15743</v>
      </c>
      <c r="WGN109" s="29">
        <v>15744</v>
      </c>
      <c r="WGO109" s="107">
        <v>15745</v>
      </c>
      <c r="WGP109" s="29">
        <v>15746</v>
      </c>
      <c r="WGQ109" s="107">
        <v>15747</v>
      </c>
      <c r="WGR109" s="29">
        <v>15748</v>
      </c>
      <c r="WGS109" s="107">
        <v>15749</v>
      </c>
      <c r="WGT109" s="29">
        <v>15750</v>
      </c>
      <c r="WGU109" s="107">
        <v>15751</v>
      </c>
      <c r="WGV109" s="29">
        <v>15752</v>
      </c>
      <c r="WGW109" s="107">
        <v>15753</v>
      </c>
      <c r="WGX109" s="29">
        <v>15754</v>
      </c>
      <c r="WGY109" s="107">
        <v>15755</v>
      </c>
      <c r="WGZ109" s="29">
        <v>15756</v>
      </c>
      <c r="WHA109" s="107">
        <v>15757</v>
      </c>
      <c r="WHB109" s="29">
        <v>15758</v>
      </c>
      <c r="WHC109" s="107">
        <v>15759</v>
      </c>
      <c r="WHD109" s="29">
        <v>15760</v>
      </c>
      <c r="WHE109" s="107">
        <v>15761</v>
      </c>
      <c r="WHF109" s="29">
        <v>15762</v>
      </c>
      <c r="WHG109" s="107">
        <v>15763</v>
      </c>
      <c r="WHH109" s="29">
        <v>15764</v>
      </c>
      <c r="WHI109" s="107">
        <v>15765</v>
      </c>
      <c r="WHJ109" s="29">
        <v>15766</v>
      </c>
      <c r="WHK109" s="107">
        <v>15767</v>
      </c>
      <c r="WHL109" s="29">
        <v>15768</v>
      </c>
      <c r="WHM109" s="107">
        <v>15769</v>
      </c>
      <c r="WHN109" s="29">
        <v>15770</v>
      </c>
      <c r="WHO109" s="107">
        <v>15771</v>
      </c>
      <c r="WHP109" s="29">
        <v>15772</v>
      </c>
      <c r="WHQ109" s="107">
        <v>15773</v>
      </c>
      <c r="WHR109" s="29">
        <v>15774</v>
      </c>
      <c r="WHS109" s="107">
        <v>15775</v>
      </c>
      <c r="WHT109" s="29">
        <v>15776</v>
      </c>
      <c r="WHU109" s="107">
        <v>15777</v>
      </c>
      <c r="WHV109" s="29">
        <v>15778</v>
      </c>
      <c r="WHW109" s="107">
        <v>15779</v>
      </c>
      <c r="WHX109" s="29">
        <v>15780</v>
      </c>
      <c r="WHY109" s="107">
        <v>15781</v>
      </c>
      <c r="WHZ109" s="29">
        <v>15782</v>
      </c>
      <c r="WIA109" s="107">
        <v>15783</v>
      </c>
      <c r="WIB109" s="29">
        <v>15784</v>
      </c>
      <c r="WIC109" s="107">
        <v>15785</v>
      </c>
      <c r="WID109" s="29">
        <v>15786</v>
      </c>
      <c r="WIE109" s="107">
        <v>15787</v>
      </c>
      <c r="WIF109" s="29">
        <v>15788</v>
      </c>
      <c r="WIG109" s="107">
        <v>15789</v>
      </c>
      <c r="WIH109" s="29">
        <v>15790</v>
      </c>
      <c r="WII109" s="107">
        <v>15791</v>
      </c>
      <c r="WIJ109" s="29">
        <v>15792</v>
      </c>
      <c r="WIK109" s="107">
        <v>15793</v>
      </c>
      <c r="WIL109" s="29">
        <v>15794</v>
      </c>
      <c r="WIM109" s="107">
        <v>15795</v>
      </c>
      <c r="WIN109" s="29">
        <v>15796</v>
      </c>
      <c r="WIO109" s="107">
        <v>15797</v>
      </c>
      <c r="WIP109" s="29">
        <v>15798</v>
      </c>
      <c r="WIQ109" s="107">
        <v>15799</v>
      </c>
      <c r="WIR109" s="29">
        <v>15800</v>
      </c>
      <c r="WIS109" s="107">
        <v>15801</v>
      </c>
      <c r="WIT109" s="29">
        <v>15802</v>
      </c>
      <c r="WIU109" s="107">
        <v>15803</v>
      </c>
      <c r="WIV109" s="29">
        <v>15804</v>
      </c>
      <c r="WIW109" s="107">
        <v>15805</v>
      </c>
      <c r="WIX109" s="29">
        <v>15806</v>
      </c>
      <c r="WIY109" s="107">
        <v>15807</v>
      </c>
      <c r="WIZ109" s="29">
        <v>15808</v>
      </c>
      <c r="WJA109" s="107">
        <v>15809</v>
      </c>
      <c r="WJB109" s="29">
        <v>15810</v>
      </c>
      <c r="WJC109" s="107">
        <v>15811</v>
      </c>
      <c r="WJD109" s="29">
        <v>15812</v>
      </c>
      <c r="WJE109" s="107">
        <v>15813</v>
      </c>
      <c r="WJF109" s="29">
        <v>15814</v>
      </c>
      <c r="WJG109" s="107">
        <v>15815</v>
      </c>
      <c r="WJH109" s="29">
        <v>15816</v>
      </c>
      <c r="WJI109" s="107">
        <v>15817</v>
      </c>
      <c r="WJJ109" s="29">
        <v>15818</v>
      </c>
      <c r="WJK109" s="107">
        <v>15819</v>
      </c>
      <c r="WJL109" s="29">
        <v>15820</v>
      </c>
      <c r="WJM109" s="107">
        <v>15821</v>
      </c>
      <c r="WJN109" s="29">
        <v>15822</v>
      </c>
      <c r="WJO109" s="107">
        <v>15823</v>
      </c>
      <c r="WJP109" s="29">
        <v>15824</v>
      </c>
      <c r="WJQ109" s="107">
        <v>15825</v>
      </c>
      <c r="WJR109" s="29">
        <v>15826</v>
      </c>
      <c r="WJS109" s="107">
        <v>15827</v>
      </c>
      <c r="WJT109" s="29">
        <v>15828</v>
      </c>
      <c r="WJU109" s="107">
        <v>15829</v>
      </c>
      <c r="WJV109" s="29">
        <v>15830</v>
      </c>
      <c r="WJW109" s="107">
        <v>15831</v>
      </c>
      <c r="WJX109" s="29">
        <v>15832</v>
      </c>
      <c r="WJY109" s="107">
        <v>15833</v>
      </c>
      <c r="WJZ109" s="29">
        <v>15834</v>
      </c>
      <c r="WKA109" s="107">
        <v>15835</v>
      </c>
      <c r="WKB109" s="29">
        <v>15836</v>
      </c>
      <c r="WKC109" s="107">
        <v>15837</v>
      </c>
      <c r="WKD109" s="29">
        <v>15838</v>
      </c>
      <c r="WKE109" s="107">
        <v>15839</v>
      </c>
      <c r="WKF109" s="29">
        <v>15840</v>
      </c>
      <c r="WKG109" s="107">
        <v>15841</v>
      </c>
      <c r="WKH109" s="29">
        <v>15842</v>
      </c>
      <c r="WKI109" s="107">
        <v>15843</v>
      </c>
      <c r="WKJ109" s="29">
        <v>15844</v>
      </c>
      <c r="WKK109" s="107">
        <v>15845</v>
      </c>
      <c r="WKL109" s="29">
        <v>15846</v>
      </c>
      <c r="WKM109" s="107">
        <v>15847</v>
      </c>
      <c r="WKN109" s="29">
        <v>15848</v>
      </c>
      <c r="WKO109" s="107">
        <v>15849</v>
      </c>
      <c r="WKP109" s="29">
        <v>15850</v>
      </c>
      <c r="WKQ109" s="107">
        <v>15851</v>
      </c>
      <c r="WKR109" s="29">
        <v>15852</v>
      </c>
      <c r="WKS109" s="107">
        <v>15853</v>
      </c>
      <c r="WKT109" s="29">
        <v>15854</v>
      </c>
      <c r="WKU109" s="107">
        <v>15855</v>
      </c>
      <c r="WKV109" s="29">
        <v>15856</v>
      </c>
      <c r="WKW109" s="107">
        <v>15857</v>
      </c>
      <c r="WKX109" s="29">
        <v>15858</v>
      </c>
      <c r="WKY109" s="107">
        <v>15859</v>
      </c>
      <c r="WKZ109" s="29">
        <v>15860</v>
      </c>
      <c r="WLA109" s="107">
        <v>15861</v>
      </c>
      <c r="WLB109" s="29">
        <v>15862</v>
      </c>
      <c r="WLC109" s="107">
        <v>15863</v>
      </c>
      <c r="WLD109" s="29">
        <v>15864</v>
      </c>
      <c r="WLE109" s="107">
        <v>15865</v>
      </c>
      <c r="WLF109" s="29">
        <v>15866</v>
      </c>
      <c r="WLG109" s="107">
        <v>15867</v>
      </c>
      <c r="WLH109" s="29">
        <v>15868</v>
      </c>
      <c r="WLI109" s="107">
        <v>15869</v>
      </c>
      <c r="WLJ109" s="29">
        <v>15870</v>
      </c>
      <c r="WLK109" s="107">
        <v>15871</v>
      </c>
      <c r="WLL109" s="29">
        <v>15872</v>
      </c>
      <c r="WLM109" s="107">
        <v>15873</v>
      </c>
      <c r="WLN109" s="29">
        <v>15874</v>
      </c>
      <c r="WLO109" s="107">
        <v>15875</v>
      </c>
      <c r="WLP109" s="29">
        <v>15876</v>
      </c>
      <c r="WLQ109" s="107">
        <v>15877</v>
      </c>
      <c r="WLR109" s="29">
        <v>15878</v>
      </c>
      <c r="WLS109" s="107">
        <v>15879</v>
      </c>
      <c r="WLT109" s="29">
        <v>15880</v>
      </c>
      <c r="WLU109" s="107">
        <v>15881</v>
      </c>
      <c r="WLV109" s="29">
        <v>15882</v>
      </c>
      <c r="WLW109" s="107">
        <v>15883</v>
      </c>
      <c r="WLX109" s="29">
        <v>15884</v>
      </c>
      <c r="WLY109" s="107">
        <v>15885</v>
      </c>
      <c r="WLZ109" s="29">
        <v>15886</v>
      </c>
      <c r="WMA109" s="107">
        <v>15887</v>
      </c>
      <c r="WMB109" s="29">
        <v>15888</v>
      </c>
      <c r="WMC109" s="107">
        <v>15889</v>
      </c>
      <c r="WMD109" s="29">
        <v>15890</v>
      </c>
      <c r="WME109" s="107">
        <v>15891</v>
      </c>
      <c r="WMF109" s="29">
        <v>15892</v>
      </c>
      <c r="WMG109" s="107">
        <v>15893</v>
      </c>
      <c r="WMH109" s="29">
        <v>15894</v>
      </c>
      <c r="WMI109" s="107">
        <v>15895</v>
      </c>
      <c r="WMJ109" s="29">
        <v>15896</v>
      </c>
      <c r="WMK109" s="107">
        <v>15897</v>
      </c>
      <c r="WML109" s="29">
        <v>15898</v>
      </c>
      <c r="WMM109" s="107">
        <v>15899</v>
      </c>
      <c r="WMN109" s="29">
        <v>15900</v>
      </c>
      <c r="WMO109" s="107">
        <v>15901</v>
      </c>
      <c r="WMP109" s="29">
        <v>15902</v>
      </c>
      <c r="WMQ109" s="107">
        <v>15903</v>
      </c>
      <c r="WMR109" s="29">
        <v>15904</v>
      </c>
      <c r="WMS109" s="107">
        <v>15905</v>
      </c>
      <c r="WMT109" s="29">
        <v>15906</v>
      </c>
      <c r="WMU109" s="107">
        <v>15907</v>
      </c>
      <c r="WMV109" s="29">
        <v>15908</v>
      </c>
      <c r="WMW109" s="107">
        <v>15909</v>
      </c>
      <c r="WMX109" s="29">
        <v>15910</v>
      </c>
      <c r="WMY109" s="107">
        <v>15911</v>
      </c>
      <c r="WMZ109" s="29">
        <v>15912</v>
      </c>
      <c r="WNA109" s="107">
        <v>15913</v>
      </c>
      <c r="WNB109" s="29">
        <v>15914</v>
      </c>
      <c r="WNC109" s="107">
        <v>15915</v>
      </c>
      <c r="WND109" s="29">
        <v>15916</v>
      </c>
      <c r="WNE109" s="107">
        <v>15917</v>
      </c>
      <c r="WNF109" s="29">
        <v>15918</v>
      </c>
      <c r="WNG109" s="107">
        <v>15919</v>
      </c>
      <c r="WNH109" s="29">
        <v>15920</v>
      </c>
      <c r="WNI109" s="107">
        <v>15921</v>
      </c>
      <c r="WNJ109" s="29">
        <v>15922</v>
      </c>
      <c r="WNK109" s="107">
        <v>15923</v>
      </c>
      <c r="WNL109" s="29">
        <v>15924</v>
      </c>
      <c r="WNM109" s="107">
        <v>15925</v>
      </c>
      <c r="WNN109" s="29">
        <v>15926</v>
      </c>
      <c r="WNO109" s="107">
        <v>15927</v>
      </c>
      <c r="WNP109" s="29">
        <v>15928</v>
      </c>
      <c r="WNQ109" s="107">
        <v>15929</v>
      </c>
      <c r="WNR109" s="29">
        <v>15930</v>
      </c>
      <c r="WNS109" s="107">
        <v>15931</v>
      </c>
      <c r="WNT109" s="29">
        <v>15932</v>
      </c>
      <c r="WNU109" s="107">
        <v>15933</v>
      </c>
      <c r="WNV109" s="29">
        <v>15934</v>
      </c>
      <c r="WNW109" s="107">
        <v>15935</v>
      </c>
      <c r="WNX109" s="29">
        <v>15936</v>
      </c>
      <c r="WNY109" s="107">
        <v>15937</v>
      </c>
      <c r="WNZ109" s="29">
        <v>15938</v>
      </c>
      <c r="WOA109" s="107">
        <v>15939</v>
      </c>
      <c r="WOB109" s="29">
        <v>15940</v>
      </c>
      <c r="WOC109" s="107">
        <v>15941</v>
      </c>
      <c r="WOD109" s="29">
        <v>15942</v>
      </c>
      <c r="WOE109" s="107">
        <v>15943</v>
      </c>
      <c r="WOF109" s="29">
        <v>15944</v>
      </c>
      <c r="WOG109" s="107">
        <v>15945</v>
      </c>
      <c r="WOH109" s="29">
        <v>15946</v>
      </c>
      <c r="WOI109" s="107">
        <v>15947</v>
      </c>
      <c r="WOJ109" s="29">
        <v>15948</v>
      </c>
      <c r="WOK109" s="107">
        <v>15949</v>
      </c>
      <c r="WOL109" s="29">
        <v>15950</v>
      </c>
      <c r="WOM109" s="107">
        <v>15951</v>
      </c>
      <c r="WON109" s="29">
        <v>15952</v>
      </c>
      <c r="WOO109" s="107">
        <v>15953</v>
      </c>
      <c r="WOP109" s="29">
        <v>15954</v>
      </c>
      <c r="WOQ109" s="107">
        <v>15955</v>
      </c>
      <c r="WOR109" s="29">
        <v>15956</v>
      </c>
      <c r="WOS109" s="107">
        <v>15957</v>
      </c>
      <c r="WOT109" s="29">
        <v>15958</v>
      </c>
      <c r="WOU109" s="107">
        <v>15959</v>
      </c>
      <c r="WOV109" s="29">
        <v>15960</v>
      </c>
      <c r="WOW109" s="107">
        <v>15961</v>
      </c>
      <c r="WOX109" s="29">
        <v>15962</v>
      </c>
      <c r="WOY109" s="107">
        <v>15963</v>
      </c>
      <c r="WOZ109" s="29">
        <v>15964</v>
      </c>
      <c r="WPA109" s="107">
        <v>15965</v>
      </c>
      <c r="WPB109" s="29">
        <v>15966</v>
      </c>
      <c r="WPC109" s="107">
        <v>15967</v>
      </c>
      <c r="WPD109" s="29">
        <v>15968</v>
      </c>
      <c r="WPE109" s="107">
        <v>15969</v>
      </c>
      <c r="WPF109" s="29">
        <v>15970</v>
      </c>
      <c r="WPG109" s="107">
        <v>15971</v>
      </c>
      <c r="WPH109" s="29">
        <v>15972</v>
      </c>
      <c r="WPI109" s="107">
        <v>15973</v>
      </c>
      <c r="WPJ109" s="29">
        <v>15974</v>
      </c>
      <c r="WPK109" s="107">
        <v>15975</v>
      </c>
      <c r="WPL109" s="29">
        <v>15976</v>
      </c>
      <c r="WPM109" s="107">
        <v>15977</v>
      </c>
      <c r="WPN109" s="29">
        <v>15978</v>
      </c>
      <c r="WPO109" s="107">
        <v>15979</v>
      </c>
      <c r="WPP109" s="29">
        <v>15980</v>
      </c>
      <c r="WPQ109" s="107">
        <v>15981</v>
      </c>
      <c r="WPR109" s="29">
        <v>15982</v>
      </c>
      <c r="WPS109" s="107">
        <v>15983</v>
      </c>
      <c r="WPT109" s="29">
        <v>15984</v>
      </c>
      <c r="WPU109" s="107">
        <v>15985</v>
      </c>
      <c r="WPV109" s="29">
        <v>15986</v>
      </c>
      <c r="WPW109" s="107">
        <v>15987</v>
      </c>
      <c r="WPX109" s="29">
        <v>15988</v>
      </c>
      <c r="WPY109" s="107">
        <v>15989</v>
      </c>
      <c r="WPZ109" s="29">
        <v>15990</v>
      </c>
      <c r="WQA109" s="107">
        <v>15991</v>
      </c>
      <c r="WQB109" s="29">
        <v>15992</v>
      </c>
      <c r="WQC109" s="107">
        <v>15993</v>
      </c>
      <c r="WQD109" s="29">
        <v>15994</v>
      </c>
      <c r="WQE109" s="107">
        <v>15995</v>
      </c>
      <c r="WQF109" s="29">
        <v>15996</v>
      </c>
      <c r="WQG109" s="107">
        <v>15997</v>
      </c>
      <c r="WQH109" s="29">
        <v>15998</v>
      </c>
      <c r="WQI109" s="107">
        <v>15999</v>
      </c>
      <c r="WQJ109" s="29">
        <v>16000</v>
      </c>
      <c r="WQK109" s="107">
        <v>16001</v>
      </c>
      <c r="WQL109" s="29">
        <v>16002</v>
      </c>
      <c r="WQM109" s="107">
        <v>16003</v>
      </c>
      <c r="WQN109" s="29">
        <v>16004</v>
      </c>
      <c r="WQO109" s="107">
        <v>16005</v>
      </c>
      <c r="WQP109" s="29">
        <v>16006</v>
      </c>
      <c r="WQQ109" s="107">
        <v>16007</v>
      </c>
      <c r="WQR109" s="29">
        <v>16008</v>
      </c>
      <c r="WQS109" s="107">
        <v>16009</v>
      </c>
      <c r="WQT109" s="29">
        <v>16010</v>
      </c>
      <c r="WQU109" s="107">
        <v>16011</v>
      </c>
      <c r="WQV109" s="29">
        <v>16012</v>
      </c>
      <c r="WQW109" s="107">
        <v>16013</v>
      </c>
      <c r="WQX109" s="29">
        <v>16014</v>
      </c>
      <c r="WQY109" s="107">
        <v>16015</v>
      </c>
      <c r="WQZ109" s="29">
        <v>16016</v>
      </c>
      <c r="WRA109" s="107">
        <v>16017</v>
      </c>
      <c r="WRB109" s="29">
        <v>16018</v>
      </c>
      <c r="WRC109" s="107">
        <v>16019</v>
      </c>
      <c r="WRD109" s="29">
        <v>16020</v>
      </c>
      <c r="WRE109" s="107">
        <v>16021</v>
      </c>
      <c r="WRF109" s="29">
        <v>16022</v>
      </c>
      <c r="WRG109" s="107">
        <v>16023</v>
      </c>
      <c r="WRH109" s="29">
        <v>16024</v>
      </c>
      <c r="WRI109" s="107">
        <v>16025</v>
      </c>
      <c r="WRJ109" s="29">
        <v>16026</v>
      </c>
      <c r="WRK109" s="107">
        <v>16027</v>
      </c>
      <c r="WRL109" s="29">
        <v>16028</v>
      </c>
      <c r="WRM109" s="107">
        <v>16029</v>
      </c>
      <c r="WRN109" s="29">
        <v>16030</v>
      </c>
      <c r="WRO109" s="107">
        <v>16031</v>
      </c>
      <c r="WRP109" s="29">
        <v>16032</v>
      </c>
      <c r="WRQ109" s="107">
        <v>16033</v>
      </c>
      <c r="WRR109" s="29">
        <v>16034</v>
      </c>
      <c r="WRS109" s="107">
        <v>16035</v>
      </c>
      <c r="WRT109" s="29">
        <v>16036</v>
      </c>
      <c r="WRU109" s="107">
        <v>16037</v>
      </c>
      <c r="WRV109" s="29">
        <v>16038</v>
      </c>
      <c r="WRW109" s="107">
        <v>16039</v>
      </c>
      <c r="WRX109" s="29">
        <v>16040</v>
      </c>
      <c r="WRY109" s="107">
        <v>16041</v>
      </c>
      <c r="WRZ109" s="29">
        <v>16042</v>
      </c>
      <c r="WSA109" s="107">
        <v>16043</v>
      </c>
      <c r="WSB109" s="29">
        <v>16044</v>
      </c>
      <c r="WSC109" s="107">
        <v>16045</v>
      </c>
      <c r="WSD109" s="29">
        <v>16046</v>
      </c>
      <c r="WSE109" s="107">
        <v>16047</v>
      </c>
      <c r="WSF109" s="29">
        <v>16048</v>
      </c>
      <c r="WSG109" s="107">
        <v>16049</v>
      </c>
      <c r="WSH109" s="29">
        <v>16050</v>
      </c>
      <c r="WSI109" s="107">
        <v>16051</v>
      </c>
      <c r="WSJ109" s="29">
        <v>16052</v>
      </c>
      <c r="WSK109" s="107">
        <v>16053</v>
      </c>
      <c r="WSL109" s="29">
        <v>16054</v>
      </c>
      <c r="WSM109" s="107">
        <v>16055</v>
      </c>
      <c r="WSN109" s="29">
        <v>16056</v>
      </c>
      <c r="WSO109" s="107">
        <v>16057</v>
      </c>
      <c r="WSP109" s="29">
        <v>16058</v>
      </c>
      <c r="WSQ109" s="107">
        <v>16059</v>
      </c>
      <c r="WSR109" s="29">
        <v>16060</v>
      </c>
      <c r="WSS109" s="107">
        <v>16061</v>
      </c>
      <c r="WST109" s="29">
        <v>16062</v>
      </c>
      <c r="WSU109" s="107">
        <v>16063</v>
      </c>
      <c r="WSV109" s="29">
        <v>16064</v>
      </c>
      <c r="WSW109" s="107">
        <v>16065</v>
      </c>
      <c r="WSX109" s="29">
        <v>16066</v>
      </c>
      <c r="WSY109" s="107">
        <v>16067</v>
      </c>
      <c r="WSZ109" s="29">
        <v>16068</v>
      </c>
      <c r="WTA109" s="107">
        <v>16069</v>
      </c>
      <c r="WTB109" s="29">
        <v>16070</v>
      </c>
      <c r="WTC109" s="107">
        <v>16071</v>
      </c>
      <c r="WTD109" s="29">
        <v>16072</v>
      </c>
      <c r="WTE109" s="107">
        <v>16073</v>
      </c>
      <c r="WTF109" s="29">
        <v>16074</v>
      </c>
      <c r="WTG109" s="107">
        <v>16075</v>
      </c>
      <c r="WTH109" s="29">
        <v>16076</v>
      </c>
      <c r="WTI109" s="107">
        <v>16077</v>
      </c>
      <c r="WTJ109" s="29">
        <v>16078</v>
      </c>
      <c r="WTK109" s="107">
        <v>16079</v>
      </c>
      <c r="WTL109" s="29">
        <v>16080</v>
      </c>
      <c r="WTM109" s="107">
        <v>16081</v>
      </c>
      <c r="WTN109" s="29">
        <v>16082</v>
      </c>
      <c r="WTO109" s="107">
        <v>16083</v>
      </c>
      <c r="WTP109" s="29">
        <v>16084</v>
      </c>
      <c r="WTQ109" s="107">
        <v>16085</v>
      </c>
      <c r="WTR109" s="29">
        <v>16086</v>
      </c>
      <c r="WTS109" s="107">
        <v>16087</v>
      </c>
      <c r="WTT109" s="29">
        <v>16088</v>
      </c>
      <c r="WTU109" s="107">
        <v>16089</v>
      </c>
      <c r="WTV109" s="29">
        <v>16090</v>
      </c>
      <c r="WTW109" s="107">
        <v>16091</v>
      </c>
      <c r="WTX109" s="29">
        <v>16092</v>
      </c>
      <c r="WTY109" s="107">
        <v>16093</v>
      </c>
      <c r="WTZ109" s="29">
        <v>16094</v>
      </c>
      <c r="WUA109" s="107">
        <v>16095</v>
      </c>
      <c r="WUB109" s="29">
        <v>16096</v>
      </c>
      <c r="WUC109" s="107">
        <v>16097</v>
      </c>
      <c r="WUD109" s="29">
        <v>16098</v>
      </c>
      <c r="WUE109" s="107">
        <v>16099</v>
      </c>
      <c r="WUF109" s="29">
        <v>16100</v>
      </c>
      <c r="WUG109" s="107">
        <v>16101</v>
      </c>
      <c r="WUH109" s="29">
        <v>16102</v>
      </c>
      <c r="WUI109" s="107">
        <v>16103</v>
      </c>
      <c r="WUJ109" s="29">
        <v>16104</v>
      </c>
      <c r="WUK109" s="107">
        <v>16105</v>
      </c>
      <c r="WUL109" s="29">
        <v>16106</v>
      </c>
      <c r="WUM109" s="107">
        <v>16107</v>
      </c>
      <c r="WUN109" s="29">
        <v>16108</v>
      </c>
      <c r="WUO109" s="107">
        <v>16109</v>
      </c>
      <c r="WUP109" s="29">
        <v>16110</v>
      </c>
      <c r="WUQ109" s="107">
        <v>16111</v>
      </c>
      <c r="WUR109" s="29">
        <v>16112</v>
      </c>
      <c r="WUS109" s="107">
        <v>16113</v>
      </c>
      <c r="WUT109" s="29">
        <v>16114</v>
      </c>
      <c r="WUU109" s="107">
        <v>16115</v>
      </c>
      <c r="WUV109" s="29">
        <v>16116</v>
      </c>
      <c r="WUW109" s="107">
        <v>16117</v>
      </c>
      <c r="WUX109" s="29">
        <v>16118</v>
      </c>
      <c r="WUY109" s="107">
        <v>16119</v>
      </c>
      <c r="WUZ109" s="29">
        <v>16120</v>
      </c>
      <c r="WVA109" s="107">
        <v>16121</v>
      </c>
      <c r="WVB109" s="29">
        <v>16122</v>
      </c>
      <c r="WVC109" s="107">
        <v>16123</v>
      </c>
      <c r="WVD109" s="29">
        <v>16124</v>
      </c>
      <c r="WVE109" s="107">
        <v>16125</v>
      </c>
      <c r="WVF109" s="29">
        <v>16126</v>
      </c>
      <c r="WVG109" s="107">
        <v>16127</v>
      </c>
      <c r="WVH109" s="29">
        <v>16128</v>
      </c>
      <c r="WVI109" s="107">
        <v>16129</v>
      </c>
      <c r="WVJ109" s="29">
        <v>16130</v>
      </c>
      <c r="WVK109" s="107">
        <v>16131</v>
      </c>
      <c r="WVL109" s="29">
        <v>16132</v>
      </c>
      <c r="WVM109" s="107">
        <v>16133</v>
      </c>
      <c r="WVN109" s="29">
        <v>16134</v>
      </c>
      <c r="WVO109" s="107">
        <v>16135</v>
      </c>
      <c r="WVP109" s="29">
        <v>16136</v>
      </c>
      <c r="WVQ109" s="107">
        <v>16137</v>
      </c>
      <c r="WVR109" s="29">
        <v>16138</v>
      </c>
      <c r="WVS109" s="107">
        <v>16139</v>
      </c>
      <c r="WVT109" s="29">
        <v>16140</v>
      </c>
      <c r="WVU109" s="107">
        <v>16141</v>
      </c>
      <c r="WVV109" s="29">
        <v>16142</v>
      </c>
      <c r="WVW109" s="107">
        <v>16143</v>
      </c>
      <c r="WVX109" s="29">
        <v>16144</v>
      </c>
      <c r="WVY109" s="107">
        <v>16145</v>
      </c>
      <c r="WVZ109" s="29">
        <v>16146</v>
      </c>
      <c r="WWA109" s="107">
        <v>16147</v>
      </c>
      <c r="WWB109" s="29">
        <v>16148</v>
      </c>
      <c r="WWC109" s="107">
        <v>16149</v>
      </c>
      <c r="WWD109" s="29">
        <v>16150</v>
      </c>
      <c r="WWE109" s="107">
        <v>16151</v>
      </c>
      <c r="WWF109" s="29">
        <v>16152</v>
      </c>
      <c r="WWG109" s="107">
        <v>16153</v>
      </c>
      <c r="WWH109" s="29">
        <v>16154</v>
      </c>
      <c r="WWI109" s="107">
        <v>16155</v>
      </c>
      <c r="WWJ109" s="29">
        <v>16156</v>
      </c>
      <c r="WWK109" s="107">
        <v>16157</v>
      </c>
      <c r="WWL109" s="29">
        <v>16158</v>
      </c>
      <c r="WWM109" s="107">
        <v>16159</v>
      </c>
      <c r="WWN109" s="29">
        <v>16160</v>
      </c>
      <c r="WWO109" s="107">
        <v>16161</v>
      </c>
      <c r="WWP109" s="29">
        <v>16162</v>
      </c>
      <c r="WWQ109" s="107">
        <v>16163</v>
      </c>
      <c r="WWR109" s="29">
        <v>16164</v>
      </c>
      <c r="WWS109" s="107">
        <v>16165</v>
      </c>
      <c r="WWT109" s="29">
        <v>16166</v>
      </c>
      <c r="WWU109" s="107">
        <v>16167</v>
      </c>
      <c r="WWV109" s="29">
        <v>16168</v>
      </c>
      <c r="WWW109" s="107">
        <v>16169</v>
      </c>
      <c r="WWX109" s="29">
        <v>16170</v>
      </c>
      <c r="WWY109" s="107">
        <v>16171</v>
      </c>
      <c r="WWZ109" s="29">
        <v>16172</v>
      </c>
      <c r="WXA109" s="107">
        <v>16173</v>
      </c>
      <c r="WXB109" s="29">
        <v>16174</v>
      </c>
      <c r="WXC109" s="107">
        <v>16175</v>
      </c>
      <c r="WXD109" s="29">
        <v>16176</v>
      </c>
      <c r="WXE109" s="107">
        <v>16177</v>
      </c>
      <c r="WXF109" s="29">
        <v>16178</v>
      </c>
      <c r="WXG109" s="107">
        <v>16179</v>
      </c>
      <c r="WXH109" s="29">
        <v>16180</v>
      </c>
      <c r="WXI109" s="107">
        <v>16181</v>
      </c>
      <c r="WXJ109" s="29">
        <v>16182</v>
      </c>
      <c r="WXK109" s="107">
        <v>16183</v>
      </c>
      <c r="WXL109" s="29">
        <v>16184</v>
      </c>
      <c r="WXM109" s="107">
        <v>16185</v>
      </c>
      <c r="WXN109" s="29">
        <v>16186</v>
      </c>
      <c r="WXO109" s="107">
        <v>16187</v>
      </c>
      <c r="WXP109" s="29">
        <v>16188</v>
      </c>
      <c r="WXQ109" s="107">
        <v>16189</v>
      </c>
      <c r="WXR109" s="29">
        <v>16190</v>
      </c>
      <c r="WXS109" s="107">
        <v>16191</v>
      </c>
      <c r="WXT109" s="29">
        <v>16192</v>
      </c>
      <c r="WXU109" s="107">
        <v>16193</v>
      </c>
      <c r="WXV109" s="29">
        <v>16194</v>
      </c>
      <c r="WXW109" s="107">
        <v>16195</v>
      </c>
      <c r="WXX109" s="29">
        <v>16196</v>
      </c>
      <c r="WXY109" s="107">
        <v>16197</v>
      </c>
      <c r="WXZ109" s="29">
        <v>16198</v>
      </c>
      <c r="WYA109" s="107">
        <v>16199</v>
      </c>
      <c r="WYB109" s="29">
        <v>16200</v>
      </c>
      <c r="WYC109" s="107">
        <v>16201</v>
      </c>
      <c r="WYD109" s="29">
        <v>16202</v>
      </c>
      <c r="WYE109" s="107">
        <v>16203</v>
      </c>
      <c r="WYF109" s="29">
        <v>16204</v>
      </c>
      <c r="WYG109" s="107">
        <v>16205</v>
      </c>
      <c r="WYH109" s="29">
        <v>16206</v>
      </c>
      <c r="WYI109" s="107">
        <v>16207</v>
      </c>
      <c r="WYJ109" s="29">
        <v>16208</v>
      </c>
      <c r="WYK109" s="107">
        <v>16209</v>
      </c>
      <c r="WYL109" s="29">
        <v>16210</v>
      </c>
      <c r="WYM109" s="107">
        <v>16211</v>
      </c>
      <c r="WYN109" s="29">
        <v>16212</v>
      </c>
      <c r="WYO109" s="107">
        <v>16213</v>
      </c>
      <c r="WYP109" s="29">
        <v>16214</v>
      </c>
      <c r="WYQ109" s="107">
        <v>16215</v>
      </c>
      <c r="WYR109" s="29">
        <v>16216</v>
      </c>
      <c r="WYS109" s="107">
        <v>16217</v>
      </c>
      <c r="WYT109" s="29">
        <v>16218</v>
      </c>
      <c r="WYU109" s="107">
        <v>16219</v>
      </c>
      <c r="WYV109" s="29">
        <v>16220</v>
      </c>
      <c r="WYW109" s="107">
        <v>16221</v>
      </c>
      <c r="WYX109" s="29">
        <v>16222</v>
      </c>
      <c r="WYY109" s="107">
        <v>16223</v>
      </c>
      <c r="WYZ109" s="29">
        <v>16224</v>
      </c>
      <c r="WZA109" s="107">
        <v>16225</v>
      </c>
      <c r="WZB109" s="29">
        <v>16226</v>
      </c>
      <c r="WZC109" s="107">
        <v>16227</v>
      </c>
      <c r="WZD109" s="29">
        <v>16228</v>
      </c>
      <c r="WZE109" s="107">
        <v>16229</v>
      </c>
      <c r="WZF109" s="29">
        <v>16230</v>
      </c>
      <c r="WZG109" s="107">
        <v>16231</v>
      </c>
      <c r="WZH109" s="29">
        <v>16232</v>
      </c>
      <c r="WZI109" s="107">
        <v>16233</v>
      </c>
      <c r="WZJ109" s="29">
        <v>16234</v>
      </c>
      <c r="WZK109" s="107">
        <v>16235</v>
      </c>
      <c r="WZL109" s="29">
        <v>16236</v>
      </c>
      <c r="WZM109" s="107">
        <v>16237</v>
      </c>
      <c r="WZN109" s="29">
        <v>16238</v>
      </c>
      <c r="WZO109" s="107">
        <v>16239</v>
      </c>
      <c r="WZP109" s="29">
        <v>16240</v>
      </c>
      <c r="WZQ109" s="107">
        <v>16241</v>
      </c>
      <c r="WZR109" s="29">
        <v>16242</v>
      </c>
      <c r="WZS109" s="107">
        <v>16243</v>
      </c>
      <c r="WZT109" s="29">
        <v>16244</v>
      </c>
      <c r="WZU109" s="107">
        <v>16245</v>
      </c>
      <c r="WZV109" s="29">
        <v>16246</v>
      </c>
      <c r="WZW109" s="107">
        <v>16247</v>
      </c>
      <c r="WZX109" s="29">
        <v>16248</v>
      </c>
      <c r="WZY109" s="107">
        <v>16249</v>
      </c>
      <c r="WZZ109" s="29">
        <v>16250</v>
      </c>
      <c r="XAA109" s="107">
        <v>16251</v>
      </c>
      <c r="XAB109" s="29">
        <v>16252</v>
      </c>
      <c r="XAC109" s="107">
        <v>16253</v>
      </c>
      <c r="XAD109" s="29">
        <v>16254</v>
      </c>
      <c r="XAE109" s="107">
        <v>16255</v>
      </c>
      <c r="XAF109" s="29">
        <v>16256</v>
      </c>
      <c r="XAG109" s="107">
        <v>16257</v>
      </c>
      <c r="XAH109" s="29">
        <v>16258</v>
      </c>
      <c r="XAI109" s="107">
        <v>16259</v>
      </c>
      <c r="XAJ109" s="29">
        <v>16260</v>
      </c>
      <c r="XAK109" s="107">
        <v>16261</v>
      </c>
      <c r="XAL109" s="29">
        <v>16262</v>
      </c>
      <c r="XAM109" s="107">
        <v>16263</v>
      </c>
      <c r="XAN109" s="29">
        <v>16264</v>
      </c>
      <c r="XAO109" s="107">
        <v>16265</v>
      </c>
      <c r="XAP109" s="29">
        <v>16266</v>
      </c>
      <c r="XAQ109" s="107">
        <v>16267</v>
      </c>
      <c r="XAR109" s="29">
        <v>16268</v>
      </c>
      <c r="XAS109" s="107">
        <v>16269</v>
      </c>
      <c r="XAT109" s="29">
        <v>16270</v>
      </c>
      <c r="XAU109" s="107">
        <v>16271</v>
      </c>
      <c r="XAV109" s="29">
        <v>16272</v>
      </c>
      <c r="XAW109" s="107">
        <v>16273</v>
      </c>
      <c r="XAX109" s="29">
        <v>16274</v>
      </c>
      <c r="XAY109" s="107">
        <v>16275</v>
      </c>
      <c r="XAZ109" s="29">
        <v>16276</v>
      </c>
      <c r="XBA109" s="107">
        <v>16277</v>
      </c>
      <c r="XBB109" s="29">
        <v>16278</v>
      </c>
      <c r="XBC109" s="107">
        <v>16279</v>
      </c>
      <c r="XBD109" s="29">
        <v>16280</v>
      </c>
      <c r="XBE109" s="107">
        <v>16281</v>
      </c>
      <c r="XBF109" s="29">
        <v>16282</v>
      </c>
      <c r="XBG109" s="107">
        <v>16283</v>
      </c>
      <c r="XBH109" s="29">
        <v>16284</v>
      </c>
      <c r="XBI109" s="107">
        <v>16285</v>
      </c>
      <c r="XBJ109" s="29">
        <v>16286</v>
      </c>
      <c r="XBK109" s="107">
        <v>16287</v>
      </c>
      <c r="XBL109" s="29">
        <v>16288</v>
      </c>
      <c r="XBM109" s="107">
        <v>16289</v>
      </c>
      <c r="XBN109" s="29">
        <v>16290</v>
      </c>
      <c r="XBO109" s="107">
        <v>16291</v>
      </c>
      <c r="XBP109" s="29">
        <v>16292</v>
      </c>
      <c r="XBQ109" s="107">
        <v>16293</v>
      </c>
      <c r="XBR109" s="29">
        <v>16294</v>
      </c>
      <c r="XBS109" s="107">
        <v>16295</v>
      </c>
      <c r="XBT109" s="29">
        <v>16296</v>
      </c>
      <c r="XBU109" s="107">
        <v>16297</v>
      </c>
      <c r="XBV109" s="29">
        <v>16298</v>
      </c>
      <c r="XBW109" s="107">
        <v>16299</v>
      </c>
      <c r="XBX109" s="29">
        <v>16300</v>
      </c>
      <c r="XBY109" s="107">
        <v>16301</v>
      </c>
      <c r="XBZ109" s="29">
        <v>16302</v>
      </c>
      <c r="XCA109" s="107">
        <v>16303</v>
      </c>
      <c r="XCB109" s="29">
        <v>16304</v>
      </c>
      <c r="XCC109" s="107">
        <v>16305</v>
      </c>
      <c r="XCD109" s="29">
        <v>16306</v>
      </c>
      <c r="XCE109" s="107">
        <v>16307</v>
      </c>
      <c r="XCF109" s="29">
        <v>16308</v>
      </c>
      <c r="XCG109" s="107">
        <v>16309</v>
      </c>
      <c r="XCH109" s="29">
        <v>16310</v>
      </c>
      <c r="XCI109" s="107">
        <v>16311</v>
      </c>
      <c r="XCJ109" s="29">
        <v>16312</v>
      </c>
      <c r="XCK109" s="107">
        <v>16313</v>
      </c>
      <c r="XCL109" s="29">
        <v>16314</v>
      </c>
      <c r="XCM109" s="107">
        <v>16315</v>
      </c>
      <c r="XCN109" s="29">
        <v>16316</v>
      </c>
      <c r="XCO109" s="107">
        <v>16317</v>
      </c>
      <c r="XCP109" s="29">
        <v>16318</v>
      </c>
      <c r="XCQ109" s="107">
        <v>16319</v>
      </c>
      <c r="XCR109" s="29">
        <v>16320</v>
      </c>
      <c r="XCS109" s="107">
        <v>16321</v>
      </c>
      <c r="XCT109" s="29">
        <v>16322</v>
      </c>
      <c r="XCU109" s="107">
        <v>16323</v>
      </c>
      <c r="XCV109" s="29">
        <v>16324</v>
      </c>
      <c r="XCW109" s="107">
        <v>16325</v>
      </c>
      <c r="XCX109" s="29">
        <v>16326</v>
      </c>
      <c r="XCY109" s="107">
        <v>16327</v>
      </c>
      <c r="XCZ109" s="29">
        <v>16328</v>
      </c>
      <c r="XDA109" s="107">
        <v>16329</v>
      </c>
      <c r="XDB109" s="29">
        <v>16330</v>
      </c>
      <c r="XDC109" s="107">
        <v>16331</v>
      </c>
      <c r="XDD109" s="29">
        <v>16332</v>
      </c>
      <c r="XDE109" s="107">
        <v>16333</v>
      </c>
      <c r="XDF109" s="29">
        <v>16334</v>
      </c>
      <c r="XDG109" s="107">
        <v>16335</v>
      </c>
      <c r="XDH109" s="29">
        <v>16336</v>
      </c>
      <c r="XDI109" s="107">
        <v>16337</v>
      </c>
      <c r="XDJ109" s="29">
        <v>16338</v>
      </c>
      <c r="XDK109" s="107">
        <v>16339</v>
      </c>
      <c r="XDL109" s="29">
        <v>16340</v>
      </c>
      <c r="XDM109" s="107">
        <v>16341</v>
      </c>
      <c r="XDN109" s="29">
        <v>16342</v>
      </c>
      <c r="XDO109" s="107">
        <v>16343</v>
      </c>
      <c r="XDP109" s="29">
        <v>16344</v>
      </c>
      <c r="XDQ109" s="107">
        <v>16345</v>
      </c>
      <c r="XDR109" s="29">
        <v>16346</v>
      </c>
      <c r="XDS109" s="107">
        <v>16347</v>
      </c>
      <c r="XDT109" s="29">
        <v>16348</v>
      </c>
      <c r="XDU109" s="107">
        <v>16349</v>
      </c>
      <c r="XDV109" s="29">
        <v>16350</v>
      </c>
      <c r="XDW109" s="107">
        <v>16351</v>
      </c>
      <c r="XDX109" s="29">
        <v>16352</v>
      </c>
      <c r="XDY109" s="107">
        <v>16353</v>
      </c>
      <c r="XDZ109" s="29">
        <v>16354</v>
      </c>
      <c r="XEA109" s="107">
        <v>16355</v>
      </c>
      <c r="XEB109" s="29">
        <v>16356</v>
      </c>
      <c r="XEC109" s="107">
        <v>16357</v>
      </c>
      <c r="XED109" s="29">
        <v>16358</v>
      </c>
      <c r="XEE109" s="107">
        <v>16359</v>
      </c>
      <c r="XEF109" s="29">
        <v>16360</v>
      </c>
      <c r="XEG109" s="107">
        <v>16361</v>
      </c>
      <c r="XEH109" s="29">
        <v>16362</v>
      </c>
      <c r="XEI109" s="107">
        <v>16363</v>
      </c>
      <c r="XEJ109" s="29">
        <v>16364</v>
      </c>
      <c r="XEK109" s="107">
        <v>16365</v>
      </c>
      <c r="XEL109" s="29">
        <v>16366</v>
      </c>
      <c r="XEM109" s="107">
        <v>16367</v>
      </c>
      <c r="XEN109" s="29">
        <v>16368</v>
      </c>
      <c r="XEO109" s="107">
        <v>16369</v>
      </c>
      <c r="XEP109" s="29">
        <v>16370</v>
      </c>
      <c r="XEQ109" s="107">
        <v>16371</v>
      </c>
      <c r="XER109" s="29">
        <v>16372</v>
      </c>
      <c r="XES109" s="107">
        <v>16373</v>
      </c>
      <c r="XET109" s="29">
        <v>16374</v>
      </c>
      <c r="XEU109" s="107">
        <v>16375</v>
      </c>
      <c r="XEV109" s="29">
        <v>16376</v>
      </c>
      <c r="XEW109" s="107">
        <v>16377</v>
      </c>
      <c r="XEX109" s="29">
        <v>16378</v>
      </c>
      <c r="XEY109" s="107">
        <v>16379</v>
      </c>
      <c r="XEZ109" s="29">
        <v>16380</v>
      </c>
      <c r="XFA109" s="107">
        <v>16381</v>
      </c>
      <c r="XFB109" s="29">
        <v>16382</v>
      </c>
      <c r="XFC109" s="107">
        <v>16383</v>
      </c>
    </row>
    <row r="110" spans="1:16383" ht="15" hidden="1">
      <c r="I110" s="29" t="str">
        <f>Master!L7</f>
        <v>HINDI</v>
      </c>
      <c r="J110" s="191" t="str">
        <f>Master!N7</f>
        <v>A</v>
      </c>
    </row>
    <row r="111" spans="1:16383" ht="15" hidden="1">
      <c r="I111" s="29" t="str">
        <f>Master!L8</f>
        <v>ENGLISH</v>
      </c>
      <c r="J111" s="191" t="str">
        <f>Master!N8</f>
        <v>B</v>
      </c>
      <c r="L111" s="29">
        <v>1</v>
      </c>
      <c r="M111" s="29">
        <v>2</v>
      </c>
      <c r="N111" s="29">
        <v>3</v>
      </c>
      <c r="O111" s="29">
        <v>4</v>
      </c>
      <c r="P111" s="29">
        <v>5</v>
      </c>
      <c r="Q111" s="29">
        <v>6</v>
      </c>
      <c r="R111" s="29">
        <v>7</v>
      </c>
      <c r="S111" s="29">
        <v>8</v>
      </c>
      <c r="T111" s="29">
        <v>9</v>
      </c>
      <c r="U111" s="29">
        <v>10</v>
      </c>
      <c r="V111" s="29">
        <v>11</v>
      </c>
      <c r="W111" s="29">
        <v>12</v>
      </c>
      <c r="X111" s="29">
        <v>13</v>
      </c>
      <c r="Y111" s="29">
        <v>14</v>
      </c>
      <c r="Z111" s="29">
        <v>15</v>
      </c>
      <c r="AA111" s="29">
        <v>16</v>
      </c>
      <c r="AB111" s="29">
        <v>17</v>
      </c>
      <c r="AC111" s="29">
        <v>18</v>
      </c>
      <c r="AD111" s="29">
        <v>19</v>
      </c>
      <c r="AE111" s="29">
        <v>20</v>
      </c>
      <c r="AF111" s="29">
        <v>21</v>
      </c>
      <c r="AG111" s="29">
        <v>22</v>
      </c>
      <c r="AH111" s="29">
        <v>23</v>
      </c>
      <c r="AI111" s="29">
        <v>24</v>
      </c>
      <c r="AJ111" s="29">
        <v>25</v>
      </c>
      <c r="AK111" s="29">
        <v>26</v>
      </c>
      <c r="AL111" s="29">
        <v>27</v>
      </c>
      <c r="AM111" s="29">
        <v>28</v>
      </c>
      <c r="AN111" s="29">
        <v>29</v>
      </c>
      <c r="AO111" s="29">
        <v>30</v>
      </c>
      <c r="AP111" s="29">
        <v>31</v>
      </c>
      <c r="AQ111" s="29">
        <v>32</v>
      </c>
      <c r="AR111" s="29">
        <v>33</v>
      </c>
      <c r="AS111" s="29">
        <v>34</v>
      </c>
      <c r="AT111" s="29">
        <v>35</v>
      </c>
      <c r="AU111" s="29">
        <v>36</v>
      </c>
      <c r="AV111" s="29">
        <v>37</v>
      </c>
      <c r="AW111" s="29">
        <v>38</v>
      </c>
      <c r="AX111" s="29">
        <v>39</v>
      </c>
      <c r="AY111" s="29">
        <v>40</v>
      </c>
      <c r="AZ111" s="29">
        <v>41</v>
      </c>
      <c r="BA111" s="29">
        <v>42</v>
      </c>
      <c r="BB111" s="29">
        <v>43</v>
      </c>
      <c r="BC111" s="29">
        <v>44</v>
      </c>
      <c r="BD111" s="29">
        <v>45</v>
      </c>
      <c r="BE111" s="29">
        <v>46</v>
      </c>
      <c r="BF111" s="29">
        <v>47</v>
      </c>
      <c r="BG111" s="29">
        <v>48</v>
      </c>
      <c r="BH111" s="29">
        <v>49</v>
      </c>
      <c r="BI111" s="29">
        <v>50</v>
      </c>
      <c r="BJ111" s="29">
        <v>51</v>
      </c>
      <c r="BK111" s="29">
        <v>52</v>
      </c>
      <c r="BL111" s="29">
        <v>53</v>
      </c>
      <c r="BM111" s="29">
        <v>54</v>
      </c>
      <c r="BN111" s="29">
        <v>55</v>
      </c>
      <c r="BO111" s="29">
        <v>56</v>
      </c>
      <c r="BP111" s="29">
        <v>57</v>
      </c>
      <c r="BQ111" s="29">
        <v>58</v>
      </c>
      <c r="BR111" s="29">
        <v>59</v>
      </c>
      <c r="BS111" s="29">
        <v>60</v>
      </c>
      <c r="BT111" s="29">
        <v>61</v>
      </c>
      <c r="BU111" s="29">
        <v>62</v>
      </c>
      <c r="BV111" s="29">
        <v>63</v>
      </c>
      <c r="BW111" s="29">
        <v>64</v>
      </c>
      <c r="BX111" s="29">
        <v>65</v>
      </c>
      <c r="BY111" s="29">
        <v>66</v>
      </c>
      <c r="BZ111" s="29">
        <v>67</v>
      </c>
      <c r="CA111" s="29">
        <v>68</v>
      </c>
      <c r="CB111" s="29">
        <v>69</v>
      </c>
      <c r="CC111" s="29">
        <v>70</v>
      </c>
      <c r="CD111" s="29">
        <v>71</v>
      </c>
      <c r="CE111" s="29">
        <v>72</v>
      </c>
      <c r="CF111" s="29">
        <v>73</v>
      </c>
      <c r="CG111" s="29">
        <v>74</v>
      </c>
      <c r="CH111" s="29">
        <v>75</v>
      </c>
      <c r="CI111" s="29">
        <v>76</v>
      </c>
      <c r="CJ111" s="29">
        <v>77</v>
      </c>
      <c r="CK111" s="29">
        <v>78</v>
      </c>
      <c r="CL111" s="29">
        <v>79</v>
      </c>
      <c r="CM111" s="29">
        <v>80</v>
      </c>
      <c r="CN111" s="29">
        <v>81</v>
      </c>
      <c r="CO111" s="29">
        <v>82</v>
      </c>
      <c r="CP111" s="29">
        <v>83</v>
      </c>
      <c r="CQ111" s="29">
        <v>84</v>
      </c>
      <c r="CR111" s="29">
        <v>85</v>
      </c>
      <c r="CS111" s="29">
        <v>86</v>
      </c>
      <c r="CT111" s="29">
        <v>87</v>
      </c>
      <c r="CU111" s="29">
        <v>88</v>
      </c>
      <c r="CV111" s="29">
        <v>89</v>
      </c>
      <c r="CW111" s="29">
        <v>90</v>
      </c>
      <c r="CX111" s="29">
        <v>91</v>
      </c>
      <c r="CY111" s="29">
        <v>92</v>
      </c>
      <c r="CZ111" s="29">
        <v>93</v>
      </c>
      <c r="DA111" s="29">
        <v>94</v>
      </c>
      <c r="DB111" s="29">
        <v>95</v>
      </c>
      <c r="DC111" s="29">
        <v>96</v>
      </c>
      <c r="DD111" s="29">
        <v>97</v>
      </c>
      <c r="DE111" s="29">
        <v>98</v>
      </c>
      <c r="DF111" s="29">
        <v>99</v>
      </c>
      <c r="DG111" s="29">
        <v>100</v>
      </c>
      <c r="DH111" s="29">
        <v>101</v>
      </c>
      <c r="DI111" s="29">
        <v>102</v>
      </c>
      <c r="DJ111" s="29">
        <v>103</v>
      </c>
      <c r="DK111" s="29">
        <v>104</v>
      </c>
      <c r="DL111" s="29">
        <v>105</v>
      </c>
      <c r="DM111" s="29">
        <v>106</v>
      </c>
      <c r="DN111" s="29">
        <v>107</v>
      </c>
      <c r="DO111" s="29">
        <v>108</v>
      </c>
      <c r="DP111" s="29">
        <v>109</v>
      </c>
      <c r="DQ111" s="29">
        <v>110</v>
      </c>
      <c r="DR111" s="29">
        <v>111</v>
      </c>
      <c r="DS111" s="29">
        <v>112</v>
      </c>
      <c r="DT111" s="29">
        <v>113</v>
      </c>
      <c r="DU111" s="29">
        <v>114</v>
      </c>
      <c r="DV111" s="29">
        <v>115</v>
      </c>
      <c r="DW111" s="29">
        <v>116</v>
      </c>
      <c r="DX111" s="29">
        <v>117</v>
      </c>
      <c r="DY111" s="29">
        <v>118</v>
      </c>
      <c r="DZ111" s="29">
        <v>119</v>
      </c>
      <c r="EA111" s="29">
        <v>120</v>
      </c>
      <c r="EB111" s="29">
        <v>121</v>
      </c>
      <c r="EC111" s="29">
        <v>122</v>
      </c>
      <c r="ED111" s="29">
        <v>123</v>
      </c>
      <c r="EE111" s="29">
        <v>124</v>
      </c>
      <c r="EF111" s="29">
        <v>125</v>
      </c>
      <c r="EG111" s="29">
        <v>126</v>
      </c>
      <c r="EH111" s="29">
        <v>127</v>
      </c>
      <c r="EI111" s="29">
        <v>128</v>
      </c>
      <c r="EJ111" s="29">
        <v>129</v>
      </c>
      <c r="EK111" s="29">
        <v>130</v>
      </c>
    </row>
    <row r="112" spans="1:16383" ht="15" hidden="1">
      <c r="I112" s="29" t="str">
        <f>Master!L9</f>
        <v>SANSKRIT</v>
      </c>
      <c r="J112" s="191" t="str">
        <f>Master!N9</f>
        <v>C</v>
      </c>
    </row>
    <row r="113" spans="9:10" ht="15" hidden="1">
      <c r="I113" s="29" t="str">
        <f>Master!L10</f>
        <v>SCIENCE</v>
      </c>
      <c r="J113" s="191" t="str">
        <f>Master!N10</f>
        <v>D</v>
      </c>
    </row>
    <row r="114" spans="9:10" ht="15" hidden="1">
      <c r="I114" s="29" t="str">
        <f>Master!L11</f>
        <v>MATHEMATICS</v>
      </c>
      <c r="J114" s="191" t="str">
        <f>Master!N11</f>
        <v>E</v>
      </c>
    </row>
    <row r="115" spans="9:10" ht="15" hidden="1">
      <c r="I115" s="29" t="str">
        <f>Master!L12</f>
        <v>SOCIAL SCIENCE</v>
      </c>
      <c r="J115" s="191" t="str">
        <f>Master!N12</f>
        <v>F</v>
      </c>
    </row>
    <row r="116" spans="9:10" ht="15" hidden="1">
      <c r="I116" s="29" t="str">
        <f>Master!L13</f>
        <v>Fou. Of Info. Tech.</v>
      </c>
      <c r="J116" s="191" t="str">
        <f>Master!N13</f>
        <v>G</v>
      </c>
    </row>
    <row r="117" spans="9:10" ht="15" hidden="1">
      <c r="I117" s="29" t="str">
        <f>Master!L14</f>
        <v>Health &amp; Phy. Edu.</v>
      </c>
      <c r="J117" s="191">
        <f>Master!N14</f>
        <v>0</v>
      </c>
    </row>
    <row r="118" spans="9:10" ht="15" hidden="1">
      <c r="I118" s="29" t="str">
        <f>Master!L15</f>
        <v>S.U.P.W.</v>
      </c>
      <c r="J118" s="191">
        <f>Master!N15</f>
        <v>0</v>
      </c>
    </row>
    <row r="119" spans="9:10" ht="15" hidden="1">
      <c r="I119" s="29" t="str">
        <f>Master!L16</f>
        <v>H &amp; C RAJ</v>
      </c>
      <c r="J119" s="191">
        <f>Master!N16</f>
        <v>0</v>
      </c>
    </row>
    <row r="120" spans="9:10" ht="15" hidden="1">
      <c r="I120" s="29" t="str">
        <f>Master!L17</f>
        <v>Art Education</v>
      </c>
      <c r="J120" s="191">
        <f>Master!N19</f>
        <v>0</v>
      </c>
    </row>
    <row r="121" spans="9:10" ht="15" hidden="1">
      <c r="I121" s="29">
        <f>Master!L18</f>
        <v>0</v>
      </c>
      <c r="J121" s="191">
        <f>Master!N20</f>
        <v>0</v>
      </c>
    </row>
    <row r="122" spans="9:10" ht="15" hidden="1">
      <c r="I122" s="29">
        <f>Master!L19</f>
        <v>0</v>
      </c>
      <c r="J122" s="191">
        <f>Master!P7</f>
        <v>0</v>
      </c>
    </row>
    <row r="123" spans="9:10" ht="15" hidden="1">
      <c r="I123" s="29">
        <f>Master!L20</f>
        <v>0</v>
      </c>
      <c r="J123" s="191">
        <f>Master!P8</f>
        <v>0</v>
      </c>
    </row>
    <row r="124" spans="9:10" ht="15" hidden="1">
      <c r="J124" s="191">
        <f>Master!P9</f>
        <v>0</v>
      </c>
    </row>
    <row r="125" spans="9:10" ht="15" hidden="1">
      <c r="J125" s="191">
        <f>Master!P10</f>
        <v>0</v>
      </c>
    </row>
    <row r="126" spans="9:10" ht="15" hidden="1">
      <c r="J126" s="191">
        <f>Master!P11</f>
        <v>0</v>
      </c>
    </row>
    <row r="127" spans="9:10" ht="15" hidden="1">
      <c r="J127" s="191">
        <f>Master!P12</f>
        <v>0</v>
      </c>
    </row>
    <row r="128" spans="9:10" ht="15" hidden="1">
      <c r="J128" s="191">
        <f>Master!P13</f>
        <v>0</v>
      </c>
    </row>
    <row r="129" spans="10:10" ht="15" hidden="1">
      <c r="J129" s="191">
        <f>Master!P14</f>
        <v>0</v>
      </c>
    </row>
    <row r="130" spans="10:10" ht="15" hidden="1">
      <c r="J130" s="191">
        <f>Master!P15</f>
        <v>0</v>
      </c>
    </row>
    <row r="131" spans="10:10" ht="15" hidden="1">
      <c r="J131" s="191">
        <f>Master!P16</f>
        <v>0</v>
      </c>
    </row>
    <row r="132" spans="10:10" ht="15" hidden="1">
      <c r="J132" s="191">
        <f>Master!P19</f>
        <v>0</v>
      </c>
    </row>
    <row r="133" spans="10:10" ht="15" hidden="1">
      <c r="J133" s="191">
        <f>Master!P20</f>
        <v>0</v>
      </c>
    </row>
  </sheetData>
  <sheetProtection password="E8FA" sheet="1" objects="1" scenarios="1" formatColumns="0" formatRows="0" selectLockedCells="1"/>
  <mergeCells count="168">
    <mergeCell ref="GA7:GD7"/>
    <mergeCell ref="FK7:FN7"/>
    <mergeCell ref="FO7:FR7"/>
    <mergeCell ref="FS7:FV7"/>
    <mergeCell ref="FW7:FZ7"/>
    <mergeCell ref="EX3:FC4"/>
    <mergeCell ref="EX5:EX7"/>
    <mergeCell ref="EY5:EY7"/>
    <mergeCell ref="EZ5:EZ7"/>
    <mergeCell ref="FA5:FA7"/>
    <mergeCell ref="FB5:FB7"/>
    <mergeCell ref="FC5:FC7"/>
    <mergeCell ref="BR5:BR7"/>
    <mergeCell ref="BS6:BS7"/>
    <mergeCell ref="BZ5:BZ6"/>
    <mergeCell ref="CA5:CA6"/>
    <mergeCell ref="CF5:CH5"/>
    <mergeCell ref="EB3:EK3"/>
    <mergeCell ref="EB4:EK4"/>
    <mergeCell ref="EJ5:EJ7"/>
    <mergeCell ref="DX5:DX6"/>
    <mergeCell ref="DY5:DY6"/>
    <mergeCell ref="DZ5:DZ7"/>
    <mergeCell ref="EK6:EK7"/>
    <mergeCell ref="EA6:EA7"/>
    <mergeCell ref="CM5:CO5"/>
    <mergeCell ref="DP1:FH1"/>
    <mergeCell ref="FD3:FD7"/>
    <mergeCell ref="FE3:FE7"/>
    <mergeCell ref="FF3:FF7"/>
    <mergeCell ref="FG3:FG7"/>
    <mergeCell ref="FH3:FH7"/>
    <mergeCell ref="DM5:DM6"/>
    <mergeCell ref="CP5:CP6"/>
    <mergeCell ref="DD5:DD6"/>
    <mergeCell ref="DP5:DP6"/>
    <mergeCell ref="EI5:EI6"/>
    <mergeCell ref="EB5:ED5"/>
    <mergeCell ref="EE5:EE6"/>
    <mergeCell ref="EF5:EF6"/>
    <mergeCell ref="EG5:EG6"/>
    <mergeCell ref="EH5:EH6"/>
    <mergeCell ref="DW5:DW6"/>
    <mergeCell ref="DQ5:DQ6"/>
    <mergeCell ref="DR5:DR6"/>
    <mergeCell ref="CF3:CR3"/>
    <mergeCell ref="CF4:CR4"/>
    <mergeCell ref="CI5:CI6"/>
    <mergeCell ref="AH5:AH7"/>
    <mergeCell ref="AS5:AS7"/>
    <mergeCell ref="AT5:AT7"/>
    <mergeCell ref="BE5:BE7"/>
    <mergeCell ref="BF5:BF7"/>
    <mergeCell ref="CB5:CB7"/>
    <mergeCell ref="EO3:EU3"/>
    <mergeCell ref="EW3:EW7"/>
    <mergeCell ref="CQ5:CQ7"/>
    <mergeCell ref="DP4:DU4"/>
    <mergeCell ref="DV4:EA4"/>
    <mergeCell ref="ER4:ER7"/>
    <mergeCell ref="ES4:ES7"/>
    <mergeCell ref="EU4:EU7"/>
    <mergeCell ref="EL4:EL7"/>
    <mergeCell ref="EM4:EM7"/>
    <mergeCell ref="EN4:EN7"/>
    <mergeCell ref="EO4:EO7"/>
    <mergeCell ref="EP4:EP7"/>
    <mergeCell ref="EQ4:EQ7"/>
    <mergeCell ref="DS5:DS6"/>
    <mergeCell ref="DT5:DT7"/>
    <mergeCell ref="DV5:DV6"/>
    <mergeCell ref="DU6:DU7"/>
    <mergeCell ref="AF5:AF7"/>
    <mergeCell ref="AI6:AI7"/>
    <mergeCell ref="CS3:DO3"/>
    <mergeCell ref="CS4:DO4"/>
    <mergeCell ref="BH3:BS3"/>
    <mergeCell ref="L3:W3"/>
    <mergeCell ref="X3:AI3"/>
    <mergeCell ref="CE6:CE7"/>
    <mergeCell ref="BQ5:BQ7"/>
    <mergeCell ref="CC5:CC7"/>
    <mergeCell ref="CS5:DC5"/>
    <mergeCell ref="DK5:DK6"/>
    <mergeCell ref="DL5:DL6"/>
    <mergeCell ref="BH5:BJ5"/>
    <mergeCell ref="BL5:BL6"/>
    <mergeCell ref="BM5:BM6"/>
    <mergeCell ref="BN5:BN6"/>
    <mergeCell ref="BO5:BO6"/>
    <mergeCell ref="BT5:BV5"/>
    <mergeCell ref="BW5:BW6"/>
    <mergeCell ref="BX5:BX6"/>
    <mergeCell ref="DO6:DO7"/>
    <mergeCell ref="BG6:BG7"/>
    <mergeCell ref="CD5:CD7"/>
    <mergeCell ref="F6:F7"/>
    <mergeCell ref="G6:G7"/>
    <mergeCell ref="H6:H7"/>
    <mergeCell ref="V5:V7"/>
    <mergeCell ref="U5:U7"/>
    <mergeCell ref="AG5:AG7"/>
    <mergeCell ref="I6:I7"/>
    <mergeCell ref="BT3:CE3"/>
    <mergeCell ref="BH4:BS4"/>
    <mergeCell ref="BT4:CE4"/>
    <mergeCell ref="BY5:BY6"/>
    <mergeCell ref="BP5:BP7"/>
    <mergeCell ref="J3:K3"/>
    <mergeCell ref="AN5:AN6"/>
    <mergeCell ref="AO5:AO6"/>
    <mergeCell ref="AP5:AP6"/>
    <mergeCell ref="AQ5:AQ6"/>
    <mergeCell ref="AV5:AX5"/>
    <mergeCell ref="AY5:AY6"/>
    <mergeCell ref="AZ5:AZ6"/>
    <mergeCell ref="BA5:BA6"/>
    <mergeCell ref="BB5:BB6"/>
    <mergeCell ref="AU6:AU7"/>
    <mergeCell ref="BC5:BC6"/>
    <mergeCell ref="C1:K2"/>
    <mergeCell ref="L2:FH2"/>
    <mergeCell ref="C5:K5"/>
    <mergeCell ref="L1:CE1"/>
    <mergeCell ref="FI1:FJ108"/>
    <mergeCell ref="DP3:DU3"/>
    <mergeCell ref="C4:F4"/>
    <mergeCell ref="G4:H4"/>
    <mergeCell ref="J4:K4"/>
    <mergeCell ref="L4:W4"/>
    <mergeCell ref="X4:AI4"/>
    <mergeCell ref="DV3:EA3"/>
    <mergeCell ref="EL3:EN3"/>
    <mergeCell ref="D6:D7"/>
    <mergeCell ref="E6:E7"/>
    <mergeCell ref="T5:T7"/>
    <mergeCell ref="BK5:BK6"/>
    <mergeCell ref="BD5:BD7"/>
    <mergeCell ref="AJ3:AU3"/>
    <mergeCell ref="AV3:BG3"/>
    <mergeCell ref="C3:F3"/>
    <mergeCell ref="G3:H3"/>
    <mergeCell ref="AJ4:AU4"/>
    <mergeCell ref="AV4:BG4"/>
    <mergeCell ref="C6:C7"/>
    <mergeCell ref="DN5:DN7"/>
    <mergeCell ref="CR6:CR7"/>
    <mergeCell ref="AR5:AR7"/>
    <mergeCell ref="O5:O6"/>
    <mergeCell ref="Q5:Q6"/>
    <mergeCell ref="S5:S6"/>
    <mergeCell ref="L5:N5"/>
    <mergeCell ref="P5:P6"/>
    <mergeCell ref="R5:R6"/>
    <mergeCell ref="X5:Z5"/>
    <mergeCell ref="AA5:AA6"/>
    <mergeCell ref="AB5:AB6"/>
    <mergeCell ref="AC5:AC6"/>
    <mergeCell ref="AD5:AD6"/>
    <mergeCell ref="AE5:AE6"/>
    <mergeCell ref="AJ5:AL5"/>
    <mergeCell ref="AM5:AM6"/>
    <mergeCell ref="J6:J7"/>
    <mergeCell ref="K6:K7"/>
    <mergeCell ref="W6:W7"/>
    <mergeCell ref="CJ5:CL5"/>
    <mergeCell ref="DE5:DG5"/>
    <mergeCell ref="DH5:DJ5"/>
  </mergeCells>
  <conditionalFormatting sqref="EB8:EK108 CB11:EI11 CB13:EI13 CB15:EI15 CB17:EI17 CB19:EI19 CB21:EI21 CB23:EI23 CB25:EI25 CB27:EI27 CB29:EI29 CB31:EI31 CB33:EI33 CB35:EI35 CB37:EI37 CB39:EI39 CB41:EI41 CB43:EI43 CB45:EI45 CB47:EI108 AB21:AD21 AB59:AD59 AB84:AD84 AA11:AA108 AD11:AD108 W9:Z108 AB9:AC108 W8:W108 AI8:DO108 DP9:EK108">
    <cfRule type="cellIs" dxfId="1271" priority="1294" operator="equal">
      <formula>"E"</formula>
    </cfRule>
    <cfRule type="cellIs" dxfId="1270" priority="1295" operator="equal">
      <formula>"D"</formula>
    </cfRule>
    <cfRule type="cellIs" dxfId="1269" priority="1296" operator="equal">
      <formula>"C"</formula>
    </cfRule>
    <cfRule type="cellIs" dxfId="1268" priority="1297" operator="equal">
      <formula>"B"</formula>
    </cfRule>
    <cfRule type="cellIs" dxfId="1267" priority="1298" operator="equal">
      <formula>"A"</formula>
    </cfRule>
  </conditionalFormatting>
  <conditionalFormatting sqref="FE3:FH108 EX8:FB108 FI1:FJ108 EX3:FB5 FC3:FC108 FD3:FH3 FD8:FD108 CK3:CL4 CJ11:CK108 CK6:CK108 CM3:CQ108 CR3:CR6 EB1:EK1 DM3:DN108 DO3:DO6 CO10:CR108 U3:U4 P3:Q4 U8:V108 X11:EI11 X12:DO47 X13:EI13 X15:EI15 X17:EI17 X19:EI19 X21:EI21 X23:EI23 X25:EI25 X27:EI27 X29:EI29 X31:EI31 X33:EI33 X35:EI35 X37:EI37 X39:EI39 X41:EI41 X43:EI43 X45:EI45 X47:EI108 T9:U108 E9:M10 S3:S4 L10:W108 O3:O5 V3:V5 O5:P5 M3:N4 R3:R5 T3:T108 CI3:CJ108 CG3:CH4 CG6:CH108 CI5:CQ10 CL7:CL108 DD3:DH108 CT3:DC4 CS3:CS108 DD5:DJ10 DH3:DJ10 DL3:DN10 DK3:DK5 DI6:DJ108 DL5:DL108 CP9:DO108 C3:K108 DK7:DK108 L7:S108 CT6:DC108 DO8:DO108 CR8:CR108 C1 L3:L5 L1:DP1 W3:CF108 DP3:EW108 EV10:EW109 EQ10:ES109 V10:V109">
    <cfRule type="cellIs" dxfId="1266" priority="1293" operator="equal">
      <formula>0</formula>
    </cfRule>
  </conditionalFormatting>
  <conditionalFormatting sqref="EN9:EN108">
    <cfRule type="cellIs" dxfId="1265" priority="1292" operator="lessThan">
      <formula>75</formula>
    </cfRule>
  </conditionalFormatting>
  <conditionalFormatting sqref="ES9:ET108 ES10:ES109">
    <cfRule type="cellIs" dxfId="1264" priority="1289" operator="equal">
      <formula>"Promoted in Next Class"</formula>
    </cfRule>
    <cfRule type="cellIs" dxfId="1263" priority="1290" operator="equal">
      <formula>"Transfered"</formula>
    </cfRule>
  </conditionalFormatting>
  <conditionalFormatting sqref="G4:H4 J4:K4">
    <cfRule type="cellIs" dxfId="1262" priority="1287" operator="equal">
      <formula>0</formula>
    </cfRule>
  </conditionalFormatting>
  <conditionalFormatting sqref="T8:W108 ER8:ER108 AB21:AE21 AB59:AE59 AB84:AE84 AA11:AA108 B11:B109 R8:R108 B9:L108 AD8:AD108 AF8:DO108 EB8:EK108 S9:Z108 AB9:AC108 AE9:FH108 EV10:EW109 EQ10:ES109 V10:V109">
    <cfRule type="expression" dxfId="1261" priority="1284">
      <formula>$B8="TC"</formula>
    </cfRule>
    <cfRule type="expression" dxfId="1260" priority="1285">
      <formula>$B8="NSO"</formula>
    </cfRule>
    <cfRule type="expression" dxfId="1259" priority="1286">
      <formula>$B8="ab"</formula>
    </cfRule>
  </conditionalFormatting>
  <conditionalFormatting sqref="G3:H3 J3:K3">
    <cfRule type="cellIs" dxfId="1258" priority="1275" operator="equal">
      <formula>0</formula>
    </cfRule>
  </conditionalFormatting>
  <conditionalFormatting sqref="N8:N108">
    <cfRule type="expression" dxfId="1257" priority="1268">
      <formula>$B8="TC"</formula>
    </cfRule>
    <cfRule type="expression" dxfId="1256" priority="1269">
      <formula>$B8="NSO"</formula>
    </cfRule>
    <cfRule type="expression" dxfId="1255" priority="1270">
      <formula>$B8="ab"</formula>
    </cfRule>
  </conditionalFormatting>
  <conditionalFormatting sqref="P8:P108">
    <cfRule type="expression" dxfId="1254" priority="1265">
      <formula>$B8="TC"</formula>
    </cfRule>
    <cfRule type="expression" dxfId="1253" priority="1266">
      <formula>$B8="NSO"</formula>
    </cfRule>
    <cfRule type="expression" dxfId="1252" priority="1267">
      <formula>$B8="ab"</formula>
    </cfRule>
  </conditionalFormatting>
  <conditionalFormatting sqref="BP9:BR108">
    <cfRule type="expression" dxfId="1251" priority="1257">
      <formula>$B9="TC"</formula>
    </cfRule>
    <cfRule type="expression" dxfId="1250" priority="1258">
      <formula>$B9="NSO"</formula>
    </cfRule>
    <cfRule type="expression" dxfId="1249" priority="1259">
      <formula>$B9="ab"</formula>
    </cfRule>
  </conditionalFormatting>
  <conditionalFormatting sqref="BP9:BR108">
    <cfRule type="expression" dxfId="1248" priority="1256">
      <formula>$C9=0</formula>
    </cfRule>
  </conditionalFormatting>
  <conditionalFormatting sqref="Z8:Z108">
    <cfRule type="expression" dxfId="1247" priority="1253">
      <formula>$B8="TC"</formula>
    </cfRule>
    <cfRule type="expression" dxfId="1246" priority="1254">
      <formula>$B8="NSO"</formula>
    </cfRule>
    <cfRule type="expression" dxfId="1245" priority="1255">
      <formula>$B8="ab"</formula>
    </cfRule>
  </conditionalFormatting>
  <conditionalFormatting sqref="AB8:AB108">
    <cfRule type="expression" dxfId="1244" priority="1250">
      <formula>$B8="TC"</formula>
    </cfRule>
    <cfRule type="expression" dxfId="1243" priority="1251">
      <formula>$B8="NSO"</formula>
    </cfRule>
    <cfRule type="expression" dxfId="1242" priority="1252">
      <formula>$B8="ab"</formula>
    </cfRule>
  </conditionalFormatting>
  <conditionalFormatting sqref="Z9:Z108">
    <cfRule type="expression" dxfId="1241" priority="1247">
      <formula>$B9="TC"</formula>
    </cfRule>
    <cfRule type="expression" dxfId="1240" priority="1248">
      <formula>$B9="NSO"</formula>
    </cfRule>
    <cfRule type="expression" dxfId="1239" priority="1249">
      <formula>$B9="ab"</formula>
    </cfRule>
  </conditionalFormatting>
  <conditionalFormatting sqref="AB9:AB108">
    <cfRule type="expression" dxfId="1238" priority="1244">
      <formula>$B9="TC"</formula>
    </cfRule>
    <cfRule type="expression" dxfId="1237" priority="1245">
      <formula>$B9="NSO"</formula>
    </cfRule>
    <cfRule type="expression" dxfId="1236" priority="1246">
      <formula>$B9="ab"</formula>
    </cfRule>
  </conditionalFormatting>
  <conditionalFormatting sqref="AL8:AL108">
    <cfRule type="expression" dxfId="1235" priority="1240">
      <formula>$B8="TC"</formula>
    </cfRule>
    <cfRule type="expression" dxfId="1234" priority="1241">
      <formula>$B8="NSO"</formula>
    </cfRule>
    <cfRule type="expression" dxfId="1233" priority="1242">
      <formula>$B8="ab"</formula>
    </cfRule>
  </conditionalFormatting>
  <conditionalFormatting sqref="AN8:AN108">
    <cfRule type="expression" dxfId="1232" priority="1237">
      <formula>$B8="TC"</formula>
    </cfRule>
    <cfRule type="expression" dxfId="1231" priority="1238">
      <formula>$B8="NSO"</formula>
    </cfRule>
    <cfRule type="expression" dxfId="1230" priority="1239">
      <formula>$B8="ab"</formula>
    </cfRule>
  </conditionalFormatting>
  <conditionalFormatting sqref="AX8:AX108">
    <cfRule type="expression" dxfId="1229" priority="1234">
      <formula>$B8="TC"</formula>
    </cfRule>
    <cfRule type="expression" dxfId="1228" priority="1235">
      <formula>$B8="NSO"</formula>
    </cfRule>
    <cfRule type="expression" dxfId="1227" priority="1236">
      <formula>$B8="ab"</formula>
    </cfRule>
  </conditionalFormatting>
  <conditionalFormatting sqref="AZ8:AZ108">
    <cfRule type="expression" dxfId="1226" priority="1231">
      <formula>$B8="TC"</formula>
    </cfRule>
    <cfRule type="expression" dxfId="1225" priority="1232">
      <formula>$B8="NSO"</formula>
    </cfRule>
    <cfRule type="expression" dxfId="1224" priority="1233">
      <formula>$B8="ab"</formula>
    </cfRule>
  </conditionalFormatting>
  <conditionalFormatting sqref="AX9:AX108">
    <cfRule type="expression" dxfId="1223" priority="1228">
      <formula>$B9="TC"</formula>
    </cfRule>
    <cfRule type="expression" dxfId="1222" priority="1229">
      <formula>$B9="NSO"</formula>
    </cfRule>
    <cfRule type="expression" dxfId="1221" priority="1230">
      <formula>$B9="ab"</formula>
    </cfRule>
  </conditionalFormatting>
  <conditionalFormatting sqref="AZ9:AZ108">
    <cfRule type="expression" dxfId="1220" priority="1225">
      <formula>$B9="TC"</formula>
    </cfRule>
    <cfRule type="expression" dxfId="1219" priority="1226">
      <formula>$B9="NSO"</formula>
    </cfRule>
    <cfRule type="expression" dxfId="1218" priority="1227">
      <formula>$B9="ab"</formula>
    </cfRule>
  </conditionalFormatting>
  <conditionalFormatting sqref="BJ8:BJ108">
    <cfRule type="expression" dxfId="1217" priority="1221">
      <formula>$B8="TC"</formula>
    </cfRule>
    <cfRule type="expression" dxfId="1216" priority="1222">
      <formula>$B8="NSO"</formula>
    </cfRule>
    <cfRule type="expression" dxfId="1215" priority="1223">
      <formula>$B8="ab"</formula>
    </cfRule>
  </conditionalFormatting>
  <conditionalFormatting sqref="BL8:BL108">
    <cfRule type="expression" dxfId="1214" priority="1218">
      <formula>$B8="TC"</formula>
    </cfRule>
    <cfRule type="expression" dxfId="1213" priority="1219">
      <formula>$B8="NSO"</formula>
    </cfRule>
    <cfRule type="expression" dxfId="1212" priority="1220">
      <formula>$B8="ab"</formula>
    </cfRule>
  </conditionalFormatting>
  <conditionalFormatting sqref="BV8:BV108">
    <cfRule type="expression" dxfId="1211" priority="1215">
      <formula>$B8="TC"</formula>
    </cfRule>
    <cfRule type="expression" dxfId="1210" priority="1216">
      <formula>$B8="NSO"</formula>
    </cfRule>
    <cfRule type="expression" dxfId="1209" priority="1217">
      <formula>$B8="ab"</formula>
    </cfRule>
  </conditionalFormatting>
  <conditionalFormatting sqref="BX8:BX108">
    <cfRule type="expression" dxfId="1208" priority="1212">
      <formula>$B8="TC"</formula>
    </cfRule>
    <cfRule type="expression" dxfId="1207" priority="1213">
      <formula>$B8="NSO"</formula>
    </cfRule>
    <cfRule type="expression" dxfId="1206" priority="1214">
      <formula>$B8="ab"</formula>
    </cfRule>
  </conditionalFormatting>
  <conditionalFormatting sqref="BV9:BV108">
    <cfRule type="expression" dxfId="1205" priority="1209">
      <formula>$B9="TC"</formula>
    </cfRule>
    <cfRule type="expression" dxfId="1204" priority="1210">
      <formula>$B9="NSO"</formula>
    </cfRule>
    <cfRule type="expression" dxfId="1203" priority="1211">
      <formula>$B9="ab"</formula>
    </cfRule>
  </conditionalFormatting>
  <conditionalFormatting sqref="BX9:BX108">
    <cfRule type="expression" dxfId="1202" priority="1206">
      <formula>$B9="TC"</formula>
    </cfRule>
    <cfRule type="expression" dxfId="1201" priority="1207">
      <formula>$B9="NSO"</formula>
    </cfRule>
    <cfRule type="expression" dxfId="1200" priority="1208">
      <formula>$B9="ab"</formula>
    </cfRule>
  </conditionalFormatting>
  <conditionalFormatting sqref="CI8:CI108">
    <cfRule type="expression" dxfId="1199" priority="1202">
      <formula>$B8="TC"</formula>
    </cfRule>
    <cfRule type="expression" dxfId="1198" priority="1203">
      <formula>$B8="NSO"</formula>
    </cfRule>
    <cfRule type="expression" dxfId="1197" priority="1204">
      <formula>$B8="ab"</formula>
    </cfRule>
  </conditionalFormatting>
  <conditionalFormatting sqref="DN10:DN108">
    <cfRule type="expression" dxfId="1196" priority="1184">
      <formula>$B10="TC"</formula>
    </cfRule>
    <cfRule type="expression" dxfId="1195" priority="1185">
      <formula>$B10="NSO"</formula>
    </cfRule>
    <cfRule type="expression" dxfId="1194" priority="1186">
      <formula>$B10="ab"</formula>
    </cfRule>
  </conditionalFormatting>
  <conditionalFormatting sqref="DN10:DN108">
    <cfRule type="expression" dxfId="1193" priority="1183">
      <formula>$C10=0</formula>
    </cfRule>
  </conditionalFormatting>
  <conditionalFormatting sqref="DM8:DN108">
    <cfRule type="expression" dxfId="1192" priority="1180">
      <formula>$B8="TC"</formula>
    </cfRule>
    <cfRule type="expression" dxfId="1191" priority="1181">
      <formula>$B8="NSO"</formula>
    </cfRule>
    <cfRule type="expression" dxfId="1190" priority="1182">
      <formula>$B8="ab"</formula>
    </cfRule>
  </conditionalFormatting>
  <conditionalFormatting sqref="BG10:BG108">
    <cfRule type="expression" dxfId="1189" priority="1170">
      <formula>$B10="TC"</formula>
    </cfRule>
    <cfRule type="expression" dxfId="1188" priority="1171">
      <formula>$B10="NSO"</formula>
    </cfRule>
    <cfRule type="expression" dxfId="1187" priority="1172">
      <formula>$B10="ab"</formula>
    </cfRule>
  </conditionalFormatting>
  <conditionalFormatting sqref="BG10:BG108">
    <cfRule type="expression" dxfId="1186" priority="1169">
      <formula>$C10=0</formula>
    </cfRule>
  </conditionalFormatting>
  <conditionalFormatting sqref="D9:EW108 EV10:EW109 EQ10:ES109 V10:V109">
    <cfRule type="expression" dxfId="1185" priority="1163">
      <formula>$D9=0</formula>
    </cfRule>
  </conditionalFormatting>
  <conditionalFormatting sqref="ES9:ES109">
    <cfRule type="cellIs" dxfId="1184" priority="1160" operator="equal">
      <formula>"Promoted in Next Class With G"</formula>
    </cfRule>
    <cfRule type="cellIs" dxfId="1183" priority="1161" operator="equal">
      <formula>"SUPP."</formula>
    </cfRule>
    <cfRule type="cellIs" dxfId="1182" priority="1162" operator="equal">
      <formula>"FAILED"</formula>
    </cfRule>
  </conditionalFormatting>
  <conditionalFormatting sqref="C9:C108">
    <cfRule type="expression" dxfId="1181" priority="1157">
      <formula>$B9="TC"</formula>
    </cfRule>
    <cfRule type="expression" dxfId="1180" priority="1158">
      <formula>$B9="NSO"</formula>
    </cfRule>
    <cfRule type="expression" dxfId="1179" priority="1159">
      <formula>$B9="ab"</formula>
    </cfRule>
  </conditionalFormatting>
  <conditionalFormatting sqref="C9:C108">
    <cfRule type="expression" dxfId="1178" priority="1156">
      <formula>$C9=0</formula>
    </cfRule>
  </conditionalFormatting>
  <conditionalFormatting sqref="C9:C108">
    <cfRule type="expression" dxfId="1177" priority="1153">
      <formula>$B9="TC"</formula>
    </cfRule>
    <cfRule type="expression" dxfId="1176" priority="1154">
      <formula>$B9="NSO"</formula>
    </cfRule>
    <cfRule type="expression" dxfId="1175" priority="1155">
      <formula>$B9="ab"</formula>
    </cfRule>
  </conditionalFormatting>
  <conditionalFormatting sqref="C9:C108">
    <cfRule type="expression" dxfId="1174" priority="1152">
      <formula>$D9=0</formula>
    </cfRule>
  </conditionalFormatting>
  <conditionalFormatting sqref="C9:C108">
    <cfRule type="expression" dxfId="1173" priority="1149">
      <formula>$B9="TC"</formula>
    </cfRule>
    <cfRule type="expression" dxfId="1172" priority="1150">
      <formula>$B9="NSO"</formula>
    </cfRule>
    <cfRule type="expression" dxfId="1171" priority="1151">
      <formula>$B9="ab"</formula>
    </cfRule>
  </conditionalFormatting>
  <conditionalFormatting sqref="C9:C108">
    <cfRule type="expression" dxfId="1170" priority="1148">
      <formula>$C9=0</formula>
    </cfRule>
  </conditionalFormatting>
  <conditionalFormatting sqref="E9:K10 G12 G14 G16 G18 G20 G22 G24 G26 G28 G30 G32 G34 G36 G38 G40 G42 G44 G46 G48 G50 G52 G54 G56 G58 G60 G62 G64 G66 G68 G70 G72 G74 G76 G78 G80 G82 G84 G86 G88 G90 G92 G94 G96 G98 G100 G102 G104 G106 G108">
    <cfRule type="expression" dxfId="1169" priority="1144">
      <formula>$B9="TC"</formula>
    </cfRule>
    <cfRule type="expression" dxfId="1168" priority="1145">
      <formula>$B9="NSO"</formula>
    </cfRule>
    <cfRule type="expression" dxfId="1167" priority="1146">
      <formula>$B9="ab"</formula>
    </cfRule>
  </conditionalFormatting>
  <conditionalFormatting sqref="E9:K10 G12 G14 G16 G18 G20 G22 G24 G26 G28 G30 G32 G34 G36 G38 G40 G42 G44 G46 G48 G50 G52 G54 G56 G58 G60 G62 G64 G66 G68 G70 G72 G74 G76 G78 G80 G82 G84 G86 G88 G90 G92 G94 G96 G98 G100 G102 G104 G106 G108">
    <cfRule type="expression" dxfId="1166" priority="1143">
      <formula>$C9=0</formula>
    </cfRule>
  </conditionalFormatting>
  <conditionalFormatting sqref="E9:K10 G12 G14 G16 G18 G20 G22 G24 G26 G28 G30 G32 G34 G36 G38 G40 G42 G44 G46 G48 G50 G52 G54 G56 G58 G60 G62 G64 G66 G68 G70 G72 G74 G76 G78 G80 G82 G84 G86 G88 G90 G92 G94 G96 G98 G100 G102 G104 G106 G108">
    <cfRule type="expression" dxfId="1165" priority="1142">
      <formula>$D9=0</formula>
    </cfRule>
  </conditionalFormatting>
  <conditionalFormatting sqref="L9:L108">
    <cfRule type="expression" dxfId="1164" priority="1138">
      <formula>$B9="TC"</formula>
    </cfRule>
    <cfRule type="expression" dxfId="1163" priority="1139">
      <formula>$B9="NSO"</formula>
    </cfRule>
    <cfRule type="expression" dxfId="1162" priority="1140">
      <formula>$B9="ab"</formula>
    </cfRule>
  </conditionalFormatting>
  <conditionalFormatting sqref="L9:L108">
    <cfRule type="expression" dxfId="1161" priority="1137">
      <formula>$C9=0</formula>
    </cfRule>
  </conditionalFormatting>
  <conditionalFormatting sqref="L9:M108 N9:S9 S10:S108 N10:O108 Q10:Q108">
    <cfRule type="expression" dxfId="1160" priority="1136">
      <formula>$D9=0</formula>
    </cfRule>
  </conditionalFormatting>
  <conditionalFormatting sqref="O9:O108">
    <cfRule type="expression" dxfId="1159" priority="1134">
      <formula>$D9=0</formula>
    </cfRule>
  </conditionalFormatting>
  <conditionalFormatting sqref="ER9:ER109">
    <cfRule type="cellIs" dxfId="1158" priority="1127" operator="equal">
      <formula>"First"</formula>
    </cfRule>
  </conditionalFormatting>
  <conditionalFormatting sqref="Z8:Z108">
    <cfRule type="expression" dxfId="1157" priority="1124">
      <formula>$B8="TC"</formula>
    </cfRule>
    <cfRule type="expression" dxfId="1156" priority="1125">
      <formula>$B8="NSO"</formula>
    </cfRule>
    <cfRule type="expression" dxfId="1155" priority="1126">
      <formula>$B8="ab"</formula>
    </cfRule>
  </conditionalFormatting>
  <conditionalFormatting sqref="AB8:AB108">
    <cfRule type="expression" dxfId="1154" priority="1121">
      <formula>$B8="TC"</formula>
    </cfRule>
    <cfRule type="expression" dxfId="1153" priority="1122">
      <formula>$B8="NSO"</formula>
    </cfRule>
    <cfRule type="expression" dxfId="1152" priority="1123">
      <formula>$B8="ab"</formula>
    </cfRule>
  </conditionalFormatting>
  <conditionalFormatting sqref="X9:X108">
    <cfRule type="expression" dxfId="1151" priority="1118">
      <formula>$B9="TC"</formula>
    </cfRule>
    <cfRule type="expression" dxfId="1150" priority="1119">
      <formula>$B9="NSO"</formula>
    </cfRule>
    <cfRule type="expression" dxfId="1149" priority="1120">
      <formula>$B9="ab"</formula>
    </cfRule>
  </conditionalFormatting>
  <conditionalFormatting sqref="X9:X108">
    <cfRule type="expression" dxfId="1148" priority="1117">
      <formula>$C9=0</formula>
    </cfRule>
  </conditionalFormatting>
  <conditionalFormatting sqref="X9:Y108">
    <cfRule type="expression" dxfId="1147" priority="1116">
      <formula>$D9=0</formula>
    </cfRule>
  </conditionalFormatting>
  <conditionalFormatting sqref="AA9:AA108">
    <cfRule type="expression" dxfId="1146" priority="1115">
      <formula>$D9=0</formula>
    </cfRule>
  </conditionalFormatting>
  <conditionalFormatting sqref="Z8:Z108">
    <cfRule type="expression" dxfId="1145" priority="1107">
      <formula>$B8="TC"</formula>
    </cfRule>
    <cfRule type="expression" dxfId="1144" priority="1108">
      <formula>$B8="NSO"</formula>
    </cfRule>
    <cfRule type="expression" dxfId="1143" priority="1109">
      <formula>$B8="ab"</formula>
    </cfRule>
  </conditionalFormatting>
  <conditionalFormatting sqref="AB8:AB108">
    <cfRule type="expression" dxfId="1142" priority="1104">
      <formula>$B8="TC"</formula>
    </cfRule>
    <cfRule type="expression" dxfId="1141" priority="1105">
      <formula>$B8="NSO"</formula>
    </cfRule>
    <cfRule type="expression" dxfId="1140" priority="1106">
      <formula>$B8="ab"</formula>
    </cfRule>
  </conditionalFormatting>
  <conditionalFormatting sqref="X9:X108">
    <cfRule type="expression" dxfId="1139" priority="1101">
      <formula>$B9="TC"</formula>
    </cfRule>
    <cfRule type="expression" dxfId="1138" priority="1102">
      <formula>$B9="NSO"</formula>
    </cfRule>
    <cfRule type="expression" dxfId="1137" priority="1103">
      <formula>$B9="ab"</formula>
    </cfRule>
  </conditionalFormatting>
  <conditionalFormatting sqref="X9:X108">
    <cfRule type="expression" dxfId="1136" priority="1100">
      <formula>$C9=0</formula>
    </cfRule>
  </conditionalFormatting>
  <conditionalFormatting sqref="X9:Y108">
    <cfRule type="expression" dxfId="1135" priority="1099">
      <formula>$D9=0</formula>
    </cfRule>
  </conditionalFormatting>
  <conditionalFormatting sqref="AA9:AA108">
    <cfRule type="expression" dxfId="1134" priority="1098">
      <formula>$D9=0</formula>
    </cfRule>
  </conditionalFormatting>
  <conditionalFormatting sqref="AL8:AL108">
    <cfRule type="expression" dxfId="1133" priority="1090">
      <formula>$B8="TC"</formula>
    </cfRule>
    <cfRule type="expression" dxfId="1132" priority="1091">
      <formula>$B8="NSO"</formula>
    </cfRule>
    <cfRule type="expression" dxfId="1131" priority="1092">
      <formula>$B8="ab"</formula>
    </cfRule>
  </conditionalFormatting>
  <conditionalFormatting sqref="AN8:AN108">
    <cfRule type="expression" dxfId="1130" priority="1087">
      <formula>$B8="TC"</formula>
    </cfRule>
    <cfRule type="expression" dxfId="1129" priority="1088">
      <formula>$B8="NSO"</formula>
    </cfRule>
    <cfRule type="expression" dxfId="1128" priority="1089">
      <formula>$B8="ab"</formula>
    </cfRule>
  </conditionalFormatting>
  <conditionalFormatting sqref="AL9:AL108">
    <cfRule type="expression" dxfId="1127" priority="1084">
      <formula>$B9="TC"</formula>
    </cfRule>
    <cfRule type="expression" dxfId="1126" priority="1085">
      <formula>$B9="NSO"</formula>
    </cfRule>
    <cfRule type="expression" dxfId="1125" priority="1086">
      <formula>$B9="ab"</formula>
    </cfRule>
  </conditionalFormatting>
  <conditionalFormatting sqref="AN9:AN108">
    <cfRule type="expression" dxfId="1124" priority="1081">
      <formula>$B9="TC"</formula>
    </cfRule>
    <cfRule type="expression" dxfId="1123" priority="1082">
      <formula>$B9="NSO"</formula>
    </cfRule>
    <cfRule type="expression" dxfId="1122" priority="1083">
      <formula>$B9="ab"</formula>
    </cfRule>
  </conditionalFormatting>
  <conditionalFormatting sqref="AL8:AL108">
    <cfRule type="expression" dxfId="1121" priority="1078">
      <formula>$B8="TC"</formula>
    </cfRule>
    <cfRule type="expression" dxfId="1120" priority="1079">
      <formula>$B8="NSO"</formula>
    </cfRule>
    <cfRule type="expression" dxfId="1119" priority="1080">
      <formula>$B8="ab"</formula>
    </cfRule>
  </conditionalFormatting>
  <conditionalFormatting sqref="AN8:AN108">
    <cfRule type="expression" dxfId="1118" priority="1075">
      <formula>$B8="TC"</formula>
    </cfRule>
    <cfRule type="expression" dxfId="1117" priority="1076">
      <formula>$B8="NSO"</formula>
    </cfRule>
    <cfRule type="expression" dxfId="1116" priority="1077">
      <formula>$B8="ab"</formula>
    </cfRule>
  </conditionalFormatting>
  <conditionalFormatting sqref="AJ9:AJ108">
    <cfRule type="expression" dxfId="1115" priority="1072">
      <formula>$B9="TC"</formula>
    </cfRule>
    <cfRule type="expression" dxfId="1114" priority="1073">
      <formula>$B9="NSO"</formula>
    </cfRule>
    <cfRule type="expression" dxfId="1113" priority="1074">
      <formula>$B9="ab"</formula>
    </cfRule>
  </conditionalFormatting>
  <conditionalFormatting sqref="AJ9:AJ108">
    <cfRule type="expression" dxfId="1112" priority="1071">
      <formula>$C9=0</formula>
    </cfRule>
  </conditionalFormatting>
  <conditionalFormatting sqref="AJ9:AK108">
    <cfRule type="expression" dxfId="1111" priority="1070">
      <formula>$D9=0</formula>
    </cfRule>
  </conditionalFormatting>
  <conditionalFormatting sqref="AM9:AM108">
    <cfRule type="expression" dxfId="1110" priority="1069">
      <formula>$D9=0</formula>
    </cfRule>
  </conditionalFormatting>
  <conditionalFormatting sqref="AL8:AL108">
    <cfRule type="expression" dxfId="1109" priority="1061">
      <formula>$B8="TC"</formula>
    </cfRule>
    <cfRule type="expression" dxfId="1108" priority="1062">
      <formula>$B8="NSO"</formula>
    </cfRule>
    <cfRule type="expression" dxfId="1107" priority="1063">
      <formula>$B8="ab"</formula>
    </cfRule>
  </conditionalFormatting>
  <conditionalFormatting sqref="AN8:AN108">
    <cfRule type="expression" dxfId="1106" priority="1058">
      <formula>$B8="TC"</formula>
    </cfRule>
    <cfRule type="expression" dxfId="1105" priority="1059">
      <formula>$B8="NSO"</formula>
    </cfRule>
    <cfRule type="expression" dxfId="1104" priority="1060">
      <formula>$B8="ab"</formula>
    </cfRule>
  </conditionalFormatting>
  <conditionalFormatting sqref="AJ9:AJ108">
    <cfRule type="expression" dxfId="1103" priority="1055">
      <formula>$B9="TC"</formula>
    </cfRule>
    <cfRule type="expression" dxfId="1102" priority="1056">
      <formula>$B9="NSO"</formula>
    </cfRule>
    <cfRule type="expression" dxfId="1101" priority="1057">
      <formula>$B9="ab"</formula>
    </cfRule>
  </conditionalFormatting>
  <conditionalFormatting sqref="AJ9:AJ108">
    <cfRule type="expression" dxfId="1100" priority="1054">
      <formula>$C9=0</formula>
    </cfRule>
  </conditionalFormatting>
  <conditionalFormatting sqref="AJ9:AK108">
    <cfRule type="expression" dxfId="1099" priority="1053">
      <formula>$D9=0</formula>
    </cfRule>
  </conditionalFormatting>
  <conditionalFormatting sqref="AM9:AM108">
    <cfRule type="expression" dxfId="1098" priority="1052">
      <formula>$D9=0</formula>
    </cfRule>
  </conditionalFormatting>
  <conditionalFormatting sqref="AX8:AX108">
    <cfRule type="expression" dxfId="1097" priority="1044">
      <formula>$B8="TC"</formula>
    </cfRule>
    <cfRule type="expression" dxfId="1096" priority="1045">
      <formula>$B8="NSO"</formula>
    </cfRule>
    <cfRule type="expression" dxfId="1095" priority="1046">
      <formula>$B8="ab"</formula>
    </cfRule>
  </conditionalFormatting>
  <conditionalFormatting sqref="AZ8:AZ108">
    <cfRule type="expression" dxfId="1094" priority="1041">
      <formula>$B8="TC"</formula>
    </cfRule>
    <cfRule type="expression" dxfId="1093" priority="1042">
      <formula>$B8="NSO"</formula>
    </cfRule>
    <cfRule type="expression" dxfId="1092" priority="1043">
      <formula>$B8="ab"</formula>
    </cfRule>
  </conditionalFormatting>
  <conditionalFormatting sqref="AX8:AX108">
    <cfRule type="expression" dxfId="1091" priority="1038">
      <formula>$B8="TC"</formula>
    </cfRule>
    <cfRule type="expression" dxfId="1090" priority="1039">
      <formula>$B8="NSO"</formula>
    </cfRule>
    <cfRule type="expression" dxfId="1089" priority="1040">
      <formula>$B8="ab"</formula>
    </cfRule>
  </conditionalFormatting>
  <conditionalFormatting sqref="AZ8:AZ108">
    <cfRule type="expression" dxfId="1088" priority="1035">
      <formula>$B8="TC"</formula>
    </cfRule>
    <cfRule type="expression" dxfId="1087" priority="1036">
      <formula>$B8="NSO"</formula>
    </cfRule>
    <cfRule type="expression" dxfId="1086" priority="1037">
      <formula>$B8="ab"</formula>
    </cfRule>
  </conditionalFormatting>
  <conditionalFormatting sqref="AX9:AX108">
    <cfRule type="expression" dxfId="1085" priority="1032">
      <formula>$B9="TC"</formula>
    </cfRule>
    <cfRule type="expression" dxfId="1084" priority="1033">
      <formula>$B9="NSO"</formula>
    </cfRule>
    <cfRule type="expression" dxfId="1083" priority="1034">
      <formula>$B9="ab"</formula>
    </cfRule>
  </conditionalFormatting>
  <conditionalFormatting sqref="AZ9:AZ108">
    <cfRule type="expression" dxfId="1082" priority="1029">
      <formula>$B9="TC"</formula>
    </cfRule>
    <cfRule type="expression" dxfId="1081" priority="1030">
      <formula>$B9="NSO"</formula>
    </cfRule>
    <cfRule type="expression" dxfId="1080" priority="1031">
      <formula>$B9="ab"</formula>
    </cfRule>
  </conditionalFormatting>
  <conditionalFormatting sqref="AX8:AX108">
    <cfRule type="expression" dxfId="1079" priority="1026">
      <formula>$B8="TC"</formula>
    </cfRule>
    <cfRule type="expression" dxfId="1078" priority="1027">
      <formula>$B8="NSO"</formula>
    </cfRule>
    <cfRule type="expression" dxfId="1077" priority="1028">
      <formula>$B8="ab"</formula>
    </cfRule>
  </conditionalFormatting>
  <conditionalFormatting sqref="AZ8:AZ108">
    <cfRule type="expression" dxfId="1076" priority="1023">
      <formula>$B8="TC"</formula>
    </cfRule>
    <cfRule type="expression" dxfId="1075" priority="1024">
      <formula>$B8="NSO"</formula>
    </cfRule>
    <cfRule type="expression" dxfId="1074" priority="1025">
      <formula>$B8="ab"</formula>
    </cfRule>
  </conditionalFormatting>
  <conditionalFormatting sqref="AV9:AV108">
    <cfRule type="expression" dxfId="1073" priority="1020">
      <formula>$B9="TC"</formula>
    </cfRule>
    <cfRule type="expression" dxfId="1072" priority="1021">
      <formula>$B9="NSO"</formula>
    </cfRule>
    <cfRule type="expression" dxfId="1071" priority="1022">
      <formula>$B9="ab"</formula>
    </cfRule>
  </conditionalFormatting>
  <conditionalFormatting sqref="AV9:AV108">
    <cfRule type="expression" dxfId="1070" priority="1019">
      <formula>$C9=0</formula>
    </cfRule>
  </conditionalFormatting>
  <conditionalFormatting sqref="AV9:AW108">
    <cfRule type="expression" dxfId="1069" priority="1018">
      <formula>$D9=0</formula>
    </cfRule>
  </conditionalFormatting>
  <conditionalFormatting sqref="AY9:AY108">
    <cfRule type="expression" dxfId="1068" priority="1017">
      <formula>$D9=0</formula>
    </cfRule>
  </conditionalFormatting>
  <conditionalFormatting sqref="AX8:AX108">
    <cfRule type="expression" dxfId="1067" priority="1009">
      <formula>$B8="TC"</formula>
    </cfRule>
    <cfRule type="expression" dxfId="1066" priority="1010">
      <formula>$B8="NSO"</formula>
    </cfRule>
    <cfRule type="expression" dxfId="1065" priority="1011">
      <formula>$B8="ab"</formula>
    </cfRule>
  </conditionalFormatting>
  <conditionalFormatting sqref="AZ8:AZ108">
    <cfRule type="expression" dxfId="1064" priority="1006">
      <formula>$B8="TC"</formula>
    </cfRule>
    <cfRule type="expression" dxfId="1063" priority="1007">
      <formula>$B8="NSO"</formula>
    </cfRule>
    <cfRule type="expression" dxfId="1062" priority="1008">
      <formula>$B8="ab"</formula>
    </cfRule>
  </conditionalFormatting>
  <conditionalFormatting sqref="AV9:AV108">
    <cfRule type="expression" dxfId="1061" priority="1003">
      <formula>$B9="TC"</formula>
    </cfRule>
    <cfRule type="expression" dxfId="1060" priority="1004">
      <formula>$B9="NSO"</formula>
    </cfRule>
    <cfRule type="expression" dxfId="1059" priority="1005">
      <formula>$B9="ab"</formula>
    </cfRule>
  </conditionalFormatting>
  <conditionalFormatting sqref="AV9:AV108">
    <cfRule type="expression" dxfId="1058" priority="1002">
      <formula>$C9=0</formula>
    </cfRule>
  </conditionalFormatting>
  <conditionalFormatting sqref="AV9:AW108">
    <cfRule type="expression" dxfId="1057" priority="1001">
      <formula>$D9=0</formula>
    </cfRule>
  </conditionalFormatting>
  <conditionalFormatting sqref="AY9:AY108">
    <cfRule type="expression" dxfId="1056" priority="1000">
      <formula>$D9=0</formula>
    </cfRule>
  </conditionalFormatting>
  <conditionalFormatting sqref="BJ8:BJ108">
    <cfRule type="expression" dxfId="1055" priority="992">
      <formula>$B8="TC"</formula>
    </cfRule>
    <cfRule type="expression" dxfId="1054" priority="993">
      <formula>$B8="NSO"</formula>
    </cfRule>
    <cfRule type="expression" dxfId="1053" priority="994">
      <formula>$B8="ab"</formula>
    </cfRule>
  </conditionalFormatting>
  <conditionalFormatting sqref="BL8:BL108">
    <cfRule type="expression" dxfId="1052" priority="989">
      <formula>$B8="TC"</formula>
    </cfRule>
    <cfRule type="expression" dxfId="1051" priority="990">
      <formula>$B8="NSO"</formula>
    </cfRule>
    <cfRule type="expression" dxfId="1050" priority="991">
      <formula>$B8="ab"</formula>
    </cfRule>
  </conditionalFormatting>
  <conditionalFormatting sqref="BJ9:BJ108">
    <cfRule type="expression" dxfId="1049" priority="986">
      <formula>$B9="TC"</formula>
    </cfRule>
    <cfRule type="expression" dxfId="1048" priority="987">
      <formula>$B9="NSO"</formula>
    </cfRule>
    <cfRule type="expression" dxfId="1047" priority="988">
      <formula>$B9="ab"</formula>
    </cfRule>
  </conditionalFormatting>
  <conditionalFormatting sqref="BL9:BL108">
    <cfRule type="expression" dxfId="1046" priority="983">
      <formula>$B9="TC"</formula>
    </cfRule>
    <cfRule type="expression" dxfId="1045" priority="984">
      <formula>$B9="NSO"</formula>
    </cfRule>
    <cfRule type="expression" dxfId="1044" priority="985">
      <formula>$B9="ab"</formula>
    </cfRule>
  </conditionalFormatting>
  <conditionalFormatting sqref="BS10:BS108">
    <cfRule type="expression" dxfId="1043" priority="980">
      <formula>$B10="TC"</formula>
    </cfRule>
    <cfRule type="expression" dxfId="1042" priority="981">
      <formula>$B10="NSO"</formula>
    </cfRule>
    <cfRule type="expression" dxfId="1041" priority="982">
      <formula>$B10="ab"</formula>
    </cfRule>
  </conditionalFormatting>
  <conditionalFormatting sqref="BS10:BS108">
    <cfRule type="expression" dxfId="1040" priority="979">
      <formula>$C10=0</formula>
    </cfRule>
  </conditionalFormatting>
  <conditionalFormatting sqref="BJ8:BJ108">
    <cfRule type="expression" dxfId="1039" priority="976">
      <formula>$B8="TC"</formula>
    </cfRule>
    <cfRule type="expression" dxfId="1038" priority="977">
      <formula>$B8="NSO"</formula>
    </cfRule>
    <cfRule type="expression" dxfId="1037" priority="978">
      <formula>$B8="ab"</formula>
    </cfRule>
  </conditionalFormatting>
  <conditionalFormatting sqref="BL8:BL108">
    <cfRule type="expression" dxfId="1036" priority="973">
      <formula>$B8="TC"</formula>
    </cfRule>
    <cfRule type="expression" dxfId="1035" priority="974">
      <formula>$B8="NSO"</formula>
    </cfRule>
    <cfRule type="expression" dxfId="1034" priority="975">
      <formula>$B8="ab"</formula>
    </cfRule>
  </conditionalFormatting>
  <conditionalFormatting sqref="BJ8:BJ108">
    <cfRule type="expression" dxfId="1033" priority="970">
      <formula>$B8="TC"</formula>
    </cfRule>
    <cfRule type="expression" dxfId="1032" priority="971">
      <formula>$B8="NSO"</formula>
    </cfRule>
    <cfRule type="expression" dxfId="1031" priority="972">
      <formula>$B8="ab"</formula>
    </cfRule>
  </conditionalFormatting>
  <conditionalFormatting sqref="BL8:BL108">
    <cfRule type="expression" dxfId="1030" priority="967">
      <formula>$B8="TC"</formula>
    </cfRule>
    <cfRule type="expression" dxfId="1029" priority="968">
      <formula>$B8="NSO"</formula>
    </cfRule>
    <cfRule type="expression" dxfId="1028" priority="969">
      <formula>$B8="ab"</formula>
    </cfRule>
  </conditionalFormatting>
  <conditionalFormatting sqref="BJ9:BJ108">
    <cfRule type="expression" dxfId="1027" priority="964">
      <formula>$B9="TC"</formula>
    </cfRule>
    <cfRule type="expression" dxfId="1026" priority="965">
      <formula>$B9="NSO"</formula>
    </cfRule>
    <cfRule type="expression" dxfId="1025" priority="966">
      <formula>$B9="ab"</formula>
    </cfRule>
  </conditionalFormatting>
  <conditionalFormatting sqref="BL9:BL108">
    <cfRule type="expression" dxfId="1024" priority="961">
      <formula>$B9="TC"</formula>
    </cfRule>
    <cfRule type="expression" dxfId="1023" priority="962">
      <formula>$B9="NSO"</formula>
    </cfRule>
    <cfRule type="expression" dxfId="1022" priority="963">
      <formula>$B9="ab"</formula>
    </cfRule>
  </conditionalFormatting>
  <conditionalFormatting sqref="BJ8:BJ108">
    <cfRule type="expression" dxfId="1021" priority="958">
      <formula>$B8="TC"</formula>
    </cfRule>
    <cfRule type="expression" dxfId="1020" priority="959">
      <formula>$B8="NSO"</formula>
    </cfRule>
    <cfRule type="expression" dxfId="1019" priority="960">
      <formula>$B8="ab"</formula>
    </cfRule>
  </conditionalFormatting>
  <conditionalFormatting sqref="BL8:BL108">
    <cfRule type="expression" dxfId="1018" priority="955">
      <formula>$B8="TC"</formula>
    </cfRule>
    <cfRule type="expression" dxfId="1017" priority="956">
      <formula>$B8="NSO"</formula>
    </cfRule>
    <cfRule type="expression" dxfId="1016" priority="957">
      <formula>$B8="ab"</formula>
    </cfRule>
  </conditionalFormatting>
  <conditionalFormatting sqref="BH9:BH108">
    <cfRule type="expression" dxfId="1015" priority="952">
      <formula>$B9="TC"</formula>
    </cfRule>
    <cfRule type="expression" dxfId="1014" priority="953">
      <formula>$B9="NSO"</formula>
    </cfRule>
    <cfRule type="expression" dxfId="1013" priority="954">
      <formula>$B9="ab"</formula>
    </cfRule>
  </conditionalFormatting>
  <conditionalFormatting sqref="BH9:BH108">
    <cfRule type="expression" dxfId="1012" priority="951">
      <formula>$C9=0</formula>
    </cfRule>
  </conditionalFormatting>
  <conditionalFormatting sqref="BH9:BI108">
    <cfRule type="expression" dxfId="1011" priority="950">
      <formula>$D9=0</formula>
    </cfRule>
  </conditionalFormatting>
  <conditionalFormatting sqref="BK9:BK108">
    <cfRule type="expression" dxfId="1010" priority="949">
      <formula>$D9=0</formula>
    </cfRule>
  </conditionalFormatting>
  <conditionalFormatting sqref="BJ8:BJ108">
    <cfRule type="expression" dxfId="1009" priority="941">
      <formula>$B8="TC"</formula>
    </cfRule>
    <cfRule type="expression" dxfId="1008" priority="942">
      <formula>$B8="NSO"</formula>
    </cfRule>
    <cfRule type="expression" dxfId="1007" priority="943">
      <formula>$B8="ab"</formula>
    </cfRule>
  </conditionalFormatting>
  <conditionalFormatting sqref="BL8:BL108">
    <cfRule type="expression" dxfId="1006" priority="938">
      <formula>$B8="TC"</formula>
    </cfRule>
    <cfRule type="expression" dxfId="1005" priority="939">
      <formula>$B8="NSO"</formula>
    </cfRule>
    <cfRule type="expression" dxfId="1004" priority="940">
      <formula>$B8="ab"</formula>
    </cfRule>
  </conditionalFormatting>
  <conditionalFormatting sqref="BH9:BH108">
    <cfRule type="expression" dxfId="1003" priority="935">
      <formula>$B9="TC"</formula>
    </cfRule>
    <cfRule type="expression" dxfId="1002" priority="936">
      <formula>$B9="NSO"</formula>
    </cfRule>
    <cfRule type="expression" dxfId="1001" priority="937">
      <formula>$B9="ab"</formula>
    </cfRule>
  </conditionalFormatting>
  <conditionalFormatting sqref="BH9:BH108">
    <cfRule type="expression" dxfId="1000" priority="934">
      <formula>$C9=0</formula>
    </cfRule>
  </conditionalFormatting>
  <conditionalFormatting sqref="BH9:BI108">
    <cfRule type="expression" dxfId="999" priority="933">
      <formula>$D9=0</formula>
    </cfRule>
  </conditionalFormatting>
  <conditionalFormatting sqref="BK9:BK108">
    <cfRule type="expression" dxfId="998" priority="932">
      <formula>$D9=0</formula>
    </cfRule>
  </conditionalFormatting>
  <conditionalFormatting sqref="BV8:BV108">
    <cfRule type="expression" dxfId="997" priority="924">
      <formula>$B8="TC"</formula>
    </cfRule>
    <cfRule type="expression" dxfId="996" priority="925">
      <formula>$B8="NSO"</formula>
    </cfRule>
    <cfRule type="expression" dxfId="995" priority="926">
      <formula>$B8="ab"</formula>
    </cfRule>
  </conditionalFormatting>
  <conditionalFormatting sqref="BX8:BX108">
    <cfRule type="expression" dxfId="994" priority="921">
      <formula>$B8="TC"</formula>
    </cfRule>
    <cfRule type="expression" dxfId="993" priority="922">
      <formula>$B8="NSO"</formula>
    </cfRule>
    <cfRule type="expression" dxfId="992" priority="923">
      <formula>$B8="ab"</formula>
    </cfRule>
  </conditionalFormatting>
  <conditionalFormatting sqref="BV8:BV108">
    <cfRule type="expression" dxfId="991" priority="918">
      <formula>$B8="TC"</formula>
    </cfRule>
    <cfRule type="expression" dxfId="990" priority="919">
      <formula>$B8="NSO"</formula>
    </cfRule>
    <cfRule type="expression" dxfId="989" priority="920">
      <formula>$B8="ab"</formula>
    </cfRule>
  </conditionalFormatting>
  <conditionalFormatting sqref="BX8:BX108">
    <cfRule type="expression" dxfId="988" priority="915">
      <formula>$B8="TC"</formula>
    </cfRule>
    <cfRule type="expression" dxfId="987" priority="916">
      <formula>$B8="NSO"</formula>
    </cfRule>
    <cfRule type="expression" dxfId="986" priority="917">
      <formula>$B8="ab"</formula>
    </cfRule>
  </conditionalFormatting>
  <conditionalFormatting sqref="BV9:BV108">
    <cfRule type="expression" dxfId="985" priority="912">
      <formula>$B9="TC"</formula>
    </cfRule>
    <cfRule type="expression" dxfId="984" priority="913">
      <formula>$B9="NSO"</formula>
    </cfRule>
    <cfRule type="expression" dxfId="983" priority="914">
      <formula>$B9="ab"</formula>
    </cfRule>
  </conditionalFormatting>
  <conditionalFormatting sqref="BX9:BX108">
    <cfRule type="expression" dxfId="982" priority="909">
      <formula>$B9="TC"</formula>
    </cfRule>
    <cfRule type="expression" dxfId="981" priority="910">
      <formula>$B9="NSO"</formula>
    </cfRule>
    <cfRule type="expression" dxfId="980" priority="911">
      <formula>$B9="ab"</formula>
    </cfRule>
  </conditionalFormatting>
  <conditionalFormatting sqref="CE10:CE108">
    <cfRule type="expression" dxfId="979" priority="906">
      <formula>$B10="TC"</formula>
    </cfRule>
    <cfRule type="expression" dxfId="978" priority="907">
      <formula>$B10="NSO"</formula>
    </cfRule>
    <cfRule type="expression" dxfId="977" priority="908">
      <formula>$B10="ab"</formula>
    </cfRule>
  </conditionalFormatting>
  <conditionalFormatting sqref="CE10:CE108">
    <cfRule type="expression" dxfId="976" priority="905">
      <formula>$C10=0</formula>
    </cfRule>
  </conditionalFormatting>
  <conditionalFormatting sqref="BV8:BV108">
    <cfRule type="expression" dxfId="975" priority="902">
      <formula>$B8="TC"</formula>
    </cfRule>
    <cfRule type="expression" dxfId="974" priority="903">
      <formula>$B8="NSO"</formula>
    </cfRule>
    <cfRule type="expression" dxfId="973" priority="904">
      <formula>$B8="ab"</formula>
    </cfRule>
  </conditionalFormatting>
  <conditionalFormatting sqref="BX8:BX108">
    <cfRule type="expression" dxfId="972" priority="899">
      <formula>$B8="TC"</formula>
    </cfRule>
    <cfRule type="expression" dxfId="971" priority="900">
      <formula>$B8="NSO"</formula>
    </cfRule>
    <cfRule type="expression" dxfId="970" priority="901">
      <formula>$B8="ab"</formula>
    </cfRule>
  </conditionalFormatting>
  <conditionalFormatting sqref="BV8:BV108">
    <cfRule type="expression" dxfId="969" priority="896">
      <formula>$B8="TC"</formula>
    </cfRule>
    <cfRule type="expression" dxfId="968" priority="897">
      <formula>$B8="NSO"</formula>
    </cfRule>
    <cfRule type="expression" dxfId="967" priority="898">
      <formula>$B8="ab"</formula>
    </cfRule>
  </conditionalFormatting>
  <conditionalFormatting sqref="BX8:BX108">
    <cfRule type="expression" dxfId="966" priority="893">
      <formula>$B8="TC"</formula>
    </cfRule>
    <cfRule type="expression" dxfId="965" priority="894">
      <formula>$B8="NSO"</formula>
    </cfRule>
    <cfRule type="expression" dxfId="964" priority="895">
      <formula>$B8="ab"</formula>
    </cfRule>
  </conditionalFormatting>
  <conditionalFormatting sqref="BV9:BV108">
    <cfRule type="expression" dxfId="963" priority="890">
      <formula>$B9="TC"</formula>
    </cfRule>
    <cfRule type="expression" dxfId="962" priority="891">
      <formula>$B9="NSO"</formula>
    </cfRule>
    <cfRule type="expression" dxfId="961" priority="892">
      <formula>$B9="ab"</formula>
    </cfRule>
  </conditionalFormatting>
  <conditionalFormatting sqref="BX9:BX108">
    <cfRule type="expression" dxfId="960" priority="887">
      <formula>$B9="TC"</formula>
    </cfRule>
    <cfRule type="expression" dxfId="959" priority="888">
      <formula>$B9="NSO"</formula>
    </cfRule>
    <cfRule type="expression" dxfId="958" priority="889">
      <formula>$B9="ab"</formula>
    </cfRule>
  </conditionalFormatting>
  <conditionalFormatting sqref="BV8:BV108">
    <cfRule type="expression" dxfId="957" priority="884">
      <formula>$B8="TC"</formula>
    </cfRule>
    <cfRule type="expression" dxfId="956" priority="885">
      <formula>$B8="NSO"</formula>
    </cfRule>
    <cfRule type="expression" dxfId="955" priority="886">
      <formula>$B8="ab"</formula>
    </cfRule>
  </conditionalFormatting>
  <conditionalFormatting sqref="BX8:BX108">
    <cfRule type="expression" dxfId="954" priority="881">
      <formula>$B8="TC"</formula>
    </cfRule>
    <cfRule type="expression" dxfId="953" priority="882">
      <formula>$B8="NSO"</formula>
    </cfRule>
    <cfRule type="expression" dxfId="952" priority="883">
      <formula>$B8="ab"</formula>
    </cfRule>
  </conditionalFormatting>
  <conditionalFormatting sqref="BT9:BT108">
    <cfRule type="expression" dxfId="951" priority="878">
      <formula>$B9="TC"</formula>
    </cfRule>
    <cfRule type="expression" dxfId="950" priority="879">
      <formula>$B9="NSO"</formula>
    </cfRule>
    <cfRule type="expression" dxfId="949" priority="880">
      <formula>$B9="ab"</formula>
    </cfRule>
  </conditionalFormatting>
  <conditionalFormatting sqref="BT9:BT108">
    <cfRule type="expression" dxfId="948" priority="877">
      <formula>$C9=0</formula>
    </cfRule>
  </conditionalFormatting>
  <conditionalFormatting sqref="BT9:BU108">
    <cfRule type="expression" dxfId="947" priority="876">
      <formula>$D9=0</formula>
    </cfRule>
  </conditionalFormatting>
  <conditionalFormatting sqref="BW9:BW108">
    <cfRule type="expression" dxfId="946" priority="875">
      <formula>$D9=0</formula>
    </cfRule>
  </conditionalFormatting>
  <conditionalFormatting sqref="BV8:BV108">
    <cfRule type="expression" dxfId="945" priority="867">
      <formula>$B8="TC"</formula>
    </cfRule>
    <cfRule type="expression" dxfId="944" priority="868">
      <formula>$B8="NSO"</formula>
    </cfRule>
    <cfRule type="expression" dxfId="943" priority="869">
      <formula>$B8="ab"</formula>
    </cfRule>
  </conditionalFormatting>
  <conditionalFormatting sqref="BX8:BX108">
    <cfRule type="expression" dxfId="942" priority="864">
      <formula>$B8="TC"</formula>
    </cfRule>
    <cfRule type="expression" dxfId="941" priority="865">
      <formula>$B8="NSO"</formula>
    </cfRule>
    <cfRule type="expression" dxfId="940" priority="866">
      <formula>$B8="ab"</formula>
    </cfRule>
  </conditionalFormatting>
  <conditionalFormatting sqref="BT9:BT108">
    <cfRule type="expression" dxfId="939" priority="861">
      <formula>$B9="TC"</formula>
    </cfRule>
    <cfRule type="expression" dxfId="938" priority="862">
      <formula>$B9="NSO"</formula>
    </cfRule>
    <cfRule type="expression" dxfId="937" priority="863">
      <formula>$B9="ab"</formula>
    </cfRule>
  </conditionalFormatting>
  <conditionalFormatting sqref="BT9:BT108">
    <cfRule type="expression" dxfId="936" priority="860">
      <formula>$C9=0</formula>
    </cfRule>
  </conditionalFormatting>
  <conditionalFormatting sqref="BT9:BU108">
    <cfRule type="expression" dxfId="935" priority="859">
      <formula>$D9=0</formula>
    </cfRule>
  </conditionalFormatting>
  <conditionalFormatting sqref="BW9:BW108">
    <cfRule type="expression" dxfId="934" priority="858">
      <formula>$D9=0</formula>
    </cfRule>
  </conditionalFormatting>
  <conditionalFormatting sqref="CQ9:CQ108">
    <cfRule type="expression" dxfId="933" priority="850">
      <formula>$B9="TC"</formula>
    </cfRule>
    <cfRule type="expression" dxfId="932" priority="851">
      <formula>$B9="NSO"</formula>
    </cfRule>
    <cfRule type="expression" dxfId="931" priority="852">
      <formula>$B9="ab"</formula>
    </cfRule>
  </conditionalFormatting>
  <conditionalFormatting sqref="CQ9:CQ108">
    <cfRule type="expression" dxfId="930" priority="849">
      <formula>$C9=0</formula>
    </cfRule>
  </conditionalFormatting>
  <conditionalFormatting sqref="CI8:CI108">
    <cfRule type="expression" dxfId="929" priority="846">
      <formula>$B8="TC"</formula>
    </cfRule>
    <cfRule type="expression" dxfId="928" priority="847">
      <formula>$B8="NSO"</formula>
    </cfRule>
    <cfRule type="expression" dxfId="927" priority="848">
      <formula>$B8="ab"</formula>
    </cfRule>
  </conditionalFormatting>
  <conditionalFormatting sqref="CK8:CK108">
    <cfRule type="expression" dxfId="926" priority="843">
      <formula>$B8="TC"</formula>
    </cfRule>
    <cfRule type="expression" dxfId="925" priority="844">
      <formula>$B8="NSO"</formula>
    </cfRule>
    <cfRule type="expression" dxfId="924" priority="845">
      <formula>$B8="ab"</formula>
    </cfRule>
  </conditionalFormatting>
  <conditionalFormatting sqref="CI9:CI108">
    <cfRule type="expression" dxfId="923" priority="840">
      <formula>$B9="TC"</formula>
    </cfRule>
    <cfRule type="expression" dxfId="922" priority="841">
      <formula>$B9="NSO"</formula>
    </cfRule>
    <cfRule type="expression" dxfId="921" priority="842">
      <formula>$B9="ab"</formula>
    </cfRule>
  </conditionalFormatting>
  <conditionalFormatting sqref="CK9:CK108">
    <cfRule type="expression" dxfId="920" priority="837">
      <formula>$B9="TC"</formula>
    </cfRule>
    <cfRule type="expression" dxfId="919" priority="838">
      <formula>$B9="NSO"</formula>
    </cfRule>
    <cfRule type="expression" dxfId="918" priority="839">
      <formula>$B9="ab"</formula>
    </cfRule>
  </conditionalFormatting>
  <conditionalFormatting sqref="CI8:CI108">
    <cfRule type="expression" dxfId="917" priority="834">
      <formula>$B8="TC"</formula>
    </cfRule>
    <cfRule type="expression" dxfId="916" priority="835">
      <formula>$B8="NSO"</formula>
    </cfRule>
    <cfRule type="expression" dxfId="915" priority="836">
      <formula>$B8="ab"</formula>
    </cfRule>
  </conditionalFormatting>
  <conditionalFormatting sqref="CK8:CK108">
    <cfRule type="expression" dxfId="914" priority="831">
      <formula>$B8="TC"</formula>
    </cfRule>
    <cfRule type="expression" dxfId="913" priority="832">
      <formula>$B8="NSO"</formula>
    </cfRule>
    <cfRule type="expression" dxfId="912" priority="833">
      <formula>$B8="ab"</formula>
    </cfRule>
  </conditionalFormatting>
  <conditionalFormatting sqref="CI8:CI108">
    <cfRule type="expression" dxfId="911" priority="828">
      <formula>$B8="TC"</formula>
    </cfRule>
    <cfRule type="expression" dxfId="910" priority="829">
      <formula>$B8="NSO"</formula>
    </cfRule>
    <cfRule type="expression" dxfId="909" priority="830">
      <formula>$B8="ab"</formula>
    </cfRule>
  </conditionalFormatting>
  <conditionalFormatting sqref="CK8:CK108">
    <cfRule type="expression" dxfId="908" priority="825">
      <formula>$B8="TC"</formula>
    </cfRule>
    <cfRule type="expression" dxfId="907" priority="826">
      <formula>$B8="NSO"</formula>
    </cfRule>
    <cfRule type="expression" dxfId="906" priority="827">
      <formula>$B8="ab"</formula>
    </cfRule>
  </conditionalFormatting>
  <conditionalFormatting sqref="CI9:CI108">
    <cfRule type="expression" dxfId="905" priority="822">
      <formula>$B9="TC"</formula>
    </cfRule>
    <cfRule type="expression" dxfId="904" priority="823">
      <formula>$B9="NSO"</formula>
    </cfRule>
    <cfRule type="expression" dxfId="903" priority="824">
      <formula>$B9="ab"</formula>
    </cfRule>
  </conditionalFormatting>
  <conditionalFormatting sqref="CK9:CK108">
    <cfRule type="expression" dxfId="902" priority="819">
      <formula>$B9="TC"</formula>
    </cfRule>
    <cfRule type="expression" dxfId="901" priority="820">
      <formula>$B9="NSO"</formula>
    </cfRule>
    <cfRule type="expression" dxfId="900" priority="821">
      <formula>$B9="ab"</formula>
    </cfRule>
  </conditionalFormatting>
  <conditionalFormatting sqref="CI8:CI108">
    <cfRule type="expression" dxfId="899" priority="816">
      <formula>$B8="TC"</formula>
    </cfRule>
    <cfRule type="expression" dxfId="898" priority="817">
      <formula>$B8="NSO"</formula>
    </cfRule>
    <cfRule type="expression" dxfId="897" priority="818">
      <formula>$B8="ab"</formula>
    </cfRule>
  </conditionalFormatting>
  <conditionalFormatting sqref="CK8:CK108">
    <cfRule type="expression" dxfId="896" priority="813">
      <formula>$B8="TC"</formula>
    </cfRule>
    <cfRule type="expression" dxfId="895" priority="814">
      <formula>$B8="NSO"</formula>
    </cfRule>
    <cfRule type="expression" dxfId="894" priority="815">
      <formula>$B8="ab"</formula>
    </cfRule>
  </conditionalFormatting>
  <conditionalFormatting sqref="CI8:CI108">
    <cfRule type="expression" dxfId="893" priority="810">
      <formula>$B8="TC"</formula>
    </cfRule>
    <cfRule type="expression" dxfId="892" priority="811">
      <formula>$B8="NSO"</formula>
    </cfRule>
    <cfRule type="expression" dxfId="891" priority="812">
      <formula>$B8="ab"</formula>
    </cfRule>
  </conditionalFormatting>
  <conditionalFormatting sqref="CK8:CK108">
    <cfRule type="expression" dxfId="890" priority="807">
      <formula>$B8="TC"</formula>
    </cfRule>
    <cfRule type="expression" dxfId="889" priority="808">
      <formula>$B8="NSO"</formula>
    </cfRule>
    <cfRule type="expression" dxfId="888" priority="809">
      <formula>$B8="ab"</formula>
    </cfRule>
  </conditionalFormatting>
  <conditionalFormatting sqref="CI9:CI108">
    <cfRule type="expression" dxfId="887" priority="804">
      <formula>$B9="TC"</formula>
    </cfRule>
    <cfRule type="expression" dxfId="886" priority="805">
      <formula>$B9="NSO"</formula>
    </cfRule>
    <cfRule type="expression" dxfId="885" priority="806">
      <formula>$B9="ab"</formula>
    </cfRule>
  </conditionalFormatting>
  <conditionalFormatting sqref="CK9:CK108">
    <cfRule type="expression" dxfId="884" priority="801">
      <formula>$B9="TC"</formula>
    </cfRule>
    <cfRule type="expression" dxfId="883" priority="802">
      <formula>$B9="NSO"</formula>
    </cfRule>
    <cfRule type="expression" dxfId="882" priority="803">
      <formula>$B9="ab"</formula>
    </cfRule>
  </conditionalFormatting>
  <conditionalFormatting sqref="CI8:CI108">
    <cfRule type="expression" dxfId="881" priority="798">
      <formula>$B8="TC"</formula>
    </cfRule>
    <cfRule type="expression" dxfId="880" priority="799">
      <formula>$B8="NSO"</formula>
    </cfRule>
    <cfRule type="expression" dxfId="879" priority="800">
      <formula>$B8="ab"</formula>
    </cfRule>
  </conditionalFormatting>
  <conditionalFormatting sqref="CK8:CK108">
    <cfRule type="expression" dxfId="878" priority="795">
      <formula>$B8="TC"</formula>
    </cfRule>
    <cfRule type="expression" dxfId="877" priority="796">
      <formula>$B8="NSO"</formula>
    </cfRule>
    <cfRule type="expression" dxfId="876" priority="797">
      <formula>$B8="ab"</formula>
    </cfRule>
  </conditionalFormatting>
  <conditionalFormatting sqref="CF9:CF108">
    <cfRule type="expression" dxfId="875" priority="792">
      <formula>$B9="TC"</formula>
    </cfRule>
    <cfRule type="expression" dxfId="874" priority="793">
      <formula>$B9="NSO"</formula>
    </cfRule>
    <cfRule type="expression" dxfId="873" priority="794">
      <formula>$B9="ab"</formula>
    </cfRule>
  </conditionalFormatting>
  <conditionalFormatting sqref="CF9:CF108">
    <cfRule type="expression" dxfId="872" priority="791">
      <formula>$C9=0</formula>
    </cfRule>
  </conditionalFormatting>
  <conditionalFormatting sqref="CF9:CH108">
    <cfRule type="expression" dxfId="871" priority="790">
      <formula>$D9=0</formula>
    </cfRule>
  </conditionalFormatting>
  <conditionalFormatting sqref="CJ9:CJ108">
    <cfRule type="expression" dxfId="870" priority="789">
      <formula>$D9=0</formula>
    </cfRule>
  </conditionalFormatting>
  <conditionalFormatting sqref="CO9:CO108">
    <cfRule type="expression" dxfId="869" priority="786">
      <formula>$B9="TC"</formula>
    </cfRule>
    <cfRule type="expression" dxfId="868" priority="787">
      <formula>$B9="NSO"</formula>
    </cfRule>
    <cfRule type="expression" dxfId="867" priority="788">
      <formula>$B9="ab"</formula>
    </cfRule>
  </conditionalFormatting>
  <conditionalFormatting sqref="CO9:CO108">
    <cfRule type="expression" dxfId="866" priority="785">
      <formula>$C9=0</formula>
    </cfRule>
  </conditionalFormatting>
  <conditionalFormatting sqref="CO9:CO108">
    <cfRule type="expression" dxfId="865" priority="784">
      <formula>$D9=0</formula>
    </cfRule>
  </conditionalFormatting>
  <conditionalFormatting sqref="CI8:CI108">
    <cfRule type="expression" dxfId="864" priority="781">
      <formula>$B8="TC"</formula>
    </cfRule>
    <cfRule type="expression" dxfId="863" priority="782">
      <formula>$B8="NSO"</formula>
    </cfRule>
    <cfRule type="expression" dxfId="862" priority="783">
      <formula>$B8="ab"</formula>
    </cfRule>
  </conditionalFormatting>
  <conditionalFormatting sqref="CK8:CK108">
    <cfRule type="expression" dxfId="861" priority="778">
      <formula>$B8="TC"</formula>
    </cfRule>
    <cfRule type="expression" dxfId="860" priority="779">
      <formula>$B8="NSO"</formula>
    </cfRule>
    <cfRule type="expression" dxfId="859" priority="780">
      <formula>$B8="ab"</formula>
    </cfRule>
  </conditionalFormatting>
  <conditionalFormatting sqref="CF9:CF108">
    <cfRule type="expression" dxfId="858" priority="775">
      <formula>$B9="TC"</formula>
    </cfRule>
    <cfRule type="expression" dxfId="857" priority="776">
      <formula>$B9="NSO"</formula>
    </cfRule>
    <cfRule type="expression" dxfId="856" priority="777">
      <formula>$B9="ab"</formula>
    </cfRule>
  </conditionalFormatting>
  <conditionalFormatting sqref="CF9:CF108">
    <cfRule type="expression" dxfId="855" priority="774">
      <formula>$C9=0</formula>
    </cfRule>
  </conditionalFormatting>
  <conditionalFormatting sqref="CF9:CH108">
    <cfRule type="expression" dxfId="854" priority="773">
      <formula>$D9=0</formula>
    </cfRule>
  </conditionalFormatting>
  <conditionalFormatting sqref="CJ9:CJ108">
    <cfRule type="expression" dxfId="853" priority="772">
      <formula>$D9=0</formula>
    </cfRule>
  </conditionalFormatting>
  <conditionalFormatting sqref="CO9:CO108">
    <cfRule type="expression" dxfId="852" priority="769">
      <formula>$B9="TC"</formula>
    </cfRule>
    <cfRule type="expression" dxfId="851" priority="770">
      <formula>$B9="NSO"</formula>
    </cfRule>
    <cfRule type="expression" dxfId="850" priority="771">
      <formula>$B9="ab"</formula>
    </cfRule>
  </conditionalFormatting>
  <conditionalFormatting sqref="CO9:CO108">
    <cfRule type="expression" dxfId="849" priority="768">
      <formula>$C9=0</formula>
    </cfRule>
  </conditionalFormatting>
  <conditionalFormatting sqref="CO9:CO108">
    <cfRule type="expression" dxfId="848" priority="767">
      <formula>$D9=0</formula>
    </cfRule>
  </conditionalFormatting>
  <conditionalFormatting sqref="DD8:DD108">
    <cfRule type="expression" dxfId="847" priority="764">
      <formula>$B8="TC"</formula>
    </cfRule>
    <cfRule type="expression" dxfId="846" priority="765">
      <formula>$B8="NSO"</formula>
    </cfRule>
    <cfRule type="expression" dxfId="845" priority="766">
      <formula>$B8="ab"</formula>
    </cfRule>
  </conditionalFormatting>
  <conditionalFormatting sqref="DN9:DN108">
    <cfRule type="expression" dxfId="844" priority="761">
      <formula>$B9="TC"</formula>
    </cfRule>
    <cfRule type="expression" dxfId="843" priority="762">
      <formula>$B9="NSO"</formula>
    </cfRule>
    <cfRule type="expression" dxfId="842" priority="763">
      <formula>$B9="ab"</formula>
    </cfRule>
  </conditionalFormatting>
  <conditionalFormatting sqref="DN9:DN108">
    <cfRule type="expression" dxfId="841" priority="760">
      <formula>$C9=0</formula>
    </cfRule>
  </conditionalFormatting>
  <conditionalFormatting sqref="DD8:DD108">
    <cfRule type="expression" dxfId="840" priority="757">
      <formula>$B8="TC"</formula>
    </cfRule>
    <cfRule type="expression" dxfId="839" priority="758">
      <formula>$B8="NSO"</formula>
    </cfRule>
    <cfRule type="expression" dxfId="838" priority="759">
      <formula>$B8="ab"</formula>
    </cfRule>
  </conditionalFormatting>
  <conditionalFormatting sqref="DF8:DF108">
    <cfRule type="expression" dxfId="837" priority="754">
      <formula>$B8="TC"</formula>
    </cfRule>
    <cfRule type="expression" dxfId="836" priority="755">
      <formula>$B8="NSO"</formula>
    </cfRule>
    <cfRule type="expression" dxfId="835" priority="756">
      <formula>$B8="ab"</formula>
    </cfRule>
  </conditionalFormatting>
  <conditionalFormatting sqref="DD9:DD108">
    <cfRule type="expression" dxfId="834" priority="751">
      <formula>$B9="TC"</formula>
    </cfRule>
    <cfRule type="expression" dxfId="833" priority="752">
      <formula>$B9="NSO"</formula>
    </cfRule>
    <cfRule type="expression" dxfId="832" priority="753">
      <formula>$B9="ab"</formula>
    </cfRule>
  </conditionalFormatting>
  <conditionalFormatting sqref="DF9:DF108">
    <cfRule type="expression" dxfId="831" priority="748">
      <formula>$B9="TC"</formula>
    </cfRule>
    <cfRule type="expression" dxfId="830" priority="749">
      <formula>$B9="NSO"</formula>
    </cfRule>
    <cfRule type="expression" dxfId="829" priority="750">
      <formula>$B9="ab"</formula>
    </cfRule>
  </conditionalFormatting>
  <conditionalFormatting sqref="DD8:DD108">
    <cfRule type="expression" dxfId="828" priority="745">
      <formula>$B8="TC"</formula>
    </cfRule>
    <cfRule type="expression" dxfId="827" priority="746">
      <formula>$B8="NSO"</formula>
    </cfRule>
    <cfRule type="expression" dxfId="826" priority="747">
      <formula>$B8="ab"</formula>
    </cfRule>
  </conditionalFormatting>
  <conditionalFormatting sqref="DF8:DF108">
    <cfRule type="expression" dxfId="825" priority="742">
      <formula>$B8="TC"</formula>
    </cfRule>
    <cfRule type="expression" dxfId="824" priority="743">
      <formula>$B8="NSO"</formula>
    </cfRule>
    <cfRule type="expression" dxfId="823" priority="744">
      <formula>$B8="ab"</formula>
    </cfRule>
  </conditionalFormatting>
  <conditionalFormatting sqref="DD8:DD108">
    <cfRule type="expression" dxfId="822" priority="739">
      <formula>$B8="TC"</formula>
    </cfRule>
    <cfRule type="expression" dxfId="821" priority="740">
      <formula>$B8="NSO"</formula>
    </cfRule>
    <cfRule type="expression" dxfId="820" priority="741">
      <formula>$B8="ab"</formula>
    </cfRule>
  </conditionalFormatting>
  <conditionalFormatting sqref="DF8:DF108">
    <cfRule type="expression" dxfId="819" priority="736">
      <formula>$B8="TC"</formula>
    </cfRule>
    <cfRule type="expression" dxfId="818" priority="737">
      <formula>$B8="NSO"</formula>
    </cfRule>
    <cfRule type="expression" dxfId="817" priority="738">
      <formula>$B8="ab"</formula>
    </cfRule>
  </conditionalFormatting>
  <conditionalFormatting sqref="DD9:DD108">
    <cfRule type="expression" dxfId="816" priority="733">
      <formula>$B9="TC"</formula>
    </cfRule>
    <cfRule type="expression" dxfId="815" priority="734">
      <formula>$B9="NSO"</formula>
    </cfRule>
    <cfRule type="expression" dxfId="814" priority="735">
      <formula>$B9="ab"</formula>
    </cfRule>
  </conditionalFormatting>
  <conditionalFormatting sqref="DF9:DF108">
    <cfRule type="expression" dxfId="813" priority="730">
      <formula>$B9="TC"</formula>
    </cfRule>
    <cfRule type="expression" dxfId="812" priority="731">
      <formula>$B9="NSO"</formula>
    </cfRule>
    <cfRule type="expression" dxfId="811" priority="732">
      <formula>$B9="ab"</formula>
    </cfRule>
  </conditionalFormatting>
  <conditionalFormatting sqref="DD8:DD108">
    <cfRule type="expression" dxfId="810" priority="727">
      <formula>$B8="TC"</formula>
    </cfRule>
    <cfRule type="expression" dxfId="809" priority="728">
      <formula>$B8="NSO"</formula>
    </cfRule>
    <cfRule type="expression" dxfId="808" priority="729">
      <formula>$B8="ab"</formula>
    </cfRule>
  </conditionalFormatting>
  <conditionalFormatting sqref="DF8:DF108">
    <cfRule type="expression" dxfId="807" priority="724">
      <formula>$B8="TC"</formula>
    </cfRule>
    <cfRule type="expression" dxfId="806" priority="725">
      <formula>$B8="NSO"</formula>
    </cfRule>
    <cfRule type="expression" dxfId="805" priority="726">
      <formula>$B8="ab"</formula>
    </cfRule>
  </conditionalFormatting>
  <conditionalFormatting sqref="DD8:DD108">
    <cfRule type="expression" dxfId="804" priority="721">
      <formula>$B8="TC"</formula>
    </cfRule>
    <cfRule type="expression" dxfId="803" priority="722">
      <formula>$B8="NSO"</formula>
    </cfRule>
    <cfRule type="expression" dxfId="802" priority="723">
      <formula>$B8="ab"</formula>
    </cfRule>
  </conditionalFormatting>
  <conditionalFormatting sqref="DF8:DF108">
    <cfRule type="expression" dxfId="801" priority="718">
      <formula>$B8="TC"</formula>
    </cfRule>
    <cfRule type="expression" dxfId="800" priority="719">
      <formula>$B8="NSO"</formula>
    </cfRule>
    <cfRule type="expression" dxfId="799" priority="720">
      <formula>$B8="ab"</formula>
    </cfRule>
  </conditionalFormatting>
  <conditionalFormatting sqref="DD9:DD108">
    <cfRule type="expression" dxfId="798" priority="715">
      <formula>$B9="TC"</formula>
    </cfRule>
    <cfRule type="expression" dxfId="797" priority="716">
      <formula>$B9="NSO"</formula>
    </cfRule>
    <cfRule type="expression" dxfId="796" priority="717">
      <formula>$B9="ab"</formula>
    </cfRule>
  </conditionalFormatting>
  <conditionalFormatting sqref="DF9:DF108">
    <cfRule type="expression" dxfId="795" priority="712">
      <formula>$B9="TC"</formula>
    </cfRule>
    <cfRule type="expression" dxfId="794" priority="713">
      <formula>$B9="NSO"</formula>
    </cfRule>
    <cfRule type="expression" dxfId="793" priority="714">
      <formula>$B9="ab"</formula>
    </cfRule>
  </conditionalFormatting>
  <conditionalFormatting sqref="DD8:DD108">
    <cfRule type="expression" dxfId="792" priority="709">
      <formula>$B8="TC"</formula>
    </cfRule>
    <cfRule type="expression" dxfId="791" priority="710">
      <formula>$B8="NSO"</formula>
    </cfRule>
    <cfRule type="expression" dxfId="790" priority="711">
      <formula>$B8="ab"</formula>
    </cfRule>
  </conditionalFormatting>
  <conditionalFormatting sqref="DF8:DF108">
    <cfRule type="expression" dxfId="789" priority="706">
      <formula>$B8="TC"</formula>
    </cfRule>
    <cfRule type="expression" dxfId="788" priority="707">
      <formula>$B8="NSO"</formula>
    </cfRule>
    <cfRule type="expression" dxfId="787" priority="708">
      <formula>$B8="ab"</formula>
    </cfRule>
  </conditionalFormatting>
  <conditionalFormatting sqref="CS9:CU108">
    <cfRule type="expression" dxfId="786" priority="703">
      <formula>$B9="TC"</formula>
    </cfRule>
    <cfRule type="expression" dxfId="785" priority="704">
      <formula>$B9="NSO"</formula>
    </cfRule>
    <cfRule type="expression" dxfId="784" priority="705">
      <formula>$B9="ab"</formula>
    </cfRule>
  </conditionalFormatting>
  <conditionalFormatting sqref="CS9:CU108">
    <cfRule type="expression" dxfId="783" priority="702">
      <formula>$C9=0</formula>
    </cfRule>
  </conditionalFormatting>
  <conditionalFormatting sqref="CS9:DC108">
    <cfRule type="expression" dxfId="782" priority="701">
      <formula>$D9=0</formula>
    </cfRule>
  </conditionalFormatting>
  <conditionalFormatting sqref="DE9:DE108">
    <cfRule type="expression" dxfId="781" priority="700">
      <formula>$D9=0</formula>
    </cfRule>
  </conditionalFormatting>
  <conditionalFormatting sqref="DJ9:DL108">
    <cfRule type="expression" dxfId="780" priority="697">
      <formula>$B9="TC"</formula>
    </cfRule>
    <cfRule type="expression" dxfId="779" priority="698">
      <formula>$B9="NSO"</formula>
    </cfRule>
    <cfRule type="expression" dxfId="778" priority="699">
      <formula>$B9="ab"</formula>
    </cfRule>
  </conditionalFormatting>
  <conditionalFormatting sqref="DJ9:DL108">
    <cfRule type="expression" dxfId="777" priority="696">
      <formula>$C9=0</formula>
    </cfRule>
  </conditionalFormatting>
  <conditionalFormatting sqref="DJ9:DL108">
    <cfRule type="expression" dxfId="776" priority="695">
      <formula>$D9=0</formula>
    </cfRule>
  </conditionalFormatting>
  <conditionalFormatting sqref="DD8:DD108">
    <cfRule type="expression" dxfId="775" priority="692">
      <formula>$B8="TC"</formula>
    </cfRule>
    <cfRule type="expression" dxfId="774" priority="693">
      <formula>$B8="NSO"</formula>
    </cfRule>
    <cfRule type="expression" dxfId="773" priority="694">
      <formula>$B8="ab"</formula>
    </cfRule>
  </conditionalFormatting>
  <conditionalFormatting sqref="DF8:DF108">
    <cfRule type="expression" dxfId="772" priority="689">
      <formula>$B8="TC"</formula>
    </cfRule>
    <cfRule type="expression" dxfId="771" priority="690">
      <formula>$B8="NSO"</formula>
    </cfRule>
    <cfRule type="expression" dxfId="770" priority="691">
      <formula>$B8="ab"</formula>
    </cfRule>
  </conditionalFormatting>
  <conditionalFormatting sqref="CS9:CU108">
    <cfRule type="expression" dxfId="769" priority="686">
      <formula>$B9="TC"</formula>
    </cfRule>
    <cfRule type="expression" dxfId="768" priority="687">
      <formula>$B9="NSO"</formula>
    </cfRule>
    <cfRule type="expression" dxfId="767" priority="688">
      <formula>$B9="ab"</formula>
    </cfRule>
  </conditionalFormatting>
  <conditionalFormatting sqref="CS9:CU108">
    <cfRule type="expression" dxfId="766" priority="685">
      <formula>$C9=0</formula>
    </cfRule>
  </conditionalFormatting>
  <conditionalFormatting sqref="CS9:DC108">
    <cfRule type="expression" dxfId="765" priority="684">
      <formula>$D9=0</formula>
    </cfRule>
  </conditionalFormatting>
  <conditionalFormatting sqref="DE9:DE108">
    <cfRule type="expression" dxfId="764" priority="683">
      <formula>$D9=0</formula>
    </cfRule>
  </conditionalFormatting>
  <conditionalFormatting sqref="DJ9:DL108">
    <cfRule type="expression" dxfId="763" priority="680">
      <formula>$B9="TC"</formula>
    </cfRule>
    <cfRule type="expression" dxfId="762" priority="681">
      <formula>$B9="NSO"</formula>
    </cfRule>
    <cfRule type="expression" dxfId="761" priority="682">
      <formula>$B9="ab"</formula>
    </cfRule>
  </conditionalFormatting>
  <conditionalFormatting sqref="DJ9:DL108">
    <cfRule type="expression" dxfId="760" priority="679">
      <formula>$C9=0</formula>
    </cfRule>
  </conditionalFormatting>
  <conditionalFormatting sqref="DJ9:DL108">
    <cfRule type="expression" dxfId="759" priority="678">
      <formula>$D9=0</formula>
    </cfRule>
  </conditionalFormatting>
  <conditionalFormatting sqref="A9:EW108 EV10:EW109 EQ10:ES109 V10:V109">
    <cfRule type="expression" dxfId="758" priority="676">
      <formula>$A9="TC"</formula>
    </cfRule>
    <cfRule type="expression" dxfId="757" priority="677">
      <formula>$A9="NSO"</formula>
    </cfRule>
  </conditionalFormatting>
  <conditionalFormatting sqref="EJ10:EJ108">
    <cfRule type="expression" dxfId="756" priority="673">
      <formula>$B10="TC"</formula>
    </cfRule>
    <cfRule type="expression" dxfId="755" priority="674">
      <formula>$B10="NSO"</formula>
    </cfRule>
    <cfRule type="expression" dxfId="754" priority="675">
      <formula>$B10="ab"</formula>
    </cfRule>
  </conditionalFormatting>
  <conditionalFormatting sqref="EJ10:EJ108">
    <cfRule type="expression" dxfId="753" priority="672">
      <formula>$C10=0</formula>
    </cfRule>
  </conditionalFormatting>
  <conditionalFormatting sqref="EJ10:EJ108">
    <cfRule type="expression" dxfId="752" priority="669">
      <formula>$B10="TC"</formula>
    </cfRule>
    <cfRule type="expression" dxfId="751" priority="670">
      <formula>$B10="NSO"</formula>
    </cfRule>
    <cfRule type="expression" dxfId="750" priority="671">
      <formula>$B10="ab"</formula>
    </cfRule>
  </conditionalFormatting>
  <conditionalFormatting sqref="ED8:ED108">
    <cfRule type="expression" dxfId="749" priority="666">
      <formula>$B8="TC"</formula>
    </cfRule>
    <cfRule type="expression" dxfId="748" priority="667">
      <formula>$B8="NSO"</formula>
    </cfRule>
    <cfRule type="expression" dxfId="747" priority="668">
      <formula>$B8="ab"</formula>
    </cfRule>
  </conditionalFormatting>
  <conditionalFormatting sqref="EJ9:EJ108">
    <cfRule type="expression" dxfId="746" priority="663">
      <formula>$B9="TC"</formula>
    </cfRule>
    <cfRule type="expression" dxfId="745" priority="664">
      <formula>$B9="NSO"</formula>
    </cfRule>
    <cfRule type="expression" dxfId="744" priority="665">
      <formula>$B9="ab"</formula>
    </cfRule>
  </conditionalFormatting>
  <conditionalFormatting sqref="EJ9:EJ108">
    <cfRule type="expression" dxfId="743" priority="662">
      <formula>$C9=0</formula>
    </cfRule>
  </conditionalFormatting>
  <conditionalFormatting sqref="ED8:ED108">
    <cfRule type="expression" dxfId="742" priority="659">
      <formula>$B8="TC"</formula>
    </cfRule>
    <cfRule type="expression" dxfId="741" priority="660">
      <formula>$B8="NSO"</formula>
    </cfRule>
    <cfRule type="expression" dxfId="740" priority="661">
      <formula>$B8="ab"</formula>
    </cfRule>
  </conditionalFormatting>
  <conditionalFormatting sqref="EF8:EF108">
    <cfRule type="expression" dxfId="739" priority="656">
      <formula>$B8="TC"</formula>
    </cfRule>
    <cfRule type="expression" dxfId="738" priority="657">
      <formula>$B8="NSO"</formula>
    </cfRule>
    <cfRule type="expression" dxfId="737" priority="658">
      <formula>$B8="ab"</formula>
    </cfRule>
  </conditionalFormatting>
  <conditionalFormatting sqref="ED9:ED108">
    <cfRule type="expression" dxfId="736" priority="653">
      <formula>$B9="TC"</formula>
    </cfRule>
    <cfRule type="expression" dxfId="735" priority="654">
      <formula>$B9="NSO"</formula>
    </cfRule>
    <cfRule type="expression" dxfId="734" priority="655">
      <formula>$B9="ab"</formula>
    </cfRule>
  </conditionalFormatting>
  <conditionalFormatting sqref="EF9:EF108">
    <cfRule type="expression" dxfId="733" priority="650">
      <formula>$B9="TC"</formula>
    </cfRule>
    <cfRule type="expression" dxfId="732" priority="651">
      <formula>$B9="NSO"</formula>
    </cfRule>
    <cfRule type="expression" dxfId="731" priority="652">
      <formula>$B9="ab"</formula>
    </cfRule>
  </conditionalFormatting>
  <conditionalFormatting sqref="ED8:ED108">
    <cfRule type="expression" dxfId="730" priority="647">
      <formula>$B8="TC"</formula>
    </cfRule>
    <cfRule type="expression" dxfId="729" priority="648">
      <formula>$B8="NSO"</formula>
    </cfRule>
    <cfRule type="expression" dxfId="728" priority="649">
      <formula>$B8="ab"</formula>
    </cfRule>
  </conditionalFormatting>
  <conditionalFormatting sqref="EF8:EF108">
    <cfRule type="expression" dxfId="727" priority="644">
      <formula>$B8="TC"</formula>
    </cfRule>
    <cfRule type="expression" dxfId="726" priority="645">
      <formula>$B8="NSO"</formula>
    </cfRule>
    <cfRule type="expression" dxfId="725" priority="646">
      <formula>$B8="ab"</formula>
    </cfRule>
  </conditionalFormatting>
  <conditionalFormatting sqref="ED8:ED108">
    <cfRule type="expression" dxfId="724" priority="641">
      <formula>$B8="TC"</formula>
    </cfRule>
    <cfRule type="expression" dxfId="723" priority="642">
      <formula>$B8="NSO"</formula>
    </cfRule>
    <cfRule type="expression" dxfId="722" priority="643">
      <formula>$B8="ab"</formula>
    </cfRule>
  </conditionalFormatting>
  <conditionalFormatting sqref="EF8:EF108">
    <cfRule type="expression" dxfId="721" priority="638">
      <formula>$B8="TC"</formula>
    </cfRule>
    <cfRule type="expression" dxfId="720" priority="639">
      <formula>$B8="NSO"</formula>
    </cfRule>
    <cfRule type="expression" dxfId="719" priority="640">
      <formula>$B8="ab"</formula>
    </cfRule>
  </conditionalFormatting>
  <conditionalFormatting sqref="ED9:ED108">
    <cfRule type="expression" dxfId="718" priority="635">
      <formula>$B9="TC"</formula>
    </cfRule>
    <cfRule type="expression" dxfId="717" priority="636">
      <formula>$B9="NSO"</formula>
    </cfRule>
    <cfRule type="expression" dxfId="716" priority="637">
      <formula>$B9="ab"</formula>
    </cfRule>
  </conditionalFormatting>
  <conditionalFormatting sqref="EF9:EF108">
    <cfRule type="expression" dxfId="715" priority="632">
      <formula>$B9="TC"</formula>
    </cfRule>
    <cfRule type="expression" dxfId="714" priority="633">
      <formula>$B9="NSO"</formula>
    </cfRule>
    <cfRule type="expression" dxfId="713" priority="634">
      <formula>$B9="ab"</formula>
    </cfRule>
  </conditionalFormatting>
  <conditionalFormatting sqref="ED8:ED108">
    <cfRule type="expression" dxfId="712" priority="629">
      <formula>$B8="TC"</formula>
    </cfRule>
    <cfRule type="expression" dxfId="711" priority="630">
      <formula>$B8="NSO"</formula>
    </cfRule>
    <cfRule type="expression" dxfId="710" priority="631">
      <formula>$B8="ab"</formula>
    </cfRule>
  </conditionalFormatting>
  <conditionalFormatting sqref="EF8:EF108">
    <cfRule type="expression" dxfId="709" priority="626">
      <formula>$B8="TC"</formula>
    </cfRule>
    <cfRule type="expression" dxfId="708" priority="627">
      <formula>$B8="NSO"</formula>
    </cfRule>
    <cfRule type="expression" dxfId="707" priority="628">
      <formula>$B8="ab"</formula>
    </cfRule>
  </conditionalFormatting>
  <conditionalFormatting sqref="ED8:ED108">
    <cfRule type="expression" dxfId="706" priority="623">
      <formula>$B8="TC"</formula>
    </cfRule>
    <cfRule type="expression" dxfId="705" priority="624">
      <formula>$B8="NSO"</formula>
    </cfRule>
    <cfRule type="expression" dxfId="704" priority="625">
      <formula>$B8="ab"</formula>
    </cfRule>
  </conditionalFormatting>
  <conditionalFormatting sqref="EF8:EF108">
    <cfRule type="expression" dxfId="703" priority="620">
      <formula>$B8="TC"</formula>
    </cfRule>
    <cfRule type="expression" dxfId="702" priority="621">
      <formula>$B8="NSO"</formula>
    </cfRule>
    <cfRule type="expression" dxfId="701" priority="622">
      <formula>$B8="ab"</formula>
    </cfRule>
  </conditionalFormatting>
  <conditionalFormatting sqref="ED9:ED108">
    <cfRule type="expression" dxfId="700" priority="617">
      <formula>$B9="TC"</formula>
    </cfRule>
    <cfRule type="expression" dxfId="699" priority="618">
      <formula>$B9="NSO"</formula>
    </cfRule>
    <cfRule type="expression" dxfId="698" priority="619">
      <formula>$B9="ab"</formula>
    </cfRule>
  </conditionalFormatting>
  <conditionalFormatting sqref="EF9:EF108">
    <cfRule type="expression" dxfId="697" priority="614">
      <formula>$B9="TC"</formula>
    </cfRule>
    <cfRule type="expression" dxfId="696" priority="615">
      <formula>$B9="NSO"</formula>
    </cfRule>
    <cfRule type="expression" dxfId="695" priority="616">
      <formula>$B9="ab"</formula>
    </cfRule>
  </conditionalFormatting>
  <conditionalFormatting sqref="ED8:ED108">
    <cfRule type="expression" dxfId="694" priority="611">
      <formula>$B8="TC"</formula>
    </cfRule>
    <cfRule type="expression" dxfId="693" priority="612">
      <formula>$B8="NSO"</formula>
    </cfRule>
    <cfRule type="expression" dxfId="692" priority="613">
      <formula>$B8="ab"</formula>
    </cfRule>
  </conditionalFormatting>
  <conditionalFormatting sqref="EF8:EF108">
    <cfRule type="expression" dxfId="691" priority="608">
      <formula>$B8="TC"</formula>
    </cfRule>
    <cfRule type="expression" dxfId="690" priority="609">
      <formula>$B8="NSO"</formula>
    </cfRule>
    <cfRule type="expression" dxfId="689" priority="610">
      <formula>$B8="ab"</formula>
    </cfRule>
  </conditionalFormatting>
  <conditionalFormatting sqref="EB9:EB108">
    <cfRule type="expression" dxfId="688" priority="605">
      <formula>$B9="TC"</formula>
    </cfRule>
    <cfRule type="expression" dxfId="687" priority="606">
      <formula>$B9="NSO"</formula>
    </cfRule>
    <cfRule type="expression" dxfId="686" priority="607">
      <formula>$B9="ab"</formula>
    </cfRule>
  </conditionalFormatting>
  <conditionalFormatting sqref="EB9:EB108">
    <cfRule type="expression" dxfId="685" priority="604">
      <formula>$C9=0</formula>
    </cfRule>
  </conditionalFormatting>
  <conditionalFormatting sqref="EB9:EC108">
    <cfRule type="expression" dxfId="684" priority="603">
      <formula>$D9=0</formula>
    </cfRule>
  </conditionalFormatting>
  <conditionalFormatting sqref="EE9:EE108">
    <cfRule type="expression" dxfId="683" priority="602">
      <formula>$D9=0</formula>
    </cfRule>
  </conditionalFormatting>
  <conditionalFormatting sqref="ED8:ED108">
    <cfRule type="expression" dxfId="682" priority="594">
      <formula>$B8="TC"</formula>
    </cfRule>
    <cfRule type="expression" dxfId="681" priority="595">
      <formula>$B8="NSO"</formula>
    </cfRule>
    <cfRule type="expression" dxfId="680" priority="596">
      <formula>$B8="ab"</formula>
    </cfRule>
  </conditionalFormatting>
  <conditionalFormatting sqref="EF8:EF108">
    <cfRule type="expression" dxfId="679" priority="591">
      <formula>$B8="TC"</formula>
    </cfRule>
    <cfRule type="expression" dxfId="678" priority="592">
      <formula>$B8="NSO"</formula>
    </cfRule>
    <cfRule type="expression" dxfId="677" priority="593">
      <formula>$B8="ab"</formula>
    </cfRule>
  </conditionalFormatting>
  <conditionalFormatting sqref="EB9:EB108">
    <cfRule type="expression" dxfId="676" priority="588">
      <formula>$B9="TC"</formula>
    </cfRule>
    <cfRule type="expression" dxfId="675" priority="589">
      <formula>$B9="NSO"</formula>
    </cfRule>
    <cfRule type="expression" dxfId="674" priority="590">
      <formula>$B9="ab"</formula>
    </cfRule>
  </conditionalFormatting>
  <conditionalFormatting sqref="EB9:EB108">
    <cfRule type="expression" dxfId="673" priority="587">
      <formula>$C9=0</formula>
    </cfRule>
  </conditionalFormatting>
  <conditionalFormatting sqref="EB9:EC108">
    <cfRule type="expression" dxfId="672" priority="586">
      <formula>$D9=0</formula>
    </cfRule>
  </conditionalFormatting>
  <conditionalFormatting sqref="EE9:EE108">
    <cfRule type="expression" dxfId="671" priority="585">
      <formula>$D9=0</formula>
    </cfRule>
  </conditionalFormatting>
  <conditionalFormatting sqref="CO10:CO108 DN10:DO108 DT10:DU108 EJ10:EK108 DJ10:DL108 DZ10:EA108 AF10:AF108 AR10:AR108 BD10:BD108 BP10:BP108 CB10:CB108 T10:T108 CQ10:CR108">
    <cfRule type="expression" dxfId="670" priority="579">
      <formula>$D10=0</formula>
    </cfRule>
  </conditionalFormatting>
  <conditionalFormatting sqref="Z8:Z10">
    <cfRule type="expression" dxfId="669" priority="576">
      <formula>$B8="TC"</formula>
    </cfRule>
    <cfRule type="expression" dxfId="668" priority="577">
      <formula>$B8="NSO"</formula>
    </cfRule>
    <cfRule type="expression" dxfId="667" priority="578">
      <formula>$B8="ab"</formula>
    </cfRule>
  </conditionalFormatting>
  <conditionalFormatting sqref="AB8:AB10">
    <cfRule type="expression" dxfId="666" priority="573">
      <formula>$B8="TC"</formula>
    </cfRule>
    <cfRule type="expression" dxfId="665" priority="574">
      <formula>$B8="NSO"</formula>
    </cfRule>
    <cfRule type="expression" dxfId="664" priority="575">
      <formula>$B8="ab"</formula>
    </cfRule>
  </conditionalFormatting>
  <conditionalFormatting sqref="X9:X10">
    <cfRule type="expression" dxfId="663" priority="570">
      <formula>$B9="TC"</formula>
    </cfRule>
    <cfRule type="expression" dxfId="662" priority="571">
      <formula>$B9="NSO"</formula>
    </cfRule>
    <cfRule type="expression" dxfId="661" priority="572">
      <formula>$B9="ab"</formula>
    </cfRule>
  </conditionalFormatting>
  <conditionalFormatting sqref="X9:X10">
    <cfRule type="expression" dxfId="660" priority="569">
      <formula>$C9=0</formula>
    </cfRule>
  </conditionalFormatting>
  <conditionalFormatting sqref="X9:Y10 Z9:AE9 Z10:AA10 AC10:AC108 AE10:AE108 AA11:AA108">
    <cfRule type="expression" dxfId="659" priority="568">
      <formula>$D9=0</formula>
    </cfRule>
  </conditionalFormatting>
  <conditionalFormatting sqref="AA9:AA108">
    <cfRule type="expression" dxfId="658" priority="567">
      <formula>$D9=0</formula>
    </cfRule>
  </conditionalFormatting>
  <conditionalFormatting sqref="AL8:AL10">
    <cfRule type="expression" dxfId="657" priority="564">
      <formula>$B8="TC"</formula>
    </cfRule>
    <cfRule type="expression" dxfId="656" priority="565">
      <formula>$B8="NSO"</formula>
    </cfRule>
    <cfRule type="expression" dxfId="655" priority="566">
      <formula>$B8="ab"</formula>
    </cfRule>
  </conditionalFormatting>
  <conditionalFormatting sqref="AN8:AN10">
    <cfRule type="expression" dxfId="654" priority="561">
      <formula>$B8="TC"</formula>
    </cfRule>
    <cfRule type="expression" dxfId="653" priority="562">
      <formula>$B8="NSO"</formula>
    </cfRule>
    <cfRule type="expression" dxfId="652" priority="563">
      <formula>$B8="ab"</formula>
    </cfRule>
  </conditionalFormatting>
  <conditionalFormatting sqref="AL9:AL10">
    <cfRule type="expression" dxfId="651" priority="558">
      <formula>$B9="TC"</formula>
    </cfRule>
    <cfRule type="expression" dxfId="650" priority="559">
      <formula>$B9="NSO"</formula>
    </cfRule>
    <cfRule type="expression" dxfId="649" priority="560">
      <formula>$B9="ab"</formula>
    </cfRule>
  </conditionalFormatting>
  <conditionalFormatting sqref="AN9:AN10">
    <cfRule type="expression" dxfId="648" priority="555">
      <formula>$B9="TC"</formula>
    </cfRule>
    <cfRule type="expression" dxfId="647" priority="556">
      <formula>$B9="NSO"</formula>
    </cfRule>
    <cfRule type="expression" dxfId="646" priority="557">
      <formula>$B9="ab"</formula>
    </cfRule>
  </conditionalFormatting>
  <conditionalFormatting sqref="AL8:AL10">
    <cfRule type="expression" dxfId="645" priority="552">
      <formula>$B8="TC"</formula>
    </cfRule>
    <cfRule type="expression" dxfId="644" priority="553">
      <formula>$B8="NSO"</formula>
    </cfRule>
    <cfRule type="expression" dxfId="643" priority="554">
      <formula>$B8="ab"</formula>
    </cfRule>
  </conditionalFormatting>
  <conditionalFormatting sqref="AN8:AN10">
    <cfRule type="expression" dxfId="642" priority="549">
      <formula>$B8="TC"</formula>
    </cfRule>
    <cfRule type="expression" dxfId="641" priority="550">
      <formula>$B8="NSO"</formula>
    </cfRule>
    <cfRule type="expression" dxfId="640" priority="551">
      <formula>$B8="ab"</formula>
    </cfRule>
  </conditionalFormatting>
  <conditionalFormatting sqref="AJ9:AJ10">
    <cfRule type="expression" dxfId="639" priority="546">
      <formula>$B9="TC"</formula>
    </cfRule>
    <cfRule type="expression" dxfId="638" priority="547">
      <formula>$B9="NSO"</formula>
    </cfRule>
    <cfRule type="expression" dxfId="637" priority="548">
      <formula>$B9="ab"</formula>
    </cfRule>
  </conditionalFormatting>
  <conditionalFormatting sqref="AJ9:AJ10">
    <cfRule type="expression" dxfId="636" priority="545">
      <formula>$C9=0</formula>
    </cfRule>
  </conditionalFormatting>
  <conditionalFormatting sqref="AJ9:AK10">
    <cfRule type="expression" dxfId="635" priority="544">
      <formula>$D9=0</formula>
    </cfRule>
  </conditionalFormatting>
  <conditionalFormatting sqref="AM9:AM108">
    <cfRule type="expression" dxfId="634" priority="543">
      <formula>$D9=0</formula>
    </cfRule>
  </conditionalFormatting>
  <conditionalFormatting sqref="AL8:AL10">
    <cfRule type="expression" dxfId="633" priority="540">
      <formula>$B8="TC"</formula>
    </cfRule>
    <cfRule type="expression" dxfId="632" priority="541">
      <formula>$B8="NSO"</formula>
    </cfRule>
    <cfRule type="expression" dxfId="631" priority="542">
      <formula>$B8="ab"</formula>
    </cfRule>
  </conditionalFormatting>
  <conditionalFormatting sqref="AN8:AN10">
    <cfRule type="expression" dxfId="630" priority="537">
      <formula>$B8="TC"</formula>
    </cfRule>
    <cfRule type="expression" dxfId="629" priority="538">
      <formula>$B8="NSO"</formula>
    </cfRule>
    <cfRule type="expression" dxfId="628" priority="539">
      <formula>$B8="ab"</formula>
    </cfRule>
  </conditionalFormatting>
  <conditionalFormatting sqref="AJ9:AJ10">
    <cfRule type="expression" dxfId="627" priority="534">
      <formula>$B9="TC"</formula>
    </cfRule>
    <cfRule type="expression" dxfId="626" priority="535">
      <formula>$B9="NSO"</formula>
    </cfRule>
    <cfRule type="expression" dxfId="625" priority="536">
      <formula>$B9="ab"</formula>
    </cfRule>
  </conditionalFormatting>
  <conditionalFormatting sqref="AJ9:AJ10">
    <cfRule type="expression" dxfId="624" priority="533">
      <formula>$C9=0</formula>
    </cfRule>
  </conditionalFormatting>
  <conditionalFormatting sqref="AJ9:AK10">
    <cfRule type="expression" dxfId="623" priority="532">
      <formula>$D9=0</formula>
    </cfRule>
  </conditionalFormatting>
  <conditionalFormatting sqref="AM9:AM108">
    <cfRule type="expression" dxfId="622" priority="531">
      <formula>$D9=0</formula>
    </cfRule>
  </conditionalFormatting>
  <conditionalFormatting sqref="AL8:AL10">
    <cfRule type="expression" dxfId="621" priority="528">
      <formula>$B8="TC"</formula>
    </cfRule>
    <cfRule type="expression" dxfId="620" priority="529">
      <formula>$B8="NSO"</formula>
    </cfRule>
    <cfRule type="expression" dxfId="619" priority="530">
      <formula>$B8="ab"</formula>
    </cfRule>
  </conditionalFormatting>
  <conditionalFormatting sqref="AN8:AN10">
    <cfRule type="expression" dxfId="618" priority="525">
      <formula>$B8="TC"</formula>
    </cfRule>
    <cfRule type="expression" dxfId="617" priority="526">
      <formula>$B8="NSO"</formula>
    </cfRule>
    <cfRule type="expression" dxfId="616" priority="527">
      <formula>$B8="ab"</formula>
    </cfRule>
  </conditionalFormatting>
  <conditionalFormatting sqref="AJ9:AJ10">
    <cfRule type="expression" dxfId="615" priority="522">
      <formula>$B9="TC"</formula>
    </cfRule>
    <cfRule type="expression" dxfId="614" priority="523">
      <formula>$B9="NSO"</formula>
    </cfRule>
    <cfRule type="expression" dxfId="613" priority="524">
      <formula>$B9="ab"</formula>
    </cfRule>
  </conditionalFormatting>
  <conditionalFormatting sqref="AJ9:AJ10">
    <cfRule type="expression" dxfId="612" priority="521">
      <formula>$C9=0</formula>
    </cfRule>
  </conditionalFormatting>
  <conditionalFormatting sqref="AJ9:AK10 AL9:AQ9 AL10:AM10 AO10:AO108 AQ10:AQ108 AM11:AM108">
    <cfRule type="expression" dxfId="611" priority="520">
      <formula>$D9=0</formula>
    </cfRule>
  </conditionalFormatting>
  <conditionalFormatting sqref="AM9:AM108">
    <cfRule type="expression" dxfId="610" priority="519">
      <formula>$D9=0</formula>
    </cfRule>
  </conditionalFormatting>
  <conditionalFormatting sqref="AX8:AX10">
    <cfRule type="expression" dxfId="609" priority="516">
      <formula>$B8="TC"</formula>
    </cfRule>
    <cfRule type="expression" dxfId="608" priority="517">
      <formula>$B8="NSO"</formula>
    </cfRule>
    <cfRule type="expression" dxfId="607" priority="518">
      <formula>$B8="ab"</formula>
    </cfRule>
  </conditionalFormatting>
  <conditionalFormatting sqref="AZ8:AZ10">
    <cfRule type="expression" dxfId="606" priority="513">
      <formula>$B8="TC"</formula>
    </cfRule>
    <cfRule type="expression" dxfId="605" priority="514">
      <formula>$B8="NSO"</formula>
    </cfRule>
    <cfRule type="expression" dxfId="604" priority="515">
      <formula>$B8="ab"</formula>
    </cfRule>
  </conditionalFormatting>
  <conditionalFormatting sqref="AX8:AX10">
    <cfRule type="expression" dxfId="603" priority="510">
      <formula>$B8="TC"</formula>
    </cfRule>
    <cfRule type="expression" dxfId="602" priority="511">
      <formula>$B8="NSO"</formula>
    </cfRule>
    <cfRule type="expression" dxfId="601" priority="512">
      <formula>$B8="ab"</formula>
    </cfRule>
  </conditionalFormatting>
  <conditionalFormatting sqref="AZ8:AZ10">
    <cfRule type="expression" dxfId="600" priority="507">
      <formula>$B8="TC"</formula>
    </cfRule>
    <cfRule type="expression" dxfId="599" priority="508">
      <formula>$B8="NSO"</formula>
    </cfRule>
    <cfRule type="expression" dxfId="598" priority="509">
      <formula>$B8="ab"</formula>
    </cfRule>
  </conditionalFormatting>
  <conditionalFormatting sqref="AX9:AX10">
    <cfRule type="expression" dxfId="597" priority="504">
      <formula>$B9="TC"</formula>
    </cfRule>
    <cfRule type="expression" dxfId="596" priority="505">
      <formula>$B9="NSO"</formula>
    </cfRule>
    <cfRule type="expression" dxfId="595" priority="506">
      <formula>$B9="ab"</formula>
    </cfRule>
  </conditionalFormatting>
  <conditionalFormatting sqref="AZ9:AZ10">
    <cfRule type="expression" dxfId="594" priority="501">
      <formula>$B9="TC"</formula>
    </cfRule>
    <cfRule type="expression" dxfId="593" priority="502">
      <formula>$B9="NSO"</formula>
    </cfRule>
    <cfRule type="expression" dxfId="592" priority="503">
      <formula>$B9="ab"</formula>
    </cfRule>
  </conditionalFormatting>
  <conditionalFormatting sqref="AX8:AX10">
    <cfRule type="expression" dxfId="591" priority="498">
      <formula>$B8="TC"</formula>
    </cfRule>
    <cfRule type="expression" dxfId="590" priority="499">
      <formula>$B8="NSO"</formula>
    </cfRule>
    <cfRule type="expression" dxfId="589" priority="500">
      <formula>$B8="ab"</formula>
    </cfRule>
  </conditionalFormatting>
  <conditionalFormatting sqref="AZ8:AZ10">
    <cfRule type="expression" dxfId="588" priority="495">
      <formula>$B8="TC"</formula>
    </cfRule>
    <cfRule type="expression" dxfId="587" priority="496">
      <formula>$B8="NSO"</formula>
    </cfRule>
    <cfRule type="expression" dxfId="586" priority="497">
      <formula>$B8="ab"</formula>
    </cfRule>
  </conditionalFormatting>
  <conditionalFormatting sqref="AV9:AV10">
    <cfRule type="expression" dxfId="585" priority="492">
      <formula>$B9="TC"</formula>
    </cfRule>
    <cfRule type="expression" dxfId="584" priority="493">
      <formula>$B9="NSO"</formula>
    </cfRule>
    <cfRule type="expression" dxfId="583" priority="494">
      <formula>$B9="ab"</formula>
    </cfRule>
  </conditionalFormatting>
  <conditionalFormatting sqref="AV9:AV10">
    <cfRule type="expression" dxfId="582" priority="491">
      <formula>$C9=0</formula>
    </cfRule>
  </conditionalFormatting>
  <conditionalFormatting sqref="AV9:AW10">
    <cfRule type="expression" dxfId="581" priority="490">
      <formula>$D9=0</formula>
    </cfRule>
  </conditionalFormatting>
  <conditionalFormatting sqref="AY9:AY108">
    <cfRule type="expression" dxfId="580" priority="489">
      <formula>$D9=0</formula>
    </cfRule>
  </conditionalFormatting>
  <conditionalFormatting sqref="AX8:AX10">
    <cfRule type="expression" dxfId="579" priority="486">
      <formula>$B8="TC"</formula>
    </cfRule>
    <cfRule type="expression" dxfId="578" priority="487">
      <formula>$B8="NSO"</formula>
    </cfRule>
    <cfRule type="expression" dxfId="577" priority="488">
      <formula>$B8="ab"</formula>
    </cfRule>
  </conditionalFormatting>
  <conditionalFormatting sqref="AZ8:AZ10">
    <cfRule type="expression" dxfId="576" priority="483">
      <formula>$B8="TC"</formula>
    </cfRule>
    <cfRule type="expression" dxfId="575" priority="484">
      <formula>$B8="NSO"</formula>
    </cfRule>
    <cfRule type="expression" dxfId="574" priority="485">
      <formula>$B8="ab"</formula>
    </cfRule>
  </conditionalFormatting>
  <conditionalFormatting sqref="AV9:AV10">
    <cfRule type="expression" dxfId="573" priority="480">
      <formula>$B9="TC"</formula>
    </cfRule>
    <cfRule type="expression" dxfId="572" priority="481">
      <formula>$B9="NSO"</formula>
    </cfRule>
    <cfRule type="expression" dxfId="571" priority="482">
      <formula>$B9="ab"</formula>
    </cfRule>
  </conditionalFormatting>
  <conditionalFormatting sqref="AV9:AV10">
    <cfRule type="expression" dxfId="570" priority="479">
      <formula>$C9=0</formula>
    </cfRule>
  </conditionalFormatting>
  <conditionalFormatting sqref="AV9:AW10">
    <cfRule type="expression" dxfId="569" priority="478">
      <formula>$D9=0</formula>
    </cfRule>
  </conditionalFormatting>
  <conditionalFormatting sqref="AY9:AY108">
    <cfRule type="expression" dxfId="568" priority="477">
      <formula>$D9=0</formula>
    </cfRule>
  </conditionalFormatting>
  <conditionalFormatting sqref="AX8:AX10">
    <cfRule type="expression" dxfId="567" priority="474">
      <formula>$B8="TC"</formula>
    </cfRule>
    <cfRule type="expression" dxfId="566" priority="475">
      <formula>$B8="NSO"</formula>
    </cfRule>
    <cfRule type="expression" dxfId="565" priority="476">
      <formula>$B8="ab"</formula>
    </cfRule>
  </conditionalFormatting>
  <conditionalFormatting sqref="AZ8:AZ10">
    <cfRule type="expression" dxfId="564" priority="471">
      <formula>$B8="TC"</formula>
    </cfRule>
    <cfRule type="expression" dxfId="563" priority="472">
      <formula>$B8="NSO"</formula>
    </cfRule>
    <cfRule type="expression" dxfId="562" priority="473">
      <formula>$B8="ab"</formula>
    </cfRule>
  </conditionalFormatting>
  <conditionalFormatting sqref="AX9:AX10">
    <cfRule type="expression" dxfId="561" priority="468">
      <formula>$B9="TC"</formula>
    </cfRule>
    <cfRule type="expression" dxfId="560" priority="469">
      <formula>$B9="NSO"</formula>
    </cfRule>
    <cfRule type="expression" dxfId="559" priority="470">
      <formula>$B9="ab"</formula>
    </cfRule>
  </conditionalFormatting>
  <conditionalFormatting sqref="AZ9:AZ10">
    <cfRule type="expression" dxfId="558" priority="465">
      <formula>$B9="TC"</formula>
    </cfRule>
    <cfRule type="expression" dxfId="557" priority="466">
      <formula>$B9="NSO"</formula>
    </cfRule>
    <cfRule type="expression" dxfId="556" priority="467">
      <formula>$B9="ab"</formula>
    </cfRule>
  </conditionalFormatting>
  <conditionalFormatting sqref="AX8:AX10">
    <cfRule type="expression" dxfId="555" priority="462">
      <formula>$B8="TC"</formula>
    </cfRule>
    <cfRule type="expression" dxfId="554" priority="463">
      <formula>$B8="NSO"</formula>
    </cfRule>
    <cfRule type="expression" dxfId="553" priority="464">
      <formula>$B8="ab"</formula>
    </cfRule>
  </conditionalFormatting>
  <conditionalFormatting sqref="AZ8:AZ10">
    <cfRule type="expression" dxfId="552" priority="459">
      <formula>$B8="TC"</formula>
    </cfRule>
    <cfRule type="expression" dxfId="551" priority="460">
      <formula>$B8="NSO"</formula>
    </cfRule>
    <cfRule type="expression" dxfId="550" priority="461">
      <formula>$B8="ab"</formula>
    </cfRule>
  </conditionalFormatting>
  <conditionalFormatting sqref="AV9:AV10">
    <cfRule type="expression" dxfId="549" priority="456">
      <formula>$B9="TC"</formula>
    </cfRule>
    <cfRule type="expression" dxfId="548" priority="457">
      <formula>$B9="NSO"</formula>
    </cfRule>
    <cfRule type="expression" dxfId="547" priority="458">
      <formula>$B9="ab"</formula>
    </cfRule>
  </conditionalFormatting>
  <conditionalFormatting sqref="AV9:AV10">
    <cfRule type="expression" dxfId="546" priority="455">
      <formula>$C9=0</formula>
    </cfRule>
  </conditionalFormatting>
  <conditionalFormatting sqref="AV9:AW10">
    <cfRule type="expression" dxfId="545" priority="454">
      <formula>$D9=0</formula>
    </cfRule>
  </conditionalFormatting>
  <conditionalFormatting sqref="AY9:AY108">
    <cfRule type="expression" dxfId="544" priority="453">
      <formula>$D9=0</formula>
    </cfRule>
  </conditionalFormatting>
  <conditionalFormatting sqref="AX8:AX10">
    <cfRule type="expression" dxfId="543" priority="450">
      <formula>$B8="TC"</formula>
    </cfRule>
    <cfRule type="expression" dxfId="542" priority="451">
      <formula>$B8="NSO"</formula>
    </cfRule>
    <cfRule type="expression" dxfId="541" priority="452">
      <formula>$B8="ab"</formula>
    </cfRule>
  </conditionalFormatting>
  <conditionalFormatting sqref="AZ8:AZ10">
    <cfRule type="expression" dxfId="540" priority="447">
      <formula>$B8="TC"</formula>
    </cfRule>
    <cfRule type="expression" dxfId="539" priority="448">
      <formula>$B8="NSO"</formula>
    </cfRule>
    <cfRule type="expression" dxfId="538" priority="449">
      <formula>$B8="ab"</formula>
    </cfRule>
  </conditionalFormatting>
  <conditionalFormatting sqref="AV9:AV10">
    <cfRule type="expression" dxfId="537" priority="444">
      <formula>$B9="TC"</formula>
    </cfRule>
    <cfRule type="expression" dxfId="536" priority="445">
      <formula>$B9="NSO"</formula>
    </cfRule>
    <cfRule type="expression" dxfId="535" priority="446">
      <formula>$B9="ab"</formula>
    </cfRule>
  </conditionalFormatting>
  <conditionalFormatting sqref="AV9:AV10">
    <cfRule type="expression" dxfId="534" priority="443">
      <formula>$C9=0</formula>
    </cfRule>
  </conditionalFormatting>
  <conditionalFormatting sqref="AV9:AW10">
    <cfRule type="expression" dxfId="533" priority="442">
      <formula>$D9=0</formula>
    </cfRule>
  </conditionalFormatting>
  <conditionalFormatting sqref="AY9:AY108">
    <cfRule type="expression" dxfId="532" priority="441">
      <formula>$D9=0</formula>
    </cfRule>
  </conditionalFormatting>
  <conditionalFormatting sqref="AX8:AX10">
    <cfRule type="expression" dxfId="531" priority="438">
      <formula>$B8="TC"</formula>
    </cfRule>
    <cfRule type="expression" dxfId="530" priority="439">
      <formula>$B8="NSO"</formula>
    </cfRule>
    <cfRule type="expression" dxfId="529" priority="440">
      <formula>$B8="ab"</formula>
    </cfRule>
  </conditionalFormatting>
  <conditionalFormatting sqref="AZ8:AZ10">
    <cfRule type="expression" dxfId="528" priority="435">
      <formula>$B8="TC"</formula>
    </cfRule>
    <cfRule type="expression" dxfId="527" priority="436">
      <formula>$B8="NSO"</formula>
    </cfRule>
    <cfRule type="expression" dxfId="526" priority="437">
      <formula>$B8="ab"</formula>
    </cfRule>
  </conditionalFormatting>
  <conditionalFormatting sqref="AV9:AV10">
    <cfRule type="expression" dxfId="525" priority="432">
      <formula>$B9="TC"</formula>
    </cfRule>
    <cfRule type="expression" dxfId="524" priority="433">
      <formula>$B9="NSO"</formula>
    </cfRule>
    <cfRule type="expression" dxfId="523" priority="434">
      <formula>$B9="ab"</formula>
    </cfRule>
  </conditionalFormatting>
  <conditionalFormatting sqref="AV9:AV10">
    <cfRule type="expression" dxfId="522" priority="431">
      <formula>$C9=0</formula>
    </cfRule>
  </conditionalFormatting>
  <conditionalFormatting sqref="AV9:AW10 AX9:BC9 AX10:AY10 BA10:BA108 BC10:BC108 AY11:AY108">
    <cfRule type="expression" dxfId="521" priority="430">
      <formula>$D9=0</formula>
    </cfRule>
  </conditionalFormatting>
  <conditionalFormatting sqref="AY9:AY108">
    <cfRule type="expression" dxfId="520" priority="429">
      <formula>$D9=0</formula>
    </cfRule>
  </conditionalFormatting>
  <conditionalFormatting sqref="AL9:AL108 AX9:AX108 Z9:Z108">
    <cfRule type="expression" dxfId="519" priority="426">
      <formula>$B9="TC"</formula>
    </cfRule>
    <cfRule type="expression" dxfId="518" priority="427">
      <formula>$B9="NSO"</formula>
    </cfRule>
    <cfRule type="expression" dxfId="517" priority="428">
      <formula>$B9="ab"</formula>
    </cfRule>
  </conditionalFormatting>
  <conditionalFormatting sqref="AL9:AL108 AX9:AX108 Z9:Z108">
    <cfRule type="expression" dxfId="516" priority="425">
      <formula>$D9=0</formula>
    </cfRule>
  </conditionalFormatting>
  <conditionalFormatting sqref="BJ8:BJ108">
    <cfRule type="expression" dxfId="515" priority="422">
      <formula>$B8="TC"</formula>
    </cfRule>
    <cfRule type="expression" dxfId="514" priority="423">
      <formula>$B8="NSO"</formula>
    </cfRule>
    <cfRule type="expression" dxfId="513" priority="424">
      <formula>$B8="ab"</formula>
    </cfRule>
  </conditionalFormatting>
  <conditionalFormatting sqref="BL8:BL10">
    <cfRule type="expression" dxfId="512" priority="419">
      <formula>$B8="TC"</formula>
    </cfRule>
    <cfRule type="expression" dxfId="511" priority="420">
      <formula>$B8="NSO"</formula>
    </cfRule>
    <cfRule type="expression" dxfId="510" priority="421">
      <formula>$B8="ab"</formula>
    </cfRule>
  </conditionalFormatting>
  <conditionalFormatting sqref="BJ9:BJ108">
    <cfRule type="expression" dxfId="509" priority="416">
      <formula>$B9="TC"</formula>
    </cfRule>
    <cfRule type="expression" dxfId="508" priority="417">
      <formula>$B9="NSO"</formula>
    </cfRule>
    <cfRule type="expression" dxfId="507" priority="418">
      <formula>$B9="ab"</formula>
    </cfRule>
  </conditionalFormatting>
  <conditionalFormatting sqref="BL9:BL10">
    <cfRule type="expression" dxfId="506" priority="413">
      <formula>$B9="TC"</formula>
    </cfRule>
    <cfRule type="expression" dxfId="505" priority="414">
      <formula>$B9="NSO"</formula>
    </cfRule>
    <cfRule type="expression" dxfId="504" priority="415">
      <formula>$B9="ab"</formula>
    </cfRule>
  </conditionalFormatting>
  <conditionalFormatting sqref="BS10:BS108">
    <cfRule type="expression" dxfId="503" priority="410">
      <formula>$B10="TC"</formula>
    </cfRule>
    <cfRule type="expression" dxfId="502" priority="411">
      <formula>$B10="NSO"</formula>
    </cfRule>
    <cfRule type="expression" dxfId="501" priority="412">
      <formula>$B10="ab"</formula>
    </cfRule>
  </conditionalFormatting>
  <conditionalFormatting sqref="BS10:BS108">
    <cfRule type="expression" dxfId="500" priority="409">
      <formula>$C10=0</formula>
    </cfRule>
  </conditionalFormatting>
  <conditionalFormatting sqref="BJ8:BJ108">
    <cfRule type="expression" dxfId="499" priority="406">
      <formula>$B8="TC"</formula>
    </cfRule>
    <cfRule type="expression" dxfId="498" priority="407">
      <formula>$B8="NSO"</formula>
    </cfRule>
    <cfRule type="expression" dxfId="497" priority="408">
      <formula>$B8="ab"</formula>
    </cfRule>
  </conditionalFormatting>
  <conditionalFormatting sqref="BL8:BL10">
    <cfRule type="expression" dxfId="496" priority="403">
      <formula>$B8="TC"</formula>
    </cfRule>
    <cfRule type="expression" dxfId="495" priority="404">
      <formula>$B8="NSO"</formula>
    </cfRule>
    <cfRule type="expression" dxfId="494" priority="405">
      <formula>$B8="ab"</formula>
    </cfRule>
  </conditionalFormatting>
  <conditionalFormatting sqref="BJ8:BJ108">
    <cfRule type="expression" dxfId="493" priority="400">
      <formula>$B8="TC"</formula>
    </cfRule>
    <cfRule type="expression" dxfId="492" priority="401">
      <formula>$B8="NSO"</formula>
    </cfRule>
    <cfRule type="expression" dxfId="491" priority="402">
      <formula>$B8="ab"</formula>
    </cfRule>
  </conditionalFormatting>
  <conditionalFormatting sqref="BL8:BL10">
    <cfRule type="expression" dxfId="490" priority="397">
      <formula>$B8="TC"</formula>
    </cfRule>
    <cfRule type="expression" dxfId="489" priority="398">
      <formula>$B8="NSO"</formula>
    </cfRule>
    <cfRule type="expression" dxfId="488" priority="399">
      <formula>$B8="ab"</formula>
    </cfRule>
  </conditionalFormatting>
  <conditionalFormatting sqref="BJ9:BJ108">
    <cfRule type="expression" dxfId="487" priority="394">
      <formula>$B9="TC"</formula>
    </cfRule>
    <cfRule type="expression" dxfId="486" priority="395">
      <formula>$B9="NSO"</formula>
    </cfRule>
    <cfRule type="expression" dxfId="485" priority="396">
      <formula>$B9="ab"</formula>
    </cfRule>
  </conditionalFormatting>
  <conditionalFormatting sqref="BL9:BL10">
    <cfRule type="expression" dxfId="484" priority="391">
      <formula>$B9="TC"</formula>
    </cfRule>
    <cfRule type="expression" dxfId="483" priority="392">
      <formula>$B9="NSO"</formula>
    </cfRule>
    <cfRule type="expression" dxfId="482" priority="393">
      <formula>$B9="ab"</formula>
    </cfRule>
  </conditionalFormatting>
  <conditionalFormatting sqref="BJ8:BJ108">
    <cfRule type="expression" dxfId="481" priority="388">
      <formula>$B8="TC"</formula>
    </cfRule>
    <cfRule type="expression" dxfId="480" priority="389">
      <formula>$B8="NSO"</formula>
    </cfRule>
    <cfRule type="expression" dxfId="479" priority="390">
      <formula>$B8="ab"</formula>
    </cfRule>
  </conditionalFormatting>
  <conditionalFormatting sqref="BL8:BL10">
    <cfRule type="expression" dxfId="478" priority="385">
      <formula>$B8="TC"</formula>
    </cfRule>
    <cfRule type="expression" dxfId="477" priority="386">
      <formula>$B8="NSO"</formula>
    </cfRule>
    <cfRule type="expression" dxfId="476" priority="387">
      <formula>$B8="ab"</formula>
    </cfRule>
  </conditionalFormatting>
  <conditionalFormatting sqref="BH9:BH10">
    <cfRule type="expression" dxfId="475" priority="382">
      <formula>$B9="TC"</formula>
    </cfRule>
    <cfRule type="expression" dxfId="474" priority="383">
      <formula>$B9="NSO"</formula>
    </cfRule>
    <cfRule type="expression" dxfId="473" priority="384">
      <formula>$B9="ab"</formula>
    </cfRule>
  </conditionalFormatting>
  <conditionalFormatting sqref="BH9:BH10">
    <cfRule type="expression" dxfId="472" priority="381">
      <formula>$C9=0</formula>
    </cfRule>
  </conditionalFormatting>
  <conditionalFormatting sqref="BH9:BI10">
    <cfRule type="expression" dxfId="471" priority="380">
      <formula>$D9=0</formula>
    </cfRule>
  </conditionalFormatting>
  <conditionalFormatting sqref="BK9:BK108">
    <cfRule type="expression" dxfId="470" priority="379">
      <formula>$D9=0</formula>
    </cfRule>
  </conditionalFormatting>
  <conditionalFormatting sqref="BJ8:BJ108">
    <cfRule type="expression" dxfId="469" priority="376">
      <formula>$B8="TC"</formula>
    </cfRule>
    <cfRule type="expression" dxfId="468" priority="377">
      <formula>$B8="NSO"</formula>
    </cfRule>
    <cfRule type="expression" dxfId="467" priority="378">
      <formula>$B8="ab"</formula>
    </cfRule>
  </conditionalFormatting>
  <conditionalFormatting sqref="BL8:BL10">
    <cfRule type="expression" dxfId="466" priority="373">
      <formula>$B8="TC"</formula>
    </cfRule>
    <cfRule type="expression" dxfId="465" priority="374">
      <formula>$B8="NSO"</formula>
    </cfRule>
    <cfRule type="expression" dxfId="464" priority="375">
      <formula>$B8="ab"</formula>
    </cfRule>
  </conditionalFormatting>
  <conditionalFormatting sqref="BH9:BH10">
    <cfRule type="expression" dxfId="463" priority="370">
      <formula>$B9="TC"</formula>
    </cfRule>
    <cfRule type="expression" dxfId="462" priority="371">
      <formula>$B9="NSO"</formula>
    </cfRule>
    <cfRule type="expression" dxfId="461" priority="372">
      <formula>$B9="ab"</formula>
    </cfRule>
  </conditionalFormatting>
  <conditionalFormatting sqref="BH9:BH10">
    <cfRule type="expression" dxfId="460" priority="369">
      <formula>$C9=0</formula>
    </cfRule>
  </conditionalFormatting>
  <conditionalFormatting sqref="BH9:BI10">
    <cfRule type="expression" dxfId="459" priority="368">
      <formula>$D9=0</formula>
    </cfRule>
  </conditionalFormatting>
  <conditionalFormatting sqref="BK9:BK108">
    <cfRule type="expression" dxfId="458" priority="367">
      <formula>$D9=0</formula>
    </cfRule>
  </conditionalFormatting>
  <conditionalFormatting sqref="BJ8:BJ108">
    <cfRule type="expression" dxfId="457" priority="364">
      <formula>$B8="TC"</formula>
    </cfRule>
    <cfRule type="expression" dxfId="456" priority="365">
      <formula>$B8="NSO"</formula>
    </cfRule>
    <cfRule type="expression" dxfId="455" priority="366">
      <formula>$B8="ab"</formula>
    </cfRule>
  </conditionalFormatting>
  <conditionalFormatting sqref="BL8:BL10">
    <cfRule type="expression" dxfId="454" priority="361">
      <formula>$B8="TC"</formula>
    </cfRule>
    <cfRule type="expression" dxfId="453" priority="362">
      <formula>$B8="NSO"</formula>
    </cfRule>
    <cfRule type="expression" dxfId="452" priority="363">
      <formula>$B8="ab"</formula>
    </cfRule>
  </conditionalFormatting>
  <conditionalFormatting sqref="BJ8:BJ108">
    <cfRule type="expression" dxfId="451" priority="358">
      <formula>$B8="TC"</formula>
    </cfRule>
    <cfRule type="expression" dxfId="450" priority="359">
      <formula>$B8="NSO"</formula>
    </cfRule>
    <cfRule type="expression" dxfId="449" priority="360">
      <formula>$B8="ab"</formula>
    </cfRule>
  </conditionalFormatting>
  <conditionalFormatting sqref="BL8:BL10">
    <cfRule type="expression" dxfId="448" priority="355">
      <formula>$B8="TC"</formula>
    </cfRule>
    <cfRule type="expression" dxfId="447" priority="356">
      <formula>$B8="NSO"</formula>
    </cfRule>
    <cfRule type="expression" dxfId="446" priority="357">
      <formula>$B8="ab"</formula>
    </cfRule>
  </conditionalFormatting>
  <conditionalFormatting sqref="BJ9:BJ108">
    <cfRule type="expression" dxfId="445" priority="352">
      <formula>$B9="TC"</formula>
    </cfRule>
    <cfRule type="expression" dxfId="444" priority="353">
      <formula>$B9="NSO"</formula>
    </cfRule>
    <cfRule type="expression" dxfId="443" priority="354">
      <formula>$B9="ab"</formula>
    </cfRule>
  </conditionalFormatting>
  <conditionalFormatting sqref="BL9:BL10">
    <cfRule type="expression" dxfId="442" priority="349">
      <formula>$B9="TC"</formula>
    </cfRule>
    <cfRule type="expression" dxfId="441" priority="350">
      <formula>$B9="NSO"</formula>
    </cfRule>
    <cfRule type="expression" dxfId="440" priority="351">
      <formula>$B9="ab"</formula>
    </cfRule>
  </conditionalFormatting>
  <conditionalFormatting sqref="BJ8:BJ108">
    <cfRule type="expression" dxfId="439" priority="346">
      <formula>$B8="TC"</formula>
    </cfRule>
    <cfRule type="expression" dxfId="438" priority="347">
      <formula>$B8="NSO"</formula>
    </cfRule>
    <cfRule type="expression" dxfId="437" priority="348">
      <formula>$B8="ab"</formula>
    </cfRule>
  </conditionalFormatting>
  <conditionalFormatting sqref="BL8:BL10">
    <cfRule type="expression" dxfId="436" priority="343">
      <formula>$B8="TC"</formula>
    </cfRule>
    <cfRule type="expression" dxfId="435" priority="344">
      <formula>$B8="NSO"</formula>
    </cfRule>
    <cfRule type="expression" dxfId="434" priority="345">
      <formula>$B8="ab"</formula>
    </cfRule>
  </conditionalFormatting>
  <conditionalFormatting sqref="BH9:BH10">
    <cfRule type="expression" dxfId="433" priority="340">
      <formula>$B9="TC"</formula>
    </cfRule>
    <cfRule type="expression" dxfId="432" priority="341">
      <formula>$B9="NSO"</formula>
    </cfRule>
    <cfRule type="expression" dxfId="431" priority="342">
      <formula>$B9="ab"</formula>
    </cfRule>
  </conditionalFormatting>
  <conditionalFormatting sqref="BH9:BH10">
    <cfRule type="expression" dxfId="430" priority="339">
      <formula>$C9=0</formula>
    </cfRule>
  </conditionalFormatting>
  <conditionalFormatting sqref="BH9:BI10">
    <cfRule type="expression" dxfId="429" priority="338">
      <formula>$D9=0</formula>
    </cfRule>
  </conditionalFormatting>
  <conditionalFormatting sqref="BK9:BK108">
    <cfRule type="expression" dxfId="428" priority="337">
      <formula>$D9=0</formula>
    </cfRule>
  </conditionalFormatting>
  <conditionalFormatting sqref="BJ8:BJ108">
    <cfRule type="expression" dxfId="427" priority="334">
      <formula>$B8="TC"</formula>
    </cfRule>
    <cfRule type="expression" dxfId="426" priority="335">
      <formula>$B8="NSO"</formula>
    </cfRule>
    <cfRule type="expression" dxfId="425" priority="336">
      <formula>$B8="ab"</formula>
    </cfRule>
  </conditionalFormatting>
  <conditionalFormatting sqref="BL8:BL10">
    <cfRule type="expression" dxfId="424" priority="331">
      <formula>$B8="TC"</formula>
    </cfRule>
    <cfRule type="expression" dxfId="423" priority="332">
      <formula>$B8="NSO"</formula>
    </cfRule>
    <cfRule type="expression" dxfId="422" priority="333">
      <formula>$B8="ab"</formula>
    </cfRule>
  </conditionalFormatting>
  <conditionalFormatting sqref="BH9:BH10">
    <cfRule type="expression" dxfId="421" priority="328">
      <formula>$B9="TC"</formula>
    </cfRule>
    <cfRule type="expression" dxfId="420" priority="329">
      <formula>$B9="NSO"</formula>
    </cfRule>
    <cfRule type="expression" dxfId="419" priority="330">
      <formula>$B9="ab"</formula>
    </cfRule>
  </conditionalFormatting>
  <conditionalFormatting sqref="BH9:BH10">
    <cfRule type="expression" dxfId="418" priority="327">
      <formula>$C9=0</formula>
    </cfRule>
  </conditionalFormatting>
  <conditionalFormatting sqref="BH9:BI10">
    <cfRule type="expression" dxfId="417" priority="326">
      <formula>$D9=0</formula>
    </cfRule>
  </conditionalFormatting>
  <conditionalFormatting sqref="BK9:BK108">
    <cfRule type="expression" dxfId="416" priority="325">
      <formula>$D9=0</formula>
    </cfRule>
  </conditionalFormatting>
  <conditionalFormatting sqref="BJ8:BJ108">
    <cfRule type="expression" dxfId="415" priority="322">
      <formula>$B8="TC"</formula>
    </cfRule>
    <cfRule type="expression" dxfId="414" priority="323">
      <formula>$B8="NSO"</formula>
    </cfRule>
    <cfRule type="expression" dxfId="413" priority="324">
      <formula>$B8="ab"</formula>
    </cfRule>
  </conditionalFormatting>
  <conditionalFormatting sqref="BL8:BL10">
    <cfRule type="expression" dxfId="412" priority="319">
      <formula>$B8="TC"</formula>
    </cfRule>
    <cfRule type="expression" dxfId="411" priority="320">
      <formula>$B8="NSO"</formula>
    </cfRule>
    <cfRule type="expression" dxfId="410" priority="321">
      <formula>$B8="ab"</formula>
    </cfRule>
  </conditionalFormatting>
  <conditionalFormatting sqref="BJ9:BJ108">
    <cfRule type="expression" dxfId="409" priority="316">
      <formula>$B9="TC"</formula>
    </cfRule>
    <cfRule type="expression" dxfId="408" priority="317">
      <formula>$B9="NSO"</formula>
    </cfRule>
    <cfRule type="expression" dxfId="407" priority="318">
      <formula>$B9="ab"</formula>
    </cfRule>
  </conditionalFormatting>
  <conditionalFormatting sqref="BL9:BL10">
    <cfRule type="expression" dxfId="406" priority="313">
      <formula>$B9="TC"</formula>
    </cfRule>
    <cfRule type="expression" dxfId="405" priority="314">
      <formula>$B9="NSO"</formula>
    </cfRule>
    <cfRule type="expression" dxfId="404" priority="315">
      <formula>$B9="ab"</formula>
    </cfRule>
  </conditionalFormatting>
  <conditionalFormatting sqref="BJ8:BJ108">
    <cfRule type="expression" dxfId="403" priority="310">
      <formula>$B8="TC"</formula>
    </cfRule>
    <cfRule type="expression" dxfId="402" priority="311">
      <formula>$B8="NSO"</formula>
    </cfRule>
    <cfRule type="expression" dxfId="401" priority="312">
      <formula>$B8="ab"</formula>
    </cfRule>
  </conditionalFormatting>
  <conditionalFormatting sqref="BL8:BL10">
    <cfRule type="expression" dxfId="400" priority="307">
      <formula>$B8="TC"</formula>
    </cfRule>
    <cfRule type="expression" dxfId="399" priority="308">
      <formula>$B8="NSO"</formula>
    </cfRule>
    <cfRule type="expression" dxfId="398" priority="309">
      <formula>$B8="ab"</formula>
    </cfRule>
  </conditionalFormatting>
  <conditionalFormatting sqref="BH9:BH10">
    <cfRule type="expression" dxfId="397" priority="304">
      <formula>$B9="TC"</formula>
    </cfRule>
    <cfRule type="expression" dxfId="396" priority="305">
      <formula>$B9="NSO"</formula>
    </cfRule>
    <cfRule type="expression" dxfId="395" priority="306">
      <formula>$B9="ab"</formula>
    </cfRule>
  </conditionalFormatting>
  <conditionalFormatting sqref="BH9:BH10">
    <cfRule type="expression" dxfId="394" priority="303">
      <formula>$C9=0</formula>
    </cfRule>
  </conditionalFormatting>
  <conditionalFormatting sqref="BH9:BI10">
    <cfRule type="expression" dxfId="393" priority="302">
      <formula>$D9=0</formula>
    </cfRule>
  </conditionalFormatting>
  <conditionalFormatting sqref="BK9:BK108">
    <cfRule type="expression" dxfId="392" priority="301">
      <formula>$D9=0</formula>
    </cfRule>
  </conditionalFormatting>
  <conditionalFormatting sqref="BJ8:BJ108">
    <cfRule type="expression" dxfId="391" priority="298">
      <formula>$B8="TC"</formula>
    </cfRule>
    <cfRule type="expression" dxfId="390" priority="299">
      <formula>$B8="NSO"</formula>
    </cfRule>
    <cfRule type="expression" dxfId="389" priority="300">
      <formula>$B8="ab"</formula>
    </cfRule>
  </conditionalFormatting>
  <conditionalFormatting sqref="BL8:BL10">
    <cfRule type="expression" dxfId="388" priority="295">
      <formula>$B8="TC"</formula>
    </cfRule>
    <cfRule type="expression" dxfId="387" priority="296">
      <formula>$B8="NSO"</formula>
    </cfRule>
    <cfRule type="expression" dxfId="386" priority="297">
      <formula>$B8="ab"</formula>
    </cfRule>
  </conditionalFormatting>
  <conditionalFormatting sqref="BH9:BH10">
    <cfRule type="expression" dxfId="385" priority="292">
      <formula>$B9="TC"</formula>
    </cfRule>
    <cfRule type="expression" dxfId="384" priority="293">
      <formula>$B9="NSO"</formula>
    </cfRule>
    <cfRule type="expression" dxfId="383" priority="294">
      <formula>$B9="ab"</formula>
    </cfRule>
  </conditionalFormatting>
  <conditionalFormatting sqref="BH9:BH10">
    <cfRule type="expression" dxfId="382" priority="291">
      <formula>$C9=0</formula>
    </cfRule>
  </conditionalFormatting>
  <conditionalFormatting sqref="BH9:BI10">
    <cfRule type="expression" dxfId="381" priority="290">
      <formula>$D9=0</formula>
    </cfRule>
  </conditionalFormatting>
  <conditionalFormatting sqref="BK9:BK108">
    <cfRule type="expression" dxfId="380" priority="289">
      <formula>$D9=0</formula>
    </cfRule>
  </conditionalFormatting>
  <conditionalFormatting sqref="BJ8:BJ108">
    <cfRule type="expression" dxfId="379" priority="286">
      <formula>$B8="TC"</formula>
    </cfRule>
    <cfRule type="expression" dxfId="378" priority="287">
      <formula>$B8="NSO"</formula>
    </cfRule>
    <cfRule type="expression" dxfId="377" priority="288">
      <formula>$B8="ab"</formula>
    </cfRule>
  </conditionalFormatting>
  <conditionalFormatting sqref="BL8:BL10">
    <cfRule type="expression" dxfId="376" priority="283">
      <formula>$B8="TC"</formula>
    </cfRule>
    <cfRule type="expression" dxfId="375" priority="284">
      <formula>$B8="NSO"</formula>
    </cfRule>
    <cfRule type="expression" dxfId="374" priority="285">
      <formula>$B8="ab"</formula>
    </cfRule>
  </conditionalFormatting>
  <conditionalFormatting sqref="BH9:BH10">
    <cfRule type="expression" dxfId="373" priority="280">
      <formula>$B9="TC"</formula>
    </cfRule>
    <cfRule type="expression" dxfId="372" priority="281">
      <formula>$B9="NSO"</formula>
    </cfRule>
    <cfRule type="expression" dxfId="371" priority="282">
      <formula>$B9="ab"</formula>
    </cfRule>
  </conditionalFormatting>
  <conditionalFormatting sqref="BH9:BH10">
    <cfRule type="expression" dxfId="370" priority="279">
      <formula>$C9=0</formula>
    </cfRule>
  </conditionalFormatting>
  <conditionalFormatting sqref="BH9:BI10 BJ9:BO9 BM10:BM108 BO10:BO108 BJ10:BK108">
    <cfRule type="expression" dxfId="369" priority="278">
      <formula>$D9=0</formula>
    </cfRule>
  </conditionalFormatting>
  <conditionalFormatting sqref="BK9:BK108">
    <cfRule type="expression" dxfId="368" priority="277">
      <formula>$D9=0</formula>
    </cfRule>
  </conditionalFormatting>
  <conditionalFormatting sqref="BJ9:BJ108">
    <cfRule type="expression" dxfId="367" priority="274">
      <formula>$B9="TC"</formula>
    </cfRule>
    <cfRule type="expression" dxfId="366" priority="275">
      <formula>$B9="NSO"</formula>
    </cfRule>
    <cfRule type="expression" dxfId="365" priority="276">
      <formula>$B9="ab"</formula>
    </cfRule>
  </conditionalFormatting>
  <conditionalFormatting sqref="BJ9:BJ108">
    <cfRule type="expression" dxfId="364" priority="273">
      <formula>$D9=0</formula>
    </cfRule>
  </conditionalFormatting>
  <conditionalFormatting sqref="CB9:CD108">
    <cfRule type="expression" dxfId="363" priority="270">
      <formula>$B9="TC"</formula>
    </cfRule>
    <cfRule type="expression" dxfId="362" priority="271">
      <formula>$B9="NSO"</formula>
    </cfRule>
    <cfRule type="expression" dxfId="361" priority="272">
      <formula>$B9="ab"</formula>
    </cfRule>
  </conditionalFormatting>
  <conditionalFormatting sqref="CB9:CD108">
    <cfRule type="expression" dxfId="360" priority="269">
      <formula>$C9=0</formula>
    </cfRule>
  </conditionalFormatting>
  <conditionalFormatting sqref="BV8:BV108">
    <cfRule type="expression" dxfId="359" priority="266">
      <formula>$B8="TC"</formula>
    </cfRule>
    <cfRule type="expression" dxfId="358" priority="267">
      <formula>$B8="NSO"</formula>
    </cfRule>
    <cfRule type="expression" dxfId="357" priority="268">
      <formula>$B8="ab"</formula>
    </cfRule>
  </conditionalFormatting>
  <conditionalFormatting sqref="BX8:BX10">
    <cfRule type="expression" dxfId="356" priority="263">
      <formula>$B8="TC"</formula>
    </cfRule>
    <cfRule type="expression" dxfId="355" priority="264">
      <formula>$B8="NSO"</formula>
    </cfRule>
    <cfRule type="expression" dxfId="354" priority="265">
      <formula>$B8="ab"</formula>
    </cfRule>
  </conditionalFormatting>
  <conditionalFormatting sqref="BV8:BV108">
    <cfRule type="expression" dxfId="353" priority="260">
      <formula>$B8="TC"</formula>
    </cfRule>
    <cfRule type="expression" dxfId="352" priority="261">
      <formula>$B8="NSO"</formula>
    </cfRule>
    <cfRule type="expression" dxfId="351" priority="262">
      <formula>$B8="ab"</formula>
    </cfRule>
  </conditionalFormatting>
  <conditionalFormatting sqref="BX8:BX10">
    <cfRule type="expression" dxfId="350" priority="257">
      <formula>$B8="TC"</formula>
    </cfRule>
    <cfRule type="expression" dxfId="349" priority="258">
      <formula>$B8="NSO"</formula>
    </cfRule>
    <cfRule type="expression" dxfId="348" priority="259">
      <formula>$B8="ab"</formula>
    </cfRule>
  </conditionalFormatting>
  <conditionalFormatting sqref="BV9:BV108">
    <cfRule type="expression" dxfId="347" priority="254">
      <formula>$B9="TC"</formula>
    </cfRule>
    <cfRule type="expression" dxfId="346" priority="255">
      <formula>$B9="NSO"</formula>
    </cfRule>
    <cfRule type="expression" dxfId="345" priority="256">
      <formula>$B9="ab"</formula>
    </cfRule>
  </conditionalFormatting>
  <conditionalFormatting sqref="BX9:BX10">
    <cfRule type="expression" dxfId="344" priority="251">
      <formula>$B9="TC"</formula>
    </cfRule>
    <cfRule type="expression" dxfId="343" priority="252">
      <formula>$B9="NSO"</formula>
    </cfRule>
    <cfRule type="expression" dxfId="342" priority="253">
      <formula>$B9="ab"</formula>
    </cfRule>
  </conditionalFormatting>
  <conditionalFormatting sqref="CE10:CE108">
    <cfRule type="expression" dxfId="341" priority="248">
      <formula>$B10="TC"</formula>
    </cfRule>
    <cfRule type="expression" dxfId="340" priority="249">
      <formula>$B10="NSO"</formula>
    </cfRule>
    <cfRule type="expression" dxfId="339" priority="250">
      <formula>$B10="ab"</formula>
    </cfRule>
  </conditionalFormatting>
  <conditionalFormatting sqref="CE10:CE108">
    <cfRule type="expression" dxfId="338" priority="247">
      <formula>$C10=0</formula>
    </cfRule>
  </conditionalFormatting>
  <conditionalFormatting sqref="BV8:BV108">
    <cfRule type="expression" dxfId="337" priority="244">
      <formula>$B8="TC"</formula>
    </cfRule>
    <cfRule type="expression" dxfId="336" priority="245">
      <formula>$B8="NSO"</formula>
    </cfRule>
    <cfRule type="expression" dxfId="335" priority="246">
      <formula>$B8="ab"</formula>
    </cfRule>
  </conditionalFormatting>
  <conditionalFormatting sqref="BX8:BX10">
    <cfRule type="expression" dxfId="334" priority="241">
      <formula>$B8="TC"</formula>
    </cfRule>
    <cfRule type="expression" dxfId="333" priority="242">
      <formula>$B8="NSO"</formula>
    </cfRule>
    <cfRule type="expression" dxfId="332" priority="243">
      <formula>$B8="ab"</formula>
    </cfRule>
  </conditionalFormatting>
  <conditionalFormatting sqref="BV8:BV108">
    <cfRule type="expression" dxfId="331" priority="238">
      <formula>$B8="TC"</formula>
    </cfRule>
    <cfRule type="expression" dxfId="330" priority="239">
      <formula>$B8="NSO"</formula>
    </cfRule>
    <cfRule type="expression" dxfId="329" priority="240">
      <formula>$B8="ab"</formula>
    </cfRule>
  </conditionalFormatting>
  <conditionalFormatting sqref="BX8:BX10">
    <cfRule type="expression" dxfId="328" priority="235">
      <formula>$B8="TC"</formula>
    </cfRule>
    <cfRule type="expression" dxfId="327" priority="236">
      <formula>$B8="NSO"</formula>
    </cfRule>
    <cfRule type="expression" dxfId="326" priority="237">
      <formula>$B8="ab"</formula>
    </cfRule>
  </conditionalFormatting>
  <conditionalFormatting sqref="BV9:BV108">
    <cfRule type="expression" dxfId="325" priority="232">
      <formula>$B9="TC"</formula>
    </cfRule>
    <cfRule type="expression" dxfId="324" priority="233">
      <formula>$B9="NSO"</formula>
    </cfRule>
    <cfRule type="expression" dxfId="323" priority="234">
      <formula>$B9="ab"</formula>
    </cfRule>
  </conditionalFormatting>
  <conditionalFormatting sqref="BX9:BX10">
    <cfRule type="expression" dxfId="322" priority="229">
      <formula>$B9="TC"</formula>
    </cfRule>
    <cfRule type="expression" dxfId="321" priority="230">
      <formula>$B9="NSO"</formula>
    </cfRule>
    <cfRule type="expression" dxfId="320" priority="231">
      <formula>$B9="ab"</formula>
    </cfRule>
  </conditionalFormatting>
  <conditionalFormatting sqref="BV8:BV108">
    <cfRule type="expression" dxfId="319" priority="226">
      <formula>$B8="TC"</formula>
    </cfRule>
    <cfRule type="expression" dxfId="318" priority="227">
      <formula>$B8="NSO"</formula>
    </cfRule>
    <cfRule type="expression" dxfId="317" priority="228">
      <formula>$B8="ab"</formula>
    </cfRule>
  </conditionalFormatting>
  <conditionalFormatting sqref="BX8:BX10">
    <cfRule type="expression" dxfId="316" priority="223">
      <formula>$B8="TC"</formula>
    </cfRule>
    <cfRule type="expression" dxfId="315" priority="224">
      <formula>$B8="NSO"</formula>
    </cfRule>
    <cfRule type="expression" dxfId="314" priority="225">
      <formula>$B8="ab"</formula>
    </cfRule>
  </conditionalFormatting>
  <conditionalFormatting sqref="BT9:BT10">
    <cfRule type="expression" dxfId="313" priority="220">
      <formula>$B9="TC"</formula>
    </cfRule>
    <cfRule type="expression" dxfId="312" priority="221">
      <formula>$B9="NSO"</formula>
    </cfRule>
    <cfRule type="expression" dxfId="311" priority="222">
      <formula>$B9="ab"</formula>
    </cfRule>
  </conditionalFormatting>
  <conditionalFormatting sqref="BT9:BT10">
    <cfRule type="expression" dxfId="310" priority="219">
      <formula>$C9=0</formula>
    </cfRule>
  </conditionalFormatting>
  <conditionalFormatting sqref="BT9:BU10">
    <cfRule type="expression" dxfId="309" priority="218">
      <formula>$D9=0</formula>
    </cfRule>
  </conditionalFormatting>
  <conditionalFormatting sqref="BW9:BW108">
    <cfRule type="expression" dxfId="308" priority="217">
      <formula>$D9=0</formula>
    </cfRule>
  </conditionalFormatting>
  <conditionalFormatting sqref="BV8:BV108">
    <cfRule type="expression" dxfId="307" priority="214">
      <formula>$B8="TC"</formula>
    </cfRule>
    <cfRule type="expression" dxfId="306" priority="215">
      <formula>$B8="NSO"</formula>
    </cfRule>
    <cfRule type="expression" dxfId="305" priority="216">
      <formula>$B8="ab"</formula>
    </cfRule>
  </conditionalFormatting>
  <conditionalFormatting sqref="BX8:BX10">
    <cfRule type="expression" dxfId="304" priority="211">
      <formula>$B8="TC"</formula>
    </cfRule>
    <cfRule type="expression" dxfId="303" priority="212">
      <formula>$B8="NSO"</formula>
    </cfRule>
    <cfRule type="expression" dxfId="302" priority="213">
      <formula>$B8="ab"</formula>
    </cfRule>
  </conditionalFormatting>
  <conditionalFormatting sqref="BT9:BT10">
    <cfRule type="expression" dxfId="301" priority="208">
      <formula>$B9="TC"</formula>
    </cfRule>
    <cfRule type="expression" dxfId="300" priority="209">
      <formula>$B9="NSO"</formula>
    </cfRule>
    <cfRule type="expression" dxfId="299" priority="210">
      <formula>$B9="ab"</formula>
    </cfRule>
  </conditionalFormatting>
  <conditionalFormatting sqref="BT9:BT10">
    <cfRule type="expression" dxfId="298" priority="207">
      <formula>$C9=0</formula>
    </cfRule>
  </conditionalFormatting>
  <conditionalFormatting sqref="BT9:BU10">
    <cfRule type="expression" dxfId="297" priority="206">
      <formula>$D9=0</formula>
    </cfRule>
  </conditionalFormatting>
  <conditionalFormatting sqref="BW9:BW108">
    <cfRule type="expression" dxfId="296" priority="205">
      <formula>$D9=0</formula>
    </cfRule>
  </conditionalFormatting>
  <conditionalFormatting sqref="BV8:BV108">
    <cfRule type="expression" dxfId="295" priority="202">
      <formula>$B8="TC"</formula>
    </cfRule>
    <cfRule type="expression" dxfId="294" priority="203">
      <formula>$B8="NSO"</formula>
    </cfRule>
    <cfRule type="expression" dxfId="293" priority="204">
      <formula>$B8="ab"</formula>
    </cfRule>
  </conditionalFormatting>
  <conditionalFormatting sqref="BX8:BX10">
    <cfRule type="expression" dxfId="292" priority="199">
      <formula>$B8="TC"</formula>
    </cfRule>
    <cfRule type="expression" dxfId="291" priority="200">
      <formula>$B8="NSO"</formula>
    </cfRule>
    <cfRule type="expression" dxfId="290" priority="201">
      <formula>$B8="ab"</formula>
    </cfRule>
  </conditionalFormatting>
  <conditionalFormatting sqref="BV9:BV108">
    <cfRule type="expression" dxfId="289" priority="196">
      <formula>$B9="TC"</formula>
    </cfRule>
    <cfRule type="expression" dxfId="288" priority="197">
      <formula>$B9="NSO"</formula>
    </cfRule>
    <cfRule type="expression" dxfId="287" priority="198">
      <formula>$B9="ab"</formula>
    </cfRule>
  </conditionalFormatting>
  <conditionalFormatting sqref="BX9:BX10">
    <cfRule type="expression" dxfId="286" priority="193">
      <formula>$B9="TC"</formula>
    </cfRule>
    <cfRule type="expression" dxfId="285" priority="194">
      <formula>$B9="NSO"</formula>
    </cfRule>
    <cfRule type="expression" dxfId="284" priority="195">
      <formula>$B9="ab"</formula>
    </cfRule>
  </conditionalFormatting>
  <conditionalFormatting sqref="CE10:CE108">
    <cfRule type="expression" dxfId="283" priority="190">
      <formula>$B10="TC"</formula>
    </cfRule>
    <cfRule type="expression" dxfId="282" priority="191">
      <formula>$B10="NSO"</formula>
    </cfRule>
    <cfRule type="expression" dxfId="281" priority="192">
      <formula>$B10="ab"</formula>
    </cfRule>
  </conditionalFormatting>
  <conditionalFormatting sqref="CE10:CE108">
    <cfRule type="expression" dxfId="280" priority="189">
      <formula>$C10=0</formula>
    </cfRule>
  </conditionalFormatting>
  <conditionalFormatting sqref="BV8:BV108">
    <cfRule type="expression" dxfId="279" priority="186">
      <formula>$B8="TC"</formula>
    </cfRule>
    <cfRule type="expression" dxfId="278" priority="187">
      <formula>$B8="NSO"</formula>
    </cfRule>
    <cfRule type="expression" dxfId="277" priority="188">
      <formula>$B8="ab"</formula>
    </cfRule>
  </conditionalFormatting>
  <conditionalFormatting sqref="BX8:BX10">
    <cfRule type="expression" dxfId="276" priority="183">
      <formula>$B8="TC"</formula>
    </cfRule>
    <cfRule type="expression" dxfId="275" priority="184">
      <formula>$B8="NSO"</formula>
    </cfRule>
    <cfRule type="expression" dxfId="274" priority="185">
      <formula>$B8="ab"</formula>
    </cfRule>
  </conditionalFormatting>
  <conditionalFormatting sqref="BV8:BV108">
    <cfRule type="expression" dxfId="273" priority="180">
      <formula>$B8="TC"</formula>
    </cfRule>
    <cfRule type="expression" dxfId="272" priority="181">
      <formula>$B8="NSO"</formula>
    </cfRule>
    <cfRule type="expression" dxfId="271" priority="182">
      <formula>$B8="ab"</formula>
    </cfRule>
  </conditionalFormatting>
  <conditionalFormatting sqref="BX8:BX10">
    <cfRule type="expression" dxfId="270" priority="177">
      <formula>$B8="TC"</formula>
    </cfRule>
    <cfRule type="expression" dxfId="269" priority="178">
      <formula>$B8="NSO"</formula>
    </cfRule>
    <cfRule type="expression" dxfId="268" priority="179">
      <formula>$B8="ab"</formula>
    </cfRule>
  </conditionalFormatting>
  <conditionalFormatting sqref="BV9:BV108">
    <cfRule type="expression" dxfId="267" priority="174">
      <formula>$B9="TC"</formula>
    </cfRule>
    <cfRule type="expression" dxfId="266" priority="175">
      <formula>$B9="NSO"</formula>
    </cfRule>
    <cfRule type="expression" dxfId="265" priority="176">
      <formula>$B9="ab"</formula>
    </cfRule>
  </conditionalFormatting>
  <conditionalFormatting sqref="BX9:BX10">
    <cfRule type="expression" dxfId="264" priority="171">
      <formula>$B9="TC"</formula>
    </cfRule>
    <cfRule type="expression" dxfId="263" priority="172">
      <formula>$B9="NSO"</formula>
    </cfRule>
    <cfRule type="expression" dxfId="262" priority="173">
      <formula>$B9="ab"</formula>
    </cfRule>
  </conditionalFormatting>
  <conditionalFormatting sqref="BV8:BV108">
    <cfRule type="expression" dxfId="261" priority="168">
      <formula>$B8="TC"</formula>
    </cfRule>
    <cfRule type="expression" dxfId="260" priority="169">
      <formula>$B8="NSO"</formula>
    </cfRule>
    <cfRule type="expression" dxfId="259" priority="170">
      <formula>$B8="ab"</formula>
    </cfRule>
  </conditionalFormatting>
  <conditionalFormatting sqref="BX8:BX10">
    <cfRule type="expression" dxfId="258" priority="165">
      <formula>$B8="TC"</formula>
    </cfRule>
    <cfRule type="expression" dxfId="257" priority="166">
      <formula>$B8="NSO"</formula>
    </cfRule>
    <cfRule type="expression" dxfId="256" priority="167">
      <formula>$B8="ab"</formula>
    </cfRule>
  </conditionalFormatting>
  <conditionalFormatting sqref="BT9:BT10">
    <cfRule type="expression" dxfId="255" priority="162">
      <formula>$B9="TC"</formula>
    </cfRule>
    <cfRule type="expression" dxfId="254" priority="163">
      <formula>$B9="NSO"</formula>
    </cfRule>
    <cfRule type="expression" dxfId="253" priority="164">
      <formula>$B9="ab"</formula>
    </cfRule>
  </conditionalFormatting>
  <conditionalFormatting sqref="BT9:BT10">
    <cfRule type="expression" dxfId="252" priority="161">
      <formula>$C9=0</formula>
    </cfRule>
  </conditionalFormatting>
  <conditionalFormatting sqref="BT9:BU10">
    <cfRule type="expression" dxfId="251" priority="160">
      <formula>$D9=0</formula>
    </cfRule>
  </conditionalFormatting>
  <conditionalFormatting sqref="BW9:BW108">
    <cfRule type="expression" dxfId="250" priority="159">
      <formula>$D9=0</formula>
    </cfRule>
  </conditionalFormatting>
  <conditionalFormatting sqref="BV8:BV108">
    <cfRule type="expression" dxfId="249" priority="156">
      <formula>$B8="TC"</formula>
    </cfRule>
    <cfRule type="expression" dxfId="248" priority="157">
      <formula>$B8="NSO"</formula>
    </cfRule>
    <cfRule type="expression" dxfId="247" priority="158">
      <formula>$B8="ab"</formula>
    </cfRule>
  </conditionalFormatting>
  <conditionalFormatting sqref="BX8:BX10">
    <cfRule type="expression" dxfId="246" priority="153">
      <formula>$B8="TC"</formula>
    </cfRule>
    <cfRule type="expression" dxfId="245" priority="154">
      <formula>$B8="NSO"</formula>
    </cfRule>
    <cfRule type="expression" dxfId="244" priority="155">
      <formula>$B8="ab"</formula>
    </cfRule>
  </conditionalFormatting>
  <conditionalFormatting sqref="BT9:BT10">
    <cfRule type="expression" dxfId="243" priority="150">
      <formula>$B9="TC"</formula>
    </cfRule>
    <cfRule type="expression" dxfId="242" priority="151">
      <formula>$B9="NSO"</formula>
    </cfRule>
    <cfRule type="expression" dxfId="241" priority="152">
      <formula>$B9="ab"</formula>
    </cfRule>
  </conditionalFormatting>
  <conditionalFormatting sqref="BT9:BT10">
    <cfRule type="expression" dxfId="240" priority="149">
      <formula>$C9=0</formula>
    </cfRule>
  </conditionalFormatting>
  <conditionalFormatting sqref="BT9:BU10">
    <cfRule type="expression" dxfId="239" priority="148">
      <formula>$D9=0</formula>
    </cfRule>
  </conditionalFormatting>
  <conditionalFormatting sqref="BW9:BW108">
    <cfRule type="expression" dxfId="238" priority="147">
      <formula>$D9=0</formula>
    </cfRule>
  </conditionalFormatting>
  <conditionalFormatting sqref="BV8:BV108">
    <cfRule type="expression" dxfId="237" priority="144">
      <formula>$B8="TC"</formula>
    </cfRule>
    <cfRule type="expression" dxfId="236" priority="145">
      <formula>$B8="NSO"</formula>
    </cfRule>
    <cfRule type="expression" dxfId="235" priority="146">
      <formula>$B8="ab"</formula>
    </cfRule>
  </conditionalFormatting>
  <conditionalFormatting sqref="BX8:BX10">
    <cfRule type="expression" dxfId="234" priority="141">
      <formula>$B8="TC"</formula>
    </cfRule>
    <cfRule type="expression" dxfId="233" priority="142">
      <formula>$B8="NSO"</formula>
    </cfRule>
    <cfRule type="expression" dxfId="232" priority="143">
      <formula>$B8="ab"</formula>
    </cfRule>
  </conditionalFormatting>
  <conditionalFormatting sqref="BV8:BV108">
    <cfRule type="expression" dxfId="231" priority="138">
      <formula>$B8="TC"</formula>
    </cfRule>
    <cfRule type="expression" dxfId="230" priority="139">
      <formula>$B8="NSO"</formula>
    </cfRule>
    <cfRule type="expression" dxfId="229" priority="140">
      <formula>$B8="ab"</formula>
    </cfRule>
  </conditionalFormatting>
  <conditionalFormatting sqref="BX8:BX10">
    <cfRule type="expression" dxfId="228" priority="135">
      <formula>$B8="TC"</formula>
    </cfRule>
    <cfRule type="expression" dxfId="227" priority="136">
      <formula>$B8="NSO"</formula>
    </cfRule>
    <cfRule type="expression" dxfId="226" priority="137">
      <formula>$B8="ab"</formula>
    </cfRule>
  </conditionalFormatting>
  <conditionalFormatting sqref="BV9:BV108">
    <cfRule type="expression" dxfId="225" priority="132">
      <formula>$B9="TC"</formula>
    </cfRule>
    <cfRule type="expression" dxfId="224" priority="133">
      <formula>$B9="NSO"</formula>
    </cfRule>
    <cfRule type="expression" dxfId="223" priority="134">
      <formula>$B9="ab"</formula>
    </cfRule>
  </conditionalFormatting>
  <conditionalFormatting sqref="BX9:BX10">
    <cfRule type="expression" dxfId="222" priority="129">
      <formula>$B9="TC"</formula>
    </cfRule>
    <cfRule type="expression" dxfId="221" priority="130">
      <formula>$B9="NSO"</formula>
    </cfRule>
    <cfRule type="expression" dxfId="220" priority="131">
      <formula>$B9="ab"</formula>
    </cfRule>
  </conditionalFormatting>
  <conditionalFormatting sqref="BV8:BV108">
    <cfRule type="expression" dxfId="219" priority="126">
      <formula>$B8="TC"</formula>
    </cfRule>
    <cfRule type="expression" dxfId="218" priority="127">
      <formula>$B8="NSO"</formula>
    </cfRule>
    <cfRule type="expression" dxfId="217" priority="128">
      <formula>$B8="ab"</formula>
    </cfRule>
  </conditionalFormatting>
  <conditionalFormatting sqref="BX8:BX10">
    <cfRule type="expression" dxfId="216" priority="123">
      <formula>$B8="TC"</formula>
    </cfRule>
    <cfRule type="expression" dxfId="215" priority="124">
      <formula>$B8="NSO"</formula>
    </cfRule>
    <cfRule type="expression" dxfId="214" priority="125">
      <formula>$B8="ab"</formula>
    </cfRule>
  </conditionalFormatting>
  <conditionalFormatting sqref="BT9:BT10">
    <cfRule type="expression" dxfId="213" priority="120">
      <formula>$B9="TC"</formula>
    </cfRule>
    <cfRule type="expression" dxfId="212" priority="121">
      <formula>$B9="NSO"</formula>
    </cfRule>
    <cfRule type="expression" dxfId="211" priority="122">
      <formula>$B9="ab"</formula>
    </cfRule>
  </conditionalFormatting>
  <conditionalFormatting sqref="BT9:BT10">
    <cfRule type="expression" dxfId="210" priority="119">
      <formula>$C9=0</formula>
    </cfRule>
  </conditionalFormatting>
  <conditionalFormatting sqref="BT9:BU10">
    <cfRule type="expression" dxfId="209" priority="118">
      <formula>$D9=0</formula>
    </cfRule>
  </conditionalFormatting>
  <conditionalFormatting sqref="BW9:BW108">
    <cfRule type="expression" dxfId="208" priority="117">
      <formula>$D9=0</formula>
    </cfRule>
  </conditionalFormatting>
  <conditionalFormatting sqref="BV8:BV108">
    <cfRule type="expression" dxfId="207" priority="114">
      <formula>$B8="TC"</formula>
    </cfRule>
    <cfRule type="expression" dxfId="206" priority="115">
      <formula>$B8="NSO"</formula>
    </cfRule>
    <cfRule type="expression" dxfId="205" priority="116">
      <formula>$B8="ab"</formula>
    </cfRule>
  </conditionalFormatting>
  <conditionalFormatting sqref="BX8:BX10">
    <cfRule type="expression" dxfId="204" priority="111">
      <formula>$B8="TC"</formula>
    </cfRule>
    <cfRule type="expression" dxfId="203" priority="112">
      <formula>$B8="NSO"</formula>
    </cfRule>
    <cfRule type="expression" dxfId="202" priority="113">
      <formula>$B8="ab"</formula>
    </cfRule>
  </conditionalFormatting>
  <conditionalFormatting sqref="BT9:BT10">
    <cfRule type="expression" dxfId="201" priority="108">
      <formula>$B9="TC"</formula>
    </cfRule>
    <cfRule type="expression" dxfId="200" priority="109">
      <formula>$B9="NSO"</formula>
    </cfRule>
    <cfRule type="expression" dxfId="199" priority="110">
      <formula>$B9="ab"</formula>
    </cfRule>
  </conditionalFormatting>
  <conditionalFormatting sqref="BT9:BT10">
    <cfRule type="expression" dxfId="198" priority="107">
      <formula>$C9=0</formula>
    </cfRule>
  </conditionalFormatting>
  <conditionalFormatting sqref="BT9:BU10">
    <cfRule type="expression" dxfId="197" priority="106">
      <formula>$D9=0</formula>
    </cfRule>
  </conditionalFormatting>
  <conditionalFormatting sqref="BW9:BW108">
    <cfRule type="expression" dxfId="196" priority="105">
      <formula>$D9=0</formula>
    </cfRule>
  </conditionalFormatting>
  <conditionalFormatting sqref="BV8:BV108">
    <cfRule type="expression" dxfId="195" priority="102">
      <formula>$B8="TC"</formula>
    </cfRule>
    <cfRule type="expression" dxfId="194" priority="103">
      <formula>$B8="NSO"</formula>
    </cfRule>
    <cfRule type="expression" dxfId="193" priority="104">
      <formula>$B8="ab"</formula>
    </cfRule>
  </conditionalFormatting>
  <conditionalFormatting sqref="BX8:BX10">
    <cfRule type="expression" dxfId="192" priority="99">
      <formula>$B8="TC"</formula>
    </cfRule>
    <cfRule type="expression" dxfId="191" priority="100">
      <formula>$B8="NSO"</formula>
    </cfRule>
    <cfRule type="expression" dxfId="190" priority="101">
      <formula>$B8="ab"</formula>
    </cfRule>
  </conditionalFormatting>
  <conditionalFormatting sqref="BV9:BV108">
    <cfRule type="expression" dxfId="189" priority="96">
      <formula>$B9="TC"</formula>
    </cfRule>
    <cfRule type="expression" dxfId="188" priority="97">
      <formula>$B9="NSO"</formula>
    </cfRule>
    <cfRule type="expression" dxfId="187" priority="98">
      <formula>$B9="ab"</formula>
    </cfRule>
  </conditionalFormatting>
  <conditionalFormatting sqref="BX9:BX10">
    <cfRule type="expression" dxfId="186" priority="93">
      <formula>$B9="TC"</formula>
    </cfRule>
    <cfRule type="expression" dxfId="185" priority="94">
      <formula>$B9="NSO"</formula>
    </cfRule>
    <cfRule type="expression" dxfId="184" priority="95">
      <formula>$B9="ab"</formula>
    </cfRule>
  </conditionalFormatting>
  <conditionalFormatting sqref="BV8:BV108">
    <cfRule type="expression" dxfId="183" priority="90">
      <formula>$B8="TC"</formula>
    </cfRule>
    <cfRule type="expression" dxfId="182" priority="91">
      <formula>$B8="NSO"</formula>
    </cfRule>
    <cfRule type="expression" dxfId="181" priority="92">
      <formula>$B8="ab"</formula>
    </cfRule>
  </conditionalFormatting>
  <conditionalFormatting sqref="BX8:BX10">
    <cfRule type="expression" dxfId="180" priority="87">
      <formula>$B8="TC"</formula>
    </cfRule>
    <cfRule type="expression" dxfId="179" priority="88">
      <formula>$B8="NSO"</formula>
    </cfRule>
    <cfRule type="expression" dxfId="178" priority="89">
      <formula>$B8="ab"</formula>
    </cfRule>
  </conditionalFormatting>
  <conditionalFormatting sqref="BT9:BT10">
    <cfRule type="expression" dxfId="177" priority="84">
      <formula>$B9="TC"</formula>
    </cfRule>
    <cfRule type="expression" dxfId="176" priority="85">
      <formula>$B9="NSO"</formula>
    </cfRule>
    <cfRule type="expression" dxfId="175" priority="86">
      <formula>$B9="ab"</formula>
    </cfRule>
  </conditionalFormatting>
  <conditionalFormatting sqref="BT9:BT10">
    <cfRule type="expression" dxfId="174" priority="83">
      <formula>$C9=0</formula>
    </cfRule>
  </conditionalFormatting>
  <conditionalFormatting sqref="BT9:BU10">
    <cfRule type="expression" dxfId="173" priority="82">
      <formula>$D9=0</formula>
    </cfRule>
  </conditionalFormatting>
  <conditionalFormatting sqref="BW9:BW108">
    <cfRule type="expression" dxfId="172" priority="81">
      <formula>$D9=0</formula>
    </cfRule>
  </conditionalFormatting>
  <conditionalFormatting sqref="BV8:BV108">
    <cfRule type="expression" dxfId="171" priority="78">
      <formula>$B8="TC"</formula>
    </cfRule>
    <cfRule type="expression" dxfId="170" priority="79">
      <formula>$B8="NSO"</formula>
    </cfRule>
    <cfRule type="expression" dxfId="169" priority="80">
      <formula>$B8="ab"</formula>
    </cfRule>
  </conditionalFormatting>
  <conditionalFormatting sqref="BX8:BX10">
    <cfRule type="expression" dxfId="168" priority="75">
      <formula>$B8="TC"</formula>
    </cfRule>
    <cfRule type="expression" dxfId="167" priority="76">
      <formula>$B8="NSO"</formula>
    </cfRule>
    <cfRule type="expression" dxfId="166" priority="77">
      <formula>$B8="ab"</formula>
    </cfRule>
  </conditionalFormatting>
  <conditionalFormatting sqref="BT9:BT10">
    <cfRule type="expression" dxfId="165" priority="72">
      <formula>$B9="TC"</formula>
    </cfRule>
    <cfRule type="expression" dxfId="164" priority="73">
      <formula>$B9="NSO"</formula>
    </cfRule>
    <cfRule type="expression" dxfId="163" priority="74">
      <formula>$B9="ab"</formula>
    </cfRule>
  </conditionalFormatting>
  <conditionalFormatting sqref="BT9:BT10">
    <cfRule type="expression" dxfId="162" priority="71">
      <formula>$C9=0</formula>
    </cfRule>
  </conditionalFormatting>
  <conditionalFormatting sqref="BT9:BU10">
    <cfRule type="expression" dxfId="161" priority="70">
      <formula>$D9=0</formula>
    </cfRule>
  </conditionalFormatting>
  <conditionalFormatting sqref="BW9:BW108">
    <cfRule type="expression" dxfId="160" priority="69">
      <formula>$D9=0</formula>
    </cfRule>
  </conditionalFormatting>
  <conditionalFormatting sqref="BV8:BV108">
    <cfRule type="expression" dxfId="159" priority="66">
      <formula>$B8="TC"</formula>
    </cfRule>
    <cfRule type="expression" dxfId="158" priority="67">
      <formula>$B8="NSO"</formula>
    </cfRule>
    <cfRule type="expression" dxfId="157" priority="68">
      <formula>$B8="ab"</formula>
    </cfRule>
  </conditionalFormatting>
  <conditionalFormatting sqref="BX8:BX10">
    <cfRule type="expression" dxfId="156" priority="63">
      <formula>$B8="TC"</formula>
    </cfRule>
    <cfRule type="expression" dxfId="155" priority="64">
      <formula>$B8="NSO"</formula>
    </cfRule>
    <cfRule type="expression" dxfId="154" priority="65">
      <formula>$B8="ab"</formula>
    </cfRule>
  </conditionalFormatting>
  <conditionalFormatting sqref="BT9:BT10">
    <cfRule type="expression" dxfId="153" priority="60">
      <formula>$B9="TC"</formula>
    </cfRule>
    <cfRule type="expression" dxfId="152" priority="61">
      <formula>$B9="NSO"</formula>
    </cfRule>
    <cfRule type="expression" dxfId="151" priority="62">
      <formula>$B9="ab"</formula>
    </cfRule>
  </conditionalFormatting>
  <conditionalFormatting sqref="BT9:BT10">
    <cfRule type="expression" dxfId="150" priority="59">
      <formula>$C9=0</formula>
    </cfRule>
  </conditionalFormatting>
  <conditionalFormatting sqref="BT9:BU10 BV9:CA9 BY10:BY108 CA10:CA108 BV10:BW108">
    <cfRule type="expression" dxfId="149" priority="58">
      <formula>$D9=0</formula>
    </cfRule>
  </conditionalFormatting>
  <conditionalFormatting sqref="BW9:BW108">
    <cfRule type="expression" dxfId="148" priority="57">
      <formula>$D9=0</formula>
    </cfRule>
  </conditionalFormatting>
  <conditionalFormatting sqref="BV9:BV108">
    <cfRule type="expression" dxfId="147" priority="54">
      <formula>$B9="TC"</formula>
    </cfRule>
    <cfRule type="expression" dxfId="146" priority="55">
      <formula>$B9="NSO"</formula>
    </cfRule>
    <cfRule type="expression" dxfId="145" priority="56">
      <formula>$B9="ab"</formula>
    </cfRule>
  </conditionalFormatting>
  <conditionalFormatting sqref="BV9:BV108">
    <cfRule type="expression" dxfId="144" priority="53">
      <formula>$D9=0</formula>
    </cfRule>
  </conditionalFormatting>
  <conditionalFormatting sqref="CX9:CX10">
    <cfRule type="expression" dxfId="143" priority="50">
      <formula>$B9="TC"</formula>
    </cfRule>
    <cfRule type="expression" dxfId="142" priority="51">
      <formula>$B9="NSO"</formula>
    </cfRule>
    <cfRule type="expression" dxfId="141" priority="52">
      <formula>$B9="ab"</formula>
    </cfRule>
  </conditionalFormatting>
  <conditionalFormatting sqref="CX9:CX10">
    <cfRule type="expression" dxfId="140" priority="49">
      <formula>$C9=0</formula>
    </cfRule>
  </conditionalFormatting>
  <conditionalFormatting sqref="CX9:CX10">
    <cfRule type="expression" dxfId="139" priority="46">
      <formula>$B9="TC"</formula>
    </cfRule>
    <cfRule type="expression" dxfId="138" priority="47">
      <formula>$B9="NSO"</formula>
    </cfRule>
    <cfRule type="expression" dxfId="137" priority="48">
      <formula>$B9="ab"</formula>
    </cfRule>
  </conditionalFormatting>
  <conditionalFormatting sqref="CX9:CX10">
    <cfRule type="expression" dxfId="136" priority="45">
      <formula>$C9=0</formula>
    </cfRule>
  </conditionalFormatting>
  <conditionalFormatting sqref="DA9:DC108">
    <cfRule type="expression" dxfId="135" priority="42">
      <formula>$B9="TC"</formula>
    </cfRule>
    <cfRule type="expression" dxfId="134" priority="43">
      <formula>$B9="NSO"</formula>
    </cfRule>
    <cfRule type="expression" dxfId="133" priority="44">
      <formula>$B9="ab"</formula>
    </cfRule>
  </conditionalFormatting>
  <conditionalFormatting sqref="DA9:DC108">
    <cfRule type="expression" dxfId="132" priority="41">
      <formula>$C9=0</formula>
    </cfRule>
  </conditionalFormatting>
  <conditionalFormatting sqref="DA9:DC108">
    <cfRule type="expression" dxfId="131" priority="38">
      <formula>$B9="TC"</formula>
    </cfRule>
    <cfRule type="expression" dxfId="130" priority="39">
      <formula>$B9="NSO"</formula>
    </cfRule>
    <cfRule type="expression" dxfId="129" priority="40">
      <formula>$B9="ab"</formula>
    </cfRule>
  </conditionalFormatting>
  <conditionalFormatting sqref="DA9:DC108">
    <cfRule type="expression" dxfId="128" priority="37">
      <formula>$C9=0</formula>
    </cfRule>
  </conditionalFormatting>
  <conditionalFormatting sqref="CX9:CX108">
    <cfRule type="expression" dxfId="127" priority="34">
      <formula>$B9="TC"</formula>
    </cfRule>
    <cfRule type="expression" dxfId="126" priority="35">
      <formula>$B9="NSO"</formula>
    </cfRule>
    <cfRule type="expression" dxfId="125" priority="36">
      <formula>$B9="ab"</formula>
    </cfRule>
  </conditionalFormatting>
  <conditionalFormatting sqref="CX9:CX108">
    <cfRule type="expression" dxfId="124" priority="33">
      <formula>$C9=0</formula>
    </cfRule>
  </conditionalFormatting>
  <conditionalFormatting sqref="CX9:CX108">
    <cfRule type="expression" dxfId="123" priority="30">
      <formula>$B9="TC"</formula>
    </cfRule>
    <cfRule type="expression" dxfId="122" priority="31">
      <formula>$B9="NSO"</formula>
    </cfRule>
    <cfRule type="expression" dxfId="121" priority="32">
      <formula>$B9="ab"</formula>
    </cfRule>
  </conditionalFormatting>
  <conditionalFormatting sqref="CX9:CX108">
    <cfRule type="expression" dxfId="120" priority="29">
      <formula>$C9=0</formula>
    </cfRule>
  </conditionalFormatting>
  <conditionalFormatting sqref="DA9:DA108">
    <cfRule type="expression" dxfId="119" priority="26">
      <formula>$B9="TC"</formula>
    </cfRule>
    <cfRule type="expression" dxfId="118" priority="27">
      <formula>$B9="NSO"</formula>
    </cfRule>
    <cfRule type="expression" dxfId="117" priority="28">
      <formula>$B9="ab"</formula>
    </cfRule>
  </conditionalFormatting>
  <conditionalFormatting sqref="DA9:DA108">
    <cfRule type="expression" dxfId="116" priority="25">
      <formula>$C9=0</formula>
    </cfRule>
  </conditionalFormatting>
  <conditionalFormatting sqref="DA9:DA108">
    <cfRule type="expression" dxfId="115" priority="22">
      <formula>$B9="TC"</formula>
    </cfRule>
    <cfRule type="expression" dxfId="114" priority="23">
      <formula>$B9="NSO"</formula>
    </cfRule>
    <cfRule type="expression" dxfId="113" priority="24">
      <formula>$B9="ab"</formula>
    </cfRule>
  </conditionalFormatting>
  <conditionalFormatting sqref="DA9:DA108">
    <cfRule type="expression" dxfId="112" priority="21">
      <formula>$C9=0</formula>
    </cfRule>
  </conditionalFormatting>
  <conditionalFormatting sqref="DG9:DG108">
    <cfRule type="expression" dxfId="111" priority="18">
      <formula>$B9="TC"</formula>
    </cfRule>
    <cfRule type="expression" dxfId="110" priority="19">
      <formula>$B9="NSO"</formula>
    </cfRule>
    <cfRule type="expression" dxfId="109" priority="20">
      <formula>$B9="ab"</formula>
    </cfRule>
  </conditionalFormatting>
  <conditionalFormatting sqref="DG9:DG108">
    <cfRule type="expression" dxfId="108" priority="17">
      <formula>$C9=0</formula>
    </cfRule>
  </conditionalFormatting>
  <conditionalFormatting sqref="DG9:DG108">
    <cfRule type="expression" dxfId="107" priority="16">
      <formula>$D9=0</formula>
    </cfRule>
  </conditionalFormatting>
  <conditionalFormatting sqref="DG9:DG108">
    <cfRule type="expression" dxfId="106" priority="13">
      <formula>$B9="TC"</formula>
    </cfRule>
    <cfRule type="expression" dxfId="105" priority="14">
      <formula>$B9="NSO"</formula>
    </cfRule>
    <cfRule type="expression" dxfId="104" priority="15">
      <formula>$B9="ab"</formula>
    </cfRule>
  </conditionalFormatting>
  <conditionalFormatting sqref="DG9:DG108">
    <cfRule type="expression" dxfId="103" priority="12">
      <formula>$C9=0</formula>
    </cfRule>
  </conditionalFormatting>
  <conditionalFormatting sqref="DG9:DG108">
    <cfRule type="expression" dxfId="102" priority="11">
      <formula>$D9=0</formula>
    </cfRule>
  </conditionalFormatting>
  <conditionalFormatting sqref="DJ9:DJ108">
    <cfRule type="expression" dxfId="101" priority="8">
      <formula>$B9="TC"</formula>
    </cfRule>
    <cfRule type="expression" dxfId="100" priority="9">
      <formula>$B9="NSO"</formula>
    </cfRule>
    <cfRule type="expression" dxfId="99" priority="10">
      <formula>$B9="ab"</formula>
    </cfRule>
  </conditionalFormatting>
  <conditionalFormatting sqref="DJ9:DJ108">
    <cfRule type="expression" dxfId="98" priority="7">
      <formula>$C9=0</formula>
    </cfRule>
  </conditionalFormatting>
  <conditionalFormatting sqref="DJ9:DJ108">
    <cfRule type="expression" dxfId="97" priority="6">
      <formula>$D9=0</formula>
    </cfRule>
  </conditionalFormatting>
  <conditionalFormatting sqref="DJ9:DJ108">
    <cfRule type="expression" dxfId="96" priority="3">
      <formula>$B9="TC"</formula>
    </cfRule>
    <cfRule type="expression" dxfId="95" priority="4">
      <formula>$B9="NSO"</formula>
    </cfRule>
    <cfRule type="expression" dxfId="94" priority="5">
      <formula>$B9="ab"</formula>
    </cfRule>
  </conditionalFormatting>
  <conditionalFormatting sqref="DJ9:DJ108">
    <cfRule type="expression" dxfId="93" priority="2">
      <formula>$C9=0</formula>
    </cfRule>
  </conditionalFormatting>
  <conditionalFormatting sqref="DJ9:DJ108">
    <cfRule type="expression" dxfId="92" priority="1">
      <formula>$D9=0</formula>
    </cfRule>
  </conditionalFormatting>
  <dataValidations count="6">
    <dataValidation type="list" allowBlank="1" showInputMessage="1" showErrorMessage="1" sqref="J4:K4">
      <formula1>"0, (A), (B), (C), (D)"</formula1>
    </dataValidation>
    <dataValidation type="list" allowBlank="1" showInputMessage="1" showErrorMessage="1" sqref="G4:H4">
      <formula1>"0,1,2,3,4,5,6,7,8,9,11"</formula1>
    </dataValidation>
    <dataValidation type="list" allowBlank="1" showInputMessage="1" showErrorMessage="1" sqref="L4:EK4">
      <formula1>$J$110:$J$133</formula1>
    </dataValidation>
    <dataValidation type="list" allowBlank="1" showInputMessage="1" showErrorMessage="1" sqref="L3:EK3">
      <formula1>$I$110:$I$123</formula1>
    </dataValidation>
    <dataValidation type="whole" allowBlank="1" showInputMessage="1" showErrorMessage="1" sqref="EC9:EC108">
      <formula1>0</formula1>
      <formula2>EC$7</formula2>
    </dataValidation>
    <dataValidation type="custom" allowBlank="1" showInputMessage="1" showErrorMessage="1" error="कृपया सही वैल्यू भरें" sqref="L9:N108 P9:P108 R9:R108 X9:Z108 AB9:AB108 AD9:AD108 AJ9:AL108 AN9:AN108 AP9:AP108 AV9:AX108 AZ9:AZ108 BB9:BB108 BH9:BJ108 BL9:BL108 BN9:BN108 BT9:BV108 BX9:BX108 BZ9:BZ108 CF9:CH108 CJ9:CK108 CM9:CN108 CS9:CT108 CV9:CW108 CY9:CZ108 DE9:DF108 DH9:DI108 DP9:DR108 DV9:DX108 EB9:EB108 ED9:ED108 EF9:EF108 EH9:EH108">
      <formula1>OR(L9&lt;=L$7,L9="ML",L9="NA",L9="AB")</formula1>
    </dataValidation>
  </dataValidations>
  <pageMargins left="0.18" right="0.17" top="0.2" bottom="0.19" header="0.17" footer="0.16"/>
  <pageSetup paperSize="9" scale="62" orientation="portrait" r:id="rId1"/>
</worksheet>
</file>

<file path=xl/worksheets/sheet4.xml><?xml version="1.0" encoding="utf-8"?>
<worksheet xmlns="http://schemas.openxmlformats.org/spreadsheetml/2006/main" xmlns:r="http://schemas.openxmlformats.org/officeDocument/2006/relationships">
  <sheetPr>
    <tabColor rgb="FF4B10E0"/>
  </sheetPr>
  <dimension ref="A1:JK115"/>
  <sheetViews>
    <sheetView topLeftCell="DQ2" zoomScaleSheetLayoutView="44" workbookViewId="0">
      <selection activeCell="G19" sqref="G19"/>
    </sheetView>
  </sheetViews>
  <sheetFormatPr defaultColWidth="0" defaultRowHeight="15" zeroHeight="1"/>
  <cols>
    <col min="1" max="1" width="2.85546875" style="100" customWidth="1"/>
    <col min="2" max="2" width="5.7109375" style="100" customWidth="1"/>
    <col min="3" max="3" width="6.42578125" style="100" hidden="1" customWidth="1"/>
    <col min="4" max="4" width="9.28515625" style="100" customWidth="1"/>
    <col min="5" max="5" width="9.140625" style="100" hidden="1" customWidth="1"/>
    <col min="6" max="6" width="9.140625" style="100" customWidth="1"/>
    <col min="7" max="7" width="24.5703125" style="108" bestFit="1" customWidth="1"/>
    <col min="8" max="8" width="30.42578125" style="108" bestFit="1" customWidth="1"/>
    <col min="9" max="9" width="26" style="108" bestFit="1" customWidth="1"/>
    <col min="10" max="10" width="16" style="100" customWidth="1"/>
    <col min="11" max="18" width="5" style="100" customWidth="1"/>
    <col min="19" max="19" width="4" style="107" hidden="1" customWidth="1"/>
    <col min="20" max="20" width="4.42578125" style="107" hidden="1" customWidth="1"/>
    <col min="21" max="21" width="5" style="472" hidden="1" customWidth="1"/>
    <col min="22" max="30" width="5" style="100" customWidth="1"/>
    <col min="31" max="32" width="5" style="107" hidden="1" customWidth="1"/>
    <col min="33" max="33" width="5" style="472" hidden="1" customWidth="1"/>
    <col min="34" max="42" width="5" style="100" customWidth="1"/>
    <col min="43" max="44" width="5" style="107" hidden="1" customWidth="1"/>
    <col min="45" max="45" width="5" style="472" hidden="1" customWidth="1"/>
    <col min="46" max="54" width="5" style="100" customWidth="1"/>
    <col min="55" max="56" width="5" style="107" hidden="1" customWidth="1"/>
    <col min="57" max="57" width="5" style="472" hidden="1" customWidth="1"/>
    <col min="58" max="66" width="5" style="100" customWidth="1"/>
    <col min="67" max="67" width="5.42578125" style="107" hidden="1" customWidth="1"/>
    <col min="68" max="68" width="5.7109375" style="107" hidden="1" customWidth="1"/>
    <col min="69" max="69" width="5" style="472" hidden="1" customWidth="1"/>
    <col min="70" max="78" width="5" style="100" customWidth="1"/>
    <col min="79" max="80" width="5" style="107" hidden="1" customWidth="1"/>
    <col min="81" max="81" width="5" style="472" hidden="1" customWidth="1"/>
    <col min="82" max="82" width="5" style="100" customWidth="1"/>
    <col min="83" max="93" width="5.140625" style="100" customWidth="1"/>
    <col min="94" max="94" width="6.5703125" style="100" hidden="1" customWidth="1"/>
    <col min="95" max="95" width="5.140625" style="100" customWidth="1"/>
    <col min="96" max="97" width="5.140625" style="107" customWidth="1"/>
    <col min="98" max="98" width="5.140625" style="107" hidden="1" customWidth="1"/>
    <col min="99" max="100" width="5.140625" style="107" customWidth="1"/>
    <col min="101" max="101" width="5.140625" style="107" hidden="1" customWidth="1"/>
    <col min="102" max="103" width="5.140625" style="107" customWidth="1"/>
    <col min="104" max="104" width="5.140625" style="107" hidden="1" customWidth="1"/>
    <col min="105" max="115" width="5.140625" style="107" customWidth="1"/>
    <col min="116" max="116" width="6.5703125" style="107" customWidth="1"/>
    <col min="117" max="117" width="6.5703125" style="107" hidden="1" customWidth="1"/>
    <col min="118" max="118" width="5.140625" style="107" customWidth="1"/>
    <col min="119" max="122" width="5.5703125" style="100" customWidth="1"/>
    <col min="123" max="123" width="5.7109375" style="100" hidden="1" customWidth="1"/>
    <col min="124" max="124" width="4.5703125" style="100" customWidth="1"/>
    <col min="125" max="128" width="5.5703125" style="100" customWidth="1"/>
    <col min="129" max="129" width="5.5703125" style="100" hidden="1" customWidth="1"/>
    <col min="130" max="130" width="4" style="100" customWidth="1"/>
    <col min="131" max="138" width="5.140625" style="100" customWidth="1"/>
    <col min="139" max="139" width="9" style="100" hidden="1" customWidth="1"/>
    <col min="140" max="140" width="4" style="100" customWidth="1"/>
    <col min="141" max="146" width="10.140625" style="100" customWidth="1"/>
    <col min="147" max="147" width="10.140625" style="108" customWidth="1"/>
    <col min="148" max="148" width="19.28515625" style="108" customWidth="1"/>
    <col min="149" max="149" width="3.42578125" style="100" hidden="1" customWidth="1"/>
    <col min="150" max="150" width="9.28515625" style="100" customWidth="1"/>
    <col min="151" max="152" width="4.85546875" style="100" hidden="1" customWidth="1"/>
    <col min="153" max="153" width="0" style="100" hidden="1" customWidth="1"/>
    <col min="154" max="156" width="4.85546875" style="100" hidden="1" customWidth="1"/>
    <col min="157" max="165" width="0" style="100" hidden="1" customWidth="1"/>
    <col min="166" max="166" width="4.85546875" style="100" hidden="1" customWidth="1"/>
    <col min="167" max="167" width="0" style="100" hidden="1" customWidth="1"/>
    <col min="168" max="169" width="4.85546875" style="100" hidden="1" customWidth="1"/>
    <col min="170" max="170" width="0" style="100" hidden="1" customWidth="1"/>
    <col min="171" max="174" width="4.85546875" style="100" hidden="1" customWidth="1"/>
    <col min="175" max="192" width="0" style="100" hidden="1" customWidth="1"/>
    <col min="193" max="193" width="4.85546875" style="100" hidden="1" customWidth="1"/>
    <col min="194" max="206" width="0" style="100" hidden="1" customWidth="1"/>
    <col min="207" max="207" width="4.85546875" style="100" hidden="1" customWidth="1"/>
    <col min="208" max="216" width="0" style="100" hidden="1" customWidth="1"/>
    <col min="217" max="217" width="4.85546875" style="100" hidden="1" customWidth="1"/>
    <col min="218" max="218" width="0" style="100" hidden="1" customWidth="1"/>
    <col min="219" max="220" width="4.85546875" style="100" hidden="1" customWidth="1"/>
    <col min="221" max="221" width="0" style="100" hidden="1" customWidth="1"/>
    <col min="222" max="224" width="4.85546875" style="100" hidden="1" customWidth="1"/>
    <col min="225" max="233" width="0" style="100" hidden="1" customWidth="1"/>
    <col min="234" max="234" width="4.85546875" style="100" hidden="1" customWidth="1"/>
    <col min="235" max="235" width="0" style="100" hidden="1" customWidth="1"/>
    <col min="236" max="237" width="4.85546875" style="100" hidden="1" customWidth="1"/>
    <col min="238" max="238" width="0" style="100" hidden="1" customWidth="1"/>
    <col min="239" max="244" width="4.85546875" style="100" hidden="1" customWidth="1"/>
    <col min="245" max="245" width="0" style="100" hidden="1" customWidth="1"/>
    <col min="246" max="257" width="4.85546875" style="100" hidden="1" customWidth="1"/>
    <col min="258" max="258" width="0" style="100" hidden="1" customWidth="1"/>
    <col min="259" max="271" width="4.85546875" style="100" hidden="1" customWidth="1"/>
    <col min="272" max="16384" width="9.140625" style="100" hidden="1"/>
  </cols>
  <sheetData>
    <row r="1" spans="1:151" ht="15.75" thickBot="1">
      <c r="A1" s="122"/>
      <c r="B1" s="122"/>
      <c r="C1" s="122"/>
      <c r="D1" s="122"/>
      <c r="E1" s="122"/>
      <c r="F1" s="122"/>
      <c r="G1" s="122"/>
      <c r="H1" s="122"/>
      <c r="I1" s="122"/>
      <c r="J1" s="122"/>
      <c r="K1" s="122"/>
      <c r="L1" s="122"/>
      <c r="M1" s="122"/>
      <c r="N1" s="122"/>
      <c r="O1" s="122"/>
      <c r="P1" s="122"/>
      <c r="Q1" s="122"/>
      <c r="R1" s="122"/>
      <c r="S1" s="447"/>
      <c r="T1" s="447"/>
      <c r="U1" s="471"/>
      <c r="V1" s="122"/>
      <c r="W1" s="122"/>
      <c r="X1" s="122"/>
      <c r="Y1" s="122"/>
      <c r="Z1" s="122"/>
      <c r="AA1" s="122"/>
      <c r="AB1" s="122"/>
      <c r="AC1" s="122"/>
      <c r="AD1" s="122"/>
      <c r="AE1" s="447"/>
      <c r="AF1" s="447"/>
      <c r="AG1" s="471"/>
      <c r="AH1" s="122"/>
      <c r="AI1" s="122"/>
      <c r="AJ1" s="122"/>
      <c r="AK1" s="122"/>
      <c r="AL1" s="122"/>
      <c r="AM1" s="122"/>
      <c r="AN1" s="122"/>
      <c r="AO1" s="122"/>
      <c r="AP1" s="122"/>
      <c r="AQ1" s="447"/>
      <c r="AR1" s="447"/>
      <c r="AS1" s="471"/>
      <c r="AT1" s="122"/>
      <c r="AU1" s="122"/>
      <c r="AV1" s="122"/>
      <c r="AW1" s="122"/>
      <c r="AX1" s="122"/>
      <c r="AY1" s="122"/>
      <c r="AZ1" s="122"/>
      <c r="BA1" s="122"/>
      <c r="BB1" s="122"/>
      <c r="BC1" s="447"/>
      <c r="BD1" s="447"/>
      <c r="BE1" s="471"/>
      <c r="BF1" s="122"/>
      <c r="BG1" s="122"/>
      <c r="BH1" s="122"/>
      <c r="BI1" s="122"/>
      <c r="BJ1" s="122"/>
      <c r="BK1" s="122"/>
      <c r="BL1" s="122"/>
      <c r="BM1" s="122"/>
      <c r="BN1" s="122"/>
      <c r="BO1" s="447"/>
      <c r="BP1" s="447"/>
      <c r="BQ1" s="471"/>
      <c r="BR1" s="122"/>
      <c r="BS1" s="122"/>
      <c r="BT1" s="122"/>
      <c r="BU1" s="122"/>
      <c r="BV1" s="122"/>
      <c r="BW1" s="122"/>
      <c r="BX1" s="122"/>
      <c r="BY1" s="122"/>
      <c r="BZ1" s="122"/>
      <c r="CA1" s="447"/>
      <c r="CB1" s="447"/>
      <c r="CC1" s="471"/>
      <c r="CD1" s="122"/>
      <c r="CE1" s="122"/>
      <c r="CF1" s="122"/>
      <c r="CG1" s="122"/>
      <c r="CH1" s="122"/>
      <c r="CI1" s="122"/>
      <c r="CJ1" s="122"/>
      <c r="CK1" s="122"/>
      <c r="CL1" s="122"/>
      <c r="CM1" s="122"/>
      <c r="CN1" s="122"/>
      <c r="CO1" s="122"/>
      <c r="CP1" s="122"/>
      <c r="CQ1" s="122"/>
      <c r="CR1" s="447"/>
      <c r="CS1" s="447"/>
      <c r="CT1" s="447"/>
      <c r="CU1" s="447"/>
      <c r="CV1" s="447"/>
      <c r="CW1" s="447"/>
      <c r="CX1" s="447"/>
      <c r="CY1" s="447"/>
      <c r="CZ1" s="447"/>
      <c r="DA1" s="447"/>
      <c r="DB1" s="447"/>
      <c r="DC1" s="447"/>
      <c r="DD1" s="447"/>
      <c r="DE1" s="447"/>
      <c r="DF1" s="447"/>
      <c r="DG1" s="447"/>
      <c r="DH1" s="447"/>
      <c r="DI1" s="447"/>
      <c r="DJ1" s="447"/>
      <c r="DK1" s="447"/>
      <c r="DL1" s="447"/>
      <c r="DM1" s="447"/>
      <c r="DN1" s="447"/>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row>
    <row r="2" spans="1:151" ht="22.5" customHeight="1" thickBot="1">
      <c r="A2" s="1268"/>
      <c r="B2" s="1262" t="s">
        <v>118</v>
      </c>
      <c r="C2" s="1263"/>
      <c r="D2" s="1263"/>
      <c r="E2" s="1263"/>
      <c r="F2" s="1263"/>
      <c r="G2" s="1263"/>
      <c r="H2" s="1263"/>
      <c r="I2" s="1263"/>
      <c r="J2" s="1264"/>
      <c r="K2" s="1224" t="str">
        <f>'Result Entry'!L3</f>
        <v>HINDI</v>
      </c>
      <c r="L2" s="1225"/>
      <c r="M2" s="1225"/>
      <c r="N2" s="1225"/>
      <c r="O2" s="1225"/>
      <c r="P2" s="1225"/>
      <c r="Q2" s="1225"/>
      <c r="R2" s="1225"/>
      <c r="S2" s="1225"/>
      <c r="T2" s="1226"/>
      <c r="U2" s="1226"/>
      <c r="V2" s="1227"/>
      <c r="W2" s="1224" t="str">
        <f>'Result Entry'!X3</f>
        <v>ENGLISH</v>
      </c>
      <c r="X2" s="1225"/>
      <c r="Y2" s="1225"/>
      <c r="Z2" s="1225"/>
      <c r="AA2" s="1225"/>
      <c r="AB2" s="1225"/>
      <c r="AC2" s="1225"/>
      <c r="AD2" s="1225"/>
      <c r="AE2" s="1225"/>
      <c r="AF2" s="1226"/>
      <c r="AG2" s="1226"/>
      <c r="AH2" s="1227"/>
      <c r="AI2" s="1224" t="str">
        <f>'Result Entry'!AJ3</f>
        <v>SANSKRIT</v>
      </c>
      <c r="AJ2" s="1225"/>
      <c r="AK2" s="1225"/>
      <c r="AL2" s="1225"/>
      <c r="AM2" s="1225"/>
      <c r="AN2" s="1225"/>
      <c r="AO2" s="1225"/>
      <c r="AP2" s="1225"/>
      <c r="AQ2" s="1225"/>
      <c r="AR2" s="1226"/>
      <c r="AS2" s="1226"/>
      <c r="AT2" s="1227"/>
      <c r="AU2" s="1224" t="str">
        <f>'Result Entry'!AV3</f>
        <v>SCIENCE</v>
      </c>
      <c r="AV2" s="1225"/>
      <c r="AW2" s="1225"/>
      <c r="AX2" s="1225"/>
      <c r="AY2" s="1225"/>
      <c r="AZ2" s="1225"/>
      <c r="BA2" s="1225"/>
      <c r="BB2" s="1225"/>
      <c r="BC2" s="1225"/>
      <c r="BD2" s="1226"/>
      <c r="BE2" s="1226"/>
      <c r="BF2" s="1227"/>
      <c r="BG2" s="1224" t="str">
        <f>'Result Entry'!BH3</f>
        <v>MATHEMATICS</v>
      </c>
      <c r="BH2" s="1225"/>
      <c r="BI2" s="1225"/>
      <c r="BJ2" s="1225"/>
      <c r="BK2" s="1225"/>
      <c r="BL2" s="1225"/>
      <c r="BM2" s="1225"/>
      <c r="BN2" s="1225"/>
      <c r="BO2" s="1225"/>
      <c r="BP2" s="1226"/>
      <c r="BQ2" s="1226"/>
      <c r="BR2" s="1227"/>
      <c r="BS2" s="1224" t="str">
        <f>'Result Entry'!BT3</f>
        <v>SOCIAL SCIENCE</v>
      </c>
      <c r="BT2" s="1225"/>
      <c r="BU2" s="1225"/>
      <c r="BV2" s="1225"/>
      <c r="BW2" s="1225"/>
      <c r="BX2" s="1225"/>
      <c r="BY2" s="1225"/>
      <c r="BZ2" s="1225"/>
      <c r="CA2" s="1225"/>
      <c r="CB2" s="1226"/>
      <c r="CC2" s="1226"/>
      <c r="CD2" s="1227"/>
      <c r="CE2" s="1228" t="str">
        <f>'Result Entry'!CF3</f>
        <v>Fou. Of Info. Tech.</v>
      </c>
      <c r="CF2" s="1229"/>
      <c r="CG2" s="1229"/>
      <c r="CH2" s="1229"/>
      <c r="CI2" s="1229"/>
      <c r="CJ2" s="1229"/>
      <c r="CK2" s="1229"/>
      <c r="CL2" s="1229"/>
      <c r="CM2" s="1229"/>
      <c r="CN2" s="1229"/>
      <c r="CO2" s="1229"/>
      <c r="CP2" s="1229"/>
      <c r="CQ2" s="1230"/>
      <c r="CR2" s="1220" t="str">
        <f>'Result Entry'!CS3</f>
        <v>Health &amp; Phy. Edu.</v>
      </c>
      <c r="CS2" s="1221">
        <f>'Result Entry'!CT3</f>
        <v>0</v>
      </c>
      <c r="CT2" s="1221">
        <f>'Result Entry'!CU3</f>
        <v>0</v>
      </c>
      <c r="CU2" s="1222">
        <f>'Result Entry'!CV3</f>
        <v>0</v>
      </c>
      <c r="CV2" s="1222">
        <f>'Result Entry'!CW3</f>
        <v>0</v>
      </c>
      <c r="CW2" s="1222">
        <f>'Result Entry'!CX3</f>
        <v>0</v>
      </c>
      <c r="CX2" s="1222">
        <f>'Result Entry'!CY3</f>
        <v>0</v>
      </c>
      <c r="CY2" s="1222">
        <f>'Result Entry'!CZ3</f>
        <v>0</v>
      </c>
      <c r="CZ2" s="1222">
        <f>'Result Entry'!DA3</f>
        <v>0</v>
      </c>
      <c r="DA2" s="1222">
        <f>'Result Entry'!DB3</f>
        <v>0</v>
      </c>
      <c r="DB2" s="1222">
        <f>'Result Entry'!DC3</f>
        <v>0</v>
      </c>
      <c r="DC2" s="1222">
        <f>'Result Entry'!DD3</f>
        <v>0</v>
      </c>
      <c r="DD2" s="1222">
        <f>'Result Entry'!DE3</f>
        <v>0</v>
      </c>
      <c r="DE2" s="1222">
        <f>'Result Entry'!DF3</f>
        <v>0</v>
      </c>
      <c r="DF2" s="1222">
        <f>'Result Entry'!DG3</f>
        <v>0</v>
      </c>
      <c r="DG2" s="1222">
        <f>'Result Entry'!DH3</f>
        <v>0</v>
      </c>
      <c r="DH2" s="1222">
        <f>'Result Entry'!DI3</f>
        <v>0</v>
      </c>
      <c r="DI2" s="1222">
        <f>'Result Entry'!DJ3</f>
        <v>0</v>
      </c>
      <c r="DJ2" s="1222">
        <f>'Result Entry'!DK3</f>
        <v>0</v>
      </c>
      <c r="DK2" s="1222">
        <f>'Result Entry'!DL3</f>
        <v>0</v>
      </c>
      <c r="DL2" s="1222">
        <f>'Result Entry'!DM3</f>
        <v>0</v>
      </c>
      <c r="DM2" s="1222">
        <f>'Result Entry'!DN3</f>
        <v>0</v>
      </c>
      <c r="DN2" s="1223">
        <f>'Result Entry'!DO3</f>
        <v>0</v>
      </c>
      <c r="DO2" s="1200" t="str">
        <f>'Result Entry'!DP3</f>
        <v>S.U.P.W.</v>
      </c>
      <c r="DP2" s="1201"/>
      <c r="DQ2" s="1201"/>
      <c r="DR2" s="1201"/>
      <c r="DS2" s="1201"/>
      <c r="DT2" s="1202"/>
      <c r="DU2" s="1203" t="str">
        <f>'Result Entry'!DV3</f>
        <v>Art Education</v>
      </c>
      <c r="DV2" s="1204"/>
      <c r="DW2" s="1204"/>
      <c r="DX2" s="1204"/>
      <c r="DY2" s="1204"/>
      <c r="DZ2" s="1205"/>
      <c r="EA2" s="1243" t="str">
        <f>'Result Entry'!EB3</f>
        <v>H &amp; C RAJ</v>
      </c>
      <c r="EB2" s="1244"/>
      <c r="EC2" s="1244"/>
      <c r="ED2" s="1244"/>
      <c r="EE2" s="1244"/>
      <c r="EF2" s="1244"/>
      <c r="EG2" s="1244"/>
      <c r="EH2" s="1244"/>
      <c r="EI2" s="1244"/>
      <c r="EJ2" s="1245"/>
      <c r="EK2" s="1206" t="str">
        <f>'Result Entry'!EL3</f>
        <v>Attendance</v>
      </c>
      <c r="EL2" s="1207"/>
      <c r="EM2" s="1208"/>
      <c r="EN2" s="1181" t="str">
        <f>'Result Entry'!EO3</f>
        <v>Statics</v>
      </c>
      <c r="EO2" s="1182"/>
      <c r="EP2" s="1182"/>
      <c r="EQ2" s="1182"/>
      <c r="ER2" s="1182"/>
      <c r="ES2" s="1182"/>
      <c r="ET2" s="1183"/>
      <c r="EU2" s="1184" t="s">
        <v>50</v>
      </c>
    </row>
    <row r="3" spans="1:151" ht="15" customHeight="1">
      <c r="A3" s="1268"/>
      <c r="B3" s="1258" t="s">
        <v>120</v>
      </c>
      <c r="C3" s="1259"/>
      <c r="D3" s="1259"/>
      <c r="E3" s="1259"/>
      <c r="F3" s="1260" t="str">
        <f>CONCATENATE(Master!E8,Master!E11)</f>
        <v>Govt. Sr. Secondary School P.S.-Bapini (Jodhpur)</v>
      </c>
      <c r="G3" s="1260"/>
      <c r="H3" s="1260"/>
      <c r="I3" s="1260"/>
      <c r="J3" s="1261"/>
      <c r="K3" s="1187">
        <f>'Result Entry'!L4</f>
        <v>0</v>
      </c>
      <c r="L3" s="1187"/>
      <c r="M3" s="1187"/>
      <c r="N3" s="1187"/>
      <c r="O3" s="1187"/>
      <c r="P3" s="1187"/>
      <c r="Q3" s="1187"/>
      <c r="R3" s="1187"/>
      <c r="S3" s="1187"/>
      <c r="T3" s="1187"/>
      <c r="U3" s="1187"/>
      <c r="V3" s="1188"/>
      <c r="W3" s="1187">
        <f>'Result Entry'!X4</f>
        <v>0</v>
      </c>
      <c r="X3" s="1187"/>
      <c r="Y3" s="1187"/>
      <c r="Z3" s="1187"/>
      <c r="AA3" s="1187"/>
      <c r="AB3" s="1187"/>
      <c r="AC3" s="1187"/>
      <c r="AD3" s="1187"/>
      <c r="AE3" s="1187"/>
      <c r="AF3" s="1187"/>
      <c r="AG3" s="1187"/>
      <c r="AH3" s="1188"/>
      <c r="AI3" s="1187">
        <f>'Result Entry'!AJ4</f>
        <v>0</v>
      </c>
      <c r="AJ3" s="1187"/>
      <c r="AK3" s="1187"/>
      <c r="AL3" s="1187"/>
      <c r="AM3" s="1187"/>
      <c r="AN3" s="1187"/>
      <c r="AO3" s="1187"/>
      <c r="AP3" s="1187"/>
      <c r="AQ3" s="1187"/>
      <c r="AR3" s="1187"/>
      <c r="AS3" s="1187"/>
      <c r="AT3" s="1188"/>
      <c r="AU3" s="1187">
        <f>'Result Entry'!AV4</f>
        <v>0</v>
      </c>
      <c r="AV3" s="1187"/>
      <c r="AW3" s="1187"/>
      <c r="AX3" s="1187"/>
      <c r="AY3" s="1187"/>
      <c r="AZ3" s="1187"/>
      <c r="BA3" s="1187"/>
      <c r="BB3" s="1187"/>
      <c r="BC3" s="1187"/>
      <c r="BD3" s="1187"/>
      <c r="BE3" s="1187"/>
      <c r="BF3" s="1188"/>
      <c r="BG3" s="1187">
        <f>'Result Entry'!BH4</f>
        <v>0</v>
      </c>
      <c r="BH3" s="1187"/>
      <c r="BI3" s="1187"/>
      <c r="BJ3" s="1187"/>
      <c r="BK3" s="1187"/>
      <c r="BL3" s="1187"/>
      <c r="BM3" s="1187"/>
      <c r="BN3" s="1187"/>
      <c r="BO3" s="1187"/>
      <c r="BP3" s="1187"/>
      <c r="BQ3" s="1187"/>
      <c r="BR3" s="1188"/>
      <c r="BS3" s="1187">
        <f>'Result Entry'!BT4</f>
        <v>0</v>
      </c>
      <c r="BT3" s="1187"/>
      <c r="BU3" s="1187"/>
      <c r="BV3" s="1187"/>
      <c r="BW3" s="1187"/>
      <c r="BX3" s="1187"/>
      <c r="BY3" s="1187"/>
      <c r="BZ3" s="1187"/>
      <c r="CA3" s="1187"/>
      <c r="CB3" s="1187"/>
      <c r="CC3" s="1187"/>
      <c r="CD3" s="1188"/>
      <c r="CE3" s="1273" t="str">
        <f>'Result Entry'!CF4</f>
        <v>B</v>
      </c>
      <c r="CF3" s="1274"/>
      <c r="CG3" s="1274"/>
      <c r="CH3" s="1274"/>
      <c r="CI3" s="1274"/>
      <c r="CJ3" s="1274"/>
      <c r="CK3" s="1274"/>
      <c r="CL3" s="1274"/>
      <c r="CM3" s="1274"/>
      <c r="CN3" s="1274"/>
      <c r="CO3" s="1274"/>
      <c r="CP3" s="1274"/>
      <c r="CQ3" s="1275"/>
      <c r="CR3" s="1189" t="str">
        <f>'Result Entry'!CS4</f>
        <v>D</v>
      </c>
      <c r="CS3" s="1190">
        <f>'Result Entry'!CT4</f>
        <v>0</v>
      </c>
      <c r="CT3" s="1190">
        <f>'Result Entry'!CU4</f>
        <v>0</v>
      </c>
      <c r="CU3" s="1190">
        <f>'Result Entry'!CV4</f>
        <v>0</v>
      </c>
      <c r="CV3" s="1190">
        <f>'Result Entry'!CW4</f>
        <v>0</v>
      </c>
      <c r="CW3" s="1190">
        <f>'Result Entry'!CX4</f>
        <v>0</v>
      </c>
      <c r="CX3" s="1190">
        <f>'Result Entry'!CY4</f>
        <v>0</v>
      </c>
      <c r="CY3" s="1190">
        <f>'Result Entry'!CZ4</f>
        <v>0</v>
      </c>
      <c r="CZ3" s="1190">
        <f>'Result Entry'!DA4</f>
        <v>0</v>
      </c>
      <c r="DA3" s="1190">
        <f>'Result Entry'!DB4</f>
        <v>0</v>
      </c>
      <c r="DB3" s="1190">
        <f>'Result Entry'!DC4</f>
        <v>0</v>
      </c>
      <c r="DC3" s="1190">
        <f>'Result Entry'!DD4</f>
        <v>0</v>
      </c>
      <c r="DD3" s="1190">
        <f>'Result Entry'!DE4</f>
        <v>0</v>
      </c>
      <c r="DE3" s="1190">
        <f>'Result Entry'!DF4</f>
        <v>0</v>
      </c>
      <c r="DF3" s="1190">
        <f>'Result Entry'!DG4</f>
        <v>0</v>
      </c>
      <c r="DG3" s="1190">
        <f>'Result Entry'!DH4</f>
        <v>0</v>
      </c>
      <c r="DH3" s="1190">
        <f>'Result Entry'!DI4</f>
        <v>0</v>
      </c>
      <c r="DI3" s="1190">
        <f>'Result Entry'!DJ4</f>
        <v>0</v>
      </c>
      <c r="DJ3" s="1190">
        <f>'Result Entry'!DK4</f>
        <v>0</v>
      </c>
      <c r="DK3" s="1190">
        <f>'Result Entry'!DL4</f>
        <v>0</v>
      </c>
      <c r="DL3" s="1190">
        <f>'Result Entry'!DM4</f>
        <v>0</v>
      </c>
      <c r="DM3" s="1190">
        <f>'Result Entry'!DN4</f>
        <v>0</v>
      </c>
      <c r="DN3" s="1191">
        <f>'Result Entry'!DO4</f>
        <v>0</v>
      </c>
      <c r="DO3" s="1192" t="str">
        <f>'Result Entry'!DP4</f>
        <v>B</v>
      </c>
      <c r="DP3" s="1193"/>
      <c r="DQ3" s="1193"/>
      <c r="DR3" s="1193"/>
      <c r="DS3" s="1193"/>
      <c r="DT3" s="1194"/>
      <c r="DU3" s="1195" t="str">
        <f>'Result Entry'!DV4</f>
        <v>A</v>
      </c>
      <c r="DV3" s="1196"/>
      <c r="DW3" s="1196"/>
      <c r="DX3" s="1196"/>
      <c r="DY3" s="1196"/>
      <c r="DZ3" s="1197"/>
      <c r="EA3" s="1246" t="str">
        <f>'Result Entry'!EB4</f>
        <v>D</v>
      </c>
      <c r="EB3" s="1247"/>
      <c r="EC3" s="1247"/>
      <c r="ED3" s="1247"/>
      <c r="EE3" s="1247"/>
      <c r="EF3" s="1247"/>
      <c r="EG3" s="1247"/>
      <c r="EH3" s="1247"/>
      <c r="EI3" s="1247"/>
      <c r="EJ3" s="1248"/>
      <c r="EK3" s="1198" t="str">
        <f>'Result Entry'!EL4</f>
        <v>Total Attendance</v>
      </c>
      <c r="EL3" s="1234" t="str">
        <f>'Result Entry'!EM4</f>
        <v>Student's Attendance</v>
      </c>
      <c r="EM3" s="1236" t="str">
        <f>'Result Entry'!EN4</f>
        <v>Attandance %</v>
      </c>
      <c r="EN3" s="1238" t="str">
        <f>'Result Entry'!EO4</f>
        <v>Total Maximum Marks</v>
      </c>
      <c r="EO3" s="1272" t="str">
        <f>'Result Entry'!EP4</f>
        <v>Obtained Marks</v>
      </c>
      <c r="EP3" s="1272" t="str">
        <f>'Result Entry'!EQ4</f>
        <v>Percentage</v>
      </c>
      <c r="EQ3" s="1272" t="str">
        <f>'Result Entry'!ER4</f>
        <v>Overall Div.</v>
      </c>
      <c r="ER3" s="1216" t="str">
        <f>'Result Entry'!ES4</f>
        <v>Result</v>
      </c>
      <c r="ES3" s="505">
        <f>'Result Entry'!ET4</f>
        <v>0</v>
      </c>
      <c r="ET3" s="1231" t="str">
        <f>'Result Entry'!EU4</f>
        <v>Position in Class</v>
      </c>
      <c r="EU3" s="1185"/>
    </row>
    <row r="4" spans="1:151" s="121" customFormat="1" ht="21" customHeight="1" thickBot="1">
      <c r="A4" s="1268"/>
      <c r="B4" s="1270" t="s">
        <v>119</v>
      </c>
      <c r="C4" s="1271"/>
      <c r="D4" s="1271"/>
      <c r="E4" s="123">
        <f t="shared" ref="E4" si="0">A7</f>
        <v>0</v>
      </c>
      <c r="F4" s="215" t="str">
        <f>IF('Result Entry'!$J$4=0,'Result Entry'!$G$4,CONCATENATE('Result Entry'!$G$4,'Result Entry'!$J$4))</f>
        <v>9(A)</v>
      </c>
      <c r="G4" s="124" t="s">
        <v>52</v>
      </c>
      <c r="H4" s="1265" t="str">
        <f>Master!E6</f>
        <v>2022-23</v>
      </c>
      <c r="I4" s="1265"/>
      <c r="J4" s="1266"/>
      <c r="K4" s="1106" t="str">
        <f>'Result Entry'!L5</f>
        <v>Tests</v>
      </c>
      <c r="L4" s="1106"/>
      <c r="M4" s="1107"/>
      <c r="N4" s="1108" t="str">
        <f>'Result Entry'!O5</f>
        <v>Total Tests</v>
      </c>
      <c r="O4" s="1122" t="str">
        <f>'Result Entry'!P5</f>
        <v>Half Yearly</v>
      </c>
      <c r="P4" s="1124" t="str">
        <f>'Result Entry'!Q5</f>
        <v>Total (Tests+H.Y.)</v>
      </c>
      <c r="Q4" s="1110" t="str">
        <f>'Result Entry'!R5</f>
        <v>Yearly Exam</v>
      </c>
      <c r="R4" s="1114" t="str">
        <f>'Result Entry'!S5</f>
        <v>Total</v>
      </c>
      <c r="S4" s="1084" t="str">
        <f>'Result Entry'!T5</f>
        <v>MARKS %</v>
      </c>
      <c r="T4" s="1084" t="str">
        <f>'Result Entry'!U5</f>
        <v>2T+E OR 2E+T</v>
      </c>
      <c r="U4" s="1084" t="str">
        <f>'Result Entry'!V5</f>
        <v>Result</v>
      </c>
      <c r="V4" s="406" t="str">
        <f>'Result Entry'!W5</f>
        <v>Div.</v>
      </c>
      <c r="W4" s="1106" t="str">
        <f>'Result Entry'!X5</f>
        <v>Tests</v>
      </c>
      <c r="X4" s="1106"/>
      <c r="Y4" s="1107"/>
      <c r="Z4" s="1108" t="str">
        <f>'Result Entry'!AA5</f>
        <v>Total Tests</v>
      </c>
      <c r="AA4" s="1110" t="str">
        <f>'Result Entry'!AB5</f>
        <v>Half Yearly</v>
      </c>
      <c r="AB4" s="1124" t="str">
        <f>'Result Entry'!AC5</f>
        <v>Total (Tests+H.Y.)</v>
      </c>
      <c r="AC4" s="1110" t="str">
        <f>'Result Entry'!AD5</f>
        <v>Yearly Exam</v>
      </c>
      <c r="AD4" s="1114" t="str">
        <f>'Result Entry'!AE5</f>
        <v>Total</v>
      </c>
      <c r="AE4" s="1084" t="str">
        <f>'Result Entry'!AF5</f>
        <v>MARKS %</v>
      </c>
      <c r="AF4" s="1084" t="str">
        <f>'Result Entry'!AG5</f>
        <v>2T+E OR 2E+T</v>
      </c>
      <c r="AG4" s="1084" t="str">
        <f>'Result Entry'!AH5</f>
        <v>Result</v>
      </c>
      <c r="AH4" s="406" t="str">
        <f>'Result Entry'!AI5</f>
        <v>Div.</v>
      </c>
      <c r="AI4" s="1106" t="str">
        <f>'Result Entry'!AJ5</f>
        <v>Tests</v>
      </c>
      <c r="AJ4" s="1106"/>
      <c r="AK4" s="1107"/>
      <c r="AL4" s="1108" t="str">
        <f>'Result Entry'!AM5</f>
        <v>Total Tests</v>
      </c>
      <c r="AM4" s="1110" t="str">
        <f>'Result Entry'!AN5</f>
        <v>Half Yearly</v>
      </c>
      <c r="AN4" s="1112" t="str">
        <f>'Result Entry'!AO5</f>
        <v>Total (Tests+H.Y.)</v>
      </c>
      <c r="AO4" s="1110" t="str">
        <f>'Result Entry'!AP5</f>
        <v>Yearly Exam</v>
      </c>
      <c r="AP4" s="1114" t="str">
        <f>'Result Entry'!AQ5</f>
        <v>Total</v>
      </c>
      <c r="AQ4" s="1084" t="str">
        <f>'Result Entry'!AR5</f>
        <v>MARKS %</v>
      </c>
      <c r="AR4" s="1084" t="str">
        <f>'Result Entry'!AS5</f>
        <v>2T+E OR 2E+T</v>
      </c>
      <c r="AS4" s="1084" t="str">
        <f>'Result Entry'!AT5</f>
        <v>Result</v>
      </c>
      <c r="AT4" s="406" t="str">
        <f>'Result Entry'!AU5</f>
        <v>Div.</v>
      </c>
      <c r="AU4" s="1106" t="str">
        <f>'Result Entry'!AV5</f>
        <v>Tests</v>
      </c>
      <c r="AV4" s="1106"/>
      <c r="AW4" s="1107"/>
      <c r="AX4" s="1108" t="str">
        <f>'Result Entry'!AY5</f>
        <v>Total Tests</v>
      </c>
      <c r="AY4" s="1110" t="str">
        <f>'Result Entry'!AZ5</f>
        <v>Half Yearly</v>
      </c>
      <c r="AZ4" s="1112" t="str">
        <f>'Result Entry'!BA5</f>
        <v>Total (Tests+H.Y.)</v>
      </c>
      <c r="BA4" s="1110" t="str">
        <f>'Result Entry'!BB5</f>
        <v>Yearly Exam</v>
      </c>
      <c r="BB4" s="1114" t="str">
        <f>'Result Entry'!BC5</f>
        <v>Total</v>
      </c>
      <c r="BC4" s="1084" t="str">
        <f>'Result Entry'!BD5</f>
        <v>MARKS %</v>
      </c>
      <c r="BD4" s="1084" t="str">
        <f>'Result Entry'!BE5</f>
        <v>2T+E OR 2E+T</v>
      </c>
      <c r="BE4" s="1084" t="str">
        <f>'Result Entry'!BF5</f>
        <v>Result</v>
      </c>
      <c r="BF4" s="406" t="str">
        <f>'Result Entry'!BG5</f>
        <v>Div.</v>
      </c>
      <c r="BG4" s="1106" t="str">
        <f>'Result Entry'!BH5</f>
        <v>Tests</v>
      </c>
      <c r="BH4" s="1106"/>
      <c r="BI4" s="1107"/>
      <c r="BJ4" s="1108" t="str">
        <f>'Result Entry'!BK5</f>
        <v>Total Tests</v>
      </c>
      <c r="BK4" s="1110" t="str">
        <f>'Result Entry'!BL5</f>
        <v>Half Yearly</v>
      </c>
      <c r="BL4" s="1112" t="str">
        <f>'Result Entry'!BM5</f>
        <v>Total (Tests+H.Y.)</v>
      </c>
      <c r="BM4" s="1110" t="str">
        <f>'Result Entry'!BN5</f>
        <v>Yearly Exam</v>
      </c>
      <c r="BN4" s="1114" t="str">
        <f>'Result Entry'!BO5</f>
        <v>Total</v>
      </c>
      <c r="BO4" s="1084" t="str">
        <f>'Result Entry'!BP5</f>
        <v>MARKS %</v>
      </c>
      <c r="BP4" s="1084" t="str">
        <f>'Result Entry'!BQ5</f>
        <v>2T+E OR 2E+T</v>
      </c>
      <c r="BQ4" s="1084" t="str">
        <f>'Result Entry'!BR5</f>
        <v>Result</v>
      </c>
      <c r="BR4" s="406" t="str">
        <f>'Result Entry'!BS5</f>
        <v>Div.</v>
      </c>
      <c r="BS4" s="1106" t="str">
        <f>'Result Entry'!BT5</f>
        <v>Tests</v>
      </c>
      <c r="BT4" s="1106"/>
      <c r="BU4" s="1107"/>
      <c r="BV4" s="1108" t="str">
        <f>'Result Entry'!BW5</f>
        <v>Total Tests</v>
      </c>
      <c r="BW4" s="1110" t="str">
        <f>'Result Entry'!BX5</f>
        <v>Half Yearly</v>
      </c>
      <c r="BX4" s="1112" t="str">
        <f>'Result Entry'!BY5</f>
        <v>Total (Tests+H.Y.)</v>
      </c>
      <c r="BY4" s="1110" t="str">
        <f>'Result Entry'!BZ5</f>
        <v>Yearly Exam</v>
      </c>
      <c r="BZ4" s="1114" t="str">
        <f>'Result Entry'!CA5</f>
        <v>Total</v>
      </c>
      <c r="CA4" s="1084" t="str">
        <f>'Result Entry'!CB5</f>
        <v>MARKS %</v>
      </c>
      <c r="CB4" s="1084" t="str">
        <f>'Result Entry'!CC5</f>
        <v>2T+E OR 2E+T</v>
      </c>
      <c r="CC4" s="1084" t="str">
        <f>'Result Entry'!CD5</f>
        <v>Result</v>
      </c>
      <c r="CD4" s="406" t="str">
        <f>'Result Entry'!CE5</f>
        <v>Div.</v>
      </c>
      <c r="CE4" s="1282" t="str">
        <f>'Result Entry'!CF5</f>
        <v>Tests</v>
      </c>
      <c r="CF4" s="1283"/>
      <c r="CG4" s="1284"/>
      <c r="CH4" s="1118" t="str">
        <f>'Result Entry'!CI5</f>
        <v>Total Tests</v>
      </c>
      <c r="CI4" s="1096" t="str">
        <f>'Result Entry'!CJ5</f>
        <v>Half Yearly</v>
      </c>
      <c r="CJ4" s="1097">
        <f>'Result Entry'!CK5</f>
        <v>0</v>
      </c>
      <c r="CK4" s="1098">
        <f>'Result Entry'!CL5</f>
        <v>0</v>
      </c>
      <c r="CL4" s="1096" t="str">
        <f>'Result Entry'!CM5</f>
        <v>Yearly Exam</v>
      </c>
      <c r="CM4" s="1097">
        <f>'Result Entry'!CN5</f>
        <v>0</v>
      </c>
      <c r="CN4" s="1098">
        <f>'Result Entry'!CO5</f>
        <v>0</v>
      </c>
      <c r="CO4" s="1099" t="str">
        <f>'Result Entry'!CP5</f>
        <v>Total Marks</v>
      </c>
      <c r="CP4" s="1084" t="str">
        <f>'Result Entry'!CQ5</f>
        <v>MARKS %</v>
      </c>
      <c r="CQ4" s="406" t="str">
        <f>'Result Entry'!CR5</f>
        <v>Grd.</v>
      </c>
      <c r="CR4" s="1101" t="str">
        <f>'Result Entry'!CS5</f>
        <v>Tests</v>
      </c>
      <c r="CS4" s="1102">
        <f>'Result Entry'!CT5</f>
        <v>0</v>
      </c>
      <c r="CT4" s="1102">
        <f>'Result Entry'!CU5</f>
        <v>0</v>
      </c>
      <c r="CU4" s="1102">
        <f>'Result Entry'!CV5</f>
        <v>0</v>
      </c>
      <c r="CV4" s="1102">
        <f>'Result Entry'!CW5</f>
        <v>0</v>
      </c>
      <c r="CW4" s="1102">
        <f>'Result Entry'!CX5</f>
        <v>0</v>
      </c>
      <c r="CX4" s="1102">
        <f>'Result Entry'!CY5</f>
        <v>0</v>
      </c>
      <c r="CY4" s="1102">
        <f>'Result Entry'!CZ5</f>
        <v>0</v>
      </c>
      <c r="CZ4" s="1102">
        <f>'Result Entry'!DA5</f>
        <v>0</v>
      </c>
      <c r="DA4" s="1102">
        <f>'Result Entry'!DB5</f>
        <v>0</v>
      </c>
      <c r="DB4" s="1103">
        <f>'Result Entry'!DC5</f>
        <v>0</v>
      </c>
      <c r="DC4" s="1104" t="str">
        <f>'Result Entry'!DD5</f>
        <v>Total Tests</v>
      </c>
      <c r="DD4" s="1077" t="str">
        <f>'Result Entry'!DE5</f>
        <v>Half Yearly</v>
      </c>
      <c r="DE4" s="1078">
        <f>'Result Entry'!DF5</f>
        <v>0</v>
      </c>
      <c r="DF4" s="1079">
        <f>'Result Entry'!DG5</f>
        <v>0</v>
      </c>
      <c r="DG4" s="1077" t="str">
        <f>'Result Entry'!DH5</f>
        <v>Yearly Exam</v>
      </c>
      <c r="DH4" s="1078">
        <f>'Result Entry'!DI5</f>
        <v>0</v>
      </c>
      <c r="DI4" s="1079">
        <f>'Result Entry'!DJ5</f>
        <v>0</v>
      </c>
      <c r="DJ4" s="1080" t="str">
        <f>'Result Entry'!DK5</f>
        <v>Total Theory</v>
      </c>
      <c r="DK4" s="1082" t="str">
        <f>'Result Entry'!DL5</f>
        <v>Total Practical</v>
      </c>
      <c r="DL4" s="1084" t="str">
        <f>'Result Entry'!DM5</f>
        <v>Total Marks</v>
      </c>
      <c r="DM4" s="1084" t="str">
        <f>'Result Entry'!DN5</f>
        <v>MARKS %</v>
      </c>
      <c r="DN4" s="406" t="str">
        <f>'Result Entry'!DO5</f>
        <v>Grd.</v>
      </c>
      <c r="DO4" s="1280" t="s">
        <v>94</v>
      </c>
      <c r="DP4" s="1209" t="s">
        <v>95</v>
      </c>
      <c r="DQ4" s="1209" t="s">
        <v>96</v>
      </c>
      <c r="DR4" s="1211" t="s">
        <v>58</v>
      </c>
      <c r="DS4" s="1213" t="s">
        <v>34</v>
      </c>
      <c r="DT4" s="213" t="s">
        <v>31</v>
      </c>
      <c r="DU4" s="1280" t="s">
        <v>97</v>
      </c>
      <c r="DV4" s="1209" t="s">
        <v>91</v>
      </c>
      <c r="DW4" s="1209" t="s">
        <v>98</v>
      </c>
      <c r="DX4" s="1213" t="s">
        <v>58</v>
      </c>
      <c r="DY4" s="1213" t="s">
        <v>34</v>
      </c>
      <c r="DZ4" s="120" t="s">
        <v>31</v>
      </c>
      <c r="EA4" s="1087" t="str">
        <f>'Result Entry'!EB5</f>
        <v>Tests</v>
      </c>
      <c r="EB4" s="1088"/>
      <c r="EC4" s="1089"/>
      <c r="ED4" s="1090" t="str">
        <f>'Result Entry'!EE5</f>
        <v>Total Tests</v>
      </c>
      <c r="EE4" s="1092" t="str">
        <f>'Result Entry'!EF5</f>
        <v>Half Yearly</v>
      </c>
      <c r="EF4" s="1094" t="str">
        <f>'Result Entry'!EG5</f>
        <v>Total (Tests+H.Y.)</v>
      </c>
      <c r="EG4" s="1092" t="str">
        <f>'Result Entry'!EH5</f>
        <v>Yearly Exam</v>
      </c>
      <c r="EH4" s="1251" t="str">
        <f>'Result Entry'!EI5</f>
        <v>Total</v>
      </c>
      <c r="EI4" s="1253" t="str">
        <f>'Result Entry'!EJ5</f>
        <v>MARKS %</v>
      </c>
      <c r="EJ4" s="504" t="str">
        <f>'Result Entry'!EK5</f>
        <v>Grd.</v>
      </c>
      <c r="EK4" s="1198"/>
      <c r="EL4" s="1234"/>
      <c r="EM4" s="1236"/>
      <c r="EN4" s="1198"/>
      <c r="EO4" s="1234"/>
      <c r="EP4" s="1234"/>
      <c r="EQ4" s="1234"/>
      <c r="ER4" s="1217"/>
      <c r="ES4" s="506"/>
      <c r="ET4" s="1232"/>
      <c r="EU4" s="1185"/>
    </row>
    <row r="5" spans="1:151" ht="51" customHeight="1">
      <c r="A5" s="1268"/>
      <c r="B5" s="1256" t="s">
        <v>32</v>
      </c>
      <c r="C5" s="1239" t="s">
        <v>26</v>
      </c>
      <c r="D5" s="1239" t="s">
        <v>20</v>
      </c>
      <c r="E5" s="1239" t="s">
        <v>27</v>
      </c>
      <c r="F5" s="1239" t="s">
        <v>21</v>
      </c>
      <c r="G5" s="1239" t="s">
        <v>22</v>
      </c>
      <c r="H5" s="1239" t="s">
        <v>23</v>
      </c>
      <c r="I5" s="1239" t="s">
        <v>24</v>
      </c>
      <c r="J5" s="1241" t="s">
        <v>25</v>
      </c>
      <c r="K5" s="430" t="str">
        <f>'Result Entry'!L6</f>
        <v>First Test</v>
      </c>
      <c r="L5" s="430" t="str">
        <f>'Result Entry'!M6</f>
        <v>Second Test</v>
      </c>
      <c r="M5" s="430" t="str">
        <f>'Result Entry'!N6</f>
        <v>Third Test</v>
      </c>
      <c r="N5" s="1109"/>
      <c r="O5" s="1123"/>
      <c r="P5" s="1125"/>
      <c r="Q5" s="1111"/>
      <c r="R5" s="1115"/>
      <c r="S5" s="1085"/>
      <c r="T5" s="1085"/>
      <c r="U5" s="1085"/>
      <c r="V5" s="1116" t="str">
        <f>'Result Entry'!W6</f>
        <v>D/I/II/III/S</v>
      </c>
      <c r="W5" s="430" t="str">
        <f>'Result Entry'!X6</f>
        <v>First Test</v>
      </c>
      <c r="X5" s="430" t="str">
        <f>'Result Entry'!Y6</f>
        <v>Second Test</v>
      </c>
      <c r="Y5" s="430" t="str">
        <f>'Result Entry'!Z6</f>
        <v>Third Test</v>
      </c>
      <c r="Z5" s="1109"/>
      <c r="AA5" s="1111"/>
      <c r="AB5" s="1125"/>
      <c r="AC5" s="1111"/>
      <c r="AD5" s="1115"/>
      <c r="AE5" s="1085"/>
      <c r="AF5" s="1085"/>
      <c r="AG5" s="1085"/>
      <c r="AH5" s="1116" t="str">
        <f>'Result Entry'!AI6</f>
        <v>D/I/II/III/S</v>
      </c>
      <c r="AI5" s="430" t="str">
        <f>'Result Entry'!AJ6</f>
        <v>First Test</v>
      </c>
      <c r="AJ5" s="430" t="str">
        <f>'Result Entry'!AK6</f>
        <v>Second Test</v>
      </c>
      <c r="AK5" s="430" t="str">
        <f>'Result Entry'!AL6</f>
        <v>Third Test</v>
      </c>
      <c r="AL5" s="1109"/>
      <c r="AM5" s="1111"/>
      <c r="AN5" s="1113"/>
      <c r="AO5" s="1111"/>
      <c r="AP5" s="1115"/>
      <c r="AQ5" s="1085"/>
      <c r="AR5" s="1085"/>
      <c r="AS5" s="1085"/>
      <c r="AT5" s="1116" t="str">
        <f>'Result Entry'!AU6</f>
        <v>D/I/II/III/S</v>
      </c>
      <c r="AU5" s="430" t="str">
        <f>'Result Entry'!AV6</f>
        <v>First Test</v>
      </c>
      <c r="AV5" s="430" t="str">
        <f>'Result Entry'!AW6</f>
        <v>Second Test</v>
      </c>
      <c r="AW5" s="430" t="str">
        <f>'Result Entry'!AX6</f>
        <v>Third Test</v>
      </c>
      <c r="AX5" s="1109"/>
      <c r="AY5" s="1111"/>
      <c r="AZ5" s="1113"/>
      <c r="BA5" s="1111"/>
      <c r="BB5" s="1115"/>
      <c r="BC5" s="1085"/>
      <c r="BD5" s="1085"/>
      <c r="BE5" s="1085"/>
      <c r="BF5" s="1116" t="str">
        <f>'Result Entry'!BG6</f>
        <v>D/I/II/III/S</v>
      </c>
      <c r="BG5" s="430" t="str">
        <f>'Result Entry'!BH6</f>
        <v>First Test</v>
      </c>
      <c r="BH5" s="430" t="str">
        <f>'Result Entry'!BI6</f>
        <v>Second Test</v>
      </c>
      <c r="BI5" s="430" t="str">
        <f>'Result Entry'!BJ6</f>
        <v>Third Test</v>
      </c>
      <c r="BJ5" s="1109"/>
      <c r="BK5" s="1111"/>
      <c r="BL5" s="1113"/>
      <c r="BM5" s="1111"/>
      <c r="BN5" s="1115"/>
      <c r="BO5" s="1085"/>
      <c r="BP5" s="1085"/>
      <c r="BQ5" s="1085"/>
      <c r="BR5" s="1116" t="str">
        <f>'Result Entry'!BS6</f>
        <v>D/I/II/III/S</v>
      </c>
      <c r="BS5" s="430" t="str">
        <f>'Result Entry'!BT6</f>
        <v>First Test</v>
      </c>
      <c r="BT5" s="430" t="str">
        <f>'Result Entry'!BU6</f>
        <v>Second Test</v>
      </c>
      <c r="BU5" s="430" t="str">
        <f>'Result Entry'!BV6</f>
        <v>Third Test</v>
      </c>
      <c r="BV5" s="1109"/>
      <c r="BW5" s="1111"/>
      <c r="BX5" s="1113"/>
      <c r="BY5" s="1111"/>
      <c r="BZ5" s="1115"/>
      <c r="CA5" s="1085"/>
      <c r="CB5" s="1085"/>
      <c r="CC5" s="1085"/>
      <c r="CD5" s="1116" t="str">
        <f>'Result Entry'!CE6</f>
        <v>D/I/II/III/S</v>
      </c>
      <c r="CE5" s="432" t="str">
        <f>'Result Entry'!CF6</f>
        <v>First Test</v>
      </c>
      <c r="CF5" s="445" t="s">
        <v>76</v>
      </c>
      <c r="CG5" s="445" t="str">
        <f>'Result Entry'!CH6</f>
        <v>Third Test</v>
      </c>
      <c r="CH5" s="1119">
        <f>'Result Entry'!CI6</f>
        <v>0</v>
      </c>
      <c r="CI5" s="433" t="str">
        <f>'Result Entry'!CJ6</f>
        <v>Theory</v>
      </c>
      <c r="CJ5" s="434" t="str">
        <f>'Result Entry'!CK6</f>
        <v>Practical</v>
      </c>
      <c r="CK5" s="435" t="str">
        <f>'Result Entry'!CL6</f>
        <v>Total H.Y.</v>
      </c>
      <c r="CL5" s="433" t="str">
        <f>'Result Entry'!CM6</f>
        <v>Theory</v>
      </c>
      <c r="CM5" s="434" t="str">
        <f>'Result Entry'!CN6</f>
        <v>Practical</v>
      </c>
      <c r="CN5" s="435" t="str">
        <f>'Result Entry'!CO6</f>
        <v>Total Yearly</v>
      </c>
      <c r="CO5" s="1100">
        <f>'Result Entry'!CP6</f>
        <v>0</v>
      </c>
      <c r="CP5" s="1085">
        <f>'Result Entry'!CQ6</f>
        <v>0</v>
      </c>
      <c r="CQ5" s="1249" t="str">
        <f>'Result Entry'!CR6</f>
        <v>A/B/C/D</v>
      </c>
      <c r="CR5" s="432" t="str">
        <f>'Result Entry'!CS6</f>
        <v>First Theoty</v>
      </c>
      <c r="CS5" s="448" t="str">
        <f>'Result Entry'!CT6</f>
        <v>First Prac.</v>
      </c>
      <c r="CT5" s="449" t="str">
        <f>'Result Entry'!CU6</f>
        <v>Total First</v>
      </c>
      <c r="CU5" s="448" t="str">
        <f>'Result Entry'!CV6</f>
        <v>SecondTheoty</v>
      </c>
      <c r="CV5" s="448" t="str">
        <f>'Result Entry'!CW6</f>
        <v>SecondPrac.</v>
      </c>
      <c r="CW5" s="449" t="str">
        <f>'Result Entry'!CX6</f>
        <v>Total Second</v>
      </c>
      <c r="CX5" s="448" t="str">
        <f>'Result Entry'!CY6</f>
        <v>ThirdTheoty</v>
      </c>
      <c r="CY5" s="448" t="str">
        <f>'Result Entry'!CZ6</f>
        <v>Third Prac.</v>
      </c>
      <c r="CZ5" s="449" t="str">
        <f>'Result Entry'!DA6</f>
        <v>Total Third</v>
      </c>
      <c r="DA5" s="449" t="str">
        <f>'Result Entry'!DB6</f>
        <v>Total Theory</v>
      </c>
      <c r="DB5" s="449" t="str">
        <f>'Result Entry'!DC6</f>
        <v>Total Prac.</v>
      </c>
      <c r="DC5" s="1105">
        <f>'Result Entry'!DD6</f>
        <v>0</v>
      </c>
      <c r="DD5" s="448" t="str">
        <f>'Result Entry'!DE6</f>
        <v>ThirdTheoty</v>
      </c>
      <c r="DE5" s="448" t="str">
        <f>'Result Entry'!DF6</f>
        <v>Third Prac.</v>
      </c>
      <c r="DF5" s="449" t="str">
        <f>'Result Entry'!DG6</f>
        <v>Total H.Y.</v>
      </c>
      <c r="DG5" s="448" t="str">
        <f>'Result Entry'!DH6</f>
        <v>ThirdTheoty</v>
      </c>
      <c r="DH5" s="448" t="str">
        <f>'Result Entry'!DI6</f>
        <v>Third Prac.</v>
      </c>
      <c r="DI5" s="449" t="str">
        <f>'Result Entry'!DJ6</f>
        <v>Total Yearly</v>
      </c>
      <c r="DJ5" s="1081">
        <f>'Result Entry'!DK6</f>
        <v>0</v>
      </c>
      <c r="DK5" s="1083">
        <f>'Result Entry'!DL6</f>
        <v>0</v>
      </c>
      <c r="DL5" s="1219">
        <f>'Result Entry'!DM6</f>
        <v>0</v>
      </c>
      <c r="DM5" s="1085">
        <f>'Result Entry'!DN6</f>
        <v>0</v>
      </c>
      <c r="DN5" s="1249" t="str">
        <f>'Result Entry'!DO6</f>
        <v>A/B/C/D</v>
      </c>
      <c r="DO5" s="1281"/>
      <c r="DP5" s="1210"/>
      <c r="DQ5" s="1210"/>
      <c r="DR5" s="1212"/>
      <c r="DS5" s="1214"/>
      <c r="DT5" s="1276" t="s">
        <v>179</v>
      </c>
      <c r="DU5" s="1281"/>
      <c r="DV5" s="1210"/>
      <c r="DW5" s="1210"/>
      <c r="DX5" s="1212"/>
      <c r="DY5" s="1214"/>
      <c r="DZ5" s="1278" t="s">
        <v>179</v>
      </c>
      <c r="EA5" s="243" t="str">
        <f>'Result Entry'!EB6</f>
        <v>First Test</v>
      </c>
      <c r="EB5" s="464" t="str">
        <f>'Result Entry'!EC6</f>
        <v>Second Test</v>
      </c>
      <c r="EC5" s="464" t="str">
        <f>'Result Entry'!ED6</f>
        <v>Third Test</v>
      </c>
      <c r="ED5" s="1091">
        <f>'Result Entry'!EE6</f>
        <v>0</v>
      </c>
      <c r="EE5" s="1093">
        <f>'Result Entry'!EF6</f>
        <v>0</v>
      </c>
      <c r="EF5" s="1095">
        <f>'Result Entry'!EG6</f>
        <v>0</v>
      </c>
      <c r="EG5" s="1093">
        <f>'Result Entry'!EH6</f>
        <v>0</v>
      </c>
      <c r="EH5" s="1252">
        <f>'Result Entry'!EI6</f>
        <v>0</v>
      </c>
      <c r="EI5" s="1254">
        <f>'Result Entry'!EJ6</f>
        <v>0</v>
      </c>
      <c r="EJ5" s="1249" t="str">
        <f>'Result Entry'!EK6</f>
        <v>A+/A/B/C/D</v>
      </c>
      <c r="EK5" s="1198"/>
      <c r="EL5" s="1234"/>
      <c r="EM5" s="1236"/>
      <c r="EN5" s="1198"/>
      <c r="EO5" s="1234"/>
      <c r="EP5" s="1234"/>
      <c r="EQ5" s="1234"/>
      <c r="ER5" s="1217"/>
      <c r="ES5" s="506"/>
      <c r="ET5" s="1232"/>
      <c r="EU5" s="1185"/>
    </row>
    <row r="6" spans="1:151" ht="15.75" customHeight="1" thickBot="1">
      <c r="A6" s="1268"/>
      <c r="B6" s="1257"/>
      <c r="C6" s="1240"/>
      <c r="D6" s="1240"/>
      <c r="E6" s="1240"/>
      <c r="F6" s="1240"/>
      <c r="G6" s="1240"/>
      <c r="H6" s="1240"/>
      <c r="I6" s="1240"/>
      <c r="J6" s="1242"/>
      <c r="K6" s="429">
        <f>'Result Entry'!L7</f>
        <v>10</v>
      </c>
      <c r="L6" s="410">
        <f>'Result Entry'!M7</f>
        <v>10</v>
      </c>
      <c r="M6" s="410">
        <f>'Result Entry'!N7</f>
        <v>10</v>
      </c>
      <c r="N6" s="411">
        <f>'Result Entry'!O7</f>
        <v>30</v>
      </c>
      <c r="O6" s="410">
        <f>'Result Entry'!P7</f>
        <v>70</v>
      </c>
      <c r="P6" s="411">
        <f>'Result Entry'!Q7</f>
        <v>100</v>
      </c>
      <c r="Q6" s="410">
        <f>'Result Entry'!R7</f>
        <v>100</v>
      </c>
      <c r="R6" s="412">
        <f>'Result Entry'!S7</f>
        <v>200</v>
      </c>
      <c r="S6" s="1085"/>
      <c r="T6" s="1085"/>
      <c r="U6" s="1085"/>
      <c r="V6" s="1117"/>
      <c r="W6" s="429">
        <f>'Result Entry'!X7</f>
        <v>10</v>
      </c>
      <c r="X6" s="410">
        <f>'Result Entry'!Y7</f>
        <v>10</v>
      </c>
      <c r="Y6" s="410">
        <f>'Result Entry'!Z7</f>
        <v>10</v>
      </c>
      <c r="Z6" s="411">
        <f>'Result Entry'!AA7</f>
        <v>30</v>
      </c>
      <c r="AA6" s="410">
        <f>'Result Entry'!AB7</f>
        <v>70</v>
      </c>
      <c r="AB6" s="411">
        <f>'Result Entry'!AC7</f>
        <v>100</v>
      </c>
      <c r="AC6" s="410">
        <f>'Result Entry'!AD7</f>
        <v>100</v>
      </c>
      <c r="AD6" s="412">
        <f>'Result Entry'!AE7</f>
        <v>200</v>
      </c>
      <c r="AE6" s="1085"/>
      <c r="AF6" s="1085"/>
      <c r="AG6" s="1085"/>
      <c r="AH6" s="1117"/>
      <c r="AI6" s="429">
        <f>'Result Entry'!AJ7</f>
        <v>10</v>
      </c>
      <c r="AJ6" s="410">
        <f>'Result Entry'!AK7</f>
        <v>10</v>
      </c>
      <c r="AK6" s="410">
        <f>'Result Entry'!AL7</f>
        <v>10</v>
      </c>
      <c r="AL6" s="411">
        <f>'Result Entry'!AM7</f>
        <v>30</v>
      </c>
      <c r="AM6" s="410">
        <f>'Result Entry'!AN7</f>
        <v>70</v>
      </c>
      <c r="AN6" s="411">
        <f>'Result Entry'!AO7</f>
        <v>100</v>
      </c>
      <c r="AO6" s="410">
        <f>'Result Entry'!AP7</f>
        <v>100</v>
      </c>
      <c r="AP6" s="412">
        <f>'Result Entry'!AQ7</f>
        <v>200</v>
      </c>
      <c r="AQ6" s="1085"/>
      <c r="AR6" s="1085"/>
      <c r="AS6" s="1085"/>
      <c r="AT6" s="1117"/>
      <c r="AU6" s="429">
        <f>'Result Entry'!AV7</f>
        <v>10</v>
      </c>
      <c r="AV6" s="410">
        <f>'Result Entry'!AW7</f>
        <v>10</v>
      </c>
      <c r="AW6" s="410">
        <f>'Result Entry'!AX7</f>
        <v>10</v>
      </c>
      <c r="AX6" s="411">
        <f>'Result Entry'!AY7</f>
        <v>30</v>
      </c>
      <c r="AY6" s="410">
        <f>'Result Entry'!AZ7</f>
        <v>70</v>
      </c>
      <c r="AZ6" s="411">
        <f>'Result Entry'!BA7</f>
        <v>100</v>
      </c>
      <c r="BA6" s="410">
        <f>'Result Entry'!BB7</f>
        <v>100</v>
      </c>
      <c r="BB6" s="412">
        <f>'Result Entry'!BC7</f>
        <v>200</v>
      </c>
      <c r="BC6" s="1085"/>
      <c r="BD6" s="1085"/>
      <c r="BE6" s="1085"/>
      <c r="BF6" s="1117"/>
      <c r="BG6" s="429">
        <f>'Result Entry'!BH7</f>
        <v>10</v>
      </c>
      <c r="BH6" s="410">
        <f>'Result Entry'!BI7</f>
        <v>10</v>
      </c>
      <c r="BI6" s="410">
        <f>'Result Entry'!BJ7</f>
        <v>10</v>
      </c>
      <c r="BJ6" s="411">
        <f>'Result Entry'!BK7</f>
        <v>30</v>
      </c>
      <c r="BK6" s="410">
        <f>'Result Entry'!BL7</f>
        <v>70</v>
      </c>
      <c r="BL6" s="411">
        <f>'Result Entry'!BM7</f>
        <v>100</v>
      </c>
      <c r="BM6" s="410">
        <f>'Result Entry'!BN7</f>
        <v>100</v>
      </c>
      <c r="BN6" s="412">
        <f>'Result Entry'!BO7</f>
        <v>200</v>
      </c>
      <c r="BO6" s="1085"/>
      <c r="BP6" s="1085"/>
      <c r="BQ6" s="1085"/>
      <c r="BR6" s="1117"/>
      <c r="BS6" s="429">
        <f>'Result Entry'!BT7</f>
        <v>10</v>
      </c>
      <c r="BT6" s="410">
        <f>'Result Entry'!BU7</f>
        <v>10</v>
      </c>
      <c r="BU6" s="410">
        <f>'Result Entry'!BV7</f>
        <v>10</v>
      </c>
      <c r="BV6" s="411">
        <f>'Result Entry'!BW7</f>
        <v>30</v>
      </c>
      <c r="BW6" s="410">
        <f>'Result Entry'!BX7</f>
        <v>70</v>
      </c>
      <c r="BX6" s="411">
        <f>'Result Entry'!BY7</f>
        <v>100</v>
      </c>
      <c r="BY6" s="410">
        <f>'Result Entry'!BZ7</f>
        <v>100</v>
      </c>
      <c r="BZ6" s="412">
        <f>'Result Entry'!CA7</f>
        <v>200</v>
      </c>
      <c r="CA6" s="1085"/>
      <c r="CB6" s="1085"/>
      <c r="CC6" s="1085"/>
      <c r="CD6" s="1117"/>
      <c r="CE6" s="436">
        <f>'Result Entry'!CF7</f>
        <v>10</v>
      </c>
      <c r="CF6" s="437">
        <f>'Result Entry'!CG7</f>
        <v>10</v>
      </c>
      <c r="CG6" s="437">
        <f>'Result Entry'!CH7</f>
        <v>10</v>
      </c>
      <c r="CH6" s="438">
        <f>'Result Entry'!CI7</f>
        <v>30</v>
      </c>
      <c r="CI6" s="439">
        <f>'Result Entry'!CJ7</f>
        <v>50</v>
      </c>
      <c r="CJ6" s="440">
        <f>'Result Entry'!CK7</f>
        <v>20</v>
      </c>
      <c r="CK6" s="441">
        <f>'Result Entry'!CL7</f>
        <v>70</v>
      </c>
      <c r="CL6" s="442">
        <f>'Result Entry'!CM7</f>
        <v>70</v>
      </c>
      <c r="CM6" s="443">
        <f>'Result Entry'!CN7</f>
        <v>30</v>
      </c>
      <c r="CN6" s="444">
        <f>'Result Entry'!CO7</f>
        <v>100</v>
      </c>
      <c r="CO6" s="446">
        <f>'Result Entry'!CP7</f>
        <v>200</v>
      </c>
      <c r="CP6" s="1086">
        <f>'Result Entry'!CQ7</f>
        <v>0</v>
      </c>
      <c r="CQ6" s="1250">
        <f>'Result Entry'!CR7</f>
        <v>0</v>
      </c>
      <c r="CR6" s="407">
        <f>'Result Entry'!CS7</f>
        <v>10</v>
      </c>
      <c r="CS6" s="450">
        <f>'Result Entry'!CT7</f>
        <v>8</v>
      </c>
      <c r="CT6" s="451">
        <f>'Result Entry'!CU7</f>
        <v>18</v>
      </c>
      <c r="CU6" s="452">
        <f>'Result Entry'!CV7</f>
        <v>10</v>
      </c>
      <c r="CV6" s="452">
        <f>'Result Entry'!CW7</f>
        <v>7</v>
      </c>
      <c r="CW6" s="451">
        <f>'Result Entry'!CX7</f>
        <v>17</v>
      </c>
      <c r="CX6" s="452">
        <f>'Result Entry'!CY7</f>
        <v>15</v>
      </c>
      <c r="CY6" s="452">
        <f>'Result Entry'!CZ7</f>
        <v>10</v>
      </c>
      <c r="CZ6" s="455">
        <f>'Result Entry'!DA7</f>
        <v>25</v>
      </c>
      <c r="DA6" s="455">
        <f>'Result Entry'!DB7</f>
        <v>35</v>
      </c>
      <c r="DB6" s="451">
        <f>'Result Entry'!DC7</f>
        <v>25</v>
      </c>
      <c r="DC6" s="210">
        <f>'Result Entry'!DD7</f>
        <v>60</v>
      </c>
      <c r="DD6" s="458">
        <f>'Result Entry'!DE7</f>
        <v>25</v>
      </c>
      <c r="DE6" s="459">
        <f>'Result Entry'!DF7</f>
        <v>15</v>
      </c>
      <c r="DF6" s="211">
        <f>'Result Entry'!DG7</f>
        <v>40</v>
      </c>
      <c r="DG6" s="456">
        <f>'Result Entry'!DH7</f>
        <v>30</v>
      </c>
      <c r="DH6" s="457">
        <f>'Result Entry'!DI7</f>
        <v>70</v>
      </c>
      <c r="DI6" s="211">
        <f>'Result Entry'!DJ7</f>
        <v>100</v>
      </c>
      <c r="DJ6" s="453">
        <f>'Result Entry'!DK7</f>
        <v>90</v>
      </c>
      <c r="DK6" s="431">
        <f>'Result Entry'!DL7</f>
        <v>110</v>
      </c>
      <c r="DL6" s="460">
        <f>'Result Entry'!DM7</f>
        <v>200</v>
      </c>
      <c r="DM6" s="1086">
        <f>'Result Entry'!DN7</f>
        <v>0</v>
      </c>
      <c r="DN6" s="1250">
        <f>'Result Entry'!DO7</f>
        <v>0</v>
      </c>
      <c r="DO6" s="98">
        <v>25</v>
      </c>
      <c r="DP6" s="99">
        <v>45</v>
      </c>
      <c r="DQ6" s="99">
        <v>30</v>
      </c>
      <c r="DR6" s="97">
        <v>100</v>
      </c>
      <c r="DS6" s="1215"/>
      <c r="DT6" s="1277"/>
      <c r="DU6" s="98">
        <v>25</v>
      </c>
      <c r="DV6" s="99">
        <v>60</v>
      </c>
      <c r="DW6" s="99">
        <v>15</v>
      </c>
      <c r="DX6" s="97">
        <v>100</v>
      </c>
      <c r="DY6" s="1215"/>
      <c r="DZ6" s="1279"/>
      <c r="EA6" s="461">
        <f>'Result Entry'!EB7</f>
        <v>10</v>
      </c>
      <c r="EB6" s="462">
        <f>'Result Entry'!EC7</f>
        <v>10</v>
      </c>
      <c r="EC6" s="462">
        <f>'Result Entry'!ED7</f>
        <v>10</v>
      </c>
      <c r="ED6" s="463">
        <f>'Result Entry'!EE7</f>
        <v>30</v>
      </c>
      <c r="EE6" s="465">
        <f>'Result Entry'!EF7</f>
        <v>70</v>
      </c>
      <c r="EF6" s="463">
        <f>'Result Entry'!EG7</f>
        <v>100</v>
      </c>
      <c r="EG6" s="462">
        <f>'Result Entry'!EH7</f>
        <v>100</v>
      </c>
      <c r="EH6" s="409">
        <f>'Result Entry'!EI7</f>
        <v>200</v>
      </c>
      <c r="EI6" s="1255">
        <f>'Result Entry'!EJ7</f>
        <v>0</v>
      </c>
      <c r="EJ6" s="1250">
        <f>'Result Entry'!EK7</f>
        <v>0</v>
      </c>
      <c r="EK6" s="1199"/>
      <c r="EL6" s="1235"/>
      <c r="EM6" s="1237"/>
      <c r="EN6" s="1199"/>
      <c r="EO6" s="1235"/>
      <c r="EP6" s="1235"/>
      <c r="EQ6" s="1235"/>
      <c r="ER6" s="1218"/>
      <c r="ES6" s="507"/>
      <c r="ET6" s="1233"/>
      <c r="EU6" s="1186"/>
    </row>
    <row r="7" spans="1:151" s="201" customFormat="1" ht="17.25" customHeight="1">
      <c r="A7" s="1269"/>
      <c r="B7" s="194">
        <f>IF(F7&gt;0,1,0)</f>
        <v>1</v>
      </c>
      <c r="C7" s="195">
        <f>'Result Entry'!D9</f>
        <v>9</v>
      </c>
      <c r="D7" s="195">
        <f>'Result Entry'!E9</f>
        <v>793</v>
      </c>
      <c r="E7" s="195" t="str">
        <f>'Result Entry'!F9</f>
        <v>OBC</v>
      </c>
      <c r="F7" s="195" t="str">
        <f>'Result Entry'!$G9</f>
        <v>nso</v>
      </c>
      <c r="G7" s="195" t="str">
        <f>'Result Entry'!$H9</f>
        <v>ABHISHEK</v>
      </c>
      <c r="H7" s="195" t="str">
        <f>'Result Entry'!I9</f>
        <v>RAMU KHAN</v>
      </c>
      <c r="I7" s="195" t="str">
        <f>'Result Entry'!J9</f>
        <v>SEEPA DEVI</v>
      </c>
      <c r="J7" s="413">
        <f>'Result Entry'!K9</f>
        <v>38555</v>
      </c>
      <c r="K7" s="416">
        <f>'Result Entry'!L9</f>
        <v>2</v>
      </c>
      <c r="L7" s="417">
        <f>'Result Entry'!M9</f>
        <v>10</v>
      </c>
      <c r="M7" s="417">
        <f>'Result Entry'!N9</f>
        <v>10</v>
      </c>
      <c r="N7" s="418">
        <f>'Result Entry'!O9</f>
        <v>22</v>
      </c>
      <c r="O7" s="417">
        <f>'Result Entry'!P9</f>
        <v>20</v>
      </c>
      <c r="P7" s="418">
        <f>'Result Entry'!Q9</f>
        <v>42</v>
      </c>
      <c r="Q7" s="417">
        <f>'Result Entry'!R9</f>
        <v>60</v>
      </c>
      <c r="R7" s="419">
        <f>'Result Entry'!S9</f>
        <v>102</v>
      </c>
      <c r="S7" s="420">
        <f>'Result Entry'!T9</f>
        <v>51</v>
      </c>
      <c r="T7" s="468" t="str">
        <f>'Result Entry'!U9</f>
        <v/>
      </c>
      <c r="U7" s="468" t="str">
        <f>'Result Entry'!V9</f>
        <v/>
      </c>
      <c r="V7" s="421" t="str">
        <f>IF('Result Entry'!$ES9="Failed","F",IF(AND('Result Entry'!$ES9="supp.",S7&lt;36),"S",'Result Entry'!W9))</f>
        <v/>
      </c>
      <c r="W7" s="416">
        <f>'Result Entry'!X9</f>
        <v>2</v>
      </c>
      <c r="X7" s="417">
        <f>'Result Entry'!Y9</f>
        <v>10</v>
      </c>
      <c r="Y7" s="417">
        <f>'Result Entry'!Z9</f>
        <v>8</v>
      </c>
      <c r="Z7" s="418">
        <f>'Result Entry'!AA9</f>
        <v>20</v>
      </c>
      <c r="AA7" s="417">
        <f>'Result Entry'!AB9</f>
        <v>20</v>
      </c>
      <c r="AB7" s="418">
        <f>'Result Entry'!AC9</f>
        <v>40</v>
      </c>
      <c r="AC7" s="417">
        <f>'Result Entry'!AD9</f>
        <v>60</v>
      </c>
      <c r="AD7" s="419">
        <f>'Result Entry'!AE9</f>
        <v>100</v>
      </c>
      <c r="AE7" s="420">
        <f>'Result Entry'!AF9</f>
        <v>50</v>
      </c>
      <c r="AF7" s="468" t="str">
        <f>'Result Entry'!AG9</f>
        <v/>
      </c>
      <c r="AG7" s="468" t="str">
        <f>'Result Entry'!AH9</f>
        <v/>
      </c>
      <c r="AH7" s="421" t="str">
        <f>IF('Result Entry'!$ES9="Failed","F",IF(AND('Result Entry'!$ES9="supp.",AE7&lt;36),"S",'Result Entry'!AI9))</f>
        <v/>
      </c>
      <c r="AI7" s="416">
        <f>'Result Entry'!AJ9</f>
        <v>2</v>
      </c>
      <c r="AJ7" s="417">
        <f>'Result Entry'!AK9</f>
        <v>10</v>
      </c>
      <c r="AK7" s="417">
        <f>'Result Entry'!AL9</f>
        <v>5</v>
      </c>
      <c r="AL7" s="418">
        <f>'Result Entry'!AM9</f>
        <v>17</v>
      </c>
      <c r="AM7" s="417">
        <f>'Result Entry'!AN9</f>
        <v>20</v>
      </c>
      <c r="AN7" s="418">
        <f>'Result Entry'!AO9</f>
        <v>37</v>
      </c>
      <c r="AO7" s="417">
        <f>'Result Entry'!AP9</f>
        <v>60</v>
      </c>
      <c r="AP7" s="419">
        <f>'Result Entry'!AQ9</f>
        <v>97</v>
      </c>
      <c r="AQ7" s="420">
        <f>'Result Entry'!AR9</f>
        <v>48.5</v>
      </c>
      <c r="AR7" s="468" t="str">
        <f>'Result Entry'!AS9</f>
        <v/>
      </c>
      <c r="AS7" s="468" t="str">
        <f>'Result Entry'!AT9</f>
        <v/>
      </c>
      <c r="AT7" s="421" t="str">
        <f>IF('Result Entry'!$ES9="Failed","F",IF(AND('Result Entry'!$ES9="supp.",AQ7&lt;36),"S",'Result Entry'!AU9))</f>
        <v/>
      </c>
      <c r="AU7" s="416">
        <f>'Result Entry'!AV9</f>
        <v>2</v>
      </c>
      <c r="AV7" s="417">
        <f>'Result Entry'!AW9</f>
        <v>10</v>
      </c>
      <c r="AW7" s="417">
        <f>'Result Entry'!AX9</f>
        <v>10</v>
      </c>
      <c r="AX7" s="418">
        <f>'Result Entry'!AY9</f>
        <v>22</v>
      </c>
      <c r="AY7" s="417">
        <f>'Result Entry'!AZ9</f>
        <v>20</v>
      </c>
      <c r="AZ7" s="418">
        <f>'Result Entry'!BA9</f>
        <v>42</v>
      </c>
      <c r="BA7" s="417">
        <f>'Result Entry'!BB9</f>
        <v>60</v>
      </c>
      <c r="BB7" s="419">
        <f>'Result Entry'!BC9</f>
        <v>102</v>
      </c>
      <c r="BC7" s="420">
        <f>'Result Entry'!BD9</f>
        <v>51</v>
      </c>
      <c r="BD7" s="468" t="str">
        <f>'Result Entry'!BE9</f>
        <v/>
      </c>
      <c r="BE7" s="468" t="str">
        <f>'Result Entry'!BF9</f>
        <v/>
      </c>
      <c r="BF7" s="421" t="str">
        <f>IF('Result Entry'!$ES9="Failed","F",IF(AND('Result Entry'!$ES9="supp.",BC7&lt;36),"S",'Result Entry'!BG9))</f>
        <v/>
      </c>
      <c r="BG7" s="416">
        <f>'Result Entry'!BH9</f>
        <v>2</v>
      </c>
      <c r="BH7" s="417">
        <f>'Result Entry'!BI9</f>
        <v>10</v>
      </c>
      <c r="BI7" s="417">
        <f>'Result Entry'!BJ9</f>
        <v>0</v>
      </c>
      <c r="BJ7" s="418">
        <f>'Result Entry'!BK9</f>
        <v>12</v>
      </c>
      <c r="BK7" s="417">
        <f>'Result Entry'!BL9</f>
        <v>20</v>
      </c>
      <c r="BL7" s="418">
        <f>'Result Entry'!BM9</f>
        <v>32</v>
      </c>
      <c r="BM7" s="417">
        <f>'Result Entry'!BN9</f>
        <v>30</v>
      </c>
      <c r="BN7" s="419">
        <f>'Result Entry'!BO9</f>
        <v>62</v>
      </c>
      <c r="BO7" s="420">
        <f>'Result Entry'!BP9</f>
        <v>31</v>
      </c>
      <c r="BP7" s="468" t="str">
        <f>'Result Entry'!BQ9</f>
        <v/>
      </c>
      <c r="BQ7" s="468" t="str">
        <f>'Result Entry'!BR9</f>
        <v/>
      </c>
      <c r="BR7" s="421" t="str">
        <f>IF('Result Entry'!$ES9="Failed","F",IF(AND('Result Entry'!$ES9="supp.",BO7&lt;36),"S",'Result Entry'!BS9))</f>
        <v/>
      </c>
      <c r="BS7" s="416">
        <f>'Result Entry'!BT9</f>
        <v>2</v>
      </c>
      <c r="BT7" s="417">
        <f>'Result Entry'!BU9</f>
        <v>10</v>
      </c>
      <c r="BU7" s="417">
        <f>'Result Entry'!BV9</f>
        <v>0</v>
      </c>
      <c r="BV7" s="418">
        <f>'Result Entry'!BW9</f>
        <v>12</v>
      </c>
      <c r="BW7" s="417">
        <f>'Result Entry'!BX9</f>
        <v>20</v>
      </c>
      <c r="BX7" s="418">
        <f>'Result Entry'!BY9</f>
        <v>32</v>
      </c>
      <c r="BY7" s="417">
        <f>'Result Entry'!BZ9</f>
        <v>30</v>
      </c>
      <c r="BZ7" s="419">
        <f>'Result Entry'!CA9</f>
        <v>62</v>
      </c>
      <c r="CA7" s="420">
        <f>'Result Entry'!CB9</f>
        <v>31</v>
      </c>
      <c r="CB7" s="468" t="str">
        <f>'Result Entry'!CC9</f>
        <v/>
      </c>
      <c r="CC7" s="468" t="str">
        <f>'Result Entry'!CD9</f>
        <v/>
      </c>
      <c r="CD7" s="421" t="str">
        <f>IF('Result Entry'!$ES9="Failed","F",IF(AND('Result Entry'!$ES9="supp.",CA7&lt;36),"S",'Result Entry'!CE9))</f>
        <v/>
      </c>
      <c r="CE7" s="194">
        <f>'Result Entry'!CF9</f>
        <v>2</v>
      </c>
      <c r="CF7" s="415">
        <f>'Result Entry'!CG9</f>
        <v>10</v>
      </c>
      <c r="CG7" s="195">
        <f>'Result Entry'!CH9</f>
        <v>0</v>
      </c>
      <c r="CH7" s="207">
        <f>'Result Entry'!CI9</f>
        <v>12</v>
      </c>
      <c r="CI7" s="207">
        <f>'Result Entry'!CJ9</f>
        <v>3</v>
      </c>
      <c r="CJ7" s="195">
        <f>'Result Entry'!CK9</f>
        <v>10</v>
      </c>
      <c r="CK7" s="195">
        <f>'Result Entry'!CL9</f>
        <v>13</v>
      </c>
      <c r="CL7" s="207">
        <f>'Result Entry'!CM9</f>
        <v>38</v>
      </c>
      <c r="CM7" s="195">
        <f>'Result Entry'!CN9</f>
        <v>10</v>
      </c>
      <c r="CN7" s="195">
        <f>'Result Entry'!CO9</f>
        <v>48</v>
      </c>
      <c r="CO7" s="208">
        <f>'Result Entry'!CP9</f>
        <v>73</v>
      </c>
      <c r="CP7" s="208">
        <f>'Result Entry'!CQ9</f>
        <v>36.5</v>
      </c>
      <c r="CQ7" s="212" t="str">
        <f>'Result Entry'!CR9</f>
        <v>D</v>
      </c>
      <c r="CR7" s="194">
        <f>'Result Entry'!CS9</f>
        <v>2</v>
      </c>
      <c r="CS7" s="415">
        <f>'Result Entry'!CT9</f>
        <v>0</v>
      </c>
      <c r="CT7" s="454">
        <f>'Result Entry'!CU9</f>
        <v>2</v>
      </c>
      <c r="CU7" s="195">
        <f>'Result Entry'!CV9</f>
        <v>10</v>
      </c>
      <c r="CV7" s="195">
        <f>'Result Entry'!CW9</f>
        <v>0</v>
      </c>
      <c r="CW7" s="207">
        <f>'Result Entry'!CX9</f>
        <v>10</v>
      </c>
      <c r="CX7" s="195">
        <f>'Result Entry'!CY9</f>
        <v>0</v>
      </c>
      <c r="CY7" s="195">
        <f>'Result Entry'!CZ9</f>
        <v>0</v>
      </c>
      <c r="CZ7" s="195" t="str">
        <f>'Result Entry'!DA9</f>
        <v/>
      </c>
      <c r="DA7" s="195">
        <f>'Result Entry'!DB9</f>
        <v>12</v>
      </c>
      <c r="DB7" s="207">
        <f>'Result Entry'!DC9</f>
        <v>0</v>
      </c>
      <c r="DC7" s="207">
        <f>'Result Entry'!DD9</f>
        <v>12</v>
      </c>
      <c r="DD7" s="195">
        <f>'Result Entry'!DE9</f>
        <v>25</v>
      </c>
      <c r="DE7" s="195">
        <f>'Result Entry'!DF9</f>
        <v>10</v>
      </c>
      <c r="DF7" s="207">
        <f>'Result Entry'!DG9</f>
        <v>35</v>
      </c>
      <c r="DG7" s="195">
        <f>'Result Entry'!DH9</f>
        <v>38</v>
      </c>
      <c r="DH7" s="195">
        <f>'Result Entry'!DI9</f>
        <v>15</v>
      </c>
      <c r="DI7" s="207">
        <f>'Result Entry'!DJ9</f>
        <v>53</v>
      </c>
      <c r="DJ7" s="207">
        <f>'Result Entry'!DK9</f>
        <v>75</v>
      </c>
      <c r="DK7" s="207">
        <f>'Result Entry'!DL9</f>
        <v>25</v>
      </c>
      <c r="DL7" s="208">
        <f>'Result Entry'!DM9</f>
        <v>100</v>
      </c>
      <c r="DM7" s="208">
        <f>'Result Entry'!DN9</f>
        <v>50</v>
      </c>
      <c r="DN7" s="212" t="str">
        <f>'Result Entry'!DO9</f>
        <v>C</v>
      </c>
      <c r="DO7" s="194">
        <f>'Result Entry'!DP9</f>
        <v>14</v>
      </c>
      <c r="DP7" s="195">
        <f>'Result Entry'!DQ9</f>
        <v>21</v>
      </c>
      <c r="DQ7" s="195">
        <f>'Result Entry'!DR9</f>
        <v>17</v>
      </c>
      <c r="DR7" s="195">
        <f>'Result Entry'!DS9</f>
        <v>52</v>
      </c>
      <c r="DS7" s="195">
        <f>'Result Entry'!DT9</f>
        <v>52</v>
      </c>
      <c r="DT7" s="209" t="str">
        <f>'Result Entry'!DU9</f>
        <v>C</v>
      </c>
      <c r="DU7" s="194">
        <f>'Result Entry'!DV9</f>
        <v>15</v>
      </c>
      <c r="DV7" s="195">
        <f>'Result Entry'!DW9</f>
        <v>40</v>
      </c>
      <c r="DW7" s="195">
        <f>'Result Entry'!DX9</f>
        <v>11</v>
      </c>
      <c r="DX7" s="195">
        <f>'Result Entry'!DY9</f>
        <v>66</v>
      </c>
      <c r="DY7" s="195">
        <f>'Result Entry'!DZ9</f>
        <v>66</v>
      </c>
      <c r="DZ7" s="197" t="str">
        <f>'Result Entry'!EA9</f>
        <v>B</v>
      </c>
      <c r="EA7" s="467">
        <f>'Result Entry'!EB9</f>
        <v>2</v>
      </c>
      <c r="EB7" s="466">
        <f>'Result Entry'!EC9</f>
        <v>10</v>
      </c>
      <c r="EC7" s="466">
        <f>'Result Entry'!ED9</f>
        <v>10</v>
      </c>
      <c r="ED7" s="207">
        <f>'Result Entry'!EE9</f>
        <v>22</v>
      </c>
      <c r="EE7" s="466">
        <f>'Result Entry'!EF9</f>
        <v>55</v>
      </c>
      <c r="EF7" s="207">
        <f>'Result Entry'!EG9</f>
        <v>77</v>
      </c>
      <c r="EG7" s="466">
        <f>'Result Entry'!EH9</f>
        <v>38</v>
      </c>
      <c r="EH7" s="208">
        <f>'Result Entry'!EI9</f>
        <v>115</v>
      </c>
      <c r="EI7" s="208">
        <f>'Result Entry'!EJ9</f>
        <v>57.499999999999993</v>
      </c>
      <c r="EJ7" s="212" t="str">
        <f>'Result Entry'!EK9</f>
        <v>C</v>
      </c>
      <c r="EK7" s="194">
        <f>'Result Entry'!EL9</f>
        <v>362</v>
      </c>
      <c r="EL7" s="195">
        <f>'Result Entry'!EM9</f>
        <v>274</v>
      </c>
      <c r="EM7" s="198">
        <f>'Result Entry'!EN9</f>
        <v>75.690607734806619</v>
      </c>
      <c r="EN7" s="194">
        <f>'Result Entry'!EO9</f>
        <v>1200</v>
      </c>
      <c r="EO7" s="195">
        <f>'Result Entry'!EP9</f>
        <v>525</v>
      </c>
      <c r="EP7" s="199" t="str">
        <f>'Result Entry'!EQ9</f>
        <v>--</v>
      </c>
      <c r="EQ7" s="195" t="str">
        <f>'Result Entry'!ER9</f>
        <v>--</v>
      </c>
      <c r="ER7" s="195" t="str">
        <f>'Result Entry'!ES9</f>
        <v>NSO</v>
      </c>
      <c r="ES7" s="195" t="str">
        <f>'Result Entry'!ET9</f>
        <v/>
      </c>
      <c r="ET7" s="196" t="str">
        <f>'Result Entry'!EU9</f>
        <v/>
      </c>
      <c r="EU7" s="200" t="str">
        <f>'Result Entry'!EX9</f>
        <v/>
      </c>
    </row>
    <row r="8" spans="1:151" s="201" customFormat="1" ht="17.25" customHeight="1">
      <c r="A8" s="1269"/>
      <c r="B8" s="194">
        <f>IF(F8&gt;0,B7+1,0)</f>
        <v>2</v>
      </c>
      <c r="C8" s="195">
        <f>'Result Entry'!D10</f>
        <v>9</v>
      </c>
      <c r="D8" s="195">
        <f>'Result Entry'!E10</f>
        <v>123</v>
      </c>
      <c r="E8" s="195" t="str">
        <f>'Result Entry'!F10</f>
        <v>GEN</v>
      </c>
      <c r="F8" s="195">
        <f>'Result Entry'!$G10</f>
        <v>902</v>
      </c>
      <c r="G8" s="195" t="str">
        <f>'Result Entry'!$H10</f>
        <v>KJJHJ</v>
      </c>
      <c r="H8" s="195" t="str">
        <f>'Result Entry'!I10</f>
        <v>HHHH</v>
      </c>
      <c r="I8" s="195" t="str">
        <f>'Result Entry'!J10</f>
        <v>HHHH</v>
      </c>
      <c r="J8" s="413">
        <f>'Result Entry'!K10</f>
        <v>38464</v>
      </c>
      <c r="K8" s="422">
        <f>'Result Entry'!L10</f>
        <v>10</v>
      </c>
      <c r="L8" s="195">
        <f>'Result Entry'!M10</f>
        <v>10</v>
      </c>
      <c r="M8" s="195">
        <f>'Result Entry'!N10</f>
        <v>5</v>
      </c>
      <c r="N8" s="207">
        <f>'Result Entry'!O10</f>
        <v>25</v>
      </c>
      <c r="O8" s="195">
        <f>'Result Entry'!P10</f>
        <v>20</v>
      </c>
      <c r="P8" s="207">
        <f>'Result Entry'!Q10</f>
        <v>45</v>
      </c>
      <c r="Q8" s="195">
        <f>'Result Entry'!R10</f>
        <v>20</v>
      </c>
      <c r="R8" s="208">
        <f>'Result Entry'!S10</f>
        <v>65</v>
      </c>
      <c r="S8" s="408">
        <f>'Result Entry'!T10</f>
        <v>32.5</v>
      </c>
      <c r="T8" s="469" t="str">
        <f>'Result Entry'!U10</f>
        <v/>
      </c>
      <c r="U8" s="469" t="str">
        <f>'Result Entry'!V10</f>
        <v>G1</v>
      </c>
      <c r="V8" s="423" t="str">
        <f>IF('Result Entry'!$ES10="Failed","F",IF(AND('Result Entry'!$ES10="supp.",S8&lt;36),"S",'Result Entry'!W10))</f>
        <v>F</v>
      </c>
      <c r="W8" s="422">
        <f>'Result Entry'!X10</f>
        <v>10</v>
      </c>
      <c r="X8" s="195">
        <f>'Result Entry'!Y10</f>
        <v>10</v>
      </c>
      <c r="Y8" s="195">
        <f>'Result Entry'!Z10</f>
        <v>0</v>
      </c>
      <c r="Z8" s="207">
        <f>'Result Entry'!AA10</f>
        <v>20</v>
      </c>
      <c r="AA8" s="195">
        <f>'Result Entry'!AB10</f>
        <v>20</v>
      </c>
      <c r="AB8" s="207">
        <f>'Result Entry'!AC10</f>
        <v>40</v>
      </c>
      <c r="AC8" s="195">
        <f>'Result Entry'!AD10</f>
        <v>20</v>
      </c>
      <c r="AD8" s="208">
        <f>'Result Entry'!AE10</f>
        <v>60</v>
      </c>
      <c r="AE8" s="408">
        <f>'Result Entry'!AF10</f>
        <v>30</v>
      </c>
      <c r="AF8" s="469" t="str">
        <f>'Result Entry'!AG10</f>
        <v/>
      </c>
      <c r="AG8" s="469" t="str">
        <f>'Result Entry'!AH10</f>
        <v>S</v>
      </c>
      <c r="AH8" s="423" t="str">
        <f>IF('Result Entry'!$ES10="Failed","F",IF(AND('Result Entry'!$ES10="supp.",AE8&lt;36),"S",'Result Entry'!AI10))</f>
        <v>F</v>
      </c>
      <c r="AI8" s="422">
        <f>'Result Entry'!AJ10</f>
        <v>12</v>
      </c>
      <c r="AJ8" s="195">
        <f>'Result Entry'!AK10</f>
        <v>10</v>
      </c>
      <c r="AK8" s="195">
        <f>'Result Entry'!AL10</f>
        <v>0</v>
      </c>
      <c r="AL8" s="207">
        <f>'Result Entry'!AM10</f>
        <v>22</v>
      </c>
      <c r="AM8" s="195">
        <f>'Result Entry'!AN10</f>
        <v>20</v>
      </c>
      <c r="AN8" s="207">
        <f>'Result Entry'!AO10</f>
        <v>42</v>
      </c>
      <c r="AO8" s="195">
        <f>'Result Entry'!AP10</f>
        <v>20</v>
      </c>
      <c r="AP8" s="208">
        <f>'Result Entry'!AQ10</f>
        <v>62</v>
      </c>
      <c r="AQ8" s="408">
        <f>'Result Entry'!AR10</f>
        <v>31</v>
      </c>
      <c r="AR8" s="469" t="str">
        <f>'Result Entry'!AS10</f>
        <v/>
      </c>
      <c r="AS8" s="469" t="str">
        <f>'Result Entry'!AT10</f>
        <v>G1</v>
      </c>
      <c r="AT8" s="423" t="str">
        <f>IF('Result Entry'!$ES10="Failed","F",IF(AND('Result Entry'!$ES10="supp.",AQ8&lt;36),"S",'Result Entry'!AU10))</f>
        <v>F</v>
      </c>
      <c r="AU8" s="422">
        <f>'Result Entry'!AV10</f>
        <v>10</v>
      </c>
      <c r="AV8" s="195">
        <f>'Result Entry'!AW10</f>
        <v>10</v>
      </c>
      <c r="AW8" s="195">
        <f>'Result Entry'!AX10</f>
        <v>0</v>
      </c>
      <c r="AX8" s="207">
        <f>'Result Entry'!AY10</f>
        <v>20</v>
      </c>
      <c r="AY8" s="195">
        <f>'Result Entry'!AZ10</f>
        <v>20</v>
      </c>
      <c r="AZ8" s="207">
        <f>'Result Entry'!BA10</f>
        <v>40</v>
      </c>
      <c r="BA8" s="195">
        <f>'Result Entry'!BB10</f>
        <v>20</v>
      </c>
      <c r="BB8" s="208">
        <f>'Result Entry'!BC10</f>
        <v>60</v>
      </c>
      <c r="BC8" s="408">
        <f>'Result Entry'!BD10</f>
        <v>30</v>
      </c>
      <c r="BD8" s="469" t="str">
        <f>'Result Entry'!BE10</f>
        <v/>
      </c>
      <c r="BE8" s="469" t="str">
        <f>'Result Entry'!BF10</f>
        <v>S</v>
      </c>
      <c r="BF8" s="423" t="str">
        <f>IF('Result Entry'!$ES10="Failed","F",IF(AND('Result Entry'!$ES10="supp.",BC8&lt;36),"S",'Result Entry'!BG10))</f>
        <v>F</v>
      </c>
      <c r="BG8" s="422">
        <f>'Result Entry'!BH10</f>
        <v>10</v>
      </c>
      <c r="BH8" s="195">
        <f>'Result Entry'!BI10</f>
        <v>10</v>
      </c>
      <c r="BI8" s="195">
        <f>'Result Entry'!BJ10</f>
        <v>0</v>
      </c>
      <c r="BJ8" s="207">
        <f>'Result Entry'!BK10</f>
        <v>20</v>
      </c>
      <c r="BK8" s="195">
        <f>'Result Entry'!BL10</f>
        <v>20</v>
      </c>
      <c r="BL8" s="207">
        <f>'Result Entry'!BM10</f>
        <v>40</v>
      </c>
      <c r="BM8" s="195">
        <f>'Result Entry'!BN10</f>
        <v>20</v>
      </c>
      <c r="BN8" s="208">
        <f>'Result Entry'!BO10</f>
        <v>60</v>
      </c>
      <c r="BO8" s="408">
        <f>'Result Entry'!BP10</f>
        <v>30</v>
      </c>
      <c r="BP8" s="469" t="str">
        <f>'Result Entry'!BQ10</f>
        <v/>
      </c>
      <c r="BQ8" s="469" t="str">
        <f>'Result Entry'!BR10</f>
        <v>S</v>
      </c>
      <c r="BR8" s="423" t="str">
        <f>IF('Result Entry'!$ES10="Failed","F",IF(AND('Result Entry'!$ES10="supp.",BO8&lt;36),"S",'Result Entry'!BS10))</f>
        <v>F</v>
      </c>
      <c r="BS8" s="422">
        <f>'Result Entry'!BT10</f>
        <v>10</v>
      </c>
      <c r="BT8" s="195">
        <f>'Result Entry'!BU10</f>
        <v>10</v>
      </c>
      <c r="BU8" s="195">
        <f>'Result Entry'!BV10</f>
        <v>0</v>
      </c>
      <c r="BV8" s="207">
        <f>'Result Entry'!BW10</f>
        <v>20</v>
      </c>
      <c r="BW8" s="195">
        <f>'Result Entry'!BX10</f>
        <v>20</v>
      </c>
      <c r="BX8" s="207">
        <f>'Result Entry'!BY10</f>
        <v>40</v>
      </c>
      <c r="BY8" s="195">
        <f>'Result Entry'!BZ10</f>
        <v>20</v>
      </c>
      <c r="BZ8" s="208">
        <f>'Result Entry'!CA10</f>
        <v>60</v>
      </c>
      <c r="CA8" s="408">
        <f>'Result Entry'!CB10</f>
        <v>30</v>
      </c>
      <c r="CB8" s="469" t="str">
        <f>'Result Entry'!CC10</f>
        <v/>
      </c>
      <c r="CC8" s="469" t="str">
        <f>'Result Entry'!CD10</f>
        <v>S</v>
      </c>
      <c r="CD8" s="423" t="str">
        <f>IF('Result Entry'!$ES10="Failed","F",IF(AND('Result Entry'!$ES10="supp.",CA8&lt;36),"S",'Result Entry'!CE10))</f>
        <v>F</v>
      </c>
      <c r="CE8" s="194">
        <f>'Result Entry'!CF10</f>
        <v>20</v>
      </c>
      <c r="CF8" s="415">
        <f>'Result Entry'!CG10</f>
        <v>10</v>
      </c>
      <c r="CG8" s="195">
        <f>'Result Entry'!CH10</f>
        <v>0</v>
      </c>
      <c r="CH8" s="207">
        <f>'Result Entry'!CI10</f>
        <v>30</v>
      </c>
      <c r="CI8" s="207">
        <f>'Result Entry'!CJ10</f>
        <v>30</v>
      </c>
      <c r="CJ8" s="195">
        <f>'Result Entry'!CK10</f>
        <v>10</v>
      </c>
      <c r="CK8" s="195">
        <f>'Result Entry'!CL10</f>
        <v>40</v>
      </c>
      <c r="CL8" s="207">
        <f>'Result Entry'!CM10</f>
        <v>60</v>
      </c>
      <c r="CM8" s="195">
        <f>'Result Entry'!CN10</f>
        <v>10</v>
      </c>
      <c r="CN8" s="195">
        <f>'Result Entry'!CO10</f>
        <v>70</v>
      </c>
      <c r="CO8" s="208">
        <f>'Result Entry'!CP10</f>
        <v>140</v>
      </c>
      <c r="CP8" s="208">
        <f>'Result Entry'!CQ10</f>
        <v>70</v>
      </c>
      <c r="CQ8" s="212" t="str">
        <f>'Result Entry'!CR10</f>
        <v>B</v>
      </c>
      <c r="CR8" s="194">
        <f>'Result Entry'!CS10</f>
        <v>20</v>
      </c>
      <c r="CS8" s="415">
        <f>'Result Entry'!CT10</f>
        <v>0</v>
      </c>
      <c r="CT8" s="454">
        <f>'Result Entry'!CU10</f>
        <v>20</v>
      </c>
      <c r="CU8" s="195">
        <f>'Result Entry'!CV10</f>
        <v>10</v>
      </c>
      <c r="CV8" s="195">
        <f>'Result Entry'!CW10</f>
        <v>0</v>
      </c>
      <c r="CW8" s="207">
        <f>'Result Entry'!CX10</f>
        <v>10</v>
      </c>
      <c r="CX8" s="195">
        <f>'Result Entry'!CY10</f>
        <v>0</v>
      </c>
      <c r="CY8" s="195">
        <f>'Result Entry'!CZ10</f>
        <v>0</v>
      </c>
      <c r="CZ8" s="195" t="str">
        <f>'Result Entry'!DA10</f>
        <v/>
      </c>
      <c r="DA8" s="195">
        <f>'Result Entry'!DB10</f>
        <v>30</v>
      </c>
      <c r="DB8" s="207">
        <f>'Result Entry'!DC10</f>
        <v>0</v>
      </c>
      <c r="DC8" s="207">
        <f>'Result Entry'!DD10</f>
        <v>30</v>
      </c>
      <c r="DD8" s="195">
        <f>'Result Entry'!DE10</f>
        <v>30</v>
      </c>
      <c r="DE8" s="195">
        <f>'Result Entry'!DF10</f>
        <v>10</v>
      </c>
      <c r="DF8" s="207">
        <f>'Result Entry'!DG10</f>
        <v>40</v>
      </c>
      <c r="DG8" s="195">
        <f>'Result Entry'!DH10</f>
        <v>60</v>
      </c>
      <c r="DH8" s="195">
        <f>'Result Entry'!DI10</f>
        <v>15</v>
      </c>
      <c r="DI8" s="207">
        <f>'Result Entry'!DJ10</f>
        <v>75</v>
      </c>
      <c r="DJ8" s="207">
        <f>'Result Entry'!DK10</f>
        <v>120</v>
      </c>
      <c r="DK8" s="207">
        <f>'Result Entry'!DL10</f>
        <v>25</v>
      </c>
      <c r="DL8" s="208">
        <f>'Result Entry'!DM10</f>
        <v>145</v>
      </c>
      <c r="DM8" s="208">
        <f>'Result Entry'!DN10</f>
        <v>72.5</v>
      </c>
      <c r="DN8" s="212" t="str">
        <f>'Result Entry'!DO10</f>
        <v>B</v>
      </c>
      <c r="DO8" s="194">
        <f>'Result Entry'!DP10</f>
        <v>14</v>
      </c>
      <c r="DP8" s="195">
        <f>'Result Entry'!DQ10</f>
        <v>20</v>
      </c>
      <c r="DQ8" s="195">
        <f>'Result Entry'!DR10</f>
        <v>14</v>
      </c>
      <c r="DR8" s="195">
        <f>'Result Entry'!DS10</f>
        <v>48</v>
      </c>
      <c r="DS8" s="195">
        <f>'Result Entry'!DT10</f>
        <v>48</v>
      </c>
      <c r="DT8" s="209" t="str">
        <f>'Result Entry'!DU10</f>
        <v>C</v>
      </c>
      <c r="DU8" s="194">
        <f>'Result Entry'!DV10</f>
        <v>15</v>
      </c>
      <c r="DV8" s="195">
        <f>'Result Entry'!DW10</f>
        <v>40</v>
      </c>
      <c r="DW8" s="195">
        <f>'Result Entry'!DX10</f>
        <v>10</v>
      </c>
      <c r="DX8" s="195">
        <f>'Result Entry'!DY10</f>
        <v>65</v>
      </c>
      <c r="DY8" s="195">
        <f>'Result Entry'!DZ10</f>
        <v>65</v>
      </c>
      <c r="DZ8" s="197" t="str">
        <f>'Result Entry'!EA10</f>
        <v>B</v>
      </c>
      <c r="EA8" s="467">
        <f>'Result Entry'!EB10</f>
        <v>10</v>
      </c>
      <c r="EB8" s="466">
        <f>'Result Entry'!EC10</f>
        <v>10</v>
      </c>
      <c r="EC8" s="466">
        <f>'Result Entry'!ED10</f>
        <v>8</v>
      </c>
      <c r="ED8" s="207">
        <f>'Result Entry'!EE10</f>
        <v>28</v>
      </c>
      <c r="EE8" s="466">
        <f>'Result Entry'!EF10</f>
        <v>10</v>
      </c>
      <c r="EF8" s="207">
        <f>'Result Entry'!EG10</f>
        <v>38</v>
      </c>
      <c r="EG8" s="466">
        <f>'Result Entry'!EH10</f>
        <v>15</v>
      </c>
      <c r="EH8" s="208">
        <f>'Result Entry'!EI10</f>
        <v>53</v>
      </c>
      <c r="EI8" s="208">
        <f>'Result Entry'!EJ10</f>
        <v>26.5</v>
      </c>
      <c r="EJ8" s="212" t="str">
        <f>'Result Entry'!EK10</f>
        <v/>
      </c>
      <c r="EK8" s="194">
        <f>'Result Entry'!EL10</f>
        <v>362</v>
      </c>
      <c r="EL8" s="195">
        <f>'Result Entry'!EM10</f>
        <v>210</v>
      </c>
      <c r="EM8" s="198">
        <f>'Result Entry'!EN10</f>
        <v>58.011049723756905</v>
      </c>
      <c r="EN8" s="194">
        <f>'Result Entry'!EO10</f>
        <v>1200</v>
      </c>
      <c r="EO8" s="195">
        <f>'Result Entry'!EP10</f>
        <v>367</v>
      </c>
      <c r="EP8" s="199" t="str">
        <f>'Result Entry'!EQ10</f>
        <v>--</v>
      </c>
      <c r="EQ8" s="195" t="str">
        <f>'Result Entry'!ER10</f>
        <v>--</v>
      </c>
      <c r="ER8" s="195" t="str">
        <f>'Result Entry'!ES10</f>
        <v>FAILED</v>
      </c>
      <c r="ES8" s="195" t="str">
        <f>'Result Entry'!ET10</f>
        <v/>
      </c>
      <c r="ET8" s="196" t="str">
        <f>'Result Entry'!EU10</f>
        <v/>
      </c>
      <c r="EU8" s="200" t="str">
        <f>'Result Entry'!EX10</f>
        <v>G1</v>
      </c>
    </row>
    <row r="9" spans="1:151" s="201" customFormat="1" ht="17.25" customHeight="1">
      <c r="A9" s="1269"/>
      <c r="B9" s="194">
        <f t="shared" ref="B9:B72" si="1">IF(F9&gt;0,B8+1,0)</f>
        <v>0</v>
      </c>
      <c r="C9" s="195">
        <f>'Result Entry'!D11</f>
        <v>0</v>
      </c>
      <c r="D9" s="195">
        <f>'Result Entry'!E11</f>
        <v>0</v>
      </c>
      <c r="E9" s="195">
        <f>'Result Entry'!F11</f>
        <v>0</v>
      </c>
      <c r="F9" s="195">
        <f>'Result Entry'!$G11</f>
        <v>0</v>
      </c>
      <c r="G9" s="195">
        <f>'Result Entry'!$H11</f>
        <v>0</v>
      </c>
      <c r="H9" s="195">
        <f>'Result Entry'!I11</f>
        <v>0</v>
      </c>
      <c r="I9" s="195">
        <f>'Result Entry'!J11</f>
        <v>0</v>
      </c>
      <c r="J9" s="413">
        <f>'Result Entry'!K11</f>
        <v>0</v>
      </c>
      <c r="K9" s="422">
        <f>'Result Entry'!L11</f>
        <v>0</v>
      </c>
      <c r="L9" s="195">
        <f>'Result Entry'!M11</f>
        <v>0</v>
      </c>
      <c r="M9" s="195">
        <f>'Result Entry'!N11</f>
        <v>0</v>
      </c>
      <c r="N9" s="207">
        <f>'Result Entry'!O11</f>
        <v>0</v>
      </c>
      <c r="O9" s="195">
        <f>'Result Entry'!P11</f>
        <v>0</v>
      </c>
      <c r="P9" s="207">
        <f>'Result Entry'!Q11</f>
        <v>0</v>
      </c>
      <c r="Q9" s="195">
        <f>'Result Entry'!R11</f>
        <v>0</v>
      </c>
      <c r="R9" s="208">
        <f>'Result Entry'!S11</f>
        <v>0</v>
      </c>
      <c r="S9" s="408">
        <f>'Result Entry'!T11</f>
        <v>0</v>
      </c>
      <c r="T9" s="469" t="str">
        <f>'Result Entry'!U11</f>
        <v/>
      </c>
      <c r="U9" s="469" t="str">
        <f>'Result Entry'!V11</f>
        <v/>
      </c>
      <c r="V9" s="423" t="str">
        <f>IF('Result Entry'!$ES11="Failed","F",IF(AND('Result Entry'!$ES11="supp.",S9&lt;36),"S",'Result Entry'!W11))</f>
        <v/>
      </c>
      <c r="W9" s="422">
        <f>'Result Entry'!X11</f>
        <v>0</v>
      </c>
      <c r="X9" s="195">
        <f>'Result Entry'!Y11</f>
        <v>0</v>
      </c>
      <c r="Y9" s="195">
        <f>'Result Entry'!Z11</f>
        <v>0</v>
      </c>
      <c r="Z9" s="207">
        <f>'Result Entry'!AA11</f>
        <v>0</v>
      </c>
      <c r="AA9" s="195">
        <f>'Result Entry'!AB11</f>
        <v>0</v>
      </c>
      <c r="AB9" s="207">
        <f>'Result Entry'!AC11</f>
        <v>0</v>
      </c>
      <c r="AC9" s="195">
        <f>'Result Entry'!AD11</f>
        <v>0</v>
      </c>
      <c r="AD9" s="208">
        <f>'Result Entry'!AE11</f>
        <v>0</v>
      </c>
      <c r="AE9" s="408">
        <f>'Result Entry'!AF11</f>
        <v>0</v>
      </c>
      <c r="AF9" s="469" t="str">
        <f>'Result Entry'!AG11</f>
        <v/>
      </c>
      <c r="AG9" s="469" t="str">
        <f>'Result Entry'!AH11</f>
        <v/>
      </c>
      <c r="AH9" s="423" t="str">
        <f>IF('Result Entry'!$ES11="Failed","F",IF(AND('Result Entry'!$ES11="supp.",AE9&lt;36),"S",'Result Entry'!AI11))</f>
        <v/>
      </c>
      <c r="AI9" s="422">
        <f>'Result Entry'!AJ11</f>
        <v>0</v>
      </c>
      <c r="AJ9" s="195">
        <f>'Result Entry'!AK11</f>
        <v>0</v>
      </c>
      <c r="AK9" s="195">
        <f>'Result Entry'!AL11</f>
        <v>0</v>
      </c>
      <c r="AL9" s="207">
        <f>'Result Entry'!AM11</f>
        <v>0</v>
      </c>
      <c r="AM9" s="195">
        <f>'Result Entry'!AN11</f>
        <v>0</v>
      </c>
      <c r="AN9" s="207">
        <f>'Result Entry'!AO11</f>
        <v>0</v>
      </c>
      <c r="AO9" s="195">
        <f>'Result Entry'!AP11</f>
        <v>0</v>
      </c>
      <c r="AP9" s="208">
        <f>'Result Entry'!AQ11</f>
        <v>0</v>
      </c>
      <c r="AQ9" s="408">
        <f>'Result Entry'!AR11</f>
        <v>0</v>
      </c>
      <c r="AR9" s="469" t="str">
        <f>'Result Entry'!AS11</f>
        <v/>
      </c>
      <c r="AS9" s="469" t="str">
        <f>'Result Entry'!AT11</f>
        <v/>
      </c>
      <c r="AT9" s="423" t="str">
        <f>IF('Result Entry'!$ES11="Failed","F",IF(AND('Result Entry'!$ES11="supp.",AQ9&lt;36),"S",'Result Entry'!AU11))</f>
        <v/>
      </c>
      <c r="AU9" s="422">
        <f>'Result Entry'!AV11</f>
        <v>0</v>
      </c>
      <c r="AV9" s="195">
        <f>'Result Entry'!AW11</f>
        <v>0</v>
      </c>
      <c r="AW9" s="195">
        <f>'Result Entry'!AX11</f>
        <v>0</v>
      </c>
      <c r="AX9" s="207">
        <f>'Result Entry'!AY11</f>
        <v>0</v>
      </c>
      <c r="AY9" s="195">
        <f>'Result Entry'!AZ11</f>
        <v>0</v>
      </c>
      <c r="AZ9" s="207">
        <f>'Result Entry'!BA11</f>
        <v>0</v>
      </c>
      <c r="BA9" s="195">
        <f>'Result Entry'!BB11</f>
        <v>0</v>
      </c>
      <c r="BB9" s="208">
        <f>'Result Entry'!BC11</f>
        <v>0</v>
      </c>
      <c r="BC9" s="408">
        <f>'Result Entry'!BD11</f>
        <v>0</v>
      </c>
      <c r="BD9" s="469" t="str">
        <f>'Result Entry'!BE11</f>
        <v/>
      </c>
      <c r="BE9" s="469" t="str">
        <f>'Result Entry'!BF11</f>
        <v/>
      </c>
      <c r="BF9" s="423" t="str">
        <f>IF('Result Entry'!$ES11="Failed","F",IF(AND('Result Entry'!$ES11="supp.",BC9&lt;36),"S",'Result Entry'!BG11))</f>
        <v/>
      </c>
      <c r="BG9" s="422">
        <f>'Result Entry'!BH11</f>
        <v>0</v>
      </c>
      <c r="BH9" s="195">
        <f>'Result Entry'!BI11</f>
        <v>0</v>
      </c>
      <c r="BI9" s="195">
        <f>'Result Entry'!BJ11</f>
        <v>0</v>
      </c>
      <c r="BJ9" s="207">
        <f>'Result Entry'!BK11</f>
        <v>0</v>
      </c>
      <c r="BK9" s="195">
        <f>'Result Entry'!BL11</f>
        <v>0</v>
      </c>
      <c r="BL9" s="207">
        <f>'Result Entry'!BM11</f>
        <v>0</v>
      </c>
      <c r="BM9" s="195">
        <f>'Result Entry'!BN11</f>
        <v>0</v>
      </c>
      <c r="BN9" s="208">
        <f>'Result Entry'!BO11</f>
        <v>0</v>
      </c>
      <c r="BO9" s="408">
        <f>'Result Entry'!BP11</f>
        <v>0</v>
      </c>
      <c r="BP9" s="469" t="str">
        <f>'Result Entry'!BQ11</f>
        <v/>
      </c>
      <c r="BQ9" s="469" t="str">
        <f>'Result Entry'!BR11</f>
        <v/>
      </c>
      <c r="BR9" s="423" t="str">
        <f>IF('Result Entry'!$ES11="Failed","F",IF(AND('Result Entry'!$ES11="supp.",BO9&lt;36),"S",'Result Entry'!BS11))</f>
        <v/>
      </c>
      <c r="BS9" s="422">
        <f>'Result Entry'!BT11</f>
        <v>0</v>
      </c>
      <c r="BT9" s="195">
        <f>'Result Entry'!BU11</f>
        <v>0</v>
      </c>
      <c r="BU9" s="195">
        <f>'Result Entry'!BV11</f>
        <v>0</v>
      </c>
      <c r="BV9" s="207">
        <f>'Result Entry'!BW11</f>
        <v>0</v>
      </c>
      <c r="BW9" s="195">
        <f>'Result Entry'!BX11</f>
        <v>0</v>
      </c>
      <c r="BX9" s="207">
        <f>'Result Entry'!BY11</f>
        <v>0</v>
      </c>
      <c r="BY9" s="195">
        <f>'Result Entry'!BZ11</f>
        <v>0</v>
      </c>
      <c r="BZ9" s="208">
        <f>'Result Entry'!CA11</f>
        <v>0</v>
      </c>
      <c r="CA9" s="408">
        <f>'Result Entry'!CB11</f>
        <v>0</v>
      </c>
      <c r="CB9" s="469" t="str">
        <f>'Result Entry'!CC11</f>
        <v/>
      </c>
      <c r="CC9" s="469" t="str">
        <f>'Result Entry'!CD11</f>
        <v/>
      </c>
      <c r="CD9" s="423" t="str">
        <f>IF('Result Entry'!$ES11="Failed","F",IF(AND('Result Entry'!$ES11="supp.",CA9&lt;36),"S",'Result Entry'!CE11))</f>
        <v/>
      </c>
      <c r="CE9" s="194">
        <f>'Result Entry'!CF11</f>
        <v>0</v>
      </c>
      <c r="CF9" s="415">
        <f>'Result Entry'!CG11</f>
        <v>0</v>
      </c>
      <c r="CG9" s="195">
        <f>'Result Entry'!CH11</f>
        <v>0</v>
      </c>
      <c r="CH9" s="207">
        <f>'Result Entry'!CI11</f>
        <v>0</v>
      </c>
      <c r="CI9" s="207">
        <f>'Result Entry'!CJ11</f>
        <v>0</v>
      </c>
      <c r="CJ9" s="195">
        <f>'Result Entry'!CK11</f>
        <v>0</v>
      </c>
      <c r="CK9" s="195">
        <f>'Result Entry'!CL11</f>
        <v>0</v>
      </c>
      <c r="CL9" s="207">
        <f>'Result Entry'!CM11</f>
        <v>0</v>
      </c>
      <c r="CM9" s="195">
        <f>'Result Entry'!CN11</f>
        <v>0</v>
      </c>
      <c r="CN9" s="195">
        <f>'Result Entry'!CO11</f>
        <v>0</v>
      </c>
      <c r="CO9" s="208">
        <f>'Result Entry'!CP11</f>
        <v>0</v>
      </c>
      <c r="CP9" s="208">
        <f>'Result Entry'!CQ11</f>
        <v>0</v>
      </c>
      <c r="CQ9" s="212" t="str">
        <f>'Result Entry'!CR11</f>
        <v/>
      </c>
      <c r="CR9" s="194">
        <f>'Result Entry'!CS11</f>
        <v>0</v>
      </c>
      <c r="CS9" s="415">
        <f>'Result Entry'!CT11</f>
        <v>0</v>
      </c>
      <c r="CT9" s="454">
        <f>'Result Entry'!CU11</f>
        <v>0</v>
      </c>
      <c r="CU9" s="195">
        <f>'Result Entry'!CV11</f>
        <v>0</v>
      </c>
      <c r="CV9" s="195">
        <f>'Result Entry'!CW11</f>
        <v>0</v>
      </c>
      <c r="CW9" s="207">
        <f>'Result Entry'!CX11</f>
        <v>0</v>
      </c>
      <c r="CX9" s="195">
        <f>'Result Entry'!CY11</f>
        <v>0</v>
      </c>
      <c r="CY9" s="195">
        <f>'Result Entry'!CZ11</f>
        <v>0</v>
      </c>
      <c r="CZ9" s="195" t="str">
        <f>'Result Entry'!DA11</f>
        <v/>
      </c>
      <c r="DA9" s="195">
        <f>'Result Entry'!DB11</f>
        <v>0</v>
      </c>
      <c r="DB9" s="207">
        <f>'Result Entry'!DC11</f>
        <v>0</v>
      </c>
      <c r="DC9" s="207">
        <f>'Result Entry'!DD11</f>
        <v>0</v>
      </c>
      <c r="DD9" s="195">
        <f>'Result Entry'!DE11</f>
        <v>0</v>
      </c>
      <c r="DE9" s="195">
        <f>'Result Entry'!DF11</f>
        <v>0</v>
      </c>
      <c r="DF9" s="207">
        <f>'Result Entry'!DG11</f>
        <v>0</v>
      </c>
      <c r="DG9" s="195">
        <f>'Result Entry'!DH11</f>
        <v>0</v>
      </c>
      <c r="DH9" s="195">
        <f>'Result Entry'!DI11</f>
        <v>0</v>
      </c>
      <c r="DI9" s="207">
        <f>'Result Entry'!DJ11</f>
        <v>0</v>
      </c>
      <c r="DJ9" s="207">
        <f>'Result Entry'!DK11</f>
        <v>0</v>
      </c>
      <c r="DK9" s="207">
        <f>'Result Entry'!DL11</f>
        <v>0</v>
      </c>
      <c r="DL9" s="208">
        <f>'Result Entry'!DM11</f>
        <v>0</v>
      </c>
      <c r="DM9" s="208">
        <f>'Result Entry'!DN11</f>
        <v>0</v>
      </c>
      <c r="DN9" s="212" t="str">
        <f>'Result Entry'!DO11</f>
        <v/>
      </c>
      <c r="DO9" s="194">
        <f>'Result Entry'!DP11</f>
        <v>0</v>
      </c>
      <c r="DP9" s="195">
        <f>'Result Entry'!DQ11</f>
        <v>0</v>
      </c>
      <c r="DQ9" s="195">
        <f>'Result Entry'!DR11</f>
        <v>0</v>
      </c>
      <c r="DR9" s="195">
        <f>'Result Entry'!DS11</f>
        <v>0</v>
      </c>
      <c r="DS9" s="195">
        <f>'Result Entry'!DT11</f>
        <v>0</v>
      </c>
      <c r="DT9" s="209" t="str">
        <f>'Result Entry'!DU11</f>
        <v/>
      </c>
      <c r="DU9" s="194">
        <f>'Result Entry'!DV11</f>
        <v>0</v>
      </c>
      <c r="DV9" s="195">
        <f>'Result Entry'!DW11</f>
        <v>0</v>
      </c>
      <c r="DW9" s="195">
        <f>'Result Entry'!DX11</f>
        <v>0</v>
      </c>
      <c r="DX9" s="195">
        <f>'Result Entry'!DY11</f>
        <v>0</v>
      </c>
      <c r="DY9" s="195">
        <f>'Result Entry'!DZ11</f>
        <v>0</v>
      </c>
      <c r="DZ9" s="197" t="str">
        <f>'Result Entry'!EA11</f>
        <v/>
      </c>
      <c r="EA9" s="194">
        <f>'Result Entry'!EB11</f>
        <v>0</v>
      </c>
      <c r="EB9" s="195">
        <f>'Result Entry'!EC11</f>
        <v>0</v>
      </c>
      <c r="EC9" s="207">
        <f>'Result Entry'!ED11</f>
        <v>0</v>
      </c>
      <c r="ED9" s="195">
        <f>'Result Entry'!EE11</f>
        <v>0</v>
      </c>
      <c r="EE9" s="207">
        <f>'Result Entry'!EF11</f>
        <v>0</v>
      </c>
      <c r="EF9" s="195">
        <f>'Result Entry'!EG11</f>
        <v>0</v>
      </c>
      <c r="EG9" s="195">
        <f>'Result Entry'!EH11</f>
        <v>0</v>
      </c>
      <c r="EH9" s="207">
        <f>'Result Entry'!EI11</f>
        <v>0</v>
      </c>
      <c r="EI9" s="208">
        <f>'Result Entry'!EJ11</f>
        <v>0</v>
      </c>
      <c r="EJ9" s="212" t="str">
        <f>'Result Entry'!EK11</f>
        <v/>
      </c>
      <c r="EK9" s="194">
        <f>'Result Entry'!EL11</f>
        <v>0</v>
      </c>
      <c r="EL9" s="195">
        <f>'Result Entry'!EM11</f>
        <v>0</v>
      </c>
      <c r="EM9" s="198" t="str">
        <f>'Result Entry'!EN11</f>
        <v/>
      </c>
      <c r="EN9" s="194" t="str">
        <f>'Result Entry'!EO11</f>
        <v/>
      </c>
      <c r="EO9" s="195" t="str">
        <f>'Result Entry'!EP11</f>
        <v/>
      </c>
      <c r="EP9" s="199" t="str">
        <f>'Result Entry'!EQ11</f>
        <v/>
      </c>
      <c r="EQ9" s="195" t="str">
        <f>'Result Entry'!ER11</f>
        <v/>
      </c>
      <c r="ER9" s="195" t="str">
        <f>'Result Entry'!ES11</f>
        <v/>
      </c>
      <c r="ES9" s="195" t="str">
        <f>'Result Entry'!ET11</f>
        <v/>
      </c>
      <c r="ET9" s="196" t="str">
        <f>'Result Entry'!EU11</f>
        <v/>
      </c>
      <c r="EU9" s="200" t="str">
        <f>'Result Entry'!EX11</f>
        <v/>
      </c>
    </row>
    <row r="10" spans="1:151" s="201" customFormat="1" ht="17.25" customHeight="1">
      <c r="A10" s="1269"/>
      <c r="B10" s="194">
        <f t="shared" si="1"/>
        <v>0</v>
      </c>
      <c r="C10" s="195">
        <f>'Result Entry'!D12</f>
        <v>0</v>
      </c>
      <c r="D10" s="195">
        <f>'Result Entry'!E12</f>
        <v>0</v>
      </c>
      <c r="E10" s="195">
        <f>'Result Entry'!F12</f>
        <v>0</v>
      </c>
      <c r="F10" s="195">
        <f>'Result Entry'!$G12</f>
        <v>0</v>
      </c>
      <c r="G10" s="195">
        <f>'Result Entry'!$H12</f>
        <v>0</v>
      </c>
      <c r="H10" s="195">
        <f>'Result Entry'!I12</f>
        <v>0</v>
      </c>
      <c r="I10" s="195">
        <f>'Result Entry'!J12</f>
        <v>0</v>
      </c>
      <c r="J10" s="413">
        <f>'Result Entry'!K12</f>
        <v>0</v>
      </c>
      <c r="K10" s="422">
        <f>'Result Entry'!L12</f>
        <v>0</v>
      </c>
      <c r="L10" s="195">
        <f>'Result Entry'!M12</f>
        <v>0</v>
      </c>
      <c r="M10" s="195">
        <f>'Result Entry'!N12</f>
        <v>0</v>
      </c>
      <c r="N10" s="207">
        <f>'Result Entry'!O12</f>
        <v>0</v>
      </c>
      <c r="O10" s="195">
        <f>'Result Entry'!P12</f>
        <v>0</v>
      </c>
      <c r="P10" s="207">
        <f>'Result Entry'!Q12</f>
        <v>0</v>
      </c>
      <c r="Q10" s="195">
        <f>'Result Entry'!R12</f>
        <v>0</v>
      </c>
      <c r="R10" s="208">
        <f>'Result Entry'!S12</f>
        <v>0</v>
      </c>
      <c r="S10" s="408">
        <f>'Result Entry'!T12</f>
        <v>0</v>
      </c>
      <c r="T10" s="469" t="str">
        <f>'Result Entry'!U12</f>
        <v/>
      </c>
      <c r="U10" s="469" t="str">
        <f>'Result Entry'!V12</f>
        <v/>
      </c>
      <c r="V10" s="423" t="str">
        <f>IF('Result Entry'!$ES12="Failed","F",IF(AND('Result Entry'!$ES12="supp.",S10&lt;36),"S",'Result Entry'!W12))</f>
        <v/>
      </c>
      <c r="W10" s="422">
        <f>'Result Entry'!X12</f>
        <v>0</v>
      </c>
      <c r="X10" s="195">
        <f>'Result Entry'!Y12</f>
        <v>0</v>
      </c>
      <c r="Y10" s="195">
        <f>'Result Entry'!Z12</f>
        <v>0</v>
      </c>
      <c r="Z10" s="207">
        <f>'Result Entry'!AA12</f>
        <v>0</v>
      </c>
      <c r="AA10" s="195">
        <f>'Result Entry'!AB12</f>
        <v>0</v>
      </c>
      <c r="AB10" s="207">
        <f>'Result Entry'!AC12</f>
        <v>0</v>
      </c>
      <c r="AC10" s="195">
        <f>'Result Entry'!AD12</f>
        <v>0</v>
      </c>
      <c r="AD10" s="208">
        <f>'Result Entry'!AE12</f>
        <v>0</v>
      </c>
      <c r="AE10" s="408">
        <f>'Result Entry'!AF12</f>
        <v>0</v>
      </c>
      <c r="AF10" s="469" t="str">
        <f>'Result Entry'!AG12</f>
        <v/>
      </c>
      <c r="AG10" s="469" t="str">
        <f>'Result Entry'!AH12</f>
        <v/>
      </c>
      <c r="AH10" s="423" t="str">
        <f>IF('Result Entry'!$ES12="Failed","F",IF(AND('Result Entry'!$ES12="supp.",AE10&lt;36),"S",'Result Entry'!AI12))</f>
        <v/>
      </c>
      <c r="AI10" s="422">
        <f>'Result Entry'!AJ12</f>
        <v>0</v>
      </c>
      <c r="AJ10" s="195">
        <f>'Result Entry'!AK12</f>
        <v>0</v>
      </c>
      <c r="AK10" s="195">
        <f>'Result Entry'!AL12</f>
        <v>0</v>
      </c>
      <c r="AL10" s="207">
        <f>'Result Entry'!AM12</f>
        <v>0</v>
      </c>
      <c r="AM10" s="195">
        <f>'Result Entry'!AN12</f>
        <v>0</v>
      </c>
      <c r="AN10" s="207">
        <f>'Result Entry'!AO12</f>
        <v>0</v>
      </c>
      <c r="AO10" s="195">
        <f>'Result Entry'!AP12</f>
        <v>0</v>
      </c>
      <c r="AP10" s="208">
        <f>'Result Entry'!AQ12</f>
        <v>0</v>
      </c>
      <c r="AQ10" s="408">
        <f>'Result Entry'!AR12</f>
        <v>0</v>
      </c>
      <c r="AR10" s="469" t="str">
        <f>'Result Entry'!AS12</f>
        <v/>
      </c>
      <c r="AS10" s="469" t="str">
        <f>'Result Entry'!AT12</f>
        <v/>
      </c>
      <c r="AT10" s="423" t="str">
        <f>IF('Result Entry'!$ES12="Failed","F",IF(AND('Result Entry'!$ES12="supp.",AQ10&lt;36),"S",'Result Entry'!AU12))</f>
        <v/>
      </c>
      <c r="AU10" s="422">
        <f>'Result Entry'!AV12</f>
        <v>0</v>
      </c>
      <c r="AV10" s="195">
        <f>'Result Entry'!AW12</f>
        <v>0</v>
      </c>
      <c r="AW10" s="195">
        <f>'Result Entry'!AX12</f>
        <v>0</v>
      </c>
      <c r="AX10" s="207">
        <f>'Result Entry'!AY12</f>
        <v>0</v>
      </c>
      <c r="AY10" s="195">
        <f>'Result Entry'!AZ12</f>
        <v>0</v>
      </c>
      <c r="AZ10" s="207">
        <f>'Result Entry'!BA12</f>
        <v>0</v>
      </c>
      <c r="BA10" s="195">
        <f>'Result Entry'!BB12</f>
        <v>0</v>
      </c>
      <c r="BB10" s="208">
        <f>'Result Entry'!BC12</f>
        <v>0</v>
      </c>
      <c r="BC10" s="408">
        <f>'Result Entry'!BD12</f>
        <v>0</v>
      </c>
      <c r="BD10" s="469" t="str">
        <f>'Result Entry'!BE12</f>
        <v/>
      </c>
      <c r="BE10" s="469" t="str">
        <f>'Result Entry'!BF12</f>
        <v/>
      </c>
      <c r="BF10" s="423" t="str">
        <f>IF('Result Entry'!$ES12="Failed","F",IF(AND('Result Entry'!$ES12="supp.",BC10&lt;36),"S",'Result Entry'!BG12))</f>
        <v/>
      </c>
      <c r="BG10" s="422">
        <f>'Result Entry'!BH12</f>
        <v>0</v>
      </c>
      <c r="BH10" s="195">
        <f>'Result Entry'!BI12</f>
        <v>0</v>
      </c>
      <c r="BI10" s="195">
        <f>'Result Entry'!BJ12</f>
        <v>0</v>
      </c>
      <c r="BJ10" s="207">
        <f>'Result Entry'!BK12</f>
        <v>0</v>
      </c>
      <c r="BK10" s="195">
        <f>'Result Entry'!BL12</f>
        <v>0</v>
      </c>
      <c r="BL10" s="207">
        <f>'Result Entry'!BM12</f>
        <v>0</v>
      </c>
      <c r="BM10" s="195">
        <f>'Result Entry'!BN12</f>
        <v>0</v>
      </c>
      <c r="BN10" s="208">
        <f>'Result Entry'!BO12</f>
        <v>0</v>
      </c>
      <c r="BO10" s="408">
        <f>'Result Entry'!BP12</f>
        <v>0</v>
      </c>
      <c r="BP10" s="469" t="str">
        <f>'Result Entry'!BQ12</f>
        <v/>
      </c>
      <c r="BQ10" s="469" t="str">
        <f>'Result Entry'!BR12</f>
        <v/>
      </c>
      <c r="BR10" s="423" t="str">
        <f>IF('Result Entry'!$ES12="Failed","F",IF(AND('Result Entry'!$ES12="supp.",BO10&lt;36),"S",'Result Entry'!BS12))</f>
        <v/>
      </c>
      <c r="BS10" s="422">
        <f>'Result Entry'!BT12</f>
        <v>0</v>
      </c>
      <c r="BT10" s="195">
        <f>'Result Entry'!BU12</f>
        <v>0</v>
      </c>
      <c r="BU10" s="195">
        <f>'Result Entry'!BV12</f>
        <v>0</v>
      </c>
      <c r="BV10" s="207">
        <f>'Result Entry'!BW12</f>
        <v>0</v>
      </c>
      <c r="BW10" s="195">
        <f>'Result Entry'!BX12</f>
        <v>0</v>
      </c>
      <c r="BX10" s="207">
        <f>'Result Entry'!BY12</f>
        <v>0</v>
      </c>
      <c r="BY10" s="195">
        <f>'Result Entry'!BZ12</f>
        <v>0</v>
      </c>
      <c r="BZ10" s="208">
        <f>'Result Entry'!CA12</f>
        <v>0</v>
      </c>
      <c r="CA10" s="408">
        <f>'Result Entry'!CB12</f>
        <v>0</v>
      </c>
      <c r="CB10" s="469" t="str">
        <f>'Result Entry'!CC12</f>
        <v/>
      </c>
      <c r="CC10" s="469" t="str">
        <f>'Result Entry'!CD12</f>
        <v/>
      </c>
      <c r="CD10" s="423" t="str">
        <f>IF('Result Entry'!$ES12="Failed","F",IF(AND('Result Entry'!$ES12="supp.",CA10&lt;36),"S",'Result Entry'!CE12))</f>
        <v/>
      </c>
      <c r="CE10" s="194">
        <f>'Result Entry'!CF12</f>
        <v>0</v>
      </c>
      <c r="CF10" s="415">
        <f>'Result Entry'!CG12</f>
        <v>0</v>
      </c>
      <c r="CG10" s="195">
        <f>'Result Entry'!CH12</f>
        <v>0</v>
      </c>
      <c r="CH10" s="207">
        <f>'Result Entry'!CI12</f>
        <v>0</v>
      </c>
      <c r="CI10" s="207">
        <f>'Result Entry'!CJ12</f>
        <v>0</v>
      </c>
      <c r="CJ10" s="195">
        <f>'Result Entry'!CK12</f>
        <v>0</v>
      </c>
      <c r="CK10" s="195">
        <f>'Result Entry'!CL12</f>
        <v>0</v>
      </c>
      <c r="CL10" s="207">
        <f>'Result Entry'!CM12</f>
        <v>0</v>
      </c>
      <c r="CM10" s="195">
        <f>'Result Entry'!CN12</f>
        <v>0</v>
      </c>
      <c r="CN10" s="195">
        <f>'Result Entry'!CO12</f>
        <v>0</v>
      </c>
      <c r="CO10" s="208">
        <f>'Result Entry'!CP12</f>
        <v>0</v>
      </c>
      <c r="CP10" s="208">
        <f>'Result Entry'!CQ12</f>
        <v>0</v>
      </c>
      <c r="CQ10" s="212" t="str">
        <f>'Result Entry'!CR12</f>
        <v/>
      </c>
      <c r="CR10" s="194">
        <f>'Result Entry'!CS12</f>
        <v>0</v>
      </c>
      <c r="CS10" s="415">
        <f>'Result Entry'!CT12</f>
        <v>0</v>
      </c>
      <c r="CT10" s="454">
        <f>'Result Entry'!CU12</f>
        <v>0</v>
      </c>
      <c r="CU10" s="195">
        <f>'Result Entry'!CV12</f>
        <v>0</v>
      </c>
      <c r="CV10" s="195">
        <f>'Result Entry'!CW12</f>
        <v>0</v>
      </c>
      <c r="CW10" s="207">
        <f>'Result Entry'!CX12</f>
        <v>0</v>
      </c>
      <c r="CX10" s="195">
        <f>'Result Entry'!CY12</f>
        <v>0</v>
      </c>
      <c r="CY10" s="195">
        <f>'Result Entry'!CZ12</f>
        <v>0</v>
      </c>
      <c r="CZ10" s="195" t="str">
        <f>'Result Entry'!DA12</f>
        <v/>
      </c>
      <c r="DA10" s="195">
        <f>'Result Entry'!DB12</f>
        <v>0</v>
      </c>
      <c r="DB10" s="207">
        <f>'Result Entry'!DC12</f>
        <v>0</v>
      </c>
      <c r="DC10" s="207">
        <f>'Result Entry'!DD12</f>
        <v>0</v>
      </c>
      <c r="DD10" s="195">
        <f>'Result Entry'!DE12</f>
        <v>0</v>
      </c>
      <c r="DE10" s="195">
        <f>'Result Entry'!DF12</f>
        <v>0</v>
      </c>
      <c r="DF10" s="207">
        <f>'Result Entry'!DG12</f>
        <v>0</v>
      </c>
      <c r="DG10" s="195">
        <f>'Result Entry'!DH12</f>
        <v>0</v>
      </c>
      <c r="DH10" s="195">
        <f>'Result Entry'!DI12</f>
        <v>0</v>
      </c>
      <c r="DI10" s="207">
        <f>'Result Entry'!DJ12</f>
        <v>0</v>
      </c>
      <c r="DJ10" s="207">
        <f>'Result Entry'!DK12</f>
        <v>0</v>
      </c>
      <c r="DK10" s="207">
        <f>'Result Entry'!DL12</f>
        <v>0</v>
      </c>
      <c r="DL10" s="208">
        <f>'Result Entry'!DM12</f>
        <v>0</v>
      </c>
      <c r="DM10" s="208">
        <f>'Result Entry'!DN12</f>
        <v>0</v>
      </c>
      <c r="DN10" s="212" t="str">
        <f>'Result Entry'!DO12</f>
        <v/>
      </c>
      <c r="DO10" s="194">
        <f>'Result Entry'!DP12</f>
        <v>0</v>
      </c>
      <c r="DP10" s="195">
        <f>'Result Entry'!DQ12</f>
        <v>0</v>
      </c>
      <c r="DQ10" s="195">
        <f>'Result Entry'!DR12</f>
        <v>0</v>
      </c>
      <c r="DR10" s="195">
        <f>'Result Entry'!DS12</f>
        <v>0</v>
      </c>
      <c r="DS10" s="195">
        <f>'Result Entry'!DT12</f>
        <v>0</v>
      </c>
      <c r="DT10" s="209" t="str">
        <f>'Result Entry'!DU12</f>
        <v/>
      </c>
      <c r="DU10" s="194">
        <f>'Result Entry'!DV12</f>
        <v>0</v>
      </c>
      <c r="DV10" s="195">
        <f>'Result Entry'!DW12</f>
        <v>0</v>
      </c>
      <c r="DW10" s="195">
        <f>'Result Entry'!DX12</f>
        <v>0</v>
      </c>
      <c r="DX10" s="195">
        <f>'Result Entry'!DY12</f>
        <v>0</v>
      </c>
      <c r="DY10" s="195">
        <f>'Result Entry'!DZ12</f>
        <v>0</v>
      </c>
      <c r="DZ10" s="197" t="str">
        <f>'Result Entry'!EA12</f>
        <v/>
      </c>
      <c r="EA10" s="194">
        <f>'Result Entry'!EB12</f>
        <v>0</v>
      </c>
      <c r="EB10" s="195">
        <f>'Result Entry'!EC12</f>
        <v>0</v>
      </c>
      <c r="EC10" s="207">
        <f>'Result Entry'!ED12</f>
        <v>0</v>
      </c>
      <c r="ED10" s="195">
        <f>'Result Entry'!EE12</f>
        <v>0</v>
      </c>
      <c r="EE10" s="207">
        <f>'Result Entry'!EF12</f>
        <v>0</v>
      </c>
      <c r="EF10" s="195">
        <f>'Result Entry'!EG12</f>
        <v>0</v>
      </c>
      <c r="EG10" s="195">
        <f>'Result Entry'!EH12</f>
        <v>0</v>
      </c>
      <c r="EH10" s="207">
        <f>'Result Entry'!EI12</f>
        <v>0</v>
      </c>
      <c r="EI10" s="208">
        <f>'Result Entry'!EJ12</f>
        <v>0</v>
      </c>
      <c r="EJ10" s="212" t="str">
        <f>'Result Entry'!EK12</f>
        <v/>
      </c>
      <c r="EK10" s="194">
        <f>'Result Entry'!EL12</f>
        <v>0</v>
      </c>
      <c r="EL10" s="195">
        <f>'Result Entry'!EM12</f>
        <v>0</v>
      </c>
      <c r="EM10" s="198" t="str">
        <f>'Result Entry'!EN12</f>
        <v/>
      </c>
      <c r="EN10" s="194" t="str">
        <f>'Result Entry'!EO12</f>
        <v/>
      </c>
      <c r="EO10" s="195" t="str">
        <f>'Result Entry'!EP12</f>
        <v/>
      </c>
      <c r="EP10" s="199" t="str">
        <f>'Result Entry'!EQ12</f>
        <v/>
      </c>
      <c r="EQ10" s="195" t="str">
        <f>'Result Entry'!ER12</f>
        <v/>
      </c>
      <c r="ER10" s="195" t="str">
        <f>'Result Entry'!ES12</f>
        <v/>
      </c>
      <c r="ES10" s="195" t="str">
        <f>'Result Entry'!ET12</f>
        <v/>
      </c>
      <c r="ET10" s="196" t="str">
        <f>'Result Entry'!EU12</f>
        <v/>
      </c>
      <c r="EU10" s="200" t="str">
        <f>'Result Entry'!EX12</f>
        <v/>
      </c>
    </row>
    <row r="11" spans="1:151" s="201" customFormat="1" ht="17.25" customHeight="1">
      <c r="A11" s="1267"/>
      <c r="B11" s="194">
        <f t="shared" si="1"/>
        <v>0</v>
      </c>
      <c r="C11" s="195">
        <f>'Result Entry'!D13</f>
        <v>0</v>
      </c>
      <c r="D11" s="195">
        <f>'Result Entry'!E13</f>
        <v>0</v>
      </c>
      <c r="E11" s="195">
        <f>'Result Entry'!F13</f>
        <v>0</v>
      </c>
      <c r="F11" s="195">
        <f>'Result Entry'!$G13</f>
        <v>0</v>
      </c>
      <c r="G11" s="195">
        <f>'Result Entry'!$H13</f>
        <v>0</v>
      </c>
      <c r="H11" s="195">
        <f>'Result Entry'!I13</f>
        <v>0</v>
      </c>
      <c r="I11" s="195">
        <f>'Result Entry'!J13</f>
        <v>0</v>
      </c>
      <c r="J11" s="413">
        <f>'Result Entry'!K13</f>
        <v>0</v>
      </c>
      <c r="K11" s="422">
        <f>'Result Entry'!L13</f>
        <v>0</v>
      </c>
      <c r="L11" s="195">
        <f>'Result Entry'!M13</f>
        <v>0</v>
      </c>
      <c r="M11" s="195">
        <f>'Result Entry'!N13</f>
        <v>0</v>
      </c>
      <c r="N11" s="207">
        <f>'Result Entry'!O13</f>
        <v>0</v>
      </c>
      <c r="O11" s="195">
        <f>'Result Entry'!P13</f>
        <v>0</v>
      </c>
      <c r="P11" s="207">
        <f>'Result Entry'!Q13</f>
        <v>0</v>
      </c>
      <c r="Q11" s="195">
        <f>'Result Entry'!R13</f>
        <v>0</v>
      </c>
      <c r="R11" s="208">
        <f>'Result Entry'!S13</f>
        <v>0</v>
      </c>
      <c r="S11" s="408">
        <f>'Result Entry'!T13</f>
        <v>0</v>
      </c>
      <c r="T11" s="469" t="str">
        <f>'Result Entry'!U13</f>
        <v/>
      </c>
      <c r="U11" s="469" t="str">
        <f>'Result Entry'!V13</f>
        <v/>
      </c>
      <c r="V11" s="423" t="str">
        <f>IF('Result Entry'!$ES13="Failed","F",IF(AND('Result Entry'!$ES13="supp.",S11&lt;36),"S",'Result Entry'!W13))</f>
        <v/>
      </c>
      <c r="W11" s="422">
        <f>'Result Entry'!X13</f>
        <v>0</v>
      </c>
      <c r="X11" s="195">
        <f>'Result Entry'!Y13</f>
        <v>0</v>
      </c>
      <c r="Y11" s="195">
        <f>'Result Entry'!Z13</f>
        <v>0</v>
      </c>
      <c r="Z11" s="207">
        <f>'Result Entry'!AA13</f>
        <v>0</v>
      </c>
      <c r="AA11" s="195">
        <f>'Result Entry'!AB13</f>
        <v>0</v>
      </c>
      <c r="AB11" s="207">
        <f>'Result Entry'!AC13</f>
        <v>0</v>
      </c>
      <c r="AC11" s="195">
        <f>'Result Entry'!AD13</f>
        <v>0</v>
      </c>
      <c r="AD11" s="208">
        <f>'Result Entry'!AE13</f>
        <v>0</v>
      </c>
      <c r="AE11" s="408">
        <f>'Result Entry'!AF13</f>
        <v>0</v>
      </c>
      <c r="AF11" s="469" t="str">
        <f>'Result Entry'!AG13</f>
        <v/>
      </c>
      <c r="AG11" s="469" t="str">
        <f>'Result Entry'!AH13</f>
        <v/>
      </c>
      <c r="AH11" s="423" t="str">
        <f>IF('Result Entry'!$ES13="Failed","F",IF(AND('Result Entry'!$ES13="supp.",AE11&lt;36),"S",'Result Entry'!AI13))</f>
        <v/>
      </c>
      <c r="AI11" s="422">
        <f>'Result Entry'!AJ13</f>
        <v>0</v>
      </c>
      <c r="AJ11" s="195">
        <f>'Result Entry'!AK13</f>
        <v>0</v>
      </c>
      <c r="AK11" s="195">
        <f>'Result Entry'!AL13</f>
        <v>0</v>
      </c>
      <c r="AL11" s="207">
        <f>'Result Entry'!AM13</f>
        <v>0</v>
      </c>
      <c r="AM11" s="195">
        <f>'Result Entry'!AN13</f>
        <v>0</v>
      </c>
      <c r="AN11" s="207">
        <f>'Result Entry'!AO13</f>
        <v>0</v>
      </c>
      <c r="AO11" s="195">
        <f>'Result Entry'!AP13</f>
        <v>0</v>
      </c>
      <c r="AP11" s="208">
        <f>'Result Entry'!AQ13</f>
        <v>0</v>
      </c>
      <c r="AQ11" s="408">
        <f>'Result Entry'!AR13</f>
        <v>0</v>
      </c>
      <c r="AR11" s="469" t="str">
        <f>'Result Entry'!AS13</f>
        <v/>
      </c>
      <c r="AS11" s="469" t="str">
        <f>'Result Entry'!AT13</f>
        <v/>
      </c>
      <c r="AT11" s="423" t="str">
        <f>IF('Result Entry'!$ES13="Failed","F",IF(AND('Result Entry'!$ES13="supp.",AQ11&lt;36),"S",'Result Entry'!AU13))</f>
        <v/>
      </c>
      <c r="AU11" s="422">
        <f>'Result Entry'!AV13</f>
        <v>0</v>
      </c>
      <c r="AV11" s="195">
        <f>'Result Entry'!AW13</f>
        <v>0</v>
      </c>
      <c r="AW11" s="195">
        <f>'Result Entry'!AX13</f>
        <v>0</v>
      </c>
      <c r="AX11" s="207">
        <f>'Result Entry'!AY13</f>
        <v>0</v>
      </c>
      <c r="AY11" s="195">
        <f>'Result Entry'!AZ13</f>
        <v>0</v>
      </c>
      <c r="AZ11" s="207">
        <f>'Result Entry'!BA13</f>
        <v>0</v>
      </c>
      <c r="BA11" s="195">
        <f>'Result Entry'!BB13</f>
        <v>0</v>
      </c>
      <c r="BB11" s="208">
        <f>'Result Entry'!BC13</f>
        <v>0</v>
      </c>
      <c r="BC11" s="408">
        <f>'Result Entry'!BD13</f>
        <v>0</v>
      </c>
      <c r="BD11" s="469" t="str">
        <f>'Result Entry'!BE13</f>
        <v/>
      </c>
      <c r="BE11" s="469" t="str">
        <f>'Result Entry'!BF13</f>
        <v/>
      </c>
      <c r="BF11" s="423" t="str">
        <f>IF('Result Entry'!$ES13="Failed","F",IF(AND('Result Entry'!$ES13="supp.",BC11&lt;36),"S",'Result Entry'!BG13))</f>
        <v/>
      </c>
      <c r="BG11" s="422">
        <f>'Result Entry'!BH13</f>
        <v>0</v>
      </c>
      <c r="BH11" s="195">
        <f>'Result Entry'!BI13</f>
        <v>0</v>
      </c>
      <c r="BI11" s="195">
        <f>'Result Entry'!BJ13</f>
        <v>0</v>
      </c>
      <c r="BJ11" s="207">
        <f>'Result Entry'!BK13</f>
        <v>0</v>
      </c>
      <c r="BK11" s="195">
        <f>'Result Entry'!BL13</f>
        <v>0</v>
      </c>
      <c r="BL11" s="207">
        <f>'Result Entry'!BM13</f>
        <v>0</v>
      </c>
      <c r="BM11" s="195">
        <f>'Result Entry'!BN13</f>
        <v>0</v>
      </c>
      <c r="BN11" s="208">
        <f>'Result Entry'!BO13</f>
        <v>0</v>
      </c>
      <c r="BO11" s="408">
        <f>'Result Entry'!BP13</f>
        <v>0</v>
      </c>
      <c r="BP11" s="469" t="str">
        <f>'Result Entry'!BQ13</f>
        <v/>
      </c>
      <c r="BQ11" s="469" t="str">
        <f>'Result Entry'!BR13</f>
        <v/>
      </c>
      <c r="BR11" s="423" t="str">
        <f>IF('Result Entry'!$ES13="Failed","F",IF(AND('Result Entry'!$ES13="supp.",BO11&lt;36),"S",'Result Entry'!BS13))</f>
        <v/>
      </c>
      <c r="BS11" s="422">
        <f>'Result Entry'!BT13</f>
        <v>0</v>
      </c>
      <c r="BT11" s="195">
        <f>'Result Entry'!BU13</f>
        <v>0</v>
      </c>
      <c r="BU11" s="195">
        <f>'Result Entry'!BV13</f>
        <v>0</v>
      </c>
      <c r="BV11" s="207">
        <f>'Result Entry'!BW13</f>
        <v>0</v>
      </c>
      <c r="BW11" s="195">
        <f>'Result Entry'!BX13</f>
        <v>0</v>
      </c>
      <c r="BX11" s="207">
        <f>'Result Entry'!BY13</f>
        <v>0</v>
      </c>
      <c r="BY11" s="195">
        <f>'Result Entry'!BZ13</f>
        <v>0</v>
      </c>
      <c r="BZ11" s="208">
        <f>'Result Entry'!CA13</f>
        <v>0</v>
      </c>
      <c r="CA11" s="408">
        <f>'Result Entry'!CB13</f>
        <v>0</v>
      </c>
      <c r="CB11" s="469" t="str">
        <f>'Result Entry'!CC13</f>
        <v/>
      </c>
      <c r="CC11" s="469" t="str">
        <f>'Result Entry'!CD13</f>
        <v/>
      </c>
      <c r="CD11" s="423" t="str">
        <f>IF('Result Entry'!$ES13="Failed","F",IF(AND('Result Entry'!$ES13="supp.",CA11&lt;36),"S",'Result Entry'!CE13))</f>
        <v/>
      </c>
      <c r="CE11" s="194">
        <f>'Result Entry'!CF13</f>
        <v>0</v>
      </c>
      <c r="CF11" s="415">
        <f>'Result Entry'!CG13</f>
        <v>0</v>
      </c>
      <c r="CG11" s="195">
        <f>'Result Entry'!CH13</f>
        <v>0</v>
      </c>
      <c r="CH11" s="207">
        <f>'Result Entry'!CI13</f>
        <v>0</v>
      </c>
      <c r="CI11" s="207">
        <f>'Result Entry'!CJ13</f>
        <v>0</v>
      </c>
      <c r="CJ11" s="195">
        <f>'Result Entry'!CK13</f>
        <v>0</v>
      </c>
      <c r="CK11" s="195">
        <f>'Result Entry'!CL13</f>
        <v>0</v>
      </c>
      <c r="CL11" s="207">
        <f>'Result Entry'!CM13</f>
        <v>0</v>
      </c>
      <c r="CM11" s="195">
        <f>'Result Entry'!CN13</f>
        <v>0</v>
      </c>
      <c r="CN11" s="195">
        <f>'Result Entry'!CO13</f>
        <v>0</v>
      </c>
      <c r="CO11" s="208">
        <f>'Result Entry'!CP13</f>
        <v>0</v>
      </c>
      <c r="CP11" s="208">
        <f>'Result Entry'!CQ13</f>
        <v>0</v>
      </c>
      <c r="CQ11" s="212" t="str">
        <f>'Result Entry'!CR13</f>
        <v/>
      </c>
      <c r="CR11" s="194">
        <f>'Result Entry'!CS13</f>
        <v>0</v>
      </c>
      <c r="CS11" s="415">
        <f>'Result Entry'!CT13</f>
        <v>0</v>
      </c>
      <c r="CT11" s="454">
        <f>'Result Entry'!CU13</f>
        <v>0</v>
      </c>
      <c r="CU11" s="195">
        <f>'Result Entry'!CV13</f>
        <v>0</v>
      </c>
      <c r="CV11" s="195">
        <f>'Result Entry'!CW13</f>
        <v>0</v>
      </c>
      <c r="CW11" s="207">
        <f>'Result Entry'!CX13</f>
        <v>0</v>
      </c>
      <c r="CX11" s="195">
        <f>'Result Entry'!CY13</f>
        <v>0</v>
      </c>
      <c r="CY11" s="195">
        <f>'Result Entry'!CZ13</f>
        <v>0</v>
      </c>
      <c r="CZ11" s="195" t="str">
        <f>'Result Entry'!DA13</f>
        <v/>
      </c>
      <c r="DA11" s="195">
        <f>'Result Entry'!DB13</f>
        <v>0</v>
      </c>
      <c r="DB11" s="207">
        <f>'Result Entry'!DC13</f>
        <v>0</v>
      </c>
      <c r="DC11" s="207">
        <f>'Result Entry'!DD13</f>
        <v>0</v>
      </c>
      <c r="DD11" s="195">
        <f>'Result Entry'!DE13</f>
        <v>0</v>
      </c>
      <c r="DE11" s="195">
        <f>'Result Entry'!DF13</f>
        <v>0</v>
      </c>
      <c r="DF11" s="207">
        <f>'Result Entry'!DG13</f>
        <v>0</v>
      </c>
      <c r="DG11" s="195">
        <f>'Result Entry'!DH13</f>
        <v>0</v>
      </c>
      <c r="DH11" s="195">
        <f>'Result Entry'!DI13</f>
        <v>0</v>
      </c>
      <c r="DI11" s="207">
        <f>'Result Entry'!DJ13</f>
        <v>0</v>
      </c>
      <c r="DJ11" s="207">
        <f>'Result Entry'!DK13</f>
        <v>0</v>
      </c>
      <c r="DK11" s="207">
        <f>'Result Entry'!DL13</f>
        <v>0</v>
      </c>
      <c r="DL11" s="208">
        <f>'Result Entry'!DM13</f>
        <v>0</v>
      </c>
      <c r="DM11" s="208">
        <f>'Result Entry'!DN13</f>
        <v>0</v>
      </c>
      <c r="DN11" s="212" t="str">
        <f>'Result Entry'!DO13</f>
        <v/>
      </c>
      <c r="DO11" s="194">
        <f>'Result Entry'!DP13</f>
        <v>0</v>
      </c>
      <c r="DP11" s="195">
        <f>'Result Entry'!DQ13</f>
        <v>0</v>
      </c>
      <c r="DQ11" s="195">
        <f>'Result Entry'!DR13</f>
        <v>0</v>
      </c>
      <c r="DR11" s="195">
        <f>'Result Entry'!DS13</f>
        <v>0</v>
      </c>
      <c r="DS11" s="195">
        <f>'Result Entry'!DT13</f>
        <v>0</v>
      </c>
      <c r="DT11" s="209" t="str">
        <f>'Result Entry'!DU13</f>
        <v/>
      </c>
      <c r="DU11" s="194">
        <f>'Result Entry'!DV13</f>
        <v>0</v>
      </c>
      <c r="DV11" s="195">
        <f>'Result Entry'!DW13</f>
        <v>0</v>
      </c>
      <c r="DW11" s="195">
        <f>'Result Entry'!DX13</f>
        <v>0</v>
      </c>
      <c r="DX11" s="195">
        <f>'Result Entry'!DY13</f>
        <v>0</v>
      </c>
      <c r="DY11" s="195">
        <f>'Result Entry'!DZ13</f>
        <v>0</v>
      </c>
      <c r="DZ11" s="197" t="str">
        <f>'Result Entry'!EA13</f>
        <v/>
      </c>
      <c r="EA11" s="194">
        <f>'Result Entry'!EB13</f>
        <v>0</v>
      </c>
      <c r="EB11" s="195">
        <f>'Result Entry'!EC13</f>
        <v>0</v>
      </c>
      <c r="EC11" s="207">
        <f>'Result Entry'!ED13</f>
        <v>0</v>
      </c>
      <c r="ED11" s="195">
        <f>'Result Entry'!EE13</f>
        <v>0</v>
      </c>
      <c r="EE11" s="207">
        <f>'Result Entry'!EF13</f>
        <v>0</v>
      </c>
      <c r="EF11" s="195">
        <f>'Result Entry'!EG13</f>
        <v>0</v>
      </c>
      <c r="EG11" s="195">
        <f>'Result Entry'!EH13</f>
        <v>0</v>
      </c>
      <c r="EH11" s="207">
        <f>'Result Entry'!EI13</f>
        <v>0</v>
      </c>
      <c r="EI11" s="208">
        <f>'Result Entry'!EJ13</f>
        <v>0</v>
      </c>
      <c r="EJ11" s="212" t="str">
        <f>'Result Entry'!EK13</f>
        <v/>
      </c>
      <c r="EK11" s="194">
        <f>'Result Entry'!EL13</f>
        <v>0</v>
      </c>
      <c r="EL11" s="195">
        <f>'Result Entry'!EM13</f>
        <v>0</v>
      </c>
      <c r="EM11" s="198" t="str">
        <f>'Result Entry'!EN13</f>
        <v/>
      </c>
      <c r="EN11" s="194" t="str">
        <f>'Result Entry'!EO13</f>
        <v/>
      </c>
      <c r="EO11" s="195" t="str">
        <f>'Result Entry'!EP13</f>
        <v/>
      </c>
      <c r="EP11" s="199" t="str">
        <f>'Result Entry'!EQ13</f>
        <v/>
      </c>
      <c r="EQ11" s="195" t="str">
        <f>'Result Entry'!ER13</f>
        <v/>
      </c>
      <c r="ER11" s="195" t="str">
        <f>'Result Entry'!ES13</f>
        <v/>
      </c>
      <c r="ES11" s="195" t="str">
        <f>'Result Entry'!ET13</f>
        <v/>
      </c>
      <c r="ET11" s="196" t="str">
        <f>'Result Entry'!EU13</f>
        <v/>
      </c>
      <c r="EU11" s="200" t="str">
        <f>'Result Entry'!EX13</f>
        <v/>
      </c>
    </row>
    <row r="12" spans="1:151" s="201" customFormat="1" ht="17.25" customHeight="1">
      <c r="A12" s="1267"/>
      <c r="B12" s="194">
        <f t="shared" si="1"/>
        <v>0</v>
      </c>
      <c r="C12" s="195">
        <f>'Result Entry'!D14</f>
        <v>0</v>
      </c>
      <c r="D12" s="195">
        <f>'Result Entry'!E14</f>
        <v>0</v>
      </c>
      <c r="E12" s="195">
        <f>'Result Entry'!F14</f>
        <v>0</v>
      </c>
      <c r="F12" s="195">
        <f>'Result Entry'!$G14</f>
        <v>0</v>
      </c>
      <c r="G12" s="195">
        <f>'Result Entry'!$H14</f>
        <v>0</v>
      </c>
      <c r="H12" s="195">
        <f>'Result Entry'!I14</f>
        <v>0</v>
      </c>
      <c r="I12" s="195">
        <f>'Result Entry'!J14</f>
        <v>0</v>
      </c>
      <c r="J12" s="413">
        <f>'Result Entry'!K14</f>
        <v>0</v>
      </c>
      <c r="K12" s="422">
        <f>'Result Entry'!L14</f>
        <v>0</v>
      </c>
      <c r="L12" s="195">
        <f>'Result Entry'!M14</f>
        <v>0</v>
      </c>
      <c r="M12" s="195">
        <f>'Result Entry'!N14</f>
        <v>0</v>
      </c>
      <c r="N12" s="207">
        <f>'Result Entry'!O14</f>
        <v>0</v>
      </c>
      <c r="O12" s="195">
        <f>'Result Entry'!P14</f>
        <v>0</v>
      </c>
      <c r="P12" s="207">
        <f>'Result Entry'!Q14</f>
        <v>0</v>
      </c>
      <c r="Q12" s="195">
        <f>'Result Entry'!R14</f>
        <v>0</v>
      </c>
      <c r="R12" s="208">
        <f>'Result Entry'!S14</f>
        <v>0</v>
      </c>
      <c r="S12" s="408">
        <f>'Result Entry'!T14</f>
        <v>0</v>
      </c>
      <c r="T12" s="469" t="str">
        <f>'Result Entry'!U14</f>
        <v/>
      </c>
      <c r="U12" s="469" t="str">
        <f>'Result Entry'!V14</f>
        <v/>
      </c>
      <c r="V12" s="423" t="str">
        <f>IF('Result Entry'!$ES14="Failed","F",IF(AND('Result Entry'!$ES14="supp.",S12&lt;36),"S",'Result Entry'!W14))</f>
        <v/>
      </c>
      <c r="W12" s="422">
        <f>'Result Entry'!X14</f>
        <v>0</v>
      </c>
      <c r="X12" s="195">
        <f>'Result Entry'!Y14</f>
        <v>0</v>
      </c>
      <c r="Y12" s="195">
        <f>'Result Entry'!Z14</f>
        <v>0</v>
      </c>
      <c r="Z12" s="207">
        <f>'Result Entry'!AA14</f>
        <v>0</v>
      </c>
      <c r="AA12" s="195">
        <f>'Result Entry'!AB14</f>
        <v>0</v>
      </c>
      <c r="AB12" s="207">
        <f>'Result Entry'!AC14</f>
        <v>0</v>
      </c>
      <c r="AC12" s="195">
        <f>'Result Entry'!AD14</f>
        <v>0</v>
      </c>
      <c r="AD12" s="208">
        <f>'Result Entry'!AE14</f>
        <v>0</v>
      </c>
      <c r="AE12" s="408">
        <f>'Result Entry'!AF14</f>
        <v>0</v>
      </c>
      <c r="AF12" s="469" t="str">
        <f>'Result Entry'!AG14</f>
        <v/>
      </c>
      <c r="AG12" s="469" t="str">
        <f>'Result Entry'!AH14</f>
        <v/>
      </c>
      <c r="AH12" s="423" t="str">
        <f>IF('Result Entry'!$ES14="Failed","F",IF(AND('Result Entry'!$ES14="supp.",AE12&lt;36),"S",'Result Entry'!AI14))</f>
        <v/>
      </c>
      <c r="AI12" s="422">
        <f>'Result Entry'!AJ14</f>
        <v>0</v>
      </c>
      <c r="AJ12" s="195">
        <f>'Result Entry'!AK14</f>
        <v>0</v>
      </c>
      <c r="AK12" s="195">
        <f>'Result Entry'!AL14</f>
        <v>0</v>
      </c>
      <c r="AL12" s="207">
        <f>'Result Entry'!AM14</f>
        <v>0</v>
      </c>
      <c r="AM12" s="195">
        <f>'Result Entry'!AN14</f>
        <v>0</v>
      </c>
      <c r="AN12" s="207">
        <f>'Result Entry'!AO14</f>
        <v>0</v>
      </c>
      <c r="AO12" s="195">
        <f>'Result Entry'!AP14</f>
        <v>0</v>
      </c>
      <c r="AP12" s="208">
        <f>'Result Entry'!AQ14</f>
        <v>0</v>
      </c>
      <c r="AQ12" s="408">
        <f>'Result Entry'!AR14</f>
        <v>0</v>
      </c>
      <c r="AR12" s="469" t="str">
        <f>'Result Entry'!AS14</f>
        <v/>
      </c>
      <c r="AS12" s="469" t="str">
        <f>'Result Entry'!AT14</f>
        <v/>
      </c>
      <c r="AT12" s="423" t="str">
        <f>IF('Result Entry'!$ES14="Failed","F",IF(AND('Result Entry'!$ES14="supp.",AQ12&lt;36),"S",'Result Entry'!AU14))</f>
        <v/>
      </c>
      <c r="AU12" s="422">
        <f>'Result Entry'!AV14</f>
        <v>0</v>
      </c>
      <c r="AV12" s="195">
        <f>'Result Entry'!AW14</f>
        <v>0</v>
      </c>
      <c r="AW12" s="195">
        <f>'Result Entry'!AX14</f>
        <v>0</v>
      </c>
      <c r="AX12" s="207">
        <f>'Result Entry'!AY14</f>
        <v>0</v>
      </c>
      <c r="AY12" s="195">
        <f>'Result Entry'!AZ14</f>
        <v>0</v>
      </c>
      <c r="AZ12" s="207">
        <f>'Result Entry'!BA14</f>
        <v>0</v>
      </c>
      <c r="BA12" s="195">
        <f>'Result Entry'!BB14</f>
        <v>0</v>
      </c>
      <c r="BB12" s="208">
        <f>'Result Entry'!BC14</f>
        <v>0</v>
      </c>
      <c r="BC12" s="408">
        <f>'Result Entry'!BD14</f>
        <v>0</v>
      </c>
      <c r="BD12" s="469" t="str">
        <f>'Result Entry'!BE14</f>
        <v/>
      </c>
      <c r="BE12" s="469" t="str">
        <f>'Result Entry'!BF14</f>
        <v/>
      </c>
      <c r="BF12" s="423" t="str">
        <f>IF('Result Entry'!$ES14="Failed","F",IF(AND('Result Entry'!$ES14="supp.",BC12&lt;36),"S",'Result Entry'!BG14))</f>
        <v/>
      </c>
      <c r="BG12" s="422">
        <f>'Result Entry'!BH14</f>
        <v>0</v>
      </c>
      <c r="BH12" s="195">
        <f>'Result Entry'!BI14</f>
        <v>0</v>
      </c>
      <c r="BI12" s="195">
        <f>'Result Entry'!BJ14</f>
        <v>0</v>
      </c>
      <c r="BJ12" s="207">
        <f>'Result Entry'!BK14</f>
        <v>0</v>
      </c>
      <c r="BK12" s="195">
        <f>'Result Entry'!BL14</f>
        <v>0</v>
      </c>
      <c r="BL12" s="207">
        <f>'Result Entry'!BM14</f>
        <v>0</v>
      </c>
      <c r="BM12" s="195">
        <f>'Result Entry'!BN14</f>
        <v>0</v>
      </c>
      <c r="BN12" s="208">
        <f>'Result Entry'!BO14</f>
        <v>0</v>
      </c>
      <c r="BO12" s="408">
        <f>'Result Entry'!BP14</f>
        <v>0</v>
      </c>
      <c r="BP12" s="469" t="str">
        <f>'Result Entry'!BQ14</f>
        <v/>
      </c>
      <c r="BQ12" s="469" t="str">
        <f>'Result Entry'!BR14</f>
        <v/>
      </c>
      <c r="BR12" s="423" t="str">
        <f>IF('Result Entry'!$ES14="Failed","F",IF(AND('Result Entry'!$ES14="supp.",BO12&lt;36),"S",'Result Entry'!BS14))</f>
        <v/>
      </c>
      <c r="BS12" s="422">
        <f>'Result Entry'!BT14</f>
        <v>0</v>
      </c>
      <c r="BT12" s="195">
        <f>'Result Entry'!BU14</f>
        <v>0</v>
      </c>
      <c r="BU12" s="195">
        <f>'Result Entry'!BV14</f>
        <v>0</v>
      </c>
      <c r="BV12" s="207">
        <f>'Result Entry'!BW14</f>
        <v>0</v>
      </c>
      <c r="BW12" s="195">
        <f>'Result Entry'!BX14</f>
        <v>0</v>
      </c>
      <c r="BX12" s="207">
        <f>'Result Entry'!BY14</f>
        <v>0</v>
      </c>
      <c r="BY12" s="195">
        <f>'Result Entry'!BZ14</f>
        <v>0</v>
      </c>
      <c r="BZ12" s="208">
        <f>'Result Entry'!CA14</f>
        <v>0</v>
      </c>
      <c r="CA12" s="408">
        <f>'Result Entry'!CB14</f>
        <v>0</v>
      </c>
      <c r="CB12" s="469" t="str">
        <f>'Result Entry'!CC14</f>
        <v/>
      </c>
      <c r="CC12" s="469" t="str">
        <f>'Result Entry'!CD14</f>
        <v/>
      </c>
      <c r="CD12" s="423" t="str">
        <f>IF('Result Entry'!$ES14="Failed","F",IF(AND('Result Entry'!$ES14="supp.",CA12&lt;36),"S",'Result Entry'!CE14))</f>
        <v/>
      </c>
      <c r="CE12" s="194">
        <f>'Result Entry'!CF14</f>
        <v>0</v>
      </c>
      <c r="CF12" s="415">
        <f>'Result Entry'!CG14</f>
        <v>0</v>
      </c>
      <c r="CG12" s="195">
        <f>'Result Entry'!CH14</f>
        <v>0</v>
      </c>
      <c r="CH12" s="207">
        <f>'Result Entry'!CI14</f>
        <v>0</v>
      </c>
      <c r="CI12" s="207">
        <f>'Result Entry'!CJ14</f>
        <v>0</v>
      </c>
      <c r="CJ12" s="195">
        <f>'Result Entry'!CK14</f>
        <v>0</v>
      </c>
      <c r="CK12" s="195">
        <f>'Result Entry'!CL14</f>
        <v>0</v>
      </c>
      <c r="CL12" s="207">
        <f>'Result Entry'!CM14</f>
        <v>0</v>
      </c>
      <c r="CM12" s="195">
        <f>'Result Entry'!CN14</f>
        <v>0</v>
      </c>
      <c r="CN12" s="195">
        <f>'Result Entry'!CO14</f>
        <v>0</v>
      </c>
      <c r="CO12" s="208">
        <f>'Result Entry'!CP14</f>
        <v>0</v>
      </c>
      <c r="CP12" s="208">
        <f>'Result Entry'!CQ14</f>
        <v>0</v>
      </c>
      <c r="CQ12" s="212" t="str">
        <f>'Result Entry'!CR14</f>
        <v/>
      </c>
      <c r="CR12" s="194">
        <f>'Result Entry'!CS14</f>
        <v>0</v>
      </c>
      <c r="CS12" s="415">
        <f>'Result Entry'!CT14</f>
        <v>0</v>
      </c>
      <c r="CT12" s="454">
        <f>'Result Entry'!CU14</f>
        <v>0</v>
      </c>
      <c r="CU12" s="195">
        <f>'Result Entry'!CV14</f>
        <v>0</v>
      </c>
      <c r="CV12" s="195">
        <f>'Result Entry'!CW14</f>
        <v>0</v>
      </c>
      <c r="CW12" s="207">
        <f>'Result Entry'!CX14</f>
        <v>0</v>
      </c>
      <c r="CX12" s="195">
        <f>'Result Entry'!CY14</f>
        <v>0</v>
      </c>
      <c r="CY12" s="195">
        <f>'Result Entry'!CZ14</f>
        <v>0</v>
      </c>
      <c r="CZ12" s="195" t="str">
        <f>'Result Entry'!DA14</f>
        <v/>
      </c>
      <c r="DA12" s="195">
        <f>'Result Entry'!DB14</f>
        <v>0</v>
      </c>
      <c r="DB12" s="207">
        <f>'Result Entry'!DC14</f>
        <v>0</v>
      </c>
      <c r="DC12" s="207">
        <f>'Result Entry'!DD14</f>
        <v>0</v>
      </c>
      <c r="DD12" s="195">
        <f>'Result Entry'!DE14</f>
        <v>0</v>
      </c>
      <c r="DE12" s="195">
        <f>'Result Entry'!DF14</f>
        <v>0</v>
      </c>
      <c r="DF12" s="207">
        <f>'Result Entry'!DG14</f>
        <v>0</v>
      </c>
      <c r="DG12" s="195">
        <f>'Result Entry'!DH14</f>
        <v>0</v>
      </c>
      <c r="DH12" s="195">
        <f>'Result Entry'!DI14</f>
        <v>0</v>
      </c>
      <c r="DI12" s="207">
        <f>'Result Entry'!DJ14</f>
        <v>0</v>
      </c>
      <c r="DJ12" s="207">
        <f>'Result Entry'!DK14</f>
        <v>0</v>
      </c>
      <c r="DK12" s="207">
        <f>'Result Entry'!DL14</f>
        <v>0</v>
      </c>
      <c r="DL12" s="208">
        <f>'Result Entry'!DM14</f>
        <v>0</v>
      </c>
      <c r="DM12" s="208">
        <f>'Result Entry'!DN14</f>
        <v>0</v>
      </c>
      <c r="DN12" s="212" t="str">
        <f>'Result Entry'!DO14</f>
        <v/>
      </c>
      <c r="DO12" s="194">
        <f>'Result Entry'!DP14</f>
        <v>0</v>
      </c>
      <c r="DP12" s="195">
        <f>'Result Entry'!DQ14</f>
        <v>0</v>
      </c>
      <c r="DQ12" s="195">
        <f>'Result Entry'!DR14</f>
        <v>0</v>
      </c>
      <c r="DR12" s="195">
        <f>'Result Entry'!DS14</f>
        <v>0</v>
      </c>
      <c r="DS12" s="195">
        <f>'Result Entry'!DT14</f>
        <v>0</v>
      </c>
      <c r="DT12" s="209" t="str">
        <f>'Result Entry'!DU14</f>
        <v/>
      </c>
      <c r="DU12" s="194">
        <f>'Result Entry'!DV14</f>
        <v>0</v>
      </c>
      <c r="DV12" s="195">
        <f>'Result Entry'!DW14</f>
        <v>0</v>
      </c>
      <c r="DW12" s="195">
        <f>'Result Entry'!DX14</f>
        <v>0</v>
      </c>
      <c r="DX12" s="195">
        <f>'Result Entry'!DY14</f>
        <v>0</v>
      </c>
      <c r="DY12" s="195">
        <f>'Result Entry'!DZ14</f>
        <v>0</v>
      </c>
      <c r="DZ12" s="197" t="str">
        <f>'Result Entry'!EA14</f>
        <v/>
      </c>
      <c r="EA12" s="194">
        <f>'Result Entry'!EB14</f>
        <v>0</v>
      </c>
      <c r="EB12" s="195">
        <f>'Result Entry'!EC14</f>
        <v>0</v>
      </c>
      <c r="EC12" s="207">
        <f>'Result Entry'!ED14</f>
        <v>0</v>
      </c>
      <c r="ED12" s="195">
        <f>'Result Entry'!EE14</f>
        <v>0</v>
      </c>
      <c r="EE12" s="207">
        <f>'Result Entry'!EF14</f>
        <v>0</v>
      </c>
      <c r="EF12" s="195">
        <f>'Result Entry'!EG14</f>
        <v>0</v>
      </c>
      <c r="EG12" s="195">
        <f>'Result Entry'!EH14</f>
        <v>0</v>
      </c>
      <c r="EH12" s="207">
        <f>'Result Entry'!EI14</f>
        <v>0</v>
      </c>
      <c r="EI12" s="208">
        <f>'Result Entry'!EJ14</f>
        <v>0</v>
      </c>
      <c r="EJ12" s="212" t="str">
        <f>'Result Entry'!EK14</f>
        <v/>
      </c>
      <c r="EK12" s="194">
        <f>'Result Entry'!EL14</f>
        <v>0</v>
      </c>
      <c r="EL12" s="195">
        <f>'Result Entry'!EM14</f>
        <v>0</v>
      </c>
      <c r="EM12" s="198" t="str">
        <f>'Result Entry'!EN14</f>
        <v/>
      </c>
      <c r="EN12" s="194" t="str">
        <f>'Result Entry'!EO14</f>
        <v/>
      </c>
      <c r="EO12" s="195" t="str">
        <f>'Result Entry'!EP14</f>
        <v/>
      </c>
      <c r="EP12" s="199" t="str">
        <f>'Result Entry'!EQ14</f>
        <v/>
      </c>
      <c r="EQ12" s="195" t="str">
        <f>'Result Entry'!ER14</f>
        <v/>
      </c>
      <c r="ER12" s="195" t="str">
        <f>'Result Entry'!ES14</f>
        <v/>
      </c>
      <c r="ES12" s="195" t="str">
        <f>'Result Entry'!ET14</f>
        <v/>
      </c>
      <c r="ET12" s="196" t="str">
        <f>'Result Entry'!EU14</f>
        <v/>
      </c>
      <c r="EU12" s="200" t="str">
        <f>'Result Entry'!EX14</f>
        <v/>
      </c>
    </row>
    <row r="13" spans="1:151" s="201" customFormat="1" ht="17.25" customHeight="1">
      <c r="A13" s="1267"/>
      <c r="B13" s="194">
        <f t="shared" si="1"/>
        <v>0</v>
      </c>
      <c r="C13" s="195">
        <f>'Result Entry'!D15</f>
        <v>0</v>
      </c>
      <c r="D13" s="195">
        <f>'Result Entry'!E15</f>
        <v>0</v>
      </c>
      <c r="E13" s="195">
        <f>'Result Entry'!F15</f>
        <v>0</v>
      </c>
      <c r="F13" s="195">
        <f>'Result Entry'!$G15</f>
        <v>0</v>
      </c>
      <c r="G13" s="195">
        <f>'Result Entry'!$H15</f>
        <v>0</v>
      </c>
      <c r="H13" s="195">
        <f>'Result Entry'!I15</f>
        <v>0</v>
      </c>
      <c r="I13" s="195">
        <f>'Result Entry'!J15</f>
        <v>0</v>
      </c>
      <c r="J13" s="413">
        <f>'Result Entry'!K15</f>
        <v>0</v>
      </c>
      <c r="K13" s="422">
        <f>'Result Entry'!L15</f>
        <v>0</v>
      </c>
      <c r="L13" s="195">
        <f>'Result Entry'!M15</f>
        <v>0</v>
      </c>
      <c r="M13" s="195">
        <f>'Result Entry'!N15</f>
        <v>0</v>
      </c>
      <c r="N13" s="207">
        <f>'Result Entry'!O15</f>
        <v>0</v>
      </c>
      <c r="O13" s="195">
        <f>'Result Entry'!P15</f>
        <v>0</v>
      </c>
      <c r="P13" s="207">
        <f>'Result Entry'!Q15</f>
        <v>0</v>
      </c>
      <c r="Q13" s="195">
        <f>'Result Entry'!R15</f>
        <v>0</v>
      </c>
      <c r="R13" s="208">
        <f>'Result Entry'!S15</f>
        <v>0</v>
      </c>
      <c r="S13" s="408">
        <f>'Result Entry'!T15</f>
        <v>0</v>
      </c>
      <c r="T13" s="469" t="str">
        <f>'Result Entry'!U15</f>
        <v/>
      </c>
      <c r="U13" s="469" t="str">
        <f>'Result Entry'!V15</f>
        <v/>
      </c>
      <c r="V13" s="423" t="str">
        <f>IF('Result Entry'!$ES15="Failed","F",IF(AND('Result Entry'!$ES15="supp.",S13&lt;36),"S",'Result Entry'!W15))</f>
        <v/>
      </c>
      <c r="W13" s="422">
        <f>'Result Entry'!X15</f>
        <v>0</v>
      </c>
      <c r="X13" s="195">
        <f>'Result Entry'!Y15</f>
        <v>0</v>
      </c>
      <c r="Y13" s="195">
        <f>'Result Entry'!Z15</f>
        <v>0</v>
      </c>
      <c r="Z13" s="207">
        <f>'Result Entry'!AA15</f>
        <v>0</v>
      </c>
      <c r="AA13" s="195">
        <f>'Result Entry'!AB15</f>
        <v>0</v>
      </c>
      <c r="AB13" s="207">
        <f>'Result Entry'!AC15</f>
        <v>0</v>
      </c>
      <c r="AC13" s="195">
        <f>'Result Entry'!AD15</f>
        <v>0</v>
      </c>
      <c r="AD13" s="208">
        <f>'Result Entry'!AE15</f>
        <v>0</v>
      </c>
      <c r="AE13" s="408">
        <f>'Result Entry'!AF15</f>
        <v>0</v>
      </c>
      <c r="AF13" s="469" t="str">
        <f>'Result Entry'!AG15</f>
        <v/>
      </c>
      <c r="AG13" s="469" t="str">
        <f>'Result Entry'!AH15</f>
        <v/>
      </c>
      <c r="AH13" s="423" t="str">
        <f>IF('Result Entry'!$ES15="Failed","F",IF(AND('Result Entry'!$ES15="supp.",AE13&lt;36),"S",'Result Entry'!AI15))</f>
        <v/>
      </c>
      <c r="AI13" s="422">
        <f>'Result Entry'!AJ15</f>
        <v>0</v>
      </c>
      <c r="AJ13" s="195">
        <f>'Result Entry'!AK15</f>
        <v>0</v>
      </c>
      <c r="AK13" s="195">
        <f>'Result Entry'!AL15</f>
        <v>0</v>
      </c>
      <c r="AL13" s="207">
        <f>'Result Entry'!AM15</f>
        <v>0</v>
      </c>
      <c r="AM13" s="195">
        <f>'Result Entry'!AN15</f>
        <v>0</v>
      </c>
      <c r="AN13" s="207">
        <f>'Result Entry'!AO15</f>
        <v>0</v>
      </c>
      <c r="AO13" s="195">
        <f>'Result Entry'!AP15</f>
        <v>0</v>
      </c>
      <c r="AP13" s="208">
        <f>'Result Entry'!AQ15</f>
        <v>0</v>
      </c>
      <c r="AQ13" s="408">
        <f>'Result Entry'!AR15</f>
        <v>0</v>
      </c>
      <c r="AR13" s="469" t="str">
        <f>'Result Entry'!AS15</f>
        <v/>
      </c>
      <c r="AS13" s="469" t="str">
        <f>'Result Entry'!AT15</f>
        <v/>
      </c>
      <c r="AT13" s="423" t="str">
        <f>IF('Result Entry'!$ES15="Failed","F",IF(AND('Result Entry'!$ES15="supp.",AQ13&lt;36),"S",'Result Entry'!AU15))</f>
        <v/>
      </c>
      <c r="AU13" s="422">
        <f>'Result Entry'!AV15</f>
        <v>0</v>
      </c>
      <c r="AV13" s="195">
        <f>'Result Entry'!AW15</f>
        <v>0</v>
      </c>
      <c r="AW13" s="195">
        <f>'Result Entry'!AX15</f>
        <v>0</v>
      </c>
      <c r="AX13" s="207">
        <f>'Result Entry'!AY15</f>
        <v>0</v>
      </c>
      <c r="AY13" s="195">
        <f>'Result Entry'!AZ15</f>
        <v>0</v>
      </c>
      <c r="AZ13" s="207">
        <f>'Result Entry'!BA15</f>
        <v>0</v>
      </c>
      <c r="BA13" s="195">
        <f>'Result Entry'!BB15</f>
        <v>0</v>
      </c>
      <c r="BB13" s="208">
        <f>'Result Entry'!BC15</f>
        <v>0</v>
      </c>
      <c r="BC13" s="408">
        <f>'Result Entry'!BD15</f>
        <v>0</v>
      </c>
      <c r="BD13" s="469" t="str">
        <f>'Result Entry'!BE15</f>
        <v/>
      </c>
      <c r="BE13" s="469" t="str">
        <f>'Result Entry'!BF15</f>
        <v/>
      </c>
      <c r="BF13" s="423" t="str">
        <f>IF('Result Entry'!$ES15="Failed","F",IF(AND('Result Entry'!$ES15="supp.",BC13&lt;36),"S",'Result Entry'!BG15))</f>
        <v/>
      </c>
      <c r="BG13" s="422">
        <f>'Result Entry'!BH15</f>
        <v>0</v>
      </c>
      <c r="BH13" s="195">
        <f>'Result Entry'!BI15</f>
        <v>0</v>
      </c>
      <c r="BI13" s="195">
        <f>'Result Entry'!BJ15</f>
        <v>0</v>
      </c>
      <c r="BJ13" s="207">
        <f>'Result Entry'!BK15</f>
        <v>0</v>
      </c>
      <c r="BK13" s="195">
        <f>'Result Entry'!BL15</f>
        <v>0</v>
      </c>
      <c r="BL13" s="207">
        <f>'Result Entry'!BM15</f>
        <v>0</v>
      </c>
      <c r="BM13" s="195">
        <f>'Result Entry'!BN15</f>
        <v>0</v>
      </c>
      <c r="BN13" s="208">
        <f>'Result Entry'!BO15</f>
        <v>0</v>
      </c>
      <c r="BO13" s="408">
        <f>'Result Entry'!BP15</f>
        <v>0</v>
      </c>
      <c r="BP13" s="469" t="str">
        <f>'Result Entry'!BQ15</f>
        <v/>
      </c>
      <c r="BQ13" s="469" t="str">
        <f>'Result Entry'!BR15</f>
        <v/>
      </c>
      <c r="BR13" s="423" t="str">
        <f>IF('Result Entry'!$ES15="Failed","F",IF(AND('Result Entry'!$ES15="supp.",BO13&lt;36),"S",'Result Entry'!BS15))</f>
        <v/>
      </c>
      <c r="BS13" s="422">
        <f>'Result Entry'!BT15</f>
        <v>0</v>
      </c>
      <c r="BT13" s="195">
        <f>'Result Entry'!BU15</f>
        <v>0</v>
      </c>
      <c r="BU13" s="195">
        <f>'Result Entry'!BV15</f>
        <v>0</v>
      </c>
      <c r="BV13" s="207">
        <f>'Result Entry'!BW15</f>
        <v>0</v>
      </c>
      <c r="BW13" s="195">
        <f>'Result Entry'!BX15</f>
        <v>0</v>
      </c>
      <c r="BX13" s="207">
        <f>'Result Entry'!BY15</f>
        <v>0</v>
      </c>
      <c r="BY13" s="195">
        <f>'Result Entry'!BZ15</f>
        <v>0</v>
      </c>
      <c r="BZ13" s="208">
        <f>'Result Entry'!CA15</f>
        <v>0</v>
      </c>
      <c r="CA13" s="408">
        <f>'Result Entry'!CB15</f>
        <v>0</v>
      </c>
      <c r="CB13" s="469" t="str">
        <f>'Result Entry'!CC15</f>
        <v/>
      </c>
      <c r="CC13" s="469" t="str">
        <f>'Result Entry'!CD15</f>
        <v/>
      </c>
      <c r="CD13" s="423" t="str">
        <f>IF('Result Entry'!$ES15="Failed","F",IF(AND('Result Entry'!$ES15="supp.",CA13&lt;36),"S",'Result Entry'!CE15))</f>
        <v/>
      </c>
      <c r="CE13" s="194">
        <f>'Result Entry'!CF15</f>
        <v>0</v>
      </c>
      <c r="CF13" s="415">
        <f>'Result Entry'!CG15</f>
        <v>0</v>
      </c>
      <c r="CG13" s="195">
        <f>'Result Entry'!CH15</f>
        <v>0</v>
      </c>
      <c r="CH13" s="207">
        <f>'Result Entry'!CI15</f>
        <v>0</v>
      </c>
      <c r="CI13" s="207">
        <f>'Result Entry'!CJ15</f>
        <v>0</v>
      </c>
      <c r="CJ13" s="195">
        <f>'Result Entry'!CK15</f>
        <v>0</v>
      </c>
      <c r="CK13" s="195">
        <f>'Result Entry'!CL15</f>
        <v>0</v>
      </c>
      <c r="CL13" s="207">
        <f>'Result Entry'!CM15</f>
        <v>0</v>
      </c>
      <c r="CM13" s="195">
        <f>'Result Entry'!CN15</f>
        <v>0</v>
      </c>
      <c r="CN13" s="195">
        <f>'Result Entry'!CO15</f>
        <v>0</v>
      </c>
      <c r="CO13" s="208">
        <f>'Result Entry'!CP15</f>
        <v>0</v>
      </c>
      <c r="CP13" s="208">
        <f>'Result Entry'!CQ15</f>
        <v>0</v>
      </c>
      <c r="CQ13" s="212" t="str">
        <f>'Result Entry'!CR15</f>
        <v/>
      </c>
      <c r="CR13" s="194">
        <f>'Result Entry'!CS15</f>
        <v>0</v>
      </c>
      <c r="CS13" s="415">
        <f>'Result Entry'!CT15</f>
        <v>0</v>
      </c>
      <c r="CT13" s="454">
        <f>'Result Entry'!CU15</f>
        <v>0</v>
      </c>
      <c r="CU13" s="195">
        <f>'Result Entry'!CV15</f>
        <v>0</v>
      </c>
      <c r="CV13" s="195">
        <f>'Result Entry'!CW15</f>
        <v>0</v>
      </c>
      <c r="CW13" s="207">
        <f>'Result Entry'!CX15</f>
        <v>0</v>
      </c>
      <c r="CX13" s="195">
        <f>'Result Entry'!CY15</f>
        <v>0</v>
      </c>
      <c r="CY13" s="195">
        <f>'Result Entry'!CZ15</f>
        <v>0</v>
      </c>
      <c r="CZ13" s="195" t="str">
        <f>'Result Entry'!DA15</f>
        <v/>
      </c>
      <c r="DA13" s="195">
        <f>'Result Entry'!DB15</f>
        <v>0</v>
      </c>
      <c r="DB13" s="207">
        <f>'Result Entry'!DC15</f>
        <v>0</v>
      </c>
      <c r="DC13" s="207">
        <f>'Result Entry'!DD15</f>
        <v>0</v>
      </c>
      <c r="DD13" s="195">
        <f>'Result Entry'!DE15</f>
        <v>0</v>
      </c>
      <c r="DE13" s="195">
        <f>'Result Entry'!DF15</f>
        <v>0</v>
      </c>
      <c r="DF13" s="207">
        <f>'Result Entry'!DG15</f>
        <v>0</v>
      </c>
      <c r="DG13" s="195">
        <f>'Result Entry'!DH15</f>
        <v>0</v>
      </c>
      <c r="DH13" s="195">
        <f>'Result Entry'!DI15</f>
        <v>0</v>
      </c>
      <c r="DI13" s="207">
        <f>'Result Entry'!DJ15</f>
        <v>0</v>
      </c>
      <c r="DJ13" s="207">
        <f>'Result Entry'!DK15</f>
        <v>0</v>
      </c>
      <c r="DK13" s="207">
        <f>'Result Entry'!DL15</f>
        <v>0</v>
      </c>
      <c r="DL13" s="208">
        <f>'Result Entry'!DM15</f>
        <v>0</v>
      </c>
      <c r="DM13" s="208">
        <f>'Result Entry'!DN15</f>
        <v>0</v>
      </c>
      <c r="DN13" s="212" t="str">
        <f>'Result Entry'!DO15</f>
        <v/>
      </c>
      <c r="DO13" s="194">
        <f>'Result Entry'!DP15</f>
        <v>0</v>
      </c>
      <c r="DP13" s="195">
        <f>'Result Entry'!DQ15</f>
        <v>0</v>
      </c>
      <c r="DQ13" s="195">
        <f>'Result Entry'!DR15</f>
        <v>0</v>
      </c>
      <c r="DR13" s="195">
        <f>'Result Entry'!DS15</f>
        <v>0</v>
      </c>
      <c r="DS13" s="195">
        <f>'Result Entry'!DT15</f>
        <v>0</v>
      </c>
      <c r="DT13" s="209" t="str">
        <f>'Result Entry'!DU15</f>
        <v/>
      </c>
      <c r="DU13" s="194">
        <f>'Result Entry'!DV15</f>
        <v>0</v>
      </c>
      <c r="DV13" s="195">
        <f>'Result Entry'!DW15</f>
        <v>0</v>
      </c>
      <c r="DW13" s="195">
        <f>'Result Entry'!DX15</f>
        <v>0</v>
      </c>
      <c r="DX13" s="195">
        <f>'Result Entry'!DY15</f>
        <v>0</v>
      </c>
      <c r="DY13" s="195">
        <f>'Result Entry'!DZ15</f>
        <v>0</v>
      </c>
      <c r="DZ13" s="197" t="str">
        <f>'Result Entry'!EA15</f>
        <v/>
      </c>
      <c r="EA13" s="194">
        <f>'Result Entry'!EB15</f>
        <v>0</v>
      </c>
      <c r="EB13" s="195">
        <f>'Result Entry'!EC15</f>
        <v>0</v>
      </c>
      <c r="EC13" s="207">
        <f>'Result Entry'!ED15</f>
        <v>0</v>
      </c>
      <c r="ED13" s="195">
        <f>'Result Entry'!EE15</f>
        <v>0</v>
      </c>
      <c r="EE13" s="207">
        <f>'Result Entry'!EF15</f>
        <v>0</v>
      </c>
      <c r="EF13" s="195">
        <f>'Result Entry'!EG15</f>
        <v>0</v>
      </c>
      <c r="EG13" s="195">
        <f>'Result Entry'!EH15</f>
        <v>0</v>
      </c>
      <c r="EH13" s="207">
        <f>'Result Entry'!EI15</f>
        <v>0</v>
      </c>
      <c r="EI13" s="208">
        <f>'Result Entry'!EJ15</f>
        <v>0</v>
      </c>
      <c r="EJ13" s="212" t="str">
        <f>'Result Entry'!EK15</f>
        <v/>
      </c>
      <c r="EK13" s="194">
        <f>'Result Entry'!EL15</f>
        <v>0</v>
      </c>
      <c r="EL13" s="195">
        <f>'Result Entry'!EM15</f>
        <v>0</v>
      </c>
      <c r="EM13" s="198" t="str">
        <f>'Result Entry'!EN15</f>
        <v/>
      </c>
      <c r="EN13" s="194" t="str">
        <f>'Result Entry'!EO15</f>
        <v/>
      </c>
      <c r="EO13" s="195" t="str">
        <f>'Result Entry'!EP15</f>
        <v/>
      </c>
      <c r="EP13" s="199" t="str">
        <f>'Result Entry'!EQ15</f>
        <v/>
      </c>
      <c r="EQ13" s="195" t="str">
        <f>'Result Entry'!ER15</f>
        <v/>
      </c>
      <c r="ER13" s="195" t="str">
        <f>'Result Entry'!ES15</f>
        <v/>
      </c>
      <c r="ES13" s="195" t="str">
        <f>'Result Entry'!ET15</f>
        <v/>
      </c>
      <c r="ET13" s="196" t="str">
        <f>'Result Entry'!EU15</f>
        <v/>
      </c>
      <c r="EU13" s="200" t="str">
        <f>'Result Entry'!EX15</f>
        <v/>
      </c>
    </row>
    <row r="14" spans="1:151" s="201" customFormat="1" ht="17.25" customHeight="1">
      <c r="A14" s="1267"/>
      <c r="B14" s="194">
        <f t="shared" si="1"/>
        <v>0</v>
      </c>
      <c r="C14" s="195">
        <f>'Result Entry'!D16</f>
        <v>0</v>
      </c>
      <c r="D14" s="195">
        <f>'Result Entry'!E16</f>
        <v>0</v>
      </c>
      <c r="E14" s="195">
        <f>'Result Entry'!F16</f>
        <v>0</v>
      </c>
      <c r="F14" s="195">
        <f>'Result Entry'!$G16</f>
        <v>0</v>
      </c>
      <c r="G14" s="195">
        <f>'Result Entry'!$H16</f>
        <v>0</v>
      </c>
      <c r="H14" s="195">
        <f>'Result Entry'!I16</f>
        <v>0</v>
      </c>
      <c r="I14" s="195">
        <f>'Result Entry'!J16</f>
        <v>0</v>
      </c>
      <c r="J14" s="413">
        <f>'Result Entry'!K16</f>
        <v>0</v>
      </c>
      <c r="K14" s="422">
        <f>'Result Entry'!L16</f>
        <v>0</v>
      </c>
      <c r="L14" s="195">
        <f>'Result Entry'!M16</f>
        <v>0</v>
      </c>
      <c r="M14" s="195">
        <f>'Result Entry'!N16</f>
        <v>0</v>
      </c>
      <c r="N14" s="207">
        <f>'Result Entry'!O16</f>
        <v>0</v>
      </c>
      <c r="O14" s="195">
        <f>'Result Entry'!P16</f>
        <v>0</v>
      </c>
      <c r="P14" s="207">
        <f>'Result Entry'!Q16</f>
        <v>0</v>
      </c>
      <c r="Q14" s="195">
        <f>'Result Entry'!R16</f>
        <v>0</v>
      </c>
      <c r="R14" s="208">
        <f>'Result Entry'!S16</f>
        <v>0</v>
      </c>
      <c r="S14" s="408">
        <f>'Result Entry'!T16</f>
        <v>0</v>
      </c>
      <c r="T14" s="469" t="str">
        <f>'Result Entry'!U16</f>
        <v/>
      </c>
      <c r="U14" s="469" t="str">
        <f>'Result Entry'!V16</f>
        <v/>
      </c>
      <c r="V14" s="423" t="str">
        <f>IF('Result Entry'!$ES16="Failed","F",IF(AND('Result Entry'!$ES16="supp.",S14&lt;36),"S",'Result Entry'!W16))</f>
        <v/>
      </c>
      <c r="W14" s="422">
        <f>'Result Entry'!X16</f>
        <v>0</v>
      </c>
      <c r="X14" s="195">
        <f>'Result Entry'!Y16</f>
        <v>0</v>
      </c>
      <c r="Y14" s="195">
        <f>'Result Entry'!Z16</f>
        <v>0</v>
      </c>
      <c r="Z14" s="207">
        <f>'Result Entry'!AA16</f>
        <v>0</v>
      </c>
      <c r="AA14" s="195">
        <f>'Result Entry'!AB16</f>
        <v>0</v>
      </c>
      <c r="AB14" s="207">
        <f>'Result Entry'!AC16</f>
        <v>0</v>
      </c>
      <c r="AC14" s="195">
        <f>'Result Entry'!AD16</f>
        <v>0</v>
      </c>
      <c r="AD14" s="208">
        <f>'Result Entry'!AE16</f>
        <v>0</v>
      </c>
      <c r="AE14" s="408">
        <f>'Result Entry'!AF16</f>
        <v>0</v>
      </c>
      <c r="AF14" s="469" t="str">
        <f>'Result Entry'!AG16</f>
        <v/>
      </c>
      <c r="AG14" s="469" t="str">
        <f>'Result Entry'!AH16</f>
        <v/>
      </c>
      <c r="AH14" s="423" t="str">
        <f>IF('Result Entry'!$ES16="Failed","F",IF(AND('Result Entry'!$ES16="supp.",AE14&lt;36),"S",'Result Entry'!AI16))</f>
        <v/>
      </c>
      <c r="AI14" s="422">
        <f>'Result Entry'!AJ16</f>
        <v>0</v>
      </c>
      <c r="AJ14" s="195">
        <f>'Result Entry'!AK16</f>
        <v>0</v>
      </c>
      <c r="AK14" s="195">
        <f>'Result Entry'!AL16</f>
        <v>0</v>
      </c>
      <c r="AL14" s="207">
        <f>'Result Entry'!AM16</f>
        <v>0</v>
      </c>
      <c r="AM14" s="195">
        <f>'Result Entry'!AN16</f>
        <v>0</v>
      </c>
      <c r="AN14" s="207">
        <f>'Result Entry'!AO16</f>
        <v>0</v>
      </c>
      <c r="AO14" s="195">
        <f>'Result Entry'!AP16</f>
        <v>0</v>
      </c>
      <c r="AP14" s="208">
        <f>'Result Entry'!AQ16</f>
        <v>0</v>
      </c>
      <c r="AQ14" s="408">
        <f>'Result Entry'!AR16</f>
        <v>0</v>
      </c>
      <c r="AR14" s="469" t="str">
        <f>'Result Entry'!AS16</f>
        <v/>
      </c>
      <c r="AS14" s="469" t="str">
        <f>'Result Entry'!AT16</f>
        <v/>
      </c>
      <c r="AT14" s="423" t="str">
        <f>IF('Result Entry'!$ES16="Failed","F",IF(AND('Result Entry'!$ES16="supp.",AQ14&lt;36),"S",'Result Entry'!AU16))</f>
        <v/>
      </c>
      <c r="AU14" s="422">
        <f>'Result Entry'!AV16</f>
        <v>0</v>
      </c>
      <c r="AV14" s="195">
        <f>'Result Entry'!AW16</f>
        <v>0</v>
      </c>
      <c r="AW14" s="195">
        <f>'Result Entry'!AX16</f>
        <v>0</v>
      </c>
      <c r="AX14" s="207">
        <f>'Result Entry'!AY16</f>
        <v>0</v>
      </c>
      <c r="AY14" s="195">
        <f>'Result Entry'!AZ16</f>
        <v>0</v>
      </c>
      <c r="AZ14" s="207">
        <f>'Result Entry'!BA16</f>
        <v>0</v>
      </c>
      <c r="BA14" s="195">
        <f>'Result Entry'!BB16</f>
        <v>0</v>
      </c>
      <c r="BB14" s="208">
        <f>'Result Entry'!BC16</f>
        <v>0</v>
      </c>
      <c r="BC14" s="408">
        <f>'Result Entry'!BD16</f>
        <v>0</v>
      </c>
      <c r="BD14" s="469" t="str">
        <f>'Result Entry'!BE16</f>
        <v/>
      </c>
      <c r="BE14" s="469" t="str">
        <f>'Result Entry'!BF16</f>
        <v/>
      </c>
      <c r="BF14" s="423" t="str">
        <f>IF('Result Entry'!$ES16="Failed","F",IF(AND('Result Entry'!$ES16="supp.",BC14&lt;36),"S",'Result Entry'!BG16))</f>
        <v/>
      </c>
      <c r="BG14" s="422">
        <f>'Result Entry'!BH16</f>
        <v>0</v>
      </c>
      <c r="BH14" s="195">
        <f>'Result Entry'!BI16</f>
        <v>0</v>
      </c>
      <c r="BI14" s="195">
        <f>'Result Entry'!BJ16</f>
        <v>0</v>
      </c>
      <c r="BJ14" s="207">
        <f>'Result Entry'!BK16</f>
        <v>0</v>
      </c>
      <c r="BK14" s="195">
        <f>'Result Entry'!BL16</f>
        <v>0</v>
      </c>
      <c r="BL14" s="207">
        <f>'Result Entry'!BM16</f>
        <v>0</v>
      </c>
      <c r="BM14" s="195">
        <f>'Result Entry'!BN16</f>
        <v>0</v>
      </c>
      <c r="BN14" s="208">
        <f>'Result Entry'!BO16</f>
        <v>0</v>
      </c>
      <c r="BO14" s="408">
        <f>'Result Entry'!BP16</f>
        <v>0</v>
      </c>
      <c r="BP14" s="469" t="str">
        <f>'Result Entry'!BQ16</f>
        <v/>
      </c>
      <c r="BQ14" s="469" t="str">
        <f>'Result Entry'!BR16</f>
        <v/>
      </c>
      <c r="BR14" s="423" t="str">
        <f>IF('Result Entry'!$ES16="Failed","F",IF(AND('Result Entry'!$ES16="supp.",BO14&lt;36),"S",'Result Entry'!BS16))</f>
        <v/>
      </c>
      <c r="BS14" s="422">
        <f>'Result Entry'!BT16</f>
        <v>0</v>
      </c>
      <c r="BT14" s="195">
        <f>'Result Entry'!BU16</f>
        <v>0</v>
      </c>
      <c r="BU14" s="195">
        <f>'Result Entry'!BV16</f>
        <v>0</v>
      </c>
      <c r="BV14" s="207">
        <f>'Result Entry'!BW16</f>
        <v>0</v>
      </c>
      <c r="BW14" s="195">
        <f>'Result Entry'!BX16</f>
        <v>0</v>
      </c>
      <c r="BX14" s="207">
        <f>'Result Entry'!BY16</f>
        <v>0</v>
      </c>
      <c r="BY14" s="195">
        <f>'Result Entry'!BZ16</f>
        <v>0</v>
      </c>
      <c r="BZ14" s="208">
        <f>'Result Entry'!CA16</f>
        <v>0</v>
      </c>
      <c r="CA14" s="408">
        <f>'Result Entry'!CB16</f>
        <v>0</v>
      </c>
      <c r="CB14" s="469" t="str">
        <f>'Result Entry'!CC16</f>
        <v/>
      </c>
      <c r="CC14" s="469" t="str">
        <f>'Result Entry'!CD16</f>
        <v/>
      </c>
      <c r="CD14" s="423" t="str">
        <f>IF('Result Entry'!$ES16="Failed","F",IF(AND('Result Entry'!$ES16="supp.",CA14&lt;36),"S",'Result Entry'!CE16))</f>
        <v/>
      </c>
      <c r="CE14" s="194">
        <f>'Result Entry'!CF16</f>
        <v>0</v>
      </c>
      <c r="CF14" s="415">
        <f>'Result Entry'!CG16</f>
        <v>0</v>
      </c>
      <c r="CG14" s="195">
        <f>'Result Entry'!CH16</f>
        <v>0</v>
      </c>
      <c r="CH14" s="207">
        <f>'Result Entry'!CI16</f>
        <v>0</v>
      </c>
      <c r="CI14" s="207">
        <f>'Result Entry'!CJ16</f>
        <v>0</v>
      </c>
      <c r="CJ14" s="195">
        <f>'Result Entry'!CK16</f>
        <v>0</v>
      </c>
      <c r="CK14" s="195">
        <f>'Result Entry'!CL16</f>
        <v>0</v>
      </c>
      <c r="CL14" s="207">
        <f>'Result Entry'!CM16</f>
        <v>0</v>
      </c>
      <c r="CM14" s="195">
        <f>'Result Entry'!CN16</f>
        <v>0</v>
      </c>
      <c r="CN14" s="195">
        <f>'Result Entry'!CO16</f>
        <v>0</v>
      </c>
      <c r="CO14" s="208">
        <f>'Result Entry'!CP16</f>
        <v>0</v>
      </c>
      <c r="CP14" s="208">
        <f>'Result Entry'!CQ16</f>
        <v>0</v>
      </c>
      <c r="CQ14" s="212" t="str">
        <f>'Result Entry'!CR16</f>
        <v/>
      </c>
      <c r="CR14" s="194">
        <f>'Result Entry'!CS16</f>
        <v>0</v>
      </c>
      <c r="CS14" s="415">
        <f>'Result Entry'!CT16</f>
        <v>0</v>
      </c>
      <c r="CT14" s="454">
        <f>'Result Entry'!CU16</f>
        <v>0</v>
      </c>
      <c r="CU14" s="195">
        <f>'Result Entry'!CV16</f>
        <v>0</v>
      </c>
      <c r="CV14" s="195">
        <f>'Result Entry'!CW16</f>
        <v>0</v>
      </c>
      <c r="CW14" s="207">
        <f>'Result Entry'!CX16</f>
        <v>0</v>
      </c>
      <c r="CX14" s="195">
        <f>'Result Entry'!CY16</f>
        <v>0</v>
      </c>
      <c r="CY14" s="195">
        <f>'Result Entry'!CZ16</f>
        <v>0</v>
      </c>
      <c r="CZ14" s="195" t="str">
        <f>'Result Entry'!DA16</f>
        <v/>
      </c>
      <c r="DA14" s="195">
        <f>'Result Entry'!DB16</f>
        <v>0</v>
      </c>
      <c r="DB14" s="207">
        <f>'Result Entry'!DC16</f>
        <v>0</v>
      </c>
      <c r="DC14" s="207">
        <f>'Result Entry'!DD16</f>
        <v>0</v>
      </c>
      <c r="DD14" s="195">
        <f>'Result Entry'!DE16</f>
        <v>0</v>
      </c>
      <c r="DE14" s="195">
        <f>'Result Entry'!DF16</f>
        <v>0</v>
      </c>
      <c r="DF14" s="207">
        <f>'Result Entry'!DG16</f>
        <v>0</v>
      </c>
      <c r="DG14" s="195">
        <f>'Result Entry'!DH16</f>
        <v>0</v>
      </c>
      <c r="DH14" s="195">
        <f>'Result Entry'!DI16</f>
        <v>0</v>
      </c>
      <c r="DI14" s="207">
        <f>'Result Entry'!DJ16</f>
        <v>0</v>
      </c>
      <c r="DJ14" s="207">
        <f>'Result Entry'!DK16</f>
        <v>0</v>
      </c>
      <c r="DK14" s="207">
        <f>'Result Entry'!DL16</f>
        <v>0</v>
      </c>
      <c r="DL14" s="208">
        <f>'Result Entry'!DM16</f>
        <v>0</v>
      </c>
      <c r="DM14" s="208">
        <f>'Result Entry'!DN16</f>
        <v>0</v>
      </c>
      <c r="DN14" s="212" t="str">
        <f>'Result Entry'!DO16</f>
        <v/>
      </c>
      <c r="DO14" s="194">
        <f>'Result Entry'!DP16</f>
        <v>0</v>
      </c>
      <c r="DP14" s="195">
        <f>'Result Entry'!DQ16</f>
        <v>0</v>
      </c>
      <c r="DQ14" s="195">
        <f>'Result Entry'!DR16</f>
        <v>0</v>
      </c>
      <c r="DR14" s="195">
        <f>'Result Entry'!DS16</f>
        <v>0</v>
      </c>
      <c r="DS14" s="195">
        <f>'Result Entry'!DT16</f>
        <v>0</v>
      </c>
      <c r="DT14" s="209" t="str">
        <f>'Result Entry'!DU16</f>
        <v/>
      </c>
      <c r="DU14" s="194">
        <f>'Result Entry'!DV16</f>
        <v>0</v>
      </c>
      <c r="DV14" s="195">
        <f>'Result Entry'!DW16</f>
        <v>0</v>
      </c>
      <c r="DW14" s="195">
        <f>'Result Entry'!DX16</f>
        <v>0</v>
      </c>
      <c r="DX14" s="195">
        <f>'Result Entry'!DY16</f>
        <v>0</v>
      </c>
      <c r="DY14" s="195">
        <f>'Result Entry'!DZ16</f>
        <v>0</v>
      </c>
      <c r="DZ14" s="197" t="str">
        <f>'Result Entry'!EA16</f>
        <v/>
      </c>
      <c r="EA14" s="194">
        <f>'Result Entry'!EB16</f>
        <v>0</v>
      </c>
      <c r="EB14" s="195">
        <f>'Result Entry'!EC16</f>
        <v>0</v>
      </c>
      <c r="EC14" s="207">
        <f>'Result Entry'!ED16</f>
        <v>0</v>
      </c>
      <c r="ED14" s="195">
        <f>'Result Entry'!EE16</f>
        <v>0</v>
      </c>
      <c r="EE14" s="207">
        <f>'Result Entry'!EF16</f>
        <v>0</v>
      </c>
      <c r="EF14" s="195">
        <f>'Result Entry'!EG16</f>
        <v>0</v>
      </c>
      <c r="EG14" s="195">
        <f>'Result Entry'!EH16</f>
        <v>0</v>
      </c>
      <c r="EH14" s="207">
        <f>'Result Entry'!EI16</f>
        <v>0</v>
      </c>
      <c r="EI14" s="208">
        <f>'Result Entry'!EJ16</f>
        <v>0</v>
      </c>
      <c r="EJ14" s="212" t="str">
        <f>'Result Entry'!EK16</f>
        <v/>
      </c>
      <c r="EK14" s="194">
        <f>'Result Entry'!EL16</f>
        <v>0</v>
      </c>
      <c r="EL14" s="195">
        <f>'Result Entry'!EM16</f>
        <v>0</v>
      </c>
      <c r="EM14" s="198" t="str">
        <f>'Result Entry'!EN16</f>
        <v/>
      </c>
      <c r="EN14" s="194" t="str">
        <f>'Result Entry'!EO16</f>
        <v/>
      </c>
      <c r="EO14" s="195" t="str">
        <f>'Result Entry'!EP16</f>
        <v/>
      </c>
      <c r="EP14" s="199" t="str">
        <f>'Result Entry'!EQ16</f>
        <v/>
      </c>
      <c r="EQ14" s="195" t="str">
        <f>'Result Entry'!ER16</f>
        <v/>
      </c>
      <c r="ER14" s="195" t="str">
        <f>'Result Entry'!ES16</f>
        <v/>
      </c>
      <c r="ES14" s="195" t="str">
        <f>'Result Entry'!ET16</f>
        <v/>
      </c>
      <c r="ET14" s="196" t="str">
        <f>'Result Entry'!EU16</f>
        <v/>
      </c>
      <c r="EU14" s="200" t="str">
        <f>'Result Entry'!EX16</f>
        <v/>
      </c>
    </row>
    <row r="15" spans="1:151" s="201" customFormat="1" ht="17.25" customHeight="1">
      <c r="A15" s="1267"/>
      <c r="B15" s="194">
        <f t="shared" si="1"/>
        <v>0</v>
      </c>
      <c r="C15" s="195">
        <f>'Result Entry'!D17</f>
        <v>0</v>
      </c>
      <c r="D15" s="195">
        <f>'Result Entry'!E17</f>
        <v>0</v>
      </c>
      <c r="E15" s="195">
        <f>'Result Entry'!F17</f>
        <v>0</v>
      </c>
      <c r="F15" s="195">
        <f>'Result Entry'!$G17</f>
        <v>0</v>
      </c>
      <c r="G15" s="195">
        <f>'Result Entry'!$H17</f>
        <v>0</v>
      </c>
      <c r="H15" s="195">
        <f>'Result Entry'!I17</f>
        <v>0</v>
      </c>
      <c r="I15" s="195">
        <f>'Result Entry'!J17</f>
        <v>0</v>
      </c>
      <c r="J15" s="413">
        <f>'Result Entry'!K17</f>
        <v>0</v>
      </c>
      <c r="K15" s="422">
        <f>'Result Entry'!L17</f>
        <v>0</v>
      </c>
      <c r="L15" s="195">
        <f>'Result Entry'!M17</f>
        <v>0</v>
      </c>
      <c r="M15" s="195">
        <f>'Result Entry'!N17</f>
        <v>0</v>
      </c>
      <c r="N15" s="207">
        <f>'Result Entry'!O17</f>
        <v>0</v>
      </c>
      <c r="O15" s="195">
        <f>'Result Entry'!P17</f>
        <v>0</v>
      </c>
      <c r="P15" s="207">
        <f>'Result Entry'!Q17</f>
        <v>0</v>
      </c>
      <c r="Q15" s="195">
        <f>'Result Entry'!R17</f>
        <v>0</v>
      </c>
      <c r="R15" s="208">
        <f>'Result Entry'!S17</f>
        <v>0</v>
      </c>
      <c r="S15" s="408">
        <f>'Result Entry'!T17</f>
        <v>0</v>
      </c>
      <c r="T15" s="469" t="str">
        <f>'Result Entry'!U17</f>
        <v/>
      </c>
      <c r="U15" s="469" t="str">
        <f>'Result Entry'!V17</f>
        <v/>
      </c>
      <c r="V15" s="423" t="str">
        <f>IF('Result Entry'!$ES17="Failed","F",IF(AND('Result Entry'!$ES17="supp.",S15&lt;36),"S",'Result Entry'!W17))</f>
        <v/>
      </c>
      <c r="W15" s="422">
        <f>'Result Entry'!X17</f>
        <v>0</v>
      </c>
      <c r="X15" s="195">
        <f>'Result Entry'!Y17</f>
        <v>0</v>
      </c>
      <c r="Y15" s="195">
        <f>'Result Entry'!Z17</f>
        <v>0</v>
      </c>
      <c r="Z15" s="207">
        <f>'Result Entry'!AA17</f>
        <v>0</v>
      </c>
      <c r="AA15" s="195">
        <f>'Result Entry'!AB17</f>
        <v>0</v>
      </c>
      <c r="AB15" s="207">
        <f>'Result Entry'!AC17</f>
        <v>0</v>
      </c>
      <c r="AC15" s="195">
        <f>'Result Entry'!AD17</f>
        <v>0</v>
      </c>
      <c r="AD15" s="208">
        <f>'Result Entry'!AE17</f>
        <v>0</v>
      </c>
      <c r="AE15" s="408">
        <f>'Result Entry'!AF17</f>
        <v>0</v>
      </c>
      <c r="AF15" s="469" t="str">
        <f>'Result Entry'!AG17</f>
        <v/>
      </c>
      <c r="AG15" s="469" t="str">
        <f>'Result Entry'!AH17</f>
        <v/>
      </c>
      <c r="AH15" s="423" t="str">
        <f>IF('Result Entry'!$ES17="Failed","F",IF(AND('Result Entry'!$ES17="supp.",AE15&lt;36),"S",'Result Entry'!AI17))</f>
        <v/>
      </c>
      <c r="AI15" s="422">
        <f>'Result Entry'!AJ17</f>
        <v>0</v>
      </c>
      <c r="AJ15" s="195">
        <f>'Result Entry'!AK17</f>
        <v>0</v>
      </c>
      <c r="AK15" s="195">
        <f>'Result Entry'!AL17</f>
        <v>0</v>
      </c>
      <c r="AL15" s="207">
        <f>'Result Entry'!AM17</f>
        <v>0</v>
      </c>
      <c r="AM15" s="195">
        <f>'Result Entry'!AN17</f>
        <v>0</v>
      </c>
      <c r="AN15" s="207">
        <f>'Result Entry'!AO17</f>
        <v>0</v>
      </c>
      <c r="AO15" s="195">
        <f>'Result Entry'!AP17</f>
        <v>0</v>
      </c>
      <c r="AP15" s="208">
        <f>'Result Entry'!AQ17</f>
        <v>0</v>
      </c>
      <c r="AQ15" s="408">
        <f>'Result Entry'!AR17</f>
        <v>0</v>
      </c>
      <c r="AR15" s="469" t="str">
        <f>'Result Entry'!AS17</f>
        <v/>
      </c>
      <c r="AS15" s="469" t="str">
        <f>'Result Entry'!AT17</f>
        <v/>
      </c>
      <c r="AT15" s="423" t="str">
        <f>IF('Result Entry'!$ES17="Failed","F",IF(AND('Result Entry'!$ES17="supp.",AQ15&lt;36),"S",'Result Entry'!AU17))</f>
        <v/>
      </c>
      <c r="AU15" s="422">
        <f>'Result Entry'!AV17</f>
        <v>0</v>
      </c>
      <c r="AV15" s="195">
        <f>'Result Entry'!AW17</f>
        <v>0</v>
      </c>
      <c r="AW15" s="195">
        <f>'Result Entry'!AX17</f>
        <v>0</v>
      </c>
      <c r="AX15" s="207">
        <f>'Result Entry'!AY17</f>
        <v>0</v>
      </c>
      <c r="AY15" s="195">
        <f>'Result Entry'!AZ17</f>
        <v>0</v>
      </c>
      <c r="AZ15" s="207">
        <f>'Result Entry'!BA17</f>
        <v>0</v>
      </c>
      <c r="BA15" s="195">
        <f>'Result Entry'!BB17</f>
        <v>0</v>
      </c>
      <c r="BB15" s="208">
        <f>'Result Entry'!BC17</f>
        <v>0</v>
      </c>
      <c r="BC15" s="408">
        <f>'Result Entry'!BD17</f>
        <v>0</v>
      </c>
      <c r="BD15" s="469" t="str">
        <f>'Result Entry'!BE17</f>
        <v/>
      </c>
      <c r="BE15" s="469" t="str">
        <f>'Result Entry'!BF17</f>
        <v/>
      </c>
      <c r="BF15" s="423" t="str">
        <f>IF('Result Entry'!$ES17="Failed","F",IF(AND('Result Entry'!$ES17="supp.",BC15&lt;36),"S",'Result Entry'!BG17))</f>
        <v/>
      </c>
      <c r="BG15" s="422">
        <f>'Result Entry'!BH17</f>
        <v>0</v>
      </c>
      <c r="BH15" s="195">
        <f>'Result Entry'!BI17</f>
        <v>0</v>
      </c>
      <c r="BI15" s="195">
        <f>'Result Entry'!BJ17</f>
        <v>0</v>
      </c>
      <c r="BJ15" s="207">
        <f>'Result Entry'!BK17</f>
        <v>0</v>
      </c>
      <c r="BK15" s="195">
        <f>'Result Entry'!BL17</f>
        <v>0</v>
      </c>
      <c r="BL15" s="207">
        <f>'Result Entry'!BM17</f>
        <v>0</v>
      </c>
      <c r="BM15" s="195">
        <f>'Result Entry'!BN17</f>
        <v>0</v>
      </c>
      <c r="BN15" s="208">
        <f>'Result Entry'!BO17</f>
        <v>0</v>
      </c>
      <c r="BO15" s="408">
        <f>'Result Entry'!BP17</f>
        <v>0</v>
      </c>
      <c r="BP15" s="469" t="str">
        <f>'Result Entry'!BQ17</f>
        <v/>
      </c>
      <c r="BQ15" s="469" t="str">
        <f>'Result Entry'!BR17</f>
        <v/>
      </c>
      <c r="BR15" s="423" t="str">
        <f>IF('Result Entry'!$ES17="Failed","F",IF(AND('Result Entry'!$ES17="supp.",BO15&lt;36),"S",'Result Entry'!BS17))</f>
        <v/>
      </c>
      <c r="BS15" s="422">
        <f>'Result Entry'!BT17</f>
        <v>0</v>
      </c>
      <c r="BT15" s="195">
        <f>'Result Entry'!BU17</f>
        <v>0</v>
      </c>
      <c r="BU15" s="195">
        <f>'Result Entry'!BV17</f>
        <v>0</v>
      </c>
      <c r="BV15" s="207">
        <f>'Result Entry'!BW17</f>
        <v>0</v>
      </c>
      <c r="BW15" s="195">
        <f>'Result Entry'!BX17</f>
        <v>0</v>
      </c>
      <c r="BX15" s="207">
        <f>'Result Entry'!BY17</f>
        <v>0</v>
      </c>
      <c r="BY15" s="195">
        <f>'Result Entry'!BZ17</f>
        <v>0</v>
      </c>
      <c r="BZ15" s="208">
        <f>'Result Entry'!CA17</f>
        <v>0</v>
      </c>
      <c r="CA15" s="408">
        <f>'Result Entry'!CB17</f>
        <v>0</v>
      </c>
      <c r="CB15" s="469" t="str">
        <f>'Result Entry'!CC17</f>
        <v/>
      </c>
      <c r="CC15" s="469" t="str">
        <f>'Result Entry'!CD17</f>
        <v/>
      </c>
      <c r="CD15" s="423" t="str">
        <f>IF('Result Entry'!$ES17="Failed","F",IF(AND('Result Entry'!$ES17="supp.",CA15&lt;36),"S",'Result Entry'!CE17))</f>
        <v/>
      </c>
      <c r="CE15" s="194">
        <f>'Result Entry'!CF17</f>
        <v>0</v>
      </c>
      <c r="CF15" s="415">
        <f>'Result Entry'!CG17</f>
        <v>0</v>
      </c>
      <c r="CG15" s="195">
        <f>'Result Entry'!CH17</f>
        <v>0</v>
      </c>
      <c r="CH15" s="207">
        <f>'Result Entry'!CI17</f>
        <v>0</v>
      </c>
      <c r="CI15" s="207">
        <f>'Result Entry'!CJ17</f>
        <v>0</v>
      </c>
      <c r="CJ15" s="195">
        <f>'Result Entry'!CK17</f>
        <v>0</v>
      </c>
      <c r="CK15" s="195">
        <f>'Result Entry'!CL17</f>
        <v>0</v>
      </c>
      <c r="CL15" s="207">
        <f>'Result Entry'!CM17</f>
        <v>0</v>
      </c>
      <c r="CM15" s="195">
        <f>'Result Entry'!CN17</f>
        <v>0</v>
      </c>
      <c r="CN15" s="195">
        <f>'Result Entry'!CO17</f>
        <v>0</v>
      </c>
      <c r="CO15" s="208">
        <f>'Result Entry'!CP17</f>
        <v>0</v>
      </c>
      <c r="CP15" s="208">
        <f>'Result Entry'!CQ17</f>
        <v>0</v>
      </c>
      <c r="CQ15" s="212" t="str">
        <f>'Result Entry'!CR17</f>
        <v/>
      </c>
      <c r="CR15" s="194">
        <f>'Result Entry'!CS17</f>
        <v>0</v>
      </c>
      <c r="CS15" s="415">
        <f>'Result Entry'!CT17</f>
        <v>0</v>
      </c>
      <c r="CT15" s="454">
        <f>'Result Entry'!CU17</f>
        <v>0</v>
      </c>
      <c r="CU15" s="195">
        <f>'Result Entry'!CV17</f>
        <v>0</v>
      </c>
      <c r="CV15" s="195">
        <f>'Result Entry'!CW17</f>
        <v>0</v>
      </c>
      <c r="CW15" s="207">
        <f>'Result Entry'!CX17</f>
        <v>0</v>
      </c>
      <c r="CX15" s="195">
        <f>'Result Entry'!CY17</f>
        <v>0</v>
      </c>
      <c r="CY15" s="195">
        <f>'Result Entry'!CZ17</f>
        <v>0</v>
      </c>
      <c r="CZ15" s="195" t="str">
        <f>'Result Entry'!DA17</f>
        <v/>
      </c>
      <c r="DA15" s="195">
        <f>'Result Entry'!DB17</f>
        <v>0</v>
      </c>
      <c r="DB15" s="207">
        <f>'Result Entry'!DC17</f>
        <v>0</v>
      </c>
      <c r="DC15" s="207">
        <f>'Result Entry'!DD17</f>
        <v>0</v>
      </c>
      <c r="DD15" s="195">
        <f>'Result Entry'!DE17</f>
        <v>0</v>
      </c>
      <c r="DE15" s="195">
        <f>'Result Entry'!DF17</f>
        <v>0</v>
      </c>
      <c r="DF15" s="207">
        <f>'Result Entry'!DG17</f>
        <v>0</v>
      </c>
      <c r="DG15" s="195">
        <f>'Result Entry'!DH17</f>
        <v>0</v>
      </c>
      <c r="DH15" s="195">
        <f>'Result Entry'!DI17</f>
        <v>0</v>
      </c>
      <c r="DI15" s="207">
        <f>'Result Entry'!DJ17</f>
        <v>0</v>
      </c>
      <c r="DJ15" s="207">
        <f>'Result Entry'!DK17</f>
        <v>0</v>
      </c>
      <c r="DK15" s="207">
        <f>'Result Entry'!DL17</f>
        <v>0</v>
      </c>
      <c r="DL15" s="208">
        <f>'Result Entry'!DM17</f>
        <v>0</v>
      </c>
      <c r="DM15" s="208">
        <f>'Result Entry'!DN17</f>
        <v>0</v>
      </c>
      <c r="DN15" s="212" t="str">
        <f>'Result Entry'!DO17</f>
        <v/>
      </c>
      <c r="DO15" s="194">
        <f>'Result Entry'!DP17</f>
        <v>0</v>
      </c>
      <c r="DP15" s="195">
        <f>'Result Entry'!DQ17</f>
        <v>0</v>
      </c>
      <c r="DQ15" s="195">
        <f>'Result Entry'!DR17</f>
        <v>0</v>
      </c>
      <c r="DR15" s="195">
        <f>'Result Entry'!DS17</f>
        <v>0</v>
      </c>
      <c r="DS15" s="195">
        <f>'Result Entry'!DT17</f>
        <v>0</v>
      </c>
      <c r="DT15" s="209" t="str">
        <f>'Result Entry'!DU17</f>
        <v/>
      </c>
      <c r="DU15" s="194">
        <f>'Result Entry'!DV17</f>
        <v>0</v>
      </c>
      <c r="DV15" s="195">
        <f>'Result Entry'!DW17</f>
        <v>0</v>
      </c>
      <c r="DW15" s="195">
        <f>'Result Entry'!DX17</f>
        <v>0</v>
      </c>
      <c r="DX15" s="195">
        <f>'Result Entry'!DY17</f>
        <v>0</v>
      </c>
      <c r="DY15" s="195">
        <f>'Result Entry'!DZ17</f>
        <v>0</v>
      </c>
      <c r="DZ15" s="197" t="str">
        <f>'Result Entry'!EA17</f>
        <v/>
      </c>
      <c r="EA15" s="194">
        <f>'Result Entry'!EB17</f>
        <v>0</v>
      </c>
      <c r="EB15" s="195">
        <f>'Result Entry'!EC17</f>
        <v>0</v>
      </c>
      <c r="EC15" s="207">
        <f>'Result Entry'!ED17</f>
        <v>0</v>
      </c>
      <c r="ED15" s="195">
        <f>'Result Entry'!EE17</f>
        <v>0</v>
      </c>
      <c r="EE15" s="207">
        <f>'Result Entry'!EF17</f>
        <v>0</v>
      </c>
      <c r="EF15" s="195">
        <f>'Result Entry'!EG17</f>
        <v>0</v>
      </c>
      <c r="EG15" s="195">
        <f>'Result Entry'!EH17</f>
        <v>0</v>
      </c>
      <c r="EH15" s="207">
        <f>'Result Entry'!EI17</f>
        <v>0</v>
      </c>
      <c r="EI15" s="208">
        <f>'Result Entry'!EJ17</f>
        <v>0</v>
      </c>
      <c r="EJ15" s="212" t="str">
        <f>'Result Entry'!EK17</f>
        <v/>
      </c>
      <c r="EK15" s="194">
        <f>'Result Entry'!EL17</f>
        <v>0</v>
      </c>
      <c r="EL15" s="195">
        <f>'Result Entry'!EM17</f>
        <v>0</v>
      </c>
      <c r="EM15" s="198" t="str">
        <f>'Result Entry'!EN17</f>
        <v/>
      </c>
      <c r="EN15" s="194" t="str">
        <f>'Result Entry'!EO17</f>
        <v/>
      </c>
      <c r="EO15" s="195" t="str">
        <f>'Result Entry'!EP17</f>
        <v/>
      </c>
      <c r="EP15" s="199" t="str">
        <f>'Result Entry'!EQ17</f>
        <v/>
      </c>
      <c r="EQ15" s="195" t="str">
        <f>'Result Entry'!ER17</f>
        <v/>
      </c>
      <c r="ER15" s="195" t="str">
        <f>'Result Entry'!ES17</f>
        <v/>
      </c>
      <c r="ES15" s="195" t="str">
        <f>'Result Entry'!ET17</f>
        <v/>
      </c>
      <c r="ET15" s="196" t="str">
        <f>'Result Entry'!EU17</f>
        <v/>
      </c>
      <c r="EU15" s="200" t="str">
        <f>'Result Entry'!EX17</f>
        <v/>
      </c>
    </row>
    <row r="16" spans="1:151" s="201" customFormat="1" ht="17.25" customHeight="1">
      <c r="A16" s="1267"/>
      <c r="B16" s="194">
        <f t="shared" si="1"/>
        <v>0</v>
      </c>
      <c r="C16" s="195">
        <f>'Result Entry'!D18</f>
        <v>0</v>
      </c>
      <c r="D16" s="195">
        <f>'Result Entry'!E18</f>
        <v>0</v>
      </c>
      <c r="E16" s="195">
        <f>'Result Entry'!F18</f>
        <v>0</v>
      </c>
      <c r="F16" s="195">
        <f>'Result Entry'!$G18</f>
        <v>0</v>
      </c>
      <c r="G16" s="195">
        <f>'Result Entry'!$H18</f>
        <v>0</v>
      </c>
      <c r="H16" s="195">
        <f>'Result Entry'!I18</f>
        <v>0</v>
      </c>
      <c r="I16" s="195">
        <f>'Result Entry'!J18</f>
        <v>0</v>
      </c>
      <c r="J16" s="413">
        <f>'Result Entry'!K18</f>
        <v>0</v>
      </c>
      <c r="K16" s="422">
        <f>'Result Entry'!L18</f>
        <v>0</v>
      </c>
      <c r="L16" s="195">
        <f>'Result Entry'!M18</f>
        <v>0</v>
      </c>
      <c r="M16" s="195">
        <f>'Result Entry'!N18</f>
        <v>0</v>
      </c>
      <c r="N16" s="207">
        <f>'Result Entry'!O18</f>
        <v>0</v>
      </c>
      <c r="O16" s="195">
        <f>'Result Entry'!P18</f>
        <v>0</v>
      </c>
      <c r="P16" s="207">
        <f>'Result Entry'!Q18</f>
        <v>0</v>
      </c>
      <c r="Q16" s="195">
        <f>'Result Entry'!R18</f>
        <v>0</v>
      </c>
      <c r="R16" s="208">
        <f>'Result Entry'!S18</f>
        <v>0</v>
      </c>
      <c r="S16" s="408">
        <f>'Result Entry'!T18</f>
        <v>0</v>
      </c>
      <c r="T16" s="469" t="str">
        <f>'Result Entry'!U18</f>
        <v/>
      </c>
      <c r="U16" s="469" t="str">
        <f>'Result Entry'!V18</f>
        <v/>
      </c>
      <c r="V16" s="423" t="str">
        <f>IF('Result Entry'!$ES18="Failed","F",IF(AND('Result Entry'!$ES18="supp.",S16&lt;36),"S",'Result Entry'!W18))</f>
        <v/>
      </c>
      <c r="W16" s="422">
        <f>'Result Entry'!X18</f>
        <v>0</v>
      </c>
      <c r="X16" s="195">
        <f>'Result Entry'!Y18</f>
        <v>0</v>
      </c>
      <c r="Y16" s="195">
        <f>'Result Entry'!Z18</f>
        <v>0</v>
      </c>
      <c r="Z16" s="207">
        <f>'Result Entry'!AA18</f>
        <v>0</v>
      </c>
      <c r="AA16" s="195">
        <f>'Result Entry'!AB18</f>
        <v>0</v>
      </c>
      <c r="AB16" s="207">
        <f>'Result Entry'!AC18</f>
        <v>0</v>
      </c>
      <c r="AC16" s="195">
        <f>'Result Entry'!AD18</f>
        <v>0</v>
      </c>
      <c r="AD16" s="208">
        <f>'Result Entry'!AE18</f>
        <v>0</v>
      </c>
      <c r="AE16" s="408">
        <f>'Result Entry'!AF18</f>
        <v>0</v>
      </c>
      <c r="AF16" s="469" t="str">
        <f>'Result Entry'!AG18</f>
        <v/>
      </c>
      <c r="AG16" s="469" t="str">
        <f>'Result Entry'!AH18</f>
        <v/>
      </c>
      <c r="AH16" s="423" t="str">
        <f>IF('Result Entry'!$ES18="Failed","F",IF(AND('Result Entry'!$ES18="supp.",AE16&lt;36),"S",'Result Entry'!AI18))</f>
        <v/>
      </c>
      <c r="AI16" s="422">
        <f>'Result Entry'!AJ18</f>
        <v>0</v>
      </c>
      <c r="AJ16" s="195">
        <f>'Result Entry'!AK18</f>
        <v>0</v>
      </c>
      <c r="AK16" s="195">
        <f>'Result Entry'!AL18</f>
        <v>0</v>
      </c>
      <c r="AL16" s="207">
        <f>'Result Entry'!AM18</f>
        <v>0</v>
      </c>
      <c r="AM16" s="195">
        <f>'Result Entry'!AN18</f>
        <v>0</v>
      </c>
      <c r="AN16" s="207">
        <f>'Result Entry'!AO18</f>
        <v>0</v>
      </c>
      <c r="AO16" s="195">
        <f>'Result Entry'!AP18</f>
        <v>0</v>
      </c>
      <c r="AP16" s="208">
        <f>'Result Entry'!AQ18</f>
        <v>0</v>
      </c>
      <c r="AQ16" s="408">
        <f>'Result Entry'!AR18</f>
        <v>0</v>
      </c>
      <c r="AR16" s="469" t="str">
        <f>'Result Entry'!AS18</f>
        <v/>
      </c>
      <c r="AS16" s="469" t="str">
        <f>'Result Entry'!AT18</f>
        <v/>
      </c>
      <c r="AT16" s="423" t="str">
        <f>IF('Result Entry'!$ES18="Failed","F",IF(AND('Result Entry'!$ES18="supp.",AQ16&lt;36),"S",'Result Entry'!AU18))</f>
        <v/>
      </c>
      <c r="AU16" s="422">
        <f>'Result Entry'!AV18</f>
        <v>0</v>
      </c>
      <c r="AV16" s="195">
        <f>'Result Entry'!AW18</f>
        <v>0</v>
      </c>
      <c r="AW16" s="195">
        <f>'Result Entry'!AX18</f>
        <v>0</v>
      </c>
      <c r="AX16" s="207">
        <f>'Result Entry'!AY18</f>
        <v>0</v>
      </c>
      <c r="AY16" s="195">
        <f>'Result Entry'!AZ18</f>
        <v>0</v>
      </c>
      <c r="AZ16" s="207">
        <f>'Result Entry'!BA18</f>
        <v>0</v>
      </c>
      <c r="BA16" s="195">
        <f>'Result Entry'!BB18</f>
        <v>0</v>
      </c>
      <c r="BB16" s="208">
        <f>'Result Entry'!BC18</f>
        <v>0</v>
      </c>
      <c r="BC16" s="408">
        <f>'Result Entry'!BD18</f>
        <v>0</v>
      </c>
      <c r="BD16" s="469" t="str">
        <f>'Result Entry'!BE18</f>
        <v/>
      </c>
      <c r="BE16" s="469" t="str">
        <f>'Result Entry'!BF18</f>
        <v/>
      </c>
      <c r="BF16" s="423" t="str">
        <f>IF('Result Entry'!$ES18="Failed","F",IF(AND('Result Entry'!$ES18="supp.",BC16&lt;36),"S",'Result Entry'!BG18))</f>
        <v/>
      </c>
      <c r="BG16" s="422">
        <f>'Result Entry'!BH18</f>
        <v>0</v>
      </c>
      <c r="BH16" s="195">
        <f>'Result Entry'!BI18</f>
        <v>0</v>
      </c>
      <c r="BI16" s="195">
        <f>'Result Entry'!BJ18</f>
        <v>0</v>
      </c>
      <c r="BJ16" s="207">
        <f>'Result Entry'!BK18</f>
        <v>0</v>
      </c>
      <c r="BK16" s="195">
        <f>'Result Entry'!BL18</f>
        <v>0</v>
      </c>
      <c r="BL16" s="207">
        <f>'Result Entry'!BM18</f>
        <v>0</v>
      </c>
      <c r="BM16" s="195">
        <f>'Result Entry'!BN18</f>
        <v>0</v>
      </c>
      <c r="BN16" s="208">
        <f>'Result Entry'!BO18</f>
        <v>0</v>
      </c>
      <c r="BO16" s="408">
        <f>'Result Entry'!BP18</f>
        <v>0</v>
      </c>
      <c r="BP16" s="469" t="str">
        <f>'Result Entry'!BQ18</f>
        <v/>
      </c>
      <c r="BQ16" s="469" t="str">
        <f>'Result Entry'!BR18</f>
        <v/>
      </c>
      <c r="BR16" s="423" t="str">
        <f>IF('Result Entry'!$ES18="Failed","F",IF(AND('Result Entry'!$ES18="supp.",BO16&lt;36),"S",'Result Entry'!BS18))</f>
        <v/>
      </c>
      <c r="BS16" s="422">
        <f>'Result Entry'!BT18</f>
        <v>0</v>
      </c>
      <c r="BT16" s="195">
        <f>'Result Entry'!BU18</f>
        <v>0</v>
      </c>
      <c r="BU16" s="195">
        <f>'Result Entry'!BV18</f>
        <v>0</v>
      </c>
      <c r="BV16" s="207">
        <f>'Result Entry'!BW18</f>
        <v>0</v>
      </c>
      <c r="BW16" s="195">
        <f>'Result Entry'!BX18</f>
        <v>0</v>
      </c>
      <c r="BX16" s="207">
        <f>'Result Entry'!BY18</f>
        <v>0</v>
      </c>
      <c r="BY16" s="195">
        <f>'Result Entry'!BZ18</f>
        <v>0</v>
      </c>
      <c r="BZ16" s="208">
        <f>'Result Entry'!CA18</f>
        <v>0</v>
      </c>
      <c r="CA16" s="408">
        <f>'Result Entry'!CB18</f>
        <v>0</v>
      </c>
      <c r="CB16" s="469" t="str">
        <f>'Result Entry'!CC18</f>
        <v/>
      </c>
      <c r="CC16" s="469" t="str">
        <f>'Result Entry'!CD18</f>
        <v/>
      </c>
      <c r="CD16" s="423" t="str">
        <f>IF('Result Entry'!$ES18="Failed","F",IF(AND('Result Entry'!$ES18="supp.",CA16&lt;36),"S",'Result Entry'!CE18))</f>
        <v/>
      </c>
      <c r="CE16" s="194">
        <f>'Result Entry'!CF18</f>
        <v>0</v>
      </c>
      <c r="CF16" s="415">
        <f>'Result Entry'!CG18</f>
        <v>0</v>
      </c>
      <c r="CG16" s="195">
        <f>'Result Entry'!CH18</f>
        <v>0</v>
      </c>
      <c r="CH16" s="207">
        <f>'Result Entry'!CI18</f>
        <v>0</v>
      </c>
      <c r="CI16" s="207">
        <f>'Result Entry'!CJ18</f>
        <v>0</v>
      </c>
      <c r="CJ16" s="195">
        <f>'Result Entry'!CK18</f>
        <v>0</v>
      </c>
      <c r="CK16" s="195">
        <f>'Result Entry'!CL18</f>
        <v>0</v>
      </c>
      <c r="CL16" s="207">
        <f>'Result Entry'!CM18</f>
        <v>0</v>
      </c>
      <c r="CM16" s="195">
        <f>'Result Entry'!CN18</f>
        <v>0</v>
      </c>
      <c r="CN16" s="195">
        <f>'Result Entry'!CO18</f>
        <v>0</v>
      </c>
      <c r="CO16" s="208">
        <f>'Result Entry'!CP18</f>
        <v>0</v>
      </c>
      <c r="CP16" s="208">
        <f>'Result Entry'!CQ18</f>
        <v>0</v>
      </c>
      <c r="CQ16" s="212" t="str">
        <f>'Result Entry'!CR18</f>
        <v/>
      </c>
      <c r="CR16" s="194">
        <f>'Result Entry'!CS18</f>
        <v>0</v>
      </c>
      <c r="CS16" s="415">
        <f>'Result Entry'!CT18</f>
        <v>0</v>
      </c>
      <c r="CT16" s="454">
        <f>'Result Entry'!CU18</f>
        <v>0</v>
      </c>
      <c r="CU16" s="195">
        <f>'Result Entry'!CV18</f>
        <v>0</v>
      </c>
      <c r="CV16" s="195">
        <f>'Result Entry'!CW18</f>
        <v>0</v>
      </c>
      <c r="CW16" s="207">
        <f>'Result Entry'!CX18</f>
        <v>0</v>
      </c>
      <c r="CX16" s="195">
        <f>'Result Entry'!CY18</f>
        <v>0</v>
      </c>
      <c r="CY16" s="195">
        <f>'Result Entry'!CZ18</f>
        <v>0</v>
      </c>
      <c r="CZ16" s="195" t="str">
        <f>'Result Entry'!DA18</f>
        <v/>
      </c>
      <c r="DA16" s="195">
        <f>'Result Entry'!DB18</f>
        <v>0</v>
      </c>
      <c r="DB16" s="207">
        <f>'Result Entry'!DC18</f>
        <v>0</v>
      </c>
      <c r="DC16" s="207">
        <f>'Result Entry'!DD18</f>
        <v>0</v>
      </c>
      <c r="DD16" s="195">
        <f>'Result Entry'!DE18</f>
        <v>0</v>
      </c>
      <c r="DE16" s="195">
        <f>'Result Entry'!DF18</f>
        <v>0</v>
      </c>
      <c r="DF16" s="207">
        <f>'Result Entry'!DG18</f>
        <v>0</v>
      </c>
      <c r="DG16" s="195">
        <f>'Result Entry'!DH18</f>
        <v>0</v>
      </c>
      <c r="DH16" s="195">
        <f>'Result Entry'!DI18</f>
        <v>0</v>
      </c>
      <c r="DI16" s="207">
        <f>'Result Entry'!DJ18</f>
        <v>0</v>
      </c>
      <c r="DJ16" s="207">
        <f>'Result Entry'!DK18</f>
        <v>0</v>
      </c>
      <c r="DK16" s="207">
        <f>'Result Entry'!DL18</f>
        <v>0</v>
      </c>
      <c r="DL16" s="208">
        <f>'Result Entry'!DM18</f>
        <v>0</v>
      </c>
      <c r="DM16" s="208">
        <f>'Result Entry'!DN18</f>
        <v>0</v>
      </c>
      <c r="DN16" s="212" t="str">
        <f>'Result Entry'!DO18</f>
        <v/>
      </c>
      <c r="DO16" s="194">
        <f>'Result Entry'!DP18</f>
        <v>0</v>
      </c>
      <c r="DP16" s="195">
        <f>'Result Entry'!DQ18</f>
        <v>0</v>
      </c>
      <c r="DQ16" s="195">
        <f>'Result Entry'!DR18</f>
        <v>0</v>
      </c>
      <c r="DR16" s="195">
        <f>'Result Entry'!DS18</f>
        <v>0</v>
      </c>
      <c r="DS16" s="195">
        <f>'Result Entry'!DT18</f>
        <v>0</v>
      </c>
      <c r="DT16" s="209" t="str">
        <f>'Result Entry'!DU18</f>
        <v/>
      </c>
      <c r="DU16" s="194">
        <f>'Result Entry'!DV18</f>
        <v>0</v>
      </c>
      <c r="DV16" s="195">
        <f>'Result Entry'!DW18</f>
        <v>0</v>
      </c>
      <c r="DW16" s="195">
        <f>'Result Entry'!DX18</f>
        <v>0</v>
      </c>
      <c r="DX16" s="195">
        <f>'Result Entry'!DY18</f>
        <v>0</v>
      </c>
      <c r="DY16" s="195">
        <f>'Result Entry'!DZ18</f>
        <v>0</v>
      </c>
      <c r="DZ16" s="197" t="str">
        <f>'Result Entry'!EA18</f>
        <v/>
      </c>
      <c r="EA16" s="194">
        <f>'Result Entry'!EB18</f>
        <v>0</v>
      </c>
      <c r="EB16" s="195">
        <f>'Result Entry'!EC18</f>
        <v>0</v>
      </c>
      <c r="EC16" s="207">
        <f>'Result Entry'!ED18</f>
        <v>0</v>
      </c>
      <c r="ED16" s="195">
        <f>'Result Entry'!EE18</f>
        <v>0</v>
      </c>
      <c r="EE16" s="207">
        <f>'Result Entry'!EF18</f>
        <v>0</v>
      </c>
      <c r="EF16" s="195">
        <f>'Result Entry'!EG18</f>
        <v>0</v>
      </c>
      <c r="EG16" s="195">
        <f>'Result Entry'!EH18</f>
        <v>0</v>
      </c>
      <c r="EH16" s="207">
        <f>'Result Entry'!EI18</f>
        <v>0</v>
      </c>
      <c r="EI16" s="208">
        <f>'Result Entry'!EJ18</f>
        <v>0</v>
      </c>
      <c r="EJ16" s="212" t="str">
        <f>'Result Entry'!EK18</f>
        <v/>
      </c>
      <c r="EK16" s="194">
        <f>'Result Entry'!EL18</f>
        <v>0</v>
      </c>
      <c r="EL16" s="195">
        <f>'Result Entry'!EM18</f>
        <v>0</v>
      </c>
      <c r="EM16" s="198" t="str">
        <f>'Result Entry'!EN18</f>
        <v/>
      </c>
      <c r="EN16" s="194" t="str">
        <f>'Result Entry'!EO18</f>
        <v/>
      </c>
      <c r="EO16" s="195" t="str">
        <f>'Result Entry'!EP18</f>
        <v/>
      </c>
      <c r="EP16" s="199" t="str">
        <f>'Result Entry'!EQ18</f>
        <v/>
      </c>
      <c r="EQ16" s="195" t="str">
        <f>'Result Entry'!ER18</f>
        <v/>
      </c>
      <c r="ER16" s="195" t="str">
        <f>'Result Entry'!ES18</f>
        <v/>
      </c>
      <c r="ES16" s="195" t="str">
        <f>'Result Entry'!ET18</f>
        <v/>
      </c>
      <c r="ET16" s="196" t="str">
        <f>'Result Entry'!EU18</f>
        <v/>
      </c>
      <c r="EU16" s="200" t="str">
        <f>'Result Entry'!EX18</f>
        <v/>
      </c>
    </row>
    <row r="17" spans="1:151" s="201" customFormat="1" ht="17.25" customHeight="1">
      <c r="A17" s="1267"/>
      <c r="B17" s="194">
        <f t="shared" si="1"/>
        <v>0</v>
      </c>
      <c r="C17" s="195">
        <f>'Result Entry'!D19</f>
        <v>0</v>
      </c>
      <c r="D17" s="195">
        <f>'Result Entry'!E19</f>
        <v>0</v>
      </c>
      <c r="E17" s="195">
        <f>'Result Entry'!F19</f>
        <v>0</v>
      </c>
      <c r="F17" s="195">
        <f>'Result Entry'!$G19</f>
        <v>0</v>
      </c>
      <c r="G17" s="195">
        <f>'Result Entry'!$H19</f>
        <v>0</v>
      </c>
      <c r="H17" s="195">
        <f>'Result Entry'!I19</f>
        <v>0</v>
      </c>
      <c r="I17" s="195">
        <f>'Result Entry'!J19</f>
        <v>0</v>
      </c>
      <c r="J17" s="413">
        <f>'Result Entry'!K19</f>
        <v>0</v>
      </c>
      <c r="K17" s="422">
        <f>'Result Entry'!L19</f>
        <v>0</v>
      </c>
      <c r="L17" s="195">
        <f>'Result Entry'!M19</f>
        <v>0</v>
      </c>
      <c r="M17" s="195">
        <f>'Result Entry'!N19</f>
        <v>0</v>
      </c>
      <c r="N17" s="207">
        <f>'Result Entry'!O19</f>
        <v>0</v>
      </c>
      <c r="O17" s="195">
        <f>'Result Entry'!P19</f>
        <v>0</v>
      </c>
      <c r="P17" s="207">
        <f>'Result Entry'!Q19</f>
        <v>0</v>
      </c>
      <c r="Q17" s="195">
        <f>'Result Entry'!R19</f>
        <v>0</v>
      </c>
      <c r="R17" s="208">
        <f>'Result Entry'!S19</f>
        <v>0</v>
      </c>
      <c r="S17" s="408">
        <f>'Result Entry'!T19</f>
        <v>0</v>
      </c>
      <c r="T17" s="469" t="str">
        <f>'Result Entry'!U19</f>
        <v/>
      </c>
      <c r="U17" s="469" t="str">
        <f>'Result Entry'!V19</f>
        <v/>
      </c>
      <c r="V17" s="423" t="str">
        <f>IF('Result Entry'!$ES19="Failed","F",IF(AND('Result Entry'!$ES19="supp.",S17&lt;36),"S",'Result Entry'!W19))</f>
        <v/>
      </c>
      <c r="W17" s="422">
        <f>'Result Entry'!X19</f>
        <v>0</v>
      </c>
      <c r="X17" s="195">
        <f>'Result Entry'!Y19</f>
        <v>0</v>
      </c>
      <c r="Y17" s="195">
        <f>'Result Entry'!Z19</f>
        <v>0</v>
      </c>
      <c r="Z17" s="207">
        <f>'Result Entry'!AA19</f>
        <v>0</v>
      </c>
      <c r="AA17" s="195">
        <f>'Result Entry'!AB19</f>
        <v>0</v>
      </c>
      <c r="AB17" s="207">
        <f>'Result Entry'!AC19</f>
        <v>0</v>
      </c>
      <c r="AC17" s="195">
        <f>'Result Entry'!AD19</f>
        <v>0</v>
      </c>
      <c r="AD17" s="208">
        <f>'Result Entry'!AE19</f>
        <v>0</v>
      </c>
      <c r="AE17" s="408">
        <f>'Result Entry'!AF19</f>
        <v>0</v>
      </c>
      <c r="AF17" s="469" t="str">
        <f>'Result Entry'!AG19</f>
        <v/>
      </c>
      <c r="AG17" s="469" t="str">
        <f>'Result Entry'!AH19</f>
        <v/>
      </c>
      <c r="AH17" s="423" t="str">
        <f>IF('Result Entry'!$ES19="Failed","F",IF(AND('Result Entry'!$ES19="supp.",AE17&lt;36),"S",'Result Entry'!AI19))</f>
        <v/>
      </c>
      <c r="AI17" s="422">
        <f>'Result Entry'!AJ19</f>
        <v>0</v>
      </c>
      <c r="AJ17" s="195">
        <f>'Result Entry'!AK19</f>
        <v>0</v>
      </c>
      <c r="AK17" s="195">
        <f>'Result Entry'!AL19</f>
        <v>0</v>
      </c>
      <c r="AL17" s="207">
        <f>'Result Entry'!AM19</f>
        <v>0</v>
      </c>
      <c r="AM17" s="195">
        <f>'Result Entry'!AN19</f>
        <v>0</v>
      </c>
      <c r="AN17" s="207">
        <f>'Result Entry'!AO19</f>
        <v>0</v>
      </c>
      <c r="AO17" s="195">
        <f>'Result Entry'!AP19</f>
        <v>0</v>
      </c>
      <c r="AP17" s="208">
        <f>'Result Entry'!AQ19</f>
        <v>0</v>
      </c>
      <c r="AQ17" s="408">
        <f>'Result Entry'!AR19</f>
        <v>0</v>
      </c>
      <c r="AR17" s="469" t="str">
        <f>'Result Entry'!AS19</f>
        <v/>
      </c>
      <c r="AS17" s="469" t="str">
        <f>'Result Entry'!AT19</f>
        <v/>
      </c>
      <c r="AT17" s="423" t="str">
        <f>IF('Result Entry'!$ES19="Failed","F",IF(AND('Result Entry'!$ES19="supp.",AQ17&lt;36),"S",'Result Entry'!AU19))</f>
        <v/>
      </c>
      <c r="AU17" s="422">
        <f>'Result Entry'!AV19</f>
        <v>0</v>
      </c>
      <c r="AV17" s="195">
        <f>'Result Entry'!AW19</f>
        <v>0</v>
      </c>
      <c r="AW17" s="195">
        <f>'Result Entry'!AX19</f>
        <v>0</v>
      </c>
      <c r="AX17" s="207">
        <f>'Result Entry'!AY19</f>
        <v>0</v>
      </c>
      <c r="AY17" s="195">
        <f>'Result Entry'!AZ19</f>
        <v>0</v>
      </c>
      <c r="AZ17" s="207">
        <f>'Result Entry'!BA19</f>
        <v>0</v>
      </c>
      <c r="BA17" s="195">
        <f>'Result Entry'!BB19</f>
        <v>0</v>
      </c>
      <c r="BB17" s="208">
        <f>'Result Entry'!BC19</f>
        <v>0</v>
      </c>
      <c r="BC17" s="408">
        <f>'Result Entry'!BD19</f>
        <v>0</v>
      </c>
      <c r="BD17" s="469" t="str">
        <f>'Result Entry'!BE19</f>
        <v/>
      </c>
      <c r="BE17" s="469" t="str">
        <f>'Result Entry'!BF19</f>
        <v/>
      </c>
      <c r="BF17" s="423" t="str">
        <f>IF('Result Entry'!$ES19="Failed","F",IF(AND('Result Entry'!$ES19="supp.",BC17&lt;36),"S",'Result Entry'!BG19))</f>
        <v/>
      </c>
      <c r="BG17" s="422">
        <f>'Result Entry'!BH19</f>
        <v>0</v>
      </c>
      <c r="BH17" s="195">
        <f>'Result Entry'!BI19</f>
        <v>0</v>
      </c>
      <c r="BI17" s="195">
        <f>'Result Entry'!BJ19</f>
        <v>0</v>
      </c>
      <c r="BJ17" s="207">
        <f>'Result Entry'!BK19</f>
        <v>0</v>
      </c>
      <c r="BK17" s="195">
        <f>'Result Entry'!BL19</f>
        <v>0</v>
      </c>
      <c r="BL17" s="207">
        <f>'Result Entry'!BM19</f>
        <v>0</v>
      </c>
      <c r="BM17" s="195">
        <f>'Result Entry'!BN19</f>
        <v>0</v>
      </c>
      <c r="BN17" s="208">
        <f>'Result Entry'!BO19</f>
        <v>0</v>
      </c>
      <c r="BO17" s="408">
        <f>'Result Entry'!BP19</f>
        <v>0</v>
      </c>
      <c r="BP17" s="469" t="str">
        <f>'Result Entry'!BQ19</f>
        <v/>
      </c>
      <c r="BQ17" s="469" t="str">
        <f>'Result Entry'!BR19</f>
        <v/>
      </c>
      <c r="BR17" s="423" t="str">
        <f>IF('Result Entry'!$ES19="Failed","F",IF(AND('Result Entry'!$ES19="supp.",BO17&lt;36),"S",'Result Entry'!BS19))</f>
        <v/>
      </c>
      <c r="BS17" s="422">
        <f>'Result Entry'!BT19</f>
        <v>0</v>
      </c>
      <c r="BT17" s="195">
        <f>'Result Entry'!BU19</f>
        <v>0</v>
      </c>
      <c r="BU17" s="195">
        <f>'Result Entry'!BV19</f>
        <v>0</v>
      </c>
      <c r="BV17" s="207">
        <f>'Result Entry'!BW19</f>
        <v>0</v>
      </c>
      <c r="BW17" s="195">
        <f>'Result Entry'!BX19</f>
        <v>0</v>
      </c>
      <c r="BX17" s="207">
        <f>'Result Entry'!BY19</f>
        <v>0</v>
      </c>
      <c r="BY17" s="195">
        <f>'Result Entry'!BZ19</f>
        <v>0</v>
      </c>
      <c r="BZ17" s="208">
        <f>'Result Entry'!CA19</f>
        <v>0</v>
      </c>
      <c r="CA17" s="408">
        <f>'Result Entry'!CB19</f>
        <v>0</v>
      </c>
      <c r="CB17" s="469" t="str">
        <f>'Result Entry'!CC19</f>
        <v/>
      </c>
      <c r="CC17" s="469" t="str">
        <f>'Result Entry'!CD19</f>
        <v/>
      </c>
      <c r="CD17" s="423" t="str">
        <f>IF('Result Entry'!$ES19="Failed","F",IF(AND('Result Entry'!$ES19="supp.",CA17&lt;36),"S",'Result Entry'!CE19))</f>
        <v/>
      </c>
      <c r="CE17" s="194">
        <f>'Result Entry'!CF19</f>
        <v>0</v>
      </c>
      <c r="CF17" s="415">
        <f>'Result Entry'!CG19</f>
        <v>0</v>
      </c>
      <c r="CG17" s="195">
        <f>'Result Entry'!CH19</f>
        <v>0</v>
      </c>
      <c r="CH17" s="207">
        <f>'Result Entry'!CI19</f>
        <v>0</v>
      </c>
      <c r="CI17" s="207">
        <f>'Result Entry'!CJ19</f>
        <v>0</v>
      </c>
      <c r="CJ17" s="195">
        <f>'Result Entry'!CK19</f>
        <v>0</v>
      </c>
      <c r="CK17" s="195">
        <f>'Result Entry'!CL19</f>
        <v>0</v>
      </c>
      <c r="CL17" s="207">
        <f>'Result Entry'!CM19</f>
        <v>0</v>
      </c>
      <c r="CM17" s="195">
        <f>'Result Entry'!CN19</f>
        <v>0</v>
      </c>
      <c r="CN17" s="195">
        <f>'Result Entry'!CO19</f>
        <v>0</v>
      </c>
      <c r="CO17" s="208">
        <f>'Result Entry'!CP19</f>
        <v>0</v>
      </c>
      <c r="CP17" s="208">
        <f>'Result Entry'!CQ19</f>
        <v>0</v>
      </c>
      <c r="CQ17" s="212" t="str">
        <f>'Result Entry'!CR19</f>
        <v/>
      </c>
      <c r="CR17" s="194">
        <f>'Result Entry'!CS19</f>
        <v>0</v>
      </c>
      <c r="CS17" s="415">
        <f>'Result Entry'!CT19</f>
        <v>0</v>
      </c>
      <c r="CT17" s="454">
        <f>'Result Entry'!CU19</f>
        <v>0</v>
      </c>
      <c r="CU17" s="195">
        <f>'Result Entry'!CV19</f>
        <v>0</v>
      </c>
      <c r="CV17" s="195">
        <f>'Result Entry'!CW19</f>
        <v>0</v>
      </c>
      <c r="CW17" s="207">
        <f>'Result Entry'!CX19</f>
        <v>0</v>
      </c>
      <c r="CX17" s="195">
        <f>'Result Entry'!CY19</f>
        <v>0</v>
      </c>
      <c r="CY17" s="195">
        <f>'Result Entry'!CZ19</f>
        <v>0</v>
      </c>
      <c r="CZ17" s="195" t="str">
        <f>'Result Entry'!DA19</f>
        <v/>
      </c>
      <c r="DA17" s="195">
        <f>'Result Entry'!DB19</f>
        <v>0</v>
      </c>
      <c r="DB17" s="207">
        <f>'Result Entry'!DC19</f>
        <v>0</v>
      </c>
      <c r="DC17" s="207">
        <f>'Result Entry'!DD19</f>
        <v>0</v>
      </c>
      <c r="DD17" s="195">
        <f>'Result Entry'!DE19</f>
        <v>0</v>
      </c>
      <c r="DE17" s="195">
        <f>'Result Entry'!DF19</f>
        <v>0</v>
      </c>
      <c r="DF17" s="207">
        <f>'Result Entry'!DG19</f>
        <v>0</v>
      </c>
      <c r="DG17" s="195">
        <f>'Result Entry'!DH19</f>
        <v>0</v>
      </c>
      <c r="DH17" s="195">
        <f>'Result Entry'!DI19</f>
        <v>0</v>
      </c>
      <c r="DI17" s="207">
        <f>'Result Entry'!DJ19</f>
        <v>0</v>
      </c>
      <c r="DJ17" s="207">
        <f>'Result Entry'!DK19</f>
        <v>0</v>
      </c>
      <c r="DK17" s="207">
        <f>'Result Entry'!DL19</f>
        <v>0</v>
      </c>
      <c r="DL17" s="208">
        <f>'Result Entry'!DM19</f>
        <v>0</v>
      </c>
      <c r="DM17" s="208">
        <f>'Result Entry'!DN19</f>
        <v>0</v>
      </c>
      <c r="DN17" s="212" t="str">
        <f>'Result Entry'!DO19</f>
        <v/>
      </c>
      <c r="DO17" s="194">
        <f>'Result Entry'!DP19</f>
        <v>0</v>
      </c>
      <c r="DP17" s="195">
        <f>'Result Entry'!DQ19</f>
        <v>0</v>
      </c>
      <c r="DQ17" s="195">
        <f>'Result Entry'!DR19</f>
        <v>0</v>
      </c>
      <c r="DR17" s="195">
        <f>'Result Entry'!DS19</f>
        <v>0</v>
      </c>
      <c r="DS17" s="195">
        <f>'Result Entry'!DT19</f>
        <v>0</v>
      </c>
      <c r="DT17" s="209" t="str">
        <f>'Result Entry'!DU19</f>
        <v/>
      </c>
      <c r="DU17" s="194">
        <f>'Result Entry'!DV19</f>
        <v>0</v>
      </c>
      <c r="DV17" s="195">
        <f>'Result Entry'!DW19</f>
        <v>0</v>
      </c>
      <c r="DW17" s="195">
        <f>'Result Entry'!DX19</f>
        <v>0</v>
      </c>
      <c r="DX17" s="195">
        <f>'Result Entry'!DY19</f>
        <v>0</v>
      </c>
      <c r="DY17" s="195">
        <f>'Result Entry'!DZ19</f>
        <v>0</v>
      </c>
      <c r="DZ17" s="197" t="str">
        <f>'Result Entry'!EA19</f>
        <v/>
      </c>
      <c r="EA17" s="194">
        <f>'Result Entry'!EB19</f>
        <v>0</v>
      </c>
      <c r="EB17" s="195">
        <f>'Result Entry'!EC19</f>
        <v>0</v>
      </c>
      <c r="EC17" s="207">
        <f>'Result Entry'!ED19</f>
        <v>0</v>
      </c>
      <c r="ED17" s="195">
        <f>'Result Entry'!EE19</f>
        <v>0</v>
      </c>
      <c r="EE17" s="207">
        <f>'Result Entry'!EF19</f>
        <v>0</v>
      </c>
      <c r="EF17" s="195">
        <f>'Result Entry'!EG19</f>
        <v>0</v>
      </c>
      <c r="EG17" s="195">
        <f>'Result Entry'!EH19</f>
        <v>0</v>
      </c>
      <c r="EH17" s="207">
        <f>'Result Entry'!EI19</f>
        <v>0</v>
      </c>
      <c r="EI17" s="208">
        <f>'Result Entry'!EJ19</f>
        <v>0</v>
      </c>
      <c r="EJ17" s="212" t="str">
        <f>'Result Entry'!EK19</f>
        <v/>
      </c>
      <c r="EK17" s="194">
        <f>'Result Entry'!EL19</f>
        <v>0</v>
      </c>
      <c r="EL17" s="195">
        <f>'Result Entry'!EM19</f>
        <v>0</v>
      </c>
      <c r="EM17" s="198" t="str">
        <f>'Result Entry'!EN19</f>
        <v/>
      </c>
      <c r="EN17" s="194" t="str">
        <f>'Result Entry'!EO19</f>
        <v/>
      </c>
      <c r="EO17" s="195" t="str">
        <f>'Result Entry'!EP19</f>
        <v/>
      </c>
      <c r="EP17" s="199" t="str">
        <f>'Result Entry'!EQ19</f>
        <v/>
      </c>
      <c r="EQ17" s="195" t="str">
        <f>'Result Entry'!ER19</f>
        <v/>
      </c>
      <c r="ER17" s="195" t="str">
        <f>'Result Entry'!ES19</f>
        <v/>
      </c>
      <c r="ES17" s="195" t="str">
        <f>'Result Entry'!ET19</f>
        <v/>
      </c>
      <c r="ET17" s="196" t="str">
        <f>'Result Entry'!EU19</f>
        <v/>
      </c>
      <c r="EU17" s="200" t="str">
        <f>'Result Entry'!EX19</f>
        <v/>
      </c>
    </row>
    <row r="18" spans="1:151" s="201" customFormat="1" ht="17.25" customHeight="1">
      <c r="A18" s="1267"/>
      <c r="B18" s="194">
        <f t="shared" si="1"/>
        <v>0</v>
      </c>
      <c r="C18" s="195">
        <f>'Result Entry'!D20</f>
        <v>0</v>
      </c>
      <c r="D18" s="195">
        <f>'Result Entry'!E20</f>
        <v>0</v>
      </c>
      <c r="E18" s="195">
        <f>'Result Entry'!F20</f>
        <v>0</v>
      </c>
      <c r="F18" s="195">
        <f>'Result Entry'!$G20</f>
        <v>0</v>
      </c>
      <c r="G18" s="195">
        <f>'Result Entry'!$H20</f>
        <v>0</v>
      </c>
      <c r="H18" s="195">
        <f>'Result Entry'!I20</f>
        <v>0</v>
      </c>
      <c r="I18" s="195">
        <f>'Result Entry'!J20</f>
        <v>0</v>
      </c>
      <c r="J18" s="413">
        <f>'Result Entry'!K20</f>
        <v>0</v>
      </c>
      <c r="K18" s="422">
        <f>'Result Entry'!L20</f>
        <v>0</v>
      </c>
      <c r="L18" s="195">
        <f>'Result Entry'!M20</f>
        <v>0</v>
      </c>
      <c r="M18" s="195">
        <f>'Result Entry'!N20</f>
        <v>0</v>
      </c>
      <c r="N18" s="207">
        <f>'Result Entry'!O20</f>
        <v>0</v>
      </c>
      <c r="O18" s="195">
        <f>'Result Entry'!P20</f>
        <v>0</v>
      </c>
      <c r="P18" s="207">
        <f>'Result Entry'!Q20</f>
        <v>0</v>
      </c>
      <c r="Q18" s="195">
        <f>'Result Entry'!R20</f>
        <v>0</v>
      </c>
      <c r="R18" s="208">
        <f>'Result Entry'!S20</f>
        <v>0</v>
      </c>
      <c r="S18" s="408">
        <f>'Result Entry'!T20</f>
        <v>0</v>
      </c>
      <c r="T18" s="469" t="str">
        <f>'Result Entry'!U20</f>
        <v/>
      </c>
      <c r="U18" s="469" t="str">
        <f>'Result Entry'!V20</f>
        <v/>
      </c>
      <c r="V18" s="423" t="str">
        <f>IF('Result Entry'!$ES20="Failed","F",IF(AND('Result Entry'!$ES20="supp.",S18&lt;36),"S",'Result Entry'!W20))</f>
        <v/>
      </c>
      <c r="W18" s="422">
        <f>'Result Entry'!X20</f>
        <v>0</v>
      </c>
      <c r="X18" s="195">
        <f>'Result Entry'!Y20</f>
        <v>0</v>
      </c>
      <c r="Y18" s="195">
        <f>'Result Entry'!Z20</f>
        <v>0</v>
      </c>
      <c r="Z18" s="207">
        <f>'Result Entry'!AA20</f>
        <v>0</v>
      </c>
      <c r="AA18" s="195">
        <f>'Result Entry'!AB20</f>
        <v>0</v>
      </c>
      <c r="AB18" s="207">
        <f>'Result Entry'!AC20</f>
        <v>0</v>
      </c>
      <c r="AC18" s="195">
        <f>'Result Entry'!AD20</f>
        <v>0</v>
      </c>
      <c r="AD18" s="208">
        <f>'Result Entry'!AE20</f>
        <v>0</v>
      </c>
      <c r="AE18" s="408">
        <f>'Result Entry'!AF20</f>
        <v>0</v>
      </c>
      <c r="AF18" s="469" t="str">
        <f>'Result Entry'!AG20</f>
        <v/>
      </c>
      <c r="AG18" s="469" t="str">
        <f>'Result Entry'!AH20</f>
        <v/>
      </c>
      <c r="AH18" s="423" t="str">
        <f>IF('Result Entry'!$ES20="Failed","F",IF(AND('Result Entry'!$ES20="supp.",AE18&lt;36),"S",'Result Entry'!AI20))</f>
        <v/>
      </c>
      <c r="AI18" s="422">
        <f>'Result Entry'!AJ20</f>
        <v>0</v>
      </c>
      <c r="AJ18" s="195">
        <f>'Result Entry'!AK20</f>
        <v>0</v>
      </c>
      <c r="AK18" s="195">
        <f>'Result Entry'!AL20</f>
        <v>0</v>
      </c>
      <c r="AL18" s="207">
        <f>'Result Entry'!AM20</f>
        <v>0</v>
      </c>
      <c r="AM18" s="195">
        <f>'Result Entry'!AN20</f>
        <v>0</v>
      </c>
      <c r="AN18" s="207">
        <f>'Result Entry'!AO20</f>
        <v>0</v>
      </c>
      <c r="AO18" s="195">
        <f>'Result Entry'!AP20</f>
        <v>0</v>
      </c>
      <c r="AP18" s="208">
        <f>'Result Entry'!AQ20</f>
        <v>0</v>
      </c>
      <c r="AQ18" s="408">
        <f>'Result Entry'!AR20</f>
        <v>0</v>
      </c>
      <c r="AR18" s="469" t="str">
        <f>'Result Entry'!AS20</f>
        <v/>
      </c>
      <c r="AS18" s="469" t="str">
        <f>'Result Entry'!AT20</f>
        <v/>
      </c>
      <c r="AT18" s="423" t="str">
        <f>IF('Result Entry'!$ES20="Failed","F",IF(AND('Result Entry'!$ES20="supp.",AQ18&lt;36),"S",'Result Entry'!AU20))</f>
        <v/>
      </c>
      <c r="AU18" s="422">
        <f>'Result Entry'!AV20</f>
        <v>0</v>
      </c>
      <c r="AV18" s="195">
        <f>'Result Entry'!AW20</f>
        <v>0</v>
      </c>
      <c r="AW18" s="195">
        <f>'Result Entry'!AX20</f>
        <v>0</v>
      </c>
      <c r="AX18" s="207">
        <f>'Result Entry'!AY20</f>
        <v>0</v>
      </c>
      <c r="AY18" s="195">
        <f>'Result Entry'!AZ20</f>
        <v>0</v>
      </c>
      <c r="AZ18" s="207">
        <f>'Result Entry'!BA20</f>
        <v>0</v>
      </c>
      <c r="BA18" s="195">
        <f>'Result Entry'!BB20</f>
        <v>0</v>
      </c>
      <c r="BB18" s="208">
        <f>'Result Entry'!BC20</f>
        <v>0</v>
      </c>
      <c r="BC18" s="408">
        <f>'Result Entry'!BD20</f>
        <v>0</v>
      </c>
      <c r="BD18" s="469" t="str">
        <f>'Result Entry'!BE20</f>
        <v/>
      </c>
      <c r="BE18" s="469" t="str">
        <f>'Result Entry'!BF20</f>
        <v/>
      </c>
      <c r="BF18" s="423" t="str">
        <f>IF('Result Entry'!$ES20="Failed","F",IF(AND('Result Entry'!$ES20="supp.",BC18&lt;36),"S",'Result Entry'!BG20))</f>
        <v/>
      </c>
      <c r="BG18" s="422">
        <f>'Result Entry'!BH20</f>
        <v>0</v>
      </c>
      <c r="BH18" s="195">
        <f>'Result Entry'!BI20</f>
        <v>0</v>
      </c>
      <c r="BI18" s="195">
        <f>'Result Entry'!BJ20</f>
        <v>0</v>
      </c>
      <c r="BJ18" s="207">
        <f>'Result Entry'!BK20</f>
        <v>0</v>
      </c>
      <c r="BK18" s="195">
        <f>'Result Entry'!BL20</f>
        <v>0</v>
      </c>
      <c r="BL18" s="207">
        <f>'Result Entry'!BM20</f>
        <v>0</v>
      </c>
      <c r="BM18" s="195">
        <f>'Result Entry'!BN20</f>
        <v>0</v>
      </c>
      <c r="BN18" s="208">
        <f>'Result Entry'!BO20</f>
        <v>0</v>
      </c>
      <c r="BO18" s="408">
        <f>'Result Entry'!BP20</f>
        <v>0</v>
      </c>
      <c r="BP18" s="469" t="str">
        <f>'Result Entry'!BQ20</f>
        <v/>
      </c>
      <c r="BQ18" s="469" t="str">
        <f>'Result Entry'!BR20</f>
        <v/>
      </c>
      <c r="BR18" s="423" t="str">
        <f>IF('Result Entry'!$ES20="Failed","F",IF(AND('Result Entry'!$ES20="supp.",BO18&lt;36),"S",'Result Entry'!BS20))</f>
        <v/>
      </c>
      <c r="BS18" s="422">
        <f>'Result Entry'!BT20</f>
        <v>0</v>
      </c>
      <c r="BT18" s="195">
        <f>'Result Entry'!BU20</f>
        <v>0</v>
      </c>
      <c r="BU18" s="195">
        <f>'Result Entry'!BV20</f>
        <v>0</v>
      </c>
      <c r="BV18" s="207">
        <f>'Result Entry'!BW20</f>
        <v>0</v>
      </c>
      <c r="BW18" s="195">
        <f>'Result Entry'!BX20</f>
        <v>0</v>
      </c>
      <c r="BX18" s="207">
        <f>'Result Entry'!BY20</f>
        <v>0</v>
      </c>
      <c r="BY18" s="195">
        <f>'Result Entry'!BZ20</f>
        <v>0</v>
      </c>
      <c r="BZ18" s="208">
        <f>'Result Entry'!CA20</f>
        <v>0</v>
      </c>
      <c r="CA18" s="408">
        <f>'Result Entry'!CB20</f>
        <v>0</v>
      </c>
      <c r="CB18" s="469" t="str">
        <f>'Result Entry'!CC20</f>
        <v/>
      </c>
      <c r="CC18" s="469" t="str">
        <f>'Result Entry'!CD20</f>
        <v/>
      </c>
      <c r="CD18" s="423" t="str">
        <f>IF('Result Entry'!$ES20="Failed","F",IF(AND('Result Entry'!$ES20="supp.",CA18&lt;36),"S",'Result Entry'!CE20))</f>
        <v/>
      </c>
      <c r="CE18" s="194">
        <f>'Result Entry'!CF20</f>
        <v>0</v>
      </c>
      <c r="CF18" s="415">
        <f>'Result Entry'!CG20</f>
        <v>0</v>
      </c>
      <c r="CG18" s="195">
        <f>'Result Entry'!CH20</f>
        <v>0</v>
      </c>
      <c r="CH18" s="207">
        <f>'Result Entry'!CI20</f>
        <v>0</v>
      </c>
      <c r="CI18" s="207">
        <f>'Result Entry'!CJ20</f>
        <v>0</v>
      </c>
      <c r="CJ18" s="195">
        <f>'Result Entry'!CK20</f>
        <v>0</v>
      </c>
      <c r="CK18" s="195">
        <f>'Result Entry'!CL20</f>
        <v>0</v>
      </c>
      <c r="CL18" s="207">
        <f>'Result Entry'!CM20</f>
        <v>0</v>
      </c>
      <c r="CM18" s="195">
        <f>'Result Entry'!CN20</f>
        <v>0</v>
      </c>
      <c r="CN18" s="195">
        <f>'Result Entry'!CO20</f>
        <v>0</v>
      </c>
      <c r="CO18" s="208">
        <f>'Result Entry'!CP20</f>
        <v>0</v>
      </c>
      <c r="CP18" s="208">
        <f>'Result Entry'!CQ20</f>
        <v>0</v>
      </c>
      <c r="CQ18" s="212" t="str">
        <f>'Result Entry'!CR20</f>
        <v/>
      </c>
      <c r="CR18" s="194">
        <f>'Result Entry'!CS20</f>
        <v>0</v>
      </c>
      <c r="CS18" s="415">
        <f>'Result Entry'!CT20</f>
        <v>0</v>
      </c>
      <c r="CT18" s="454">
        <f>'Result Entry'!CU20</f>
        <v>0</v>
      </c>
      <c r="CU18" s="195">
        <f>'Result Entry'!CV20</f>
        <v>0</v>
      </c>
      <c r="CV18" s="195">
        <f>'Result Entry'!CW20</f>
        <v>0</v>
      </c>
      <c r="CW18" s="207">
        <f>'Result Entry'!CX20</f>
        <v>0</v>
      </c>
      <c r="CX18" s="195">
        <f>'Result Entry'!CY20</f>
        <v>0</v>
      </c>
      <c r="CY18" s="195">
        <f>'Result Entry'!CZ20</f>
        <v>0</v>
      </c>
      <c r="CZ18" s="195" t="str">
        <f>'Result Entry'!DA20</f>
        <v/>
      </c>
      <c r="DA18" s="195">
        <f>'Result Entry'!DB20</f>
        <v>0</v>
      </c>
      <c r="DB18" s="207">
        <f>'Result Entry'!DC20</f>
        <v>0</v>
      </c>
      <c r="DC18" s="207">
        <f>'Result Entry'!DD20</f>
        <v>0</v>
      </c>
      <c r="DD18" s="195">
        <f>'Result Entry'!DE20</f>
        <v>0</v>
      </c>
      <c r="DE18" s="195">
        <f>'Result Entry'!DF20</f>
        <v>0</v>
      </c>
      <c r="DF18" s="207">
        <f>'Result Entry'!DG20</f>
        <v>0</v>
      </c>
      <c r="DG18" s="195">
        <f>'Result Entry'!DH20</f>
        <v>0</v>
      </c>
      <c r="DH18" s="195">
        <f>'Result Entry'!DI20</f>
        <v>0</v>
      </c>
      <c r="DI18" s="207">
        <f>'Result Entry'!DJ20</f>
        <v>0</v>
      </c>
      <c r="DJ18" s="207">
        <f>'Result Entry'!DK20</f>
        <v>0</v>
      </c>
      <c r="DK18" s="207">
        <f>'Result Entry'!DL20</f>
        <v>0</v>
      </c>
      <c r="DL18" s="208">
        <f>'Result Entry'!DM20</f>
        <v>0</v>
      </c>
      <c r="DM18" s="208">
        <f>'Result Entry'!DN20</f>
        <v>0</v>
      </c>
      <c r="DN18" s="212" t="str">
        <f>'Result Entry'!DO20</f>
        <v/>
      </c>
      <c r="DO18" s="194">
        <f>'Result Entry'!DP20</f>
        <v>0</v>
      </c>
      <c r="DP18" s="195">
        <f>'Result Entry'!DQ20</f>
        <v>0</v>
      </c>
      <c r="DQ18" s="195">
        <f>'Result Entry'!DR20</f>
        <v>0</v>
      </c>
      <c r="DR18" s="195">
        <f>'Result Entry'!DS20</f>
        <v>0</v>
      </c>
      <c r="DS18" s="195">
        <f>'Result Entry'!DT20</f>
        <v>0</v>
      </c>
      <c r="DT18" s="209" t="str">
        <f>'Result Entry'!DU20</f>
        <v/>
      </c>
      <c r="DU18" s="194">
        <f>'Result Entry'!DV20</f>
        <v>0</v>
      </c>
      <c r="DV18" s="195">
        <f>'Result Entry'!DW20</f>
        <v>0</v>
      </c>
      <c r="DW18" s="195">
        <f>'Result Entry'!DX20</f>
        <v>0</v>
      </c>
      <c r="DX18" s="195">
        <f>'Result Entry'!DY20</f>
        <v>0</v>
      </c>
      <c r="DY18" s="195">
        <f>'Result Entry'!DZ20</f>
        <v>0</v>
      </c>
      <c r="DZ18" s="197" t="str">
        <f>'Result Entry'!EA20</f>
        <v/>
      </c>
      <c r="EA18" s="194">
        <f>'Result Entry'!EB20</f>
        <v>0</v>
      </c>
      <c r="EB18" s="195">
        <f>'Result Entry'!EC20</f>
        <v>0</v>
      </c>
      <c r="EC18" s="207">
        <f>'Result Entry'!ED20</f>
        <v>0</v>
      </c>
      <c r="ED18" s="195">
        <f>'Result Entry'!EE20</f>
        <v>0</v>
      </c>
      <c r="EE18" s="207">
        <f>'Result Entry'!EF20</f>
        <v>0</v>
      </c>
      <c r="EF18" s="195">
        <f>'Result Entry'!EG20</f>
        <v>0</v>
      </c>
      <c r="EG18" s="195">
        <f>'Result Entry'!EH20</f>
        <v>0</v>
      </c>
      <c r="EH18" s="207">
        <f>'Result Entry'!EI20</f>
        <v>0</v>
      </c>
      <c r="EI18" s="208">
        <f>'Result Entry'!EJ20</f>
        <v>0</v>
      </c>
      <c r="EJ18" s="212" t="str">
        <f>'Result Entry'!EK20</f>
        <v/>
      </c>
      <c r="EK18" s="194">
        <f>'Result Entry'!EL20</f>
        <v>0</v>
      </c>
      <c r="EL18" s="195">
        <f>'Result Entry'!EM20</f>
        <v>0</v>
      </c>
      <c r="EM18" s="198" t="str">
        <f>'Result Entry'!EN20</f>
        <v/>
      </c>
      <c r="EN18" s="194" t="str">
        <f>'Result Entry'!EO20</f>
        <v/>
      </c>
      <c r="EO18" s="195" t="str">
        <f>'Result Entry'!EP20</f>
        <v/>
      </c>
      <c r="EP18" s="199" t="str">
        <f>'Result Entry'!EQ20</f>
        <v/>
      </c>
      <c r="EQ18" s="195" t="str">
        <f>'Result Entry'!ER20</f>
        <v/>
      </c>
      <c r="ER18" s="195" t="str">
        <f>'Result Entry'!ES20</f>
        <v/>
      </c>
      <c r="ES18" s="195" t="str">
        <f>'Result Entry'!ET20</f>
        <v/>
      </c>
      <c r="ET18" s="196" t="str">
        <f>'Result Entry'!EU20</f>
        <v/>
      </c>
      <c r="EU18" s="200" t="str">
        <f>'Result Entry'!EX20</f>
        <v/>
      </c>
    </row>
    <row r="19" spans="1:151" s="201" customFormat="1" ht="17.25" customHeight="1">
      <c r="A19" s="1267"/>
      <c r="B19" s="194">
        <f t="shared" si="1"/>
        <v>0</v>
      </c>
      <c r="C19" s="195">
        <f>'Result Entry'!D21</f>
        <v>0</v>
      </c>
      <c r="D19" s="195">
        <f>'Result Entry'!E21</f>
        <v>0</v>
      </c>
      <c r="E19" s="195">
        <f>'Result Entry'!F21</f>
        <v>0</v>
      </c>
      <c r="F19" s="195">
        <f>'Result Entry'!$G21</f>
        <v>0</v>
      </c>
      <c r="G19" s="195">
        <f>'Result Entry'!$H21</f>
        <v>0</v>
      </c>
      <c r="H19" s="195">
        <f>'Result Entry'!I21</f>
        <v>0</v>
      </c>
      <c r="I19" s="195">
        <f>'Result Entry'!J21</f>
        <v>0</v>
      </c>
      <c r="J19" s="413">
        <f>'Result Entry'!K21</f>
        <v>0</v>
      </c>
      <c r="K19" s="422">
        <f>'Result Entry'!L21</f>
        <v>0</v>
      </c>
      <c r="L19" s="195">
        <f>'Result Entry'!M21</f>
        <v>0</v>
      </c>
      <c r="M19" s="195">
        <f>'Result Entry'!N21</f>
        <v>0</v>
      </c>
      <c r="N19" s="207">
        <f>'Result Entry'!O21</f>
        <v>0</v>
      </c>
      <c r="O19" s="195">
        <f>'Result Entry'!P21</f>
        <v>0</v>
      </c>
      <c r="P19" s="207">
        <f>'Result Entry'!Q21</f>
        <v>0</v>
      </c>
      <c r="Q19" s="195">
        <f>'Result Entry'!R21</f>
        <v>0</v>
      </c>
      <c r="R19" s="208">
        <f>'Result Entry'!S21</f>
        <v>0</v>
      </c>
      <c r="S19" s="408">
        <f>'Result Entry'!T21</f>
        <v>0</v>
      </c>
      <c r="T19" s="469" t="str">
        <f>'Result Entry'!U21</f>
        <v/>
      </c>
      <c r="U19" s="469" t="str">
        <f>'Result Entry'!V21</f>
        <v/>
      </c>
      <c r="V19" s="423" t="str">
        <f>IF('Result Entry'!$ES21="Failed","F",IF(AND('Result Entry'!$ES21="supp.",S19&lt;36),"S",'Result Entry'!W21))</f>
        <v/>
      </c>
      <c r="W19" s="422">
        <f>'Result Entry'!X21</f>
        <v>0</v>
      </c>
      <c r="X19" s="195">
        <f>'Result Entry'!Y21</f>
        <v>0</v>
      </c>
      <c r="Y19" s="195">
        <f>'Result Entry'!Z21</f>
        <v>0</v>
      </c>
      <c r="Z19" s="207">
        <f>'Result Entry'!AA21</f>
        <v>0</v>
      </c>
      <c r="AA19" s="195">
        <f>'Result Entry'!AB21</f>
        <v>0</v>
      </c>
      <c r="AB19" s="207">
        <f>'Result Entry'!AC21</f>
        <v>0</v>
      </c>
      <c r="AC19" s="195">
        <f>'Result Entry'!AD21</f>
        <v>0</v>
      </c>
      <c r="AD19" s="208">
        <f>'Result Entry'!AE21</f>
        <v>0</v>
      </c>
      <c r="AE19" s="408">
        <f>'Result Entry'!AF21</f>
        <v>0</v>
      </c>
      <c r="AF19" s="469" t="str">
        <f>'Result Entry'!AG21</f>
        <v/>
      </c>
      <c r="AG19" s="469" t="str">
        <f>'Result Entry'!AH21</f>
        <v/>
      </c>
      <c r="AH19" s="423" t="str">
        <f>IF('Result Entry'!$ES21="Failed","F",IF(AND('Result Entry'!$ES21="supp.",AE19&lt;36),"S",'Result Entry'!AI21))</f>
        <v/>
      </c>
      <c r="AI19" s="422">
        <f>'Result Entry'!AJ21</f>
        <v>0</v>
      </c>
      <c r="AJ19" s="195">
        <f>'Result Entry'!AK21</f>
        <v>0</v>
      </c>
      <c r="AK19" s="195">
        <f>'Result Entry'!AL21</f>
        <v>0</v>
      </c>
      <c r="AL19" s="207">
        <f>'Result Entry'!AM21</f>
        <v>0</v>
      </c>
      <c r="AM19" s="195">
        <f>'Result Entry'!AN21</f>
        <v>0</v>
      </c>
      <c r="AN19" s="207">
        <f>'Result Entry'!AO21</f>
        <v>0</v>
      </c>
      <c r="AO19" s="195">
        <f>'Result Entry'!AP21</f>
        <v>0</v>
      </c>
      <c r="AP19" s="208">
        <f>'Result Entry'!AQ21</f>
        <v>0</v>
      </c>
      <c r="AQ19" s="408">
        <f>'Result Entry'!AR21</f>
        <v>0</v>
      </c>
      <c r="AR19" s="469" t="str">
        <f>'Result Entry'!AS21</f>
        <v/>
      </c>
      <c r="AS19" s="469" t="str">
        <f>'Result Entry'!AT21</f>
        <v/>
      </c>
      <c r="AT19" s="423" t="str">
        <f>IF('Result Entry'!$ES21="Failed","F",IF(AND('Result Entry'!$ES21="supp.",AQ19&lt;36),"S",'Result Entry'!AU21))</f>
        <v/>
      </c>
      <c r="AU19" s="422">
        <f>'Result Entry'!AV21</f>
        <v>0</v>
      </c>
      <c r="AV19" s="195">
        <f>'Result Entry'!AW21</f>
        <v>0</v>
      </c>
      <c r="AW19" s="195">
        <f>'Result Entry'!AX21</f>
        <v>0</v>
      </c>
      <c r="AX19" s="207">
        <f>'Result Entry'!AY21</f>
        <v>0</v>
      </c>
      <c r="AY19" s="195">
        <f>'Result Entry'!AZ21</f>
        <v>0</v>
      </c>
      <c r="AZ19" s="207">
        <f>'Result Entry'!BA21</f>
        <v>0</v>
      </c>
      <c r="BA19" s="195">
        <f>'Result Entry'!BB21</f>
        <v>0</v>
      </c>
      <c r="BB19" s="208">
        <f>'Result Entry'!BC21</f>
        <v>0</v>
      </c>
      <c r="BC19" s="408">
        <f>'Result Entry'!BD21</f>
        <v>0</v>
      </c>
      <c r="BD19" s="469" t="str">
        <f>'Result Entry'!BE21</f>
        <v/>
      </c>
      <c r="BE19" s="469" t="str">
        <f>'Result Entry'!BF21</f>
        <v/>
      </c>
      <c r="BF19" s="423" t="str">
        <f>IF('Result Entry'!$ES21="Failed","F",IF(AND('Result Entry'!$ES21="supp.",BC19&lt;36),"S",'Result Entry'!BG21))</f>
        <v/>
      </c>
      <c r="BG19" s="422">
        <f>'Result Entry'!BH21</f>
        <v>0</v>
      </c>
      <c r="BH19" s="195">
        <f>'Result Entry'!BI21</f>
        <v>0</v>
      </c>
      <c r="BI19" s="195">
        <f>'Result Entry'!BJ21</f>
        <v>0</v>
      </c>
      <c r="BJ19" s="207">
        <f>'Result Entry'!BK21</f>
        <v>0</v>
      </c>
      <c r="BK19" s="195">
        <f>'Result Entry'!BL21</f>
        <v>0</v>
      </c>
      <c r="BL19" s="207">
        <f>'Result Entry'!BM21</f>
        <v>0</v>
      </c>
      <c r="BM19" s="195">
        <f>'Result Entry'!BN21</f>
        <v>0</v>
      </c>
      <c r="BN19" s="208">
        <f>'Result Entry'!BO21</f>
        <v>0</v>
      </c>
      <c r="BO19" s="408">
        <f>'Result Entry'!BP21</f>
        <v>0</v>
      </c>
      <c r="BP19" s="469" t="str">
        <f>'Result Entry'!BQ21</f>
        <v/>
      </c>
      <c r="BQ19" s="469" t="str">
        <f>'Result Entry'!BR21</f>
        <v/>
      </c>
      <c r="BR19" s="423" t="str">
        <f>IF('Result Entry'!$ES21="Failed","F",IF(AND('Result Entry'!$ES21="supp.",BO19&lt;36),"S",'Result Entry'!BS21))</f>
        <v/>
      </c>
      <c r="BS19" s="422">
        <f>'Result Entry'!BT21</f>
        <v>0</v>
      </c>
      <c r="BT19" s="195">
        <f>'Result Entry'!BU21</f>
        <v>0</v>
      </c>
      <c r="BU19" s="195">
        <f>'Result Entry'!BV21</f>
        <v>0</v>
      </c>
      <c r="BV19" s="207">
        <f>'Result Entry'!BW21</f>
        <v>0</v>
      </c>
      <c r="BW19" s="195">
        <f>'Result Entry'!BX21</f>
        <v>0</v>
      </c>
      <c r="BX19" s="207">
        <f>'Result Entry'!BY21</f>
        <v>0</v>
      </c>
      <c r="BY19" s="195">
        <f>'Result Entry'!BZ21</f>
        <v>0</v>
      </c>
      <c r="BZ19" s="208">
        <f>'Result Entry'!CA21</f>
        <v>0</v>
      </c>
      <c r="CA19" s="408">
        <f>'Result Entry'!CB21</f>
        <v>0</v>
      </c>
      <c r="CB19" s="469" t="str">
        <f>'Result Entry'!CC21</f>
        <v/>
      </c>
      <c r="CC19" s="469" t="str">
        <f>'Result Entry'!CD21</f>
        <v/>
      </c>
      <c r="CD19" s="423" t="str">
        <f>IF('Result Entry'!$ES21="Failed","F",IF(AND('Result Entry'!$ES21="supp.",CA19&lt;36),"S",'Result Entry'!CE21))</f>
        <v/>
      </c>
      <c r="CE19" s="194">
        <f>'Result Entry'!CF21</f>
        <v>0</v>
      </c>
      <c r="CF19" s="415">
        <f>'Result Entry'!CG21</f>
        <v>0</v>
      </c>
      <c r="CG19" s="195">
        <f>'Result Entry'!CH21</f>
        <v>0</v>
      </c>
      <c r="CH19" s="207">
        <f>'Result Entry'!CI21</f>
        <v>0</v>
      </c>
      <c r="CI19" s="207">
        <f>'Result Entry'!CJ21</f>
        <v>0</v>
      </c>
      <c r="CJ19" s="195">
        <f>'Result Entry'!CK21</f>
        <v>0</v>
      </c>
      <c r="CK19" s="195">
        <f>'Result Entry'!CL21</f>
        <v>0</v>
      </c>
      <c r="CL19" s="207">
        <f>'Result Entry'!CM21</f>
        <v>0</v>
      </c>
      <c r="CM19" s="195">
        <f>'Result Entry'!CN21</f>
        <v>0</v>
      </c>
      <c r="CN19" s="195">
        <f>'Result Entry'!CO21</f>
        <v>0</v>
      </c>
      <c r="CO19" s="208">
        <f>'Result Entry'!CP21</f>
        <v>0</v>
      </c>
      <c r="CP19" s="208">
        <f>'Result Entry'!CQ21</f>
        <v>0</v>
      </c>
      <c r="CQ19" s="212" t="str">
        <f>'Result Entry'!CR21</f>
        <v/>
      </c>
      <c r="CR19" s="194">
        <f>'Result Entry'!CS21</f>
        <v>0</v>
      </c>
      <c r="CS19" s="415">
        <f>'Result Entry'!CT21</f>
        <v>0</v>
      </c>
      <c r="CT19" s="454">
        <f>'Result Entry'!CU21</f>
        <v>0</v>
      </c>
      <c r="CU19" s="195">
        <f>'Result Entry'!CV21</f>
        <v>0</v>
      </c>
      <c r="CV19" s="195">
        <f>'Result Entry'!CW21</f>
        <v>0</v>
      </c>
      <c r="CW19" s="207">
        <f>'Result Entry'!CX21</f>
        <v>0</v>
      </c>
      <c r="CX19" s="195">
        <f>'Result Entry'!CY21</f>
        <v>0</v>
      </c>
      <c r="CY19" s="195">
        <f>'Result Entry'!CZ21</f>
        <v>0</v>
      </c>
      <c r="CZ19" s="195" t="str">
        <f>'Result Entry'!DA21</f>
        <v/>
      </c>
      <c r="DA19" s="195">
        <f>'Result Entry'!DB21</f>
        <v>0</v>
      </c>
      <c r="DB19" s="207">
        <f>'Result Entry'!DC21</f>
        <v>0</v>
      </c>
      <c r="DC19" s="207">
        <f>'Result Entry'!DD21</f>
        <v>0</v>
      </c>
      <c r="DD19" s="195">
        <f>'Result Entry'!DE21</f>
        <v>0</v>
      </c>
      <c r="DE19" s="195">
        <f>'Result Entry'!DF21</f>
        <v>0</v>
      </c>
      <c r="DF19" s="207">
        <f>'Result Entry'!DG21</f>
        <v>0</v>
      </c>
      <c r="DG19" s="195">
        <f>'Result Entry'!DH21</f>
        <v>0</v>
      </c>
      <c r="DH19" s="195">
        <f>'Result Entry'!DI21</f>
        <v>0</v>
      </c>
      <c r="DI19" s="207">
        <f>'Result Entry'!DJ21</f>
        <v>0</v>
      </c>
      <c r="DJ19" s="207">
        <f>'Result Entry'!DK21</f>
        <v>0</v>
      </c>
      <c r="DK19" s="207">
        <f>'Result Entry'!DL21</f>
        <v>0</v>
      </c>
      <c r="DL19" s="208">
        <f>'Result Entry'!DM21</f>
        <v>0</v>
      </c>
      <c r="DM19" s="208">
        <f>'Result Entry'!DN21</f>
        <v>0</v>
      </c>
      <c r="DN19" s="212" t="str">
        <f>'Result Entry'!DO21</f>
        <v/>
      </c>
      <c r="DO19" s="194">
        <f>'Result Entry'!DP21</f>
        <v>0</v>
      </c>
      <c r="DP19" s="195">
        <f>'Result Entry'!DQ21</f>
        <v>0</v>
      </c>
      <c r="DQ19" s="195">
        <f>'Result Entry'!DR21</f>
        <v>0</v>
      </c>
      <c r="DR19" s="195">
        <f>'Result Entry'!DS21</f>
        <v>0</v>
      </c>
      <c r="DS19" s="195">
        <f>'Result Entry'!DT21</f>
        <v>0</v>
      </c>
      <c r="DT19" s="209" t="str">
        <f>'Result Entry'!DU21</f>
        <v/>
      </c>
      <c r="DU19" s="194">
        <f>'Result Entry'!DV21</f>
        <v>0</v>
      </c>
      <c r="DV19" s="195">
        <f>'Result Entry'!DW21</f>
        <v>0</v>
      </c>
      <c r="DW19" s="195">
        <f>'Result Entry'!DX21</f>
        <v>0</v>
      </c>
      <c r="DX19" s="195">
        <f>'Result Entry'!DY21</f>
        <v>0</v>
      </c>
      <c r="DY19" s="195">
        <f>'Result Entry'!DZ21</f>
        <v>0</v>
      </c>
      <c r="DZ19" s="197" t="str">
        <f>'Result Entry'!EA21</f>
        <v/>
      </c>
      <c r="EA19" s="194">
        <f>'Result Entry'!EB21</f>
        <v>0</v>
      </c>
      <c r="EB19" s="195">
        <f>'Result Entry'!EC21</f>
        <v>0</v>
      </c>
      <c r="EC19" s="207">
        <f>'Result Entry'!ED21</f>
        <v>0</v>
      </c>
      <c r="ED19" s="195">
        <f>'Result Entry'!EE21</f>
        <v>0</v>
      </c>
      <c r="EE19" s="207">
        <f>'Result Entry'!EF21</f>
        <v>0</v>
      </c>
      <c r="EF19" s="195">
        <f>'Result Entry'!EG21</f>
        <v>0</v>
      </c>
      <c r="EG19" s="195">
        <f>'Result Entry'!EH21</f>
        <v>0</v>
      </c>
      <c r="EH19" s="207">
        <f>'Result Entry'!EI21</f>
        <v>0</v>
      </c>
      <c r="EI19" s="208">
        <f>'Result Entry'!EJ21</f>
        <v>0</v>
      </c>
      <c r="EJ19" s="212" t="str">
        <f>'Result Entry'!EK21</f>
        <v/>
      </c>
      <c r="EK19" s="194">
        <f>'Result Entry'!EL21</f>
        <v>0</v>
      </c>
      <c r="EL19" s="195">
        <f>'Result Entry'!EM21</f>
        <v>0</v>
      </c>
      <c r="EM19" s="198" t="str">
        <f>'Result Entry'!EN21</f>
        <v/>
      </c>
      <c r="EN19" s="194" t="str">
        <f>'Result Entry'!EO21</f>
        <v/>
      </c>
      <c r="EO19" s="195" t="str">
        <f>'Result Entry'!EP21</f>
        <v/>
      </c>
      <c r="EP19" s="199" t="str">
        <f>'Result Entry'!EQ21</f>
        <v/>
      </c>
      <c r="EQ19" s="195" t="str">
        <f>'Result Entry'!ER21</f>
        <v/>
      </c>
      <c r="ER19" s="195" t="str">
        <f>'Result Entry'!ES21</f>
        <v/>
      </c>
      <c r="ES19" s="195" t="str">
        <f>'Result Entry'!ET21</f>
        <v/>
      </c>
      <c r="ET19" s="196" t="str">
        <f>'Result Entry'!EU21</f>
        <v/>
      </c>
      <c r="EU19" s="200" t="str">
        <f>'Result Entry'!EX21</f>
        <v/>
      </c>
    </row>
    <row r="20" spans="1:151" s="201" customFormat="1" ht="17.25" customHeight="1">
      <c r="A20" s="1267"/>
      <c r="B20" s="194">
        <f t="shared" si="1"/>
        <v>0</v>
      </c>
      <c r="C20" s="195">
        <f>'Result Entry'!D22</f>
        <v>0</v>
      </c>
      <c r="D20" s="195">
        <f>'Result Entry'!E22</f>
        <v>0</v>
      </c>
      <c r="E20" s="195">
        <f>'Result Entry'!F22</f>
        <v>0</v>
      </c>
      <c r="F20" s="195">
        <f>'Result Entry'!$G22</f>
        <v>0</v>
      </c>
      <c r="G20" s="195">
        <f>'Result Entry'!$H22</f>
        <v>0</v>
      </c>
      <c r="H20" s="195">
        <f>'Result Entry'!I22</f>
        <v>0</v>
      </c>
      <c r="I20" s="195">
        <f>'Result Entry'!J22</f>
        <v>0</v>
      </c>
      <c r="J20" s="413">
        <f>'Result Entry'!K22</f>
        <v>0</v>
      </c>
      <c r="K20" s="422">
        <f>'Result Entry'!L22</f>
        <v>0</v>
      </c>
      <c r="L20" s="195">
        <f>'Result Entry'!M22</f>
        <v>0</v>
      </c>
      <c r="M20" s="195">
        <f>'Result Entry'!N22</f>
        <v>0</v>
      </c>
      <c r="N20" s="207">
        <f>'Result Entry'!O22</f>
        <v>0</v>
      </c>
      <c r="O20" s="195">
        <f>'Result Entry'!P22</f>
        <v>0</v>
      </c>
      <c r="P20" s="207">
        <f>'Result Entry'!Q22</f>
        <v>0</v>
      </c>
      <c r="Q20" s="195">
        <f>'Result Entry'!R22</f>
        <v>0</v>
      </c>
      <c r="R20" s="208">
        <f>'Result Entry'!S22</f>
        <v>0</v>
      </c>
      <c r="S20" s="408">
        <f>'Result Entry'!T22</f>
        <v>0</v>
      </c>
      <c r="T20" s="469" t="str">
        <f>'Result Entry'!U22</f>
        <v/>
      </c>
      <c r="U20" s="469" t="str">
        <f>'Result Entry'!V22</f>
        <v/>
      </c>
      <c r="V20" s="423" t="str">
        <f>IF('Result Entry'!$ES22="Failed","F",IF(AND('Result Entry'!$ES22="supp.",S20&lt;36),"S",'Result Entry'!W22))</f>
        <v/>
      </c>
      <c r="W20" s="422">
        <f>'Result Entry'!X22</f>
        <v>0</v>
      </c>
      <c r="X20" s="195">
        <f>'Result Entry'!Y22</f>
        <v>0</v>
      </c>
      <c r="Y20" s="195">
        <f>'Result Entry'!Z22</f>
        <v>0</v>
      </c>
      <c r="Z20" s="207">
        <f>'Result Entry'!AA22</f>
        <v>0</v>
      </c>
      <c r="AA20" s="195">
        <f>'Result Entry'!AB22</f>
        <v>0</v>
      </c>
      <c r="AB20" s="207">
        <f>'Result Entry'!AC22</f>
        <v>0</v>
      </c>
      <c r="AC20" s="195">
        <f>'Result Entry'!AD22</f>
        <v>0</v>
      </c>
      <c r="AD20" s="208">
        <f>'Result Entry'!AE22</f>
        <v>0</v>
      </c>
      <c r="AE20" s="408">
        <f>'Result Entry'!AF22</f>
        <v>0</v>
      </c>
      <c r="AF20" s="469" t="str">
        <f>'Result Entry'!AG22</f>
        <v/>
      </c>
      <c r="AG20" s="469" t="str">
        <f>'Result Entry'!AH22</f>
        <v/>
      </c>
      <c r="AH20" s="423" t="str">
        <f>IF('Result Entry'!$ES22="Failed","F",IF(AND('Result Entry'!$ES22="supp.",AE20&lt;36),"S",'Result Entry'!AI22))</f>
        <v/>
      </c>
      <c r="AI20" s="422">
        <f>'Result Entry'!AJ22</f>
        <v>0</v>
      </c>
      <c r="AJ20" s="195">
        <f>'Result Entry'!AK22</f>
        <v>0</v>
      </c>
      <c r="AK20" s="195">
        <f>'Result Entry'!AL22</f>
        <v>0</v>
      </c>
      <c r="AL20" s="207">
        <f>'Result Entry'!AM22</f>
        <v>0</v>
      </c>
      <c r="AM20" s="195">
        <f>'Result Entry'!AN22</f>
        <v>0</v>
      </c>
      <c r="AN20" s="207">
        <f>'Result Entry'!AO22</f>
        <v>0</v>
      </c>
      <c r="AO20" s="195">
        <f>'Result Entry'!AP22</f>
        <v>0</v>
      </c>
      <c r="AP20" s="208">
        <f>'Result Entry'!AQ22</f>
        <v>0</v>
      </c>
      <c r="AQ20" s="408">
        <f>'Result Entry'!AR22</f>
        <v>0</v>
      </c>
      <c r="AR20" s="469" t="str">
        <f>'Result Entry'!AS22</f>
        <v/>
      </c>
      <c r="AS20" s="469" t="str">
        <f>'Result Entry'!AT22</f>
        <v/>
      </c>
      <c r="AT20" s="423" t="str">
        <f>IF('Result Entry'!$ES22="Failed","F",IF(AND('Result Entry'!$ES22="supp.",AQ20&lt;36),"S",'Result Entry'!AU22))</f>
        <v/>
      </c>
      <c r="AU20" s="422">
        <f>'Result Entry'!AV22</f>
        <v>0</v>
      </c>
      <c r="AV20" s="195">
        <f>'Result Entry'!AW22</f>
        <v>0</v>
      </c>
      <c r="AW20" s="195">
        <f>'Result Entry'!AX22</f>
        <v>0</v>
      </c>
      <c r="AX20" s="207">
        <f>'Result Entry'!AY22</f>
        <v>0</v>
      </c>
      <c r="AY20" s="195">
        <f>'Result Entry'!AZ22</f>
        <v>0</v>
      </c>
      <c r="AZ20" s="207">
        <f>'Result Entry'!BA22</f>
        <v>0</v>
      </c>
      <c r="BA20" s="195">
        <f>'Result Entry'!BB22</f>
        <v>0</v>
      </c>
      <c r="BB20" s="208">
        <f>'Result Entry'!BC22</f>
        <v>0</v>
      </c>
      <c r="BC20" s="408">
        <f>'Result Entry'!BD22</f>
        <v>0</v>
      </c>
      <c r="BD20" s="469" t="str">
        <f>'Result Entry'!BE22</f>
        <v/>
      </c>
      <c r="BE20" s="469" t="str">
        <f>'Result Entry'!BF22</f>
        <v/>
      </c>
      <c r="BF20" s="423" t="str">
        <f>IF('Result Entry'!$ES22="Failed","F",IF(AND('Result Entry'!$ES22="supp.",BC20&lt;36),"S",'Result Entry'!BG22))</f>
        <v/>
      </c>
      <c r="BG20" s="422">
        <f>'Result Entry'!BH22</f>
        <v>0</v>
      </c>
      <c r="BH20" s="195">
        <f>'Result Entry'!BI22</f>
        <v>0</v>
      </c>
      <c r="BI20" s="195">
        <f>'Result Entry'!BJ22</f>
        <v>0</v>
      </c>
      <c r="BJ20" s="207">
        <f>'Result Entry'!BK22</f>
        <v>0</v>
      </c>
      <c r="BK20" s="195">
        <f>'Result Entry'!BL22</f>
        <v>0</v>
      </c>
      <c r="BL20" s="207">
        <f>'Result Entry'!BM22</f>
        <v>0</v>
      </c>
      <c r="BM20" s="195">
        <f>'Result Entry'!BN22</f>
        <v>0</v>
      </c>
      <c r="BN20" s="208">
        <f>'Result Entry'!BO22</f>
        <v>0</v>
      </c>
      <c r="BO20" s="408">
        <f>'Result Entry'!BP22</f>
        <v>0</v>
      </c>
      <c r="BP20" s="469" t="str">
        <f>'Result Entry'!BQ22</f>
        <v/>
      </c>
      <c r="BQ20" s="469" t="str">
        <f>'Result Entry'!BR22</f>
        <v/>
      </c>
      <c r="BR20" s="423" t="str">
        <f>IF('Result Entry'!$ES22="Failed","F",IF(AND('Result Entry'!$ES22="supp.",BO20&lt;36),"S",'Result Entry'!BS22))</f>
        <v/>
      </c>
      <c r="BS20" s="422">
        <f>'Result Entry'!BT22</f>
        <v>0</v>
      </c>
      <c r="BT20" s="195">
        <f>'Result Entry'!BU22</f>
        <v>0</v>
      </c>
      <c r="BU20" s="195">
        <f>'Result Entry'!BV22</f>
        <v>0</v>
      </c>
      <c r="BV20" s="207">
        <f>'Result Entry'!BW22</f>
        <v>0</v>
      </c>
      <c r="BW20" s="195">
        <f>'Result Entry'!BX22</f>
        <v>0</v>
      </c>
      <c r="BX20" s="207">
        <f>'Result Entry'!BY22</f>
        <v>0</v>
      </c>
      <c r="BY20" s="195">
        <f>'Result Entry'!BZ22</f>
        <v>0</v>
      </c>
      <c r="BZ20" s="208">
        <f>'Result Entry'!CA22</f>
        <v>0</v>
      </c>
      <c r="CA20" s="408">
        <f>'Result Entry'!CB22</f>
        <v>0</v>
      </c>
      <c r="CB20" s="469" t="str">
        <f>'Result Entry'!CC22</f>
        <v/>
      </c>
      <c r="CC20" s="469" t="str">
        <f>'Result Entry'!CD22</f>
        <v/>
      </c>
      <c r="CD20" s="423" t="str">
        <f>IF('Result Entry'!$ES22="Failed","F",IF(AND('Result Entry'!$ES22="supp.",CA20&lt;36),"S",'Result Entry'!CE22))</f>
        <v/>
      </c>
      <c r="CE20" s="194">
        <f>'Result Entry'!CF22</f>
        <v>0</v>
      </c>
      <c r="CF20" s="415">
        <f>'Result Entry'!CG22</f>
        <v>0</v>
      </c>
      <c r="CG20" s="195">
        <f>'Result Entry'!CH22</f>
        <v>0</v>
      </c>
      <c r="CH20" s="207">
        <f>'Result Entry'!CI22</f>
        <v>0</v>
      </c>
      <c r="CI20" s="207">
        <f>'Result Entry'!CJ22</f>
        <v>0</v>
      </c>
      <c r="CJ20" s="195">
        <f>'Result Entry'!CK22</f>
        <v>0</v>
      </c>
      <c r="CK20" s="195">
        <f>'Result Entry'!CL22</f>
        <v>0</v>
      </c>
      <c r="CL20" s="207">
        <f>'Result Entry'!CM22</f>
        <v>0</v>
      </c>
      <c r="CM20" s="195">
        <f>'Result Entry'!CN22</f>
        <v>0</v>
      </c>
      <c r="CN20" s="195">
        <f>'Result Entry'!CO22</f>
        <v>0</v>
      </c>
      <c r="CO20" s="208">
        <f>'Result Entry'!CP22</f>
        <v>0</v>
      </c>
      <c r="CP20" s="208">
        <f>'Result Entry'!CQ22</f>
        <v>0</v>
      </c>
      <c r="CQ20" s="212" t="str">
        <f>'Result Entry'!CR22</f>
        <v/>
      </c>
      <c r="CR20" s="194">
        <f>'Result Entry'!CS22</f>
        <v>0</v>
      </c>
      <c r="CS20" s="415">
        <f>'Result Entry'!CT22</f>
        <v>0</v>
      </c>
      <c r="CT20" s="454">
        <f>'Result Entry'!CU22</f>
        <v>0</v>
      </c>
      <c r="CU20" s="195">
        <f>'Result Entry'!CV22</f>
        <v>0</v>
      </c>
      <c r="CV20" s="195">
        <f>'Result Entry'!CW22</f>
        <v>0</v>
      </c>
      <c r="CW20" s="207">
        <f>'Result Entry'!CX22</f>
        <v>0</v>
      </c>
      <c r="CX20" s="195">
        <f>'Result Entry'!CY22</f>
        <v>0</v>
      </c>
      <c r="CY20" s="195">
        <f>'Result Entry'!CZ22</f>
        <v>0</v>
      </c>
      <c r="CZ20" s="195" t="str">
        <f>'Result Entry'!DA22</f>
        <v/>
      </c>
      <c r="DA20" s="195">
        <f>'Result Entry'!DB22</f>
        <v>0</v>
      </c>
      <c r="DB20" s="207">
        <f>'Result Entry'!DC22</f>
        <v>0</v>
      </c>
      <c r="DC20" s="207">
        <f>'Result Entry'!DD22</f>
        <v>0</v>
      </c>
      <c r="DD20" s="195">
        <f>'Result Entry'!DE22</f>
        <v>0</v>
      </c>
      <c r="DE20" s="195">
        <f>'Result Entry'!DF22</f>
        <v>0</v>
      </c>
      <c r="DF20" s="207">
        <f>'Result Entry'!DG22</f>
        <v>0</v>
      </c>
      <c r="DG20" s="195">
        <f>'Result Entry'!DH22</f>
        <v>0</v>
      </c>
      <c r="DH20" s="195">
        <f>'Result Entry'!DI22</f>
        <v>0</v>
      </c>
      <c r="DI20" s="207">
        <f>'Result Entry'!DJ22</f>
        <v>0</v>
      </c>
      <c r="DJ20" s="207">
        <f>'Result Entry'!DK22</f>
        <v>0</v>
      </c>
      <c r="DK20" s="207">
        <f>'Result Entry'!DL22</f>
        <v>0</v>
      </c>
      <c r="DL20" s="208">
        <f>'Result Entry'!DM22</f>
        <v>0</v>
      </c>
      <c r="DM20" s="208">
        <f>'Result Entry'!DN22</f>
        <v>0</v>
      </c>
      <c r="DN20" s="212" t="str">
        <f>'Result Entry'!DO22</f>
        <v/>
      </c>
      <c r="DO20" s="194">
        <f>'Result Entry'!DP22</f>
        <v>0</v>
      </c>
      <c r="DP20" s="195">
        <f>'Result Entry'!DQ22</f>
        <v>0</v>
      </c>
      <c r="DQ20" s="195">
        <f>'Result Entry'!DR22</f>
        <v>0</v>
      </c>
      <c r="DR20" s="195">
        <f>'Result Entry'!DS22</f>
        <v>0</v>
      </c>
      <c r="DS20" s="195">
        <f>'Result Entry'!DT22</f>
        <v>0</v>
      </c>
      <c r="DT20" s="209" t="str">
        <f>'Result Entry'!DU22</f>
        <v/>
      </c>
      <c r="DU20" s="194">
        <f>'Result Entry'!DV22</f>
        <v>0</v>
      </c>
      <c r="DV20" s="195">
        <f>'Result Entry'!DW22</f>
        <v>0</v>
      </c>
      <c r="DW20" s="195">
        <f>'Result Entry'!DX22</f>
        <v>0</v>
      </c>
      <c r="DX20" s="195">
        <f>'Result Entry'!DY22</f>
        <v>0</v>
      </c>
      <c r="DY20" s="195">
        <f>'Result Entry'!DZ22</f>
        <v>0</v>
      </c>
      <c r="DZ20" s="197" t="str">
        <f>'Result Entry'!EA22</f>
        <v/>
      </c>
      <c r="EA20" s="194">
        <f>'Result Entry'!EB22</f>
        <v>0</v>
      </c>
      <c r="EB20" s="195">
        <f>'Result Entry'!EC22</f>
        <v>0</v>
      </c>
      <c r="EC20" s="207">
        <f>'Result Entry'!ED22</f>
        <v>0</v>
      </c>
      <c r="ED20" s="195">
        <f>'Result Entry'!EE22</f>
        <v>0</v>
      </c>
      <c r="EE20" s="207">
        <f>'Result Entry'!EF22</f>
        <v>0</v>
      </c>
      <c r="EF20" s="195">
        <f>'Result Entry'!EG22</f>
        <v>0</v>
      </c>
      <c r="EG20" s="195">
        <f>'Result Entry'!EH22</f>
        <v>0</v>
      </c>
      <c r="EH20" s="207">
        <f>'Result Entry'!EI22</f>
        <v>0</v>
      </c>
      <c r="EI20" s="208">
        <f>'Result Entry'!EJ22</f>
        <v>0</v>
      </c>
      <c r="EJ20" s="212" t="str">
        <f>'Result Entry'!EK22</f>
        <v/>
      </c>
      <c r="EK20" s="194">
        <f>'Result Entry'!EL22</f>
        <v>0</v>
      </c>
      <c r="EL20" s="195">
        <f>'Result Entry'!EM22</f>
        <v>0</v>
      </c>
      <c r="EM20" s="198" t="str">
        <f>'Result Entry'!EN22</f>
        <v/>
      </c>
      <c r="EN20" s="194" t="str">
        <f>'Result Entry'!EO22</f>
        <v/>
      </c>
      <c r="EO20" s="195" t="str">
        <f>'Result Entry'!EP22</f>
        <v/>
      </c>
      <c r="EP20" s="199" t="str">
        <f>'Result Entry'!EQ22</f>
        <v/>
      </c>
      <c r="EQ20" s="195" t="str">
        <f>'Result Entry'!ER22</f>
        <v/>
      </c>
      <c r="ER20" s="195" t="str">
        <f>'Result Entry'!ES22</f>
        <v/>
      </c>
      <c r="ES20" s="195" t="str">
        <f>'Result Entry'!ET22</f>
        <v/>
      </c>
      <c r="ET20" s="196" t="str">
        <f>'Result Entry'!EU22</f>
        <v/>
      </c>
      <c r="EU20" s="200" t="str">
        <f>'Result Entry'!EX22</f>
        <v/>
      </c>
    </row>
    <row r="21" spans="1:151" s="201" customFormat="1" ht="17.25" customHeight="1">
      <c r="A21" s="1267"/>
      <c r="B21" s="194">
        <f t="shared" si="1"/>
        <v>0</v>
      </c>
      <c r="C21" s="195">
        <f>'Result Entry'!D23</f>
        <v>0</v>
      </c>
      <c r="D21" s="195">
        <f>'Result Entry'!E23</f>
        <v>0</v>
      </c>
      <c r="E21" s="195">
        <f>'Result Entry'!F23</f>
        <v>0</v>
      </c>
      <c r="F21" s="195">
        <f>'Result Entry'!$G23</f>
        <v>0</v>
      </c>
      <c r="G21" s="195">
        <f>'Result Entry'!$H23</f>
        <v>0</v>
      </c>
      <c r="H21" s="195">
        <f>'Result Entry'!I23</f>
        <v>0</v>
      </c>
      <c r="I21" s="195">
        <f>'Result Entry'!J23</f>
        <v>0</v>
      </c>
      <c r="J21" s="413">
        <f>'Result Entry'!K23</f>
        <v>0</v>
      </c>
      <c r="K21" s="422">
        <f>'Result Entry'!L23</f>
        <v>0</v>
      </c>
      <c r="L21" s="195">
        <f>'Result Entry'!M23</f>
        <v>0</v>
      </c>
      <c r="M21" s="195">
        <f>'Result Entry'!N23</f>
        <v>0</v>
      </c>
      <c r="N21" s="207">
        <f>'Result Entry'!O23</f>
        <v>0</v>
      </c>
      <c r="O21" s="195">
        <f>'Result Entry'!P23</f>
        <v>0</v>
      </c>
      <c r="P21" s="207">
        <f>'Result Entry'!Q23</f>
        <v>0</v>
      </c>
      <c r="Q21" s="195">
        <f>'Result Entry'!R23</f>
        <v>0</v>
      </c>
      <c r="R21" s="208">
        <f>'Result Entry'!S23</f>
        <v>0</v>
      </c>
      <c r="S21" s="408">
        <f>'Result Entry'!T23</f>
        <v>0</v>
      </c>
      <c r="T21" s="469" t="str">
        <f>'Result Entry'!U23</f>
        <v/>
      </c>
      <c r="U21" s="469" t="str">
        <f>'Result Entry'!V23</f>
        <v/>
      </c>
      <c r="V21" s="423" t="str">
        <f>IF('Result Entry'!$ES23="Failed","F",IF(AND('Result Entry'!$ES23="supp.",S21&lt;36),"S",'Result Entry'!W23))</f>
        <v/>
      </c>
      <c r="W21" s="422">
        <f>'Result Entry'!X23</f>
        <v>0</v>
      </c>
      <c r="X21" s="195">
        <f>'Result Entry'!Y23</f>
        <v>0</v>
      </c>
      <c r="Y21" s="195">
        <f>'Result Entry'!Z23</f>
        <v>0</v>
      </c>
      <c r="Z21" s="207">
        <f>'Result Entry'!AA23</f>
        <v>0</v>
      </c>
      <c r="AA21" s="195">
        <f>'Result Entry'!AB23</f>
        <v>0</v>
      </c>
      <c r="AB21" s="207">
        <f>'Result Entry'!AC23</f>
        <v>0</v>
      </c>
      <c r="AC21" s="195">
        <f>'Result Entry'!AD23</f>
        <v>0</v>
      </c>
      <c r="AD21" s="208">
        <f>'Result Entry'!AE23</f>
        <v>0</v>
      </c>
      <c r="AE21" s="408">
        <f>'Result Entry'!AF23</f>
        <v>0</v>
      </c>
      <c r="AF21" s="469" t="str">
        <f>'Result Entry'!AG23</f>
        <v/>
      </c>
      <c r="AG21" s="469" t="str">
        <f>'Result Entry'!AH23</f>
        <v/>
      </c>
      <c r="AH21" s="423" t="str">
        <f>IF('Result Entry'!$ES23="Failed","F",IF(AND('Result Entry'!$ES23="supp.",AE21&lt;36),"S",'Result Entry'!AI23))</f>
        <v/>
      </c>
      <c r="AI21" s="422">
        <f>'Result Entry'!AJ23</f>
        <v>0</v>
      </c>
      <c r="AJ21" s="195">
        <f>'Result Entry'!AK23</f>
        <v>0</v>
      </c>
      <c r="AK21" s="195">
        <f>'Result Entry'!AL23</f>
        <v>0</v>
      </c>
      <c r="AL21" s="207">
        <f>'Result Entry'!AM23</f>
        <v>0</v>
      </c>
      <c r="AM21" s="195">
        <f>'Result Entry'!AN23</f>
        <v>0</v>
      </c>
      <c r="AN21" s="207">
        <f>'Result Entry'!AO23</f>
        <v>0</v>
      </c>
      <c r="AO21" s="195">
        <f>'Result Entry'!AP23</f>
        <v>0</v>
      </c>
      <c r="AP21" s="208">
        <f>'Result Entry'!AQ23</f>
        <v>0</v>
      </c>
      <c r="AQ21" s="408">
        <f>'Result Entry'!AR23</f>
        <v>0</v>
      </c>
      <c r="AR21" s="469" t="str">
        <f>'Result Entry'!AS23</f>
        <v/>
      </c>
      <c r="AS21" s="469" t="str">
        <f>'Result Entry'!AT23</f>
        <v/>
      </c>
      <c r="AT21" s="423" t="str">
        <f>IF('Result Entry'!$ES23="Failed","F",IF(AND('Result Entry'!$ES23="supp.",AQ21&lt;36),"S",'Result Entry'!AU23))</f>
        <v/>
      </c>
      <c r="AU21" s="422">
        <f>'Result Entry'!AV23</f>
        <v>0</v>
      </c>
      <c r="AV21" s="195">
        <f>'Result Entry'!AW23</f>
        <v>0</v>
      </c>
      <c r="AW21" s="195">
        <f>'Result Entry'!AX23</f>
        <v>0</v>
      </c>
      <c r="AX21" s="207">
        <f>'Result Entry'!AY23</f>
        <v>0</v>
      </c>
      <c r="AY21" s="195">
        <f>'Result Entry'!AZ23</f>
        <v>0</v>
      </c>
      <c r="AZ21" s="207">
        <f>'Result Entry'!BA23</f>
        <v>0</v>
      </c>
      <c r="BA21" s="195">
        <f>'Result Entry'!BB23</f>
        <v>0</v>
      </c>
      <c r="BB21" s="208">
        <f>'Result Entry'!BC23</f>
        <v>0</v>
      </c>
      <c r="BC21" s="408">
        <f>'Result Entry'!BD23</f>
        <v>0</v>
      </c>
      <c r="BD21" s="469" t="str">
        <f>'Result Entry'!BE23</f>
        <v/>
      </c>
      <c r="BE21" s="469" t="str">
        <f>'Result Entry'!BF23</f>
        <v/>
      </c>
      <c r="BF21" s="423" t="str">
        <f>IF('Result Entry'!$ES23="Failed","F",IF(AND('Result Entry'!$ES23="supp.",BC21&lt;36),"S",'Result Entry'!BG23))</f>
        <v/>
      </c>
      <c r="BG21" s="422">
        <f>'Result Entry'!BH23</f>
        <v>0</v>
      </c>
      <c r="BH21" s="195">
        <f>'Result Entry'!BI23</f>
        <v>0</v>
      </c>
      <c r="BI21" s="195">
        <f>'Result Entry'!BJ23</f>
        <v>0</v>
      </c>
      <c r="BJ21" s="207">
        <f>'Result Entry'!BK23</f>
        <v>0</v>
      </c>
      <c r="BK21" s="195">
        <f>'Result Entry'!BL23</f>
        <v>0</v>
      </c>
      <c r="BL21" s="207">
        <f>'Result Entry'!BM23</f>
        <v>0</v>
      </c>
      <c r="BM21" s="195">
        <f>'Result Entry'!BN23</f>
        <v>0</v>
      </c>
      <c r="BN21" s="208">
        <f>'Result Entry'!BO23</f>
        <v>0</v>
      </c>
      <c r="BO21" s="408">
        <f>'Result Entry'!BP23</f>
        <v>0</v>
      </c>
      <c r="BP21" s="469" t="str">
        <f>'Result Entry'!BQ23</f>
        <v/>
      </c>
      <c r="BQ21" s="469" t="str">
        <f>'Result Entry'!BR23</f>
        <v/>
      </c>
      <c r="BR21" s="423" t="str">
        <f>IF('Result Entry'!$ES23="Failed","F",IF(AND('Result Entry'!$ES23="supp.",BO21&lt;36),"S",'Result Entry'!BS23))</f>
        <v/>
      </c>
      <c r="BS21" s="422">
        <f>'Result Entry'!BT23</f>
        <v>0</v>
      </c>
      <c r="BT21" s="195">
        <f>'Result Entry'!BU23</f>
        <v>0</v>
      </c>
      <c r="BU21" s="195">
        <f>'Result Entry'!BV23</f>
        <v>0</v>
      </c>
      <c r="BV21" s="207">
        <f>'Result Entry'!BW23</f>
        <v>0</v>
      </c>
      <c r="BW21" s="195">
        <f>'Result Entry'!BX23</f>
        <v>0</v>
      </c>
      <c r="BX21" s="207">
        <f>'Result Entry'!BY23</f>
        <v>0</v>
      </c>
      <c r="BY21" s="195">
        <f>'Result Entry'!BZ23</f>
        <v>0</v>
      </c>
      <c r="BZ21" s="208">
        <f>'Result Entry'!CA23</f>
        <v>0</v>
      </c>
      <c r="CA21" s="408">
        <f>'Result Entry'!CB23</f>
        <v>0</v>
      </c>
      <c r="CB21" s="469" t="str">
        <f>'Result Entry'!CC23</f>
        <v/>
      </c>
      <c r="CC21" s="469" t="str">
        <f>'Result Entry'!CD23</f>
        <v/>
      </c>
      <c r="CD21" s="423" t="str">
        <f>IF('Result Entry'!$ES23="Failed","F",IF(AND('Result Entry'!$ES23="supp.",CA21&lt;36),"S",'Result Entry'!CE23))</f>
        <v/>
      </c>
      <c r="CE21" s="194">
        <f>'Result Entry'!CF23</f>
        <v>0</v>
      </c>
      <c r="CF21" s="415">
        <f>'Result Entry'!CG23</f>
        <v>0</v>
      </c>
      <c r="CG21" s="195">
        <f>'Result Entry'!CH23</f>
        <v>0</v>
      </c>
      <c r="CH21" s="207">
        <f>'Result Entry'!CI23</f>
        <v>0</v>
      </c>
      <c r="CI21" s="207">
        <f>'Result Entry'!CJ23</f>
        <v>0</v>
      </c>
      <c r="CJ21" s="195">
        <f>'Result Entry'!CK23</f>
        <v>0</v>
      </c>
      <c r="CK21" s="195">
        <f>'Result Entry'!CL23</f>
        <v>0</v>
      </c>
      <c r="CL21" s="207">
        <f>'Result Entry'!CM23</f>
        <v>0</v>
      </c>
      <c r="CM21" s="195">
        <f>'Result Entry'!CN23</f>
        <v>0</v>
      </c>
      <c r="CN21" s="195">
        <f>'Result Entry'!CO23</f>
        <v>0</v>
      </c>
      <c r="CO21" s="208">
        <f>'Result Entry'!CP23</f>
        <v>0</v>
      </c>
      <c r="CP21" s="208">
        <f>'Result Entry'!CQ23</f>
        <v>0</v>
      </c>
      <c r="CQ21" s="212" t="str">
        <f>'Result Entry'!CR23</f>
        <v/>
      </c>
      <c r="CR21" s="194">
        <f>'Result Entry'!CS23</f>
        <v>0</v>
      </c>
      <c r="CS21" s="415">
        <f>'Result Entry'!CT23</f>
        <v>0</v>
      </c>
      <c r="CT21" s="454">
        <f>'Result Entry'!CU23</f>
        <v>0</v>
      </c>
      <c r="CU21" s="195">
        <f>'Result Entry'!CV23</f>
        <v>0</v>
      </c>
      <c r="CV21" s="195">
        <f>'Result Entry'!CW23</f>
        <v>0</v>
      </c>
      <c r="CW21" s="207">
        <f>'Result Entry'!CX23</f>
        <v>0</v>
      </c>
      <c r="CX21" s="195">
        <f>'Result Entry'!CY23</f>
        <v>0</v>
      </c>
      <c r="CY21" s="195">
        <f>'Result Entry'!CZ23</f>
        <v>0</v>
      </c>
      <c r="CZ21" s="195" t="str">
        <f>'Result Entry'!DA23</f>
        <v/>
      </c>
      <c r="DA21" s="195">
        <f>'Result Entry'!DB23</f>
        <v>0</v>
      </c>
      <c r="DB21" s="207">
        <f>'Result Entry'!DC23</f>
        <v>0</v>
      </c>
      <c r="DC21" s="207">
        <f>'Result Entry'!DD23</f>
        <v>0</v>
      </c>
      <c r="DD21" s="195">
        <f>'Result Entry'!DE23</f>
        <v>0</v>
      </c>
      <c r="DE21" s="195">
        <f>'Result Entry'!DF23</f>
        <v>0</v>
      </c>
      <c r="DF21" s="207">
        <f>'Result Entry'!DG23</f>
        <v>0</v>
      </c>
      <c r="DG21" s="195">
        <f>'Result Entry'!DH23</f>
        <v>0</v>
      </c>
      <c r="DH21" s="195">
        <f>'Result Entry'!DI23</f>
        <v>0</v>
      </c>
      <c r="DI21" s="207">
        <f>'Result Entry'!DJ23</f>
        <v>0</v>
      </c>
      <c r="DJ21" s="207">
        <f>'Result Entry'!DK23</f>
        <v>0</v>
      </c>
      <c r="DK21" s="207">
        <f>'Result Entry'!DL23</f>
        <v>0</v>
      </c>
      <c r="DL21" s="208">
        <f>'Result Entry'!DM23</f>
        <v>0</v>
      </c>
      <c r="DM21" s="208">
        <f>'Result Entry'!DN23</f>
        <v>0</v>
      </c>
      <c r="DN21" s="212" t="str">
        <f>'Result Entry'!DO23</f>
        <v/>
      </c>
      <c r="DO21" s="194">
        <f>'Result Entry'!DP23</f>
        <v>0</v>
      </c>
      <c r="DP21" s="195">
        <f>'Result Entry'!DQ23</f>
        <v>0</v>
      </c>
      <c r="DQ21" s="195">
        <f>'Result Entry'!DR23</f>
        <v>0</v>
      </c>
      <c r="DR21" s="195">
        <f>'Result Entry'!DS23</f>
        <v>0</v>
      </c>
      <c r="DS21" s="195">
        <f>'Result Entry'!DT23</f>
        <v>0</v>
      </c>
      <c r="DT21" s="209" t="str">
        <f>'Result Entry'!DU23</f>
        <v/>
      </c>
      <c r="DU21" s="194">
        <f>'Result Entry'!DV23</f>
        <v>0</v>
      </c>
      <c r="DV21" s="195">
        <f>'Result Entry'!DW23</f>
        <v>0</v>
      </c>
      <c r="DW21" s="195">
        <f>'Result Entry'!DX23</f>
        <v>0</v>
      </c>
      <c r="DX21" s="195">
        <f>'Result Entry'!DY23</f>
        <v>0</v>
      </c>
      <c r="DY21" s="195">
        <f>'Result Entry'!DZ23</f>
        <v>0</v>
      </c>
      <c r="DZ21" s="197" t="str">
        <f>'Result Entry'!EA23</f>
        <v/>
      </c>
      <c r="EA21" s="194">
        <f>'Result Entry'!EB23</f>
        <v>0</v>
      </c>
      <c r="EB21" s="195">
        <f>'Result Entry'!EC23</f>
        <v>0</v>
      </c>
      <c r="EC21" s="207">
        <f>'Result Entry'!ED23</f>
        <v>0</v>
      </c>
      <c r="ED21" s="195">
        <f>'Result Entry'!EE23</f>
        <v>0</v>
      </c>
      <c r="EE21" s="207">
        <f>'Result Entry'!EF23</f>
        <v>0</v>
      </c>
      <c r="EF21" s="195">
        <f>'Result Entry'!EG23</f>
        <v>0</v>
      </c>
      <c r="EG21" s="195">
        <f>'Result Entry'!EH23</f>
        <v>0</v>
      </c>
      <c r="EH21" s="207">
        <f>'Result Entry'!EI23</f>
        <v>0</v>
      </c>
      <c r="EI21" s="208">
        <f>'Result Entry'!EJ23</f>
        <v>0</v>
      </c>
      <c r="EJ21" s="212" t="str">
        <f>'Result Entry'!EK23</f>
        <v/>
      </c>
      <c r="EK21" s="194">
        <f>'Result Entry'!EL23</f>
        <v>0</v>
      </c>
      <c r="EL21" s="195">
        <f>'Result Entry'!EM23</f>
        <v>0</v>
      </c>
      <c r="EM21" s="198" t="str">
        <f>'Result Entry'!EN23</f>
        <v/>
      </c>
      <c r="EN21" s="194" t="str">
        <f>'Result Entry'!EO23</f>
        <v/>
      </c>
      <c r="EO21" s="195" t="str">
        <f>'Result Entry'!EP23</f>
        <v/>
      </c>
      <c r="EP21" s="199" t="str">
        <f>'Result Entry'!EQ23</f>
        <v/>
      </c>
      <c r="EQ21" s="195" t="str">
        <f>'Result Entry'!ER23</f>
        <v/>
      </c>
      <c r="ER21" s="195" t="str">
        <f>'Result Entry'!ES23</f>
        <v/>
      </c>
      <c r="ES21" s="195" t="str">
        <f>'Result Entry'!ET23</f>
        <v/>
      </c>
      <c r="ET21" s="196" t="str">
        <f>'Result Entry'!EU23</f>
        <v/>
      </c>
      <c r="EU21" s="200" t="str">
        <f>'Result Entry'!EX23</f>
        <v/>
      </c>
    </row>
    <row r="22" spans="1:151" s="201" customFormat="1" ht="17.25" customHeight="1">
      <c r="A22" s="1267"/>
      <c r="B22" s="194">
        <f t="shared" si="1"/>
        <v>0</v>
      </c>
      <c r="C22" s="195">
        <f>'Result Entry'!D24</f>
        <v>0</v>
      </c>
      <c r="D22" s="195">
        <f>'Result Entry'!E24</f>
        <v>0</v>
      </c>
      <c r="E22" s="195">
        <f>'Result Entry'!F24</f>
        <v>0</v>
      </c>
      <c r="F22" s="195">
        <f>'Result Entry'!$G24</f>
        <v>0</v>
      </c>
      <c r="G22" s="195">
        <f>'Result Entry'!$H24</f>
        <v>0</v>
      </c>
      <c r="H22" s="195">
        <f>'Result Entry'!I24</f>
        <v>0</v>
      </c>
      <c r="I22" s="195">
        <f>'Result Entry'!J24</f>
        <v>0</v>
      </c>
      <c r="J22" s="413">
        <f>'Result Entry'!K24</f>
        <v>0</v>
      </c>
      <c r="K22" s="422">
        <f>'Result Entry'!L24</f>
        <v>0</v>
      </c>
      <c r="L22" s="195">
        <f>'Result Entry'!M24</f>
        <v>0</v>
      </c>
      <c r="M22" s="195">
        <f>'Result Entry'!N24</f>
        <v>0</v>
      </c>
      <c r="N22" s="207">
        <f>'Result Entry'!O24</f>
        <v>0</v>
      </c>
      <c r="O22" s="195">
        <f>'Result Entry'!P24</f>
        <v>0</v>
      </c>
      <c r="P22" s="207">
        <f>'Result Entry'!Q24</f>
        <v>0</v>
      </c>
      <c r="Q22" s="195">
        <f>'Result Entry'!R24</f>
        <v>0</v>
      </c>
      <c r="R22" s="208">
        <f>'Result Entry'!S24</f>
        <v>0</v>
      </c>
      <c r="S22" s="408">
        <f>'Result Entry'!T24</f>
        <v>0</v>
      </c>
      <c r="T22" s="469" t="str">
        <f>'Result Entry'!U24</f>
        <v/>
      </c>
      <c r="U22" s="469" t="str">
        <f>'Result Entry'!V24</f>
        <v/>
      </c>
      <c r="V22" s="423" t="str">
        <f>IF('Result Entry'!$ES24="Failed","F",IF(AND('Result Entry'!$ES24="supp.",S22&lt;36),"S",'Result Entry'!W24))</f>
        <v/>
      </c>
      <c r="W22" s="422">
        <f>'Result Entry'!X24</f>
        <v>0</v>
      </c>
      <c r="X22" s="195">
        <f>'Result Entry'!Y24</f>
        <v>0</v>
      </c>
      <c r="Y22" s="195">
        <f>'Result Entry'!Z24</f>
        <v>0</v>
      </c>
      <c r="Z22" s="207">
        <f>'Result Entry'!AA24</f>
        <v>0</v>
      </c>
      <c r="AA22" s="195">
        <f>'Result Entry'!AB24</f>
        <v>0</v>
      </c>
      <c r="AB22" s="207">
        <f>'Result Entry'!AC24</f>
        <v>0</v>
      </c>
      <c r="AC22" s="195">
        <f>'Result Entry'!AD24</f>
        <v>0</v>
      </c>
      <c r="AD22" s="208">
        <f>'Result Entry'!AE24</f>
        <v>0</v>
      </c>
      <c r="AE22" s="408">
        <f>'Result Entry'!AF24</f>
        <v>0</v>
      </c>
      <c r="AF22" s="469" t="str">
        <f>'Result Entry'!AG24</f>
        <v/>
      </c>
      <c r="AG22" s="469" t="str">
        <f>'Result Entry'!AH24</f>
        <v/>
      </c>
      <c r="AH22" s="423" t="str">
        <f>IF('Result Entry'!$ES24="Failed","F",IF(AND('Result Entry'!$ES24="supp.",AE22&lt;36),"S",'Result Entry'!AI24))</f>
        <v/>
      </c>
      <c r="AI22" s="422">
        <f>'Result Entry'!AJ24</f>
        <v>0</v>
      </c>
      <c r="AJ22" s="195">
        <f>'Result Entry'!AK24</f>
        <v>0</v>
      </c>
      <c r="AK22" s="195">
        <f>'Result Entry'!AL24</f>
        <v>0</v>
      </c>
      <c r="AL22" s="207">
        <f>'Result Entry'!AM24</f>
        <v>0</v>
      </c>
      <c r="AM22" s="195">
        <f>'Result Entry'!AN24</f>
        <v>0</v>
      </c>
      <c r="AN22" s="207">
        <f>'Result Entry'!AO24</f>
        <v>0</v>
      </c>
      <c r="AO22" s="195">
        <f>'Result Entry'!AP24</f>
        <v>0</v>
      </c>
      <c r="AP22" s="208">
        <f>'Result Entry'!AQ24</f>
        <v>0</v>
      </c>
      <c r="AQ22" s="408">
        <f>'Result Entry'!AR24</f>
        <v>0</v>
      </c>
      <c r="AR22" s="469" t="str">
        <f>'Result Entry'!AS24</f>
        <v/>
      </c>
      <c r="AS22" s="469" t="str">
        <f>'Result Entry'!AT24</f>
        <v/>
      </c>
      <c r="AT22" s="423" t="str">
        <f>IF('Result Entry'!$ES24="Failed","F",IF(AND('Result Entry'!$ES24="supp.",AQ22&lt;36),"S",'Result Entry'!AU24))</f>
        <v/>
      </c>
      <c r="AU22" s="422">
        <f>'Result Entry'!AV24</f>
        <v>0</v>
      </c>
      <c r="AV22" s="195">
        <f>'Result Entry'!AW24</f>
        <v>0</v>
      </c>
      <c r="AW22" s="195">
        <f>'Result Entry'!AX24</f>
        <v>0</v>
      </c>
      <c r="AX22" s="207">
        <f>'Result Entry'!AY24</f>
        <v>0</v>
      </c>
      <c r="AY22" s="195">
        <f>'Result Entry'!AZ24</f>
        <v>0</v>
      </c>
      <c r="AZ22" s="207">
        <f>'Result Entry'!BA24</f>
        <v>0</v>
      </c>
      <c r="BA22" s="195">
        <f>'Result Entry'!BB24</f>
        <v>0</v>
      </c>
      <c r="BB22" s="208">
        <f>'Result Entry'!BC24</f>
        <v>0</v>
      </c>
      <c r="BC22" s="408">
        <f>'Result Entry'!BD24</f>
        <v>0</v>
      </c>
      <c r="BD22" s="469" t="str">
        <f>'Result Entry'!BE24</f>
        <v/>
      </c>
      <c r="BE22" s="469" t="str">
        <f>'Result Entry'!BF24</f>
        <v/>
      </c>
      <c r="BF22" s="423" t="str">
        <f>IF('Result Entry'!$ES24="Failed","F",IF(AND('Result Entry'!$ES24="supp.",BC22&lt;36),"S",'Result Entry'!BG24))</f>
        <v/>
      </c>
      <c r="BG22" s="422">
        <f>'Result Entry'!BH24</f>
        <v>0</v>
      </c>
      <c r="BH22" s="195">
        <f>'Result Entry'!BI24</f>
        <v>0</v>
      </c>
      <c r="BI22" s="195">
        <f>'Result Entry'!BJ24</f>
        <v>0</v>
      </c>
      <c r="BJ22" s="207">
        <f>'Result Entry'!BK24</f>
        <v>0</v>
      </c>
      <c r="BK22" s="195">
        <f>'Result Entry'!BL24</f>
        <v>0</v>
      </c>
      <c r="BL22" s="207">
        <f>'Result Entry'!BM24</f>
        <v>0</v>
      </c>
      <c r="BM22" s="195">
        <f>'Result Entry'!BN24</f>
        <v>0</v>
      </c>
      <c r="BN22" s="208">
        <f>'Result Entry'!BO24</f>
        <v>0</v>
      </c>
      <c r="BO22" s="408">
        <f>'Result Entry'!BP24</f>
        <v>0</v>
      </c>
      <c r="BP22" s="469" t="str">
        <f>'Result Entry'!BQ24</f>
        <v/>
      </c>
      <c r="BQ22" s="469" t="str">
        <f>'Result Entry'!BR24</f>
        <v/>
      </c>
      <c r="BR22" s="423" t="str">
        <f>IF('Result Entry'!$ES24="Failed","F",IF(AND('Result Entry'!$ES24="supp.",BO22&lt;36),"S",'Result Entry'!BS24))</f>
        <v/>
      </c>
      <c r="BS22" s="422">
        <f>'Result Entry'!BT24</f>
        <v>0</v>
      </c>
      <c r="BT22" s="195">
        <f>'Result Entry'!BU24</f>
        <v>0</v>
      </c>
      <c r="BU22" s="195">
        <f>'Result Entry'!BV24</f>
        <v>0</v>
      </c>
      <c r="BV22" s="207">
        <f>'Result Entry'!BW24</f>
        <v>0</v>
      </c>
      <c r="BW22" s="195">
        <f>'Result Entry'!BX24</f>
        <v>0</v>
      </c>
      <c r="BX22" s="207">
        <f>'Result Entry'!BY24</f>
        <v>0</v>
      </c>
      <c r="BY22" s="195">
        <f>'Result Entry'!BZ24</f>
        <v>0</v>
      </c>
      <c r="BZ22" s="208">
        <f>'Result Entry'!CA24</f>
        <v>0</v>
      </c>
      <c r="CA22" s="408">
        <f>'Result Entry'!CB24</f>
        <v>0</v>
      </c>
      <c r="CB22" s="469" t="str">
        <f>'Result Entry'!CC24</f>
        <v/>
      </c>
      <c r="CC22" s="469" t="str">
        <f>'Result Entry'!CD24</f>
        <v/>
      </c>
      <c r="CD22" s="423" t="str">
        <f>IF('Result Entry'!$ES24="Failed","F",IF(AND('Result Entry'!$ES24="supp.",CA22&lt;36),"S",'Result Entry'!CE24))</f>
        <v/>
      </c>
      <c r="CE22" s="194">
        <f>'Result Entry'!CF24</f>
        <v>0</v>
      </c>
      <c r="CF22" s="415">
        <f>'Result Entry'!CG24</f>
        <v>0</v>
      </c>
      <c r="CG22" s="195">
        <f>'Result Entry'!CH24</f>
        <v>0</v>
      </c>
      <c r="CH22" s="207">
        <f>'Result Entry'!CI24</f>
        <v>0</v>
      </c>
      <c r="CI22" s="207">
        <f>'Result Entry'!CJ24</f>
        <v>0</v>
      </c>
      <c r="CJ22" s="195">
        <f>'Result Entry'!CK24</f>
        <v>0</v>
      </c>
      <c r="CK22" s="195">
        <f>'Result Entry'!CL24</f>
        <v>0</v>
      </c>
      <c r="CL22" s="207">
        <f>'Result Entry'!CM24</f>
        <v>0</v>
      </c>
      <c r="CM22" s="195">
        <f>'Result Entry'!CN24</f>
        <v>0</v>
      </c>
      <c r="CN22" s="195">
        <f>'Result Entry'!CO24</f>
        <v>0</v>
      </c>
      <c r="CO22" s="208">
        <f>'Result Entry'!CP24</f>
        <v>0</v>
      </c>
      <c r="CP22" s="208">
        <f>'Result Entry'!CQ24</f>
        <v>0</v>
      </c>
      <c r="CQ22" s="212" t="str">
        <f>'Result Entry'!CR24</f>
        <v/>
      </c>
      <c r="CR22" s="194">
        <f>'Result Entry'!CS24</f>
        <v>0</v>
      </c>
      <c r="CS22" s="415">
        <f>'Result Entry'!CT24</f>
        <v>0</v>
      </c>
      <c r="CT22" s="454">
        <f>'Result Entry'!CU24</f>
        <v>0</v>
      </c>
      <c r="CU22" s="195">
        <f>'Result Entry'!CV24</f>
        <v>0</v>
      </c>
      <c r="CV22" s="195">
        <f>'Result Entry'!CW24</f>
        <v>0</v>
      </c>
      <c r="CW22" s="207">
        <f>'Result Entry'!CX24</f>
        <v>0</v>
      </c>
      <c r="CX22" s="195">
        <f>'Result Entry'!CY24</f>
        <v>0</v>
      </c>
      <c r="CY22" s="195">
        <f>'Result Entry'!CZ24</f>
        <v>0</v>
      </c>
      <c r="CZ22" s="195" t="str">
        <f>'Result Entry'!DA24</f>
        <v/>
      </c>
      <c r="DA22" s="195">
        <f>'Result Entry'!DB24</f>
        <v>0</v>
      </c>
      <c r="DB22" s="207">
        <f>'Result Entry'!DC24</f>
        <v>0</v>
      </c>
      <c r="DC22" s="207">
        <f>'Result Entry'!DD24</f>
        <v>0</v>
      </c>
      <c r="DD22" s="195">
        <f>'Result Entry'!DE24</f>
        <v>0</v>
      </c>
      <c r="DE22" s="195">
        <f>'Result Entry'!DF24</f>
        <v>0</v>
      </c>
      <c r="DF22" s="207">
        <f>'Result Entry'!DG24</f>
        <v>0</v>
      </c>
      <c r="DG22" s="195">
        <f>'Result Entry'!DH24</f>
        <v>0</v>
      </c>
      <c r="DH22" s="195">
        <f>'Result Entry'!DI24</f>
        <v>0</v>
      </c>
      <c r="DI22" s="207">
        <f>'Result Entry'!DJ24</f>
        <v>0</v>
      </c>
      <c r="DJ22" s="207">
        <f>'Result Entry'!DK24</f>
        <v>0</v>
      </c>
      <c r="DK22" s="207">
        <f>'Result Entry'!DL24</f>
        <v>0</v>
      </c>
      <c r="DL22" s="208">
        <f>'Result Entry'!DM24</f>
        <v>0</v>
      </c>
      <c r="DM22" s="208">
        <f>'Result Entry'!DN24</f>
        <v>0</v>
      </c>
      <c r="DN22" s="212" t="str">
        <f>'Result Entry'!DO24</f>
        <v/>
      </c>
      <c r="DO22" s="194">
        <f>'Result Entry'!DP24</f>
        <v>0</v>
      </c>
      <c r="DP22" s="195">
        <f>'Result Entry'!DQ24</f>
        <v>0</v>
      </c>
      <c r="DQ22" s="195">
        <f>'Result Entry'!DR24</f>
        <v>0</v>
      </c>
      <c r="DR22" s="195">
        <f>'Result Entry'!DS24</f>
        <v>0</v>
      </c>
      <c r="DS22" s="195">
        <f>'Result Entry'!DT24</f>
        <v>0</v>
      </c>
      <c r="DT22" s="209" t="str">
        <f>'Result Entry'!DU24</f>
        <v/>
      </c>
      <c r="DU22" s="194">
        <f>'Result Entry'!DV24</f>
        <v>0</v>
      </c>
      <c r="DV22" s="195">
        <f>'Result Entry'!DW24</f>
        <v>0</v>
      </c>
      <c r="DW22" s="195">
        <f>'Result Entry'!DX24</f>
        <v>0</v>
      </c>
      <c r="DX22" s="195">
        <f>'Result Entry'!DY24</f>
        <v>0</v>
      </c>
      <c r="DY22" s="195">
        <f>'Result Entry'!DZ24</f>
        <v>0</v>
      </c>
      <c r="DZ22" s="197" t="str">
        <f>'Result Entry'!EA24</f>
        <v/>
      </c>
      <c r="EA22" s="194">
        <f>'Result Entry'!EB24</f>
        <v>0</v>
      </c>
      <c r="EB22" s="195">
        <f>'Result Entry'!EC24</f>
        <v>0</v>
      </c>
      <c r="EC22" s="207">
        <f>'Result Entry'!ED24</f>
        <v>0</v>
      </c>
      <c r="ED22" s="195">
        <f>'Result Entry'!EE24</f>
        <v>0</v>
      </c>
      <c r="EE22" s="207">
        <f>'Result Entry'!EF24</f>
        <v>0</v>
      </c>
      <c r="EF22" s="195">
        <f>'Result Entry'!EG24</f>
        <v>0</v>
      </c>
      <c r="EG22" s="195">
        <f>'Result Entry'!EH24</f>
        <v>0</v>
      </c>
      <c r="EH22" s="207">
        <f>'Result Entry'!EI24</f>
        <v>0</v>
      </c>
      <c r="EI22" s="208">
        <f>'Result Entry'!EJ24</f>
        <v>0</v>
      </c>
      <c r="EJ22" s="212" t="str">
        <f>'Result Entry'!EK24</f>
        <v/>
      </c>
      <c r="EK22" s="194">
        <f>'Result Entry'!EL24</f>
        <v>0</v>
      </c>
      <c r="EL22" s="195">
        <f>'Result Entry'!EM24</f>
        <v>0</v>
      </c>
      <c r="EM22" s="198" t="str">
        <f>'Result Entry'!EN24</f>
        <v/>
      </c>
      <c r="EN22" s="194" t="str">
        <f>'Result Entry'!EO24</f>
        <v/>
      </c>
      <c r="EO22" s="195" t="str">
        <f>'Result Entry'!EP24</f>
        <v/>
      </c>
      <c r="EP22" s="199" t="str">
        <f>'Result Entry'!EQ24</f>
        <v/>
      </c>
      <c r="EQ22" s="195" t="str">
        <f>'Result Entry'!ER24</f>
        <v/>
      </c>
      <c r="ER22" s="195" t="str">
        <f>'Result Entry'!ES24</f>
        <v/>
      </c>
      <c r="ES22" s="195" t="str">
        <f>'Result Entry'!ET24</f>
        <v/>
      </c>
      <c r="ET22" s="196" t="str">
        <f>'Result Entry'!EU24</f>
        <v/>
      </c>
      <c r="EU22" s="200" t="str">
        <f>'Result Entry'!EX24</f>
        <v/>
      </c>
    </row>
    <row r="23" spans="1:151" s="201" customFormat="1" ht="17.25" customHeight="1">
      <c r="A23" s="1267"/>
      <c r="B23" s="194">
        <f t="shared" si="1"/>
        <v>0</v>
      </c>
      <c r="C23" s="195">
        <f>'Result Entry'!D25</f>
        <v>0</v>
      </c>
      <c r="D23" s="195">
        <f>'Result Entry'!E25</f>
        <v>0</v>
      </c>
      <c r="E23" s="195">
        <f>'Result Entry'!F25</f>
        <v>0</v>
      </c>
      <c r="F23" s="195">
        <f>'Result Entry'!$G25</f>
        <v>0</v>
      </c>
      <c r="G23" s="195">
        <f>'Result Entry'!$H25</f>
        <v>0</v>
      </c>
      <c r="H23" s="195">
        <f>'Result Entry'!I25</f>
        <v>0</v>
      </c>
      <c r="I23" s="195">
        <f>'Result Entry'!J25</f>
        <v>0</v>
      </c>
      <c r="J23" s="413">
        <f>'Result Entry'!K25</f>
        <v>0</v>
      </c>
      <c r="K23" s="422">
        <f>'Result Entry'!L25</f>
        <v>0</v>
      </c>
      <c r="L23" s="195">
        <f>'Result Entry'!M25</f>
        <v>0</v>
      </c>
      <c r="M23" s="195">
        <f>'Result Entry'!N25</f>
        <v>0</v>
      </c>
      <c r="N23" s="207">
        <f>'Result Entry'!O25</f>
        <v>0</v>
      </c>
      <c r="O23" s="195">
        <f>'Result Entry'!P25</f>
        <v>0</v>
      </c>
      <c r="P23" s="207">
        <f>'Result Entry'!Q25</f>
        <v>0</v>
      </c>
      <c r="Q23" s="195">
        <f>'Result Entry'!R25</f>
        <v>0</v>
      </c>
      <c r="R23" s="208">
        <f>'Result Entry'!S25</f>
        <v>0</v>
      </c>
      <c r="S23" s="408">
        <f>'Result Entry'!T25</f>
        <v>0</v>
      </c>
      <c r="T23" s="469" t="str">
        <f>'Result Entry'!U25</f>
        <v/>
      </c>
      <c r="U23" s="469" t="str">
        <f>'Result Entry'!V25</f>
        <v/>
      </c>
      <c r="V23" s="423" t="str">
        <f>IF('Result Entry'!$ES25="Failed","F",IF(AND('Result Entry'!$ES25="supp.",S23&lt;36),"S",'Result Entry'!W25))</f>
        <v/>
      </c>
      <c r="W23" s="422">
        <f>'Result Entry'!X25</f>
        <v>0</v>
      </c>
      <c r="X23" s="195">
        <f>'Result Entry'!Y25</f>
        <v>0</v>
      </c>
      <c r="Y23" s="195">
        <f>'Result Entry'!Z25</f>
        <v>0</v>
      </c>
      <c r="Z23" s="207">
        <f>'Result Entry'!AA25</f>
        <v>0</v>
      </c>
      <c r="AA23" s="195">
        <f>'Result Entry'!AB25</f>
        <v>0</v>
      </c>
      <c r="AB23" s="207">
        <f>'Result Entry'!AC25</f>
        <v>0</v>
      </c>
      <c r="AC23" s="195">
        <f>'Result Entry'!AD25</f>
        <v>0</v>
      </c>
      <c r="AD23" s="208">
        <f>'Result Entry'!AE25</f>
        <v>0</v>
      </c>
      <c r="AE23" s="408">
        <f>'Result Entry'!AF25</f>
        <v>0</v>
      </c>
      <c r="AF23" s="469" t="str">
        <f>'Result Entry'!AG25</f>
        <v/>
      </c>
      <c r="AG23" s="469" t="str">
        <f>'Result Entry'!AH25</f>
        <v/>
      </c>
      <c r="AH23" s="423" t="str">
        <f>IF('Result Entry'!$ES25="Failed","F",IF(AND('Result Entry'!$ES25="supp.",AE23&lt;36),"S",'Result Entry'!AI25))</f>
        <v/>
      </c>
      <c r="AI23" s="422">
        <f>'Result Entry'!AJ25</f>
        <v>0</v>
      </c>
      <c r="AJ23" s="195">
        <f>'Result Entry'!AK25</f>
        <v>0</v>
      </c>
      <c r="AK23" s="195">
        <f>'Result Entry'!AL25</f>
        <v>0</v>
      </c>
      <c r="AL23" s="207">
        <f>'Result Entry'!AM25</f>
        <v>0</v>
      </c>
      <c r="AM23" s="195">
        <f>'Result Entry'!AN25</f>
        <v>0</v>
      </c>
      <c r="AN23" s="207">
        <f>'Result Entry'!AO25</f>
        <v>0</v>
      </c>
      <c r="AO23" s="195">
        <f>'Result Entry'!AP25</f>
        <v>0</v>
      </c>
      <c r="AP23" s="208">
        <f>'Result Entry'!AQ25</f>
        <v>0</v>
      </c>
      <c r="AQ23" s="408">
        <f>'Result Entry'!AR25</f>
        <v>0</v>
      </c>
      <c r="AR23" s="469" t="str">
        <f>'Result Entry'!AS25</f>
        <v/>
      </c>
      <c r="AS23" s="469" t="str">
        <f>'Result Entry'!AT25</f>
        <v/>
      </c>
      <c r="AT23" s="423" t="str">
        <f>IF('Result Entry'!$ES25="Failed","F",IF(AND('Result Entry'!$ES25="supp.",AQ23&lt;36),"S",'Result Entry'!AU25))</f>
        <v/>
      </c>
      <c r="AU23" s="422">
        <f>'Result Entry'!AV25</f>
        <v>0</v>
      </c>
      <c r="AV23" s="195">
        <f>'Result Entry'!AW25</f>
        <v>0</v>
      </c>
      <c r="AW23" s="195">
        <f>'Result Entry'!AX25</f>
        <v>0</v>
      </c>
      <c r="AX23" s="207">
        <f>'Result Entry'!AY25</f>
        <v>0</v>
      </c>
      <c r="AY23" s="195">
        <f>'Result Entry'!AZ25</f>
        <v>0</v>
      </c>
      <c r="AZ23" s="207">
        <f>'Result Entry'!BA25</f>
        <v>0</v>
      </c>
      <c r="BA23" s="195">
        <f>'Result Entry'!BB25</f>
        <v>0</v>
      </c>
      <c r="BB23" s="208">
        <f>'Result Entry'!BC25</f>
        <v>0</v>
      </c>
      <c r="BC23" s="408">
        <f>'Result Entry'!BD25</f>
        <v>0</v>
      </c>
      <c r="BD23" s="469" t="str">
        <f>'Result Entry'!BE25</f>
        <v/>
      </c>
      <c r="BE23" s="469" t="str">
        <f>'Result Entry'!BF25</f>
        <v/>
      </c>
      <c r="BF23" s="423" t="str">
        <f>IF('Result Entry'!$ES25="Failed","F",IF(AND('Result Entry'!$ES25="supp.",BC23&lt;36),"S",'Result Entry'!BG25))</f>
        <v/>
      </c>
      <c r="BG23" s="422">
        <f>'Result Entry'!BH25</f>
        <v>0</v>
      </c>
      <c r="BH23" s="195">
        <f>'Result Entry'!BI25</f>
        <v>0</v>
      </c>
      <c r="BI23" s="195">
        <f>'Result Entry'!BJ25</f>
        <v>0</v>
      </c>
      <c r="BJ23" s="207">
        <f>'Result Entry'!BK25</f>
        <v>0</v>
      </c>
      <c r="BK23" s="195">
        <f>'Result Entry'!BL25</f>
        <v>0</v>
      </c>
      <c r="BL23" s="207">
        <f>'Result Entry'!BM25</f>
        <v>0</v>
      </c>
      <c r="BM23" s="195">
        <f>'Result Entry'!BN25</f>
        <v>0</v>
      </c>
      <c r="BN23" s="208">
        <f>'Result Entry'!BO25</f>
        <v>0</v>
      </c>
      <c r="BO23" s="408">
        <f>'Result Entry'!BP25</f>
        <v>0</v>
      </c>
      <c r="BP23" s="469" t="str">
        <f>'Result Entry'!BQ25</f>
        <v/>
      </c>
      <c r="BQ23" s="469" t="str">
        <f>'Result Entry'!BR25</f>
        <v/>
      </c>
      <c r="BR23" s="423" t="str">
        <f>IF('Result Entry'!$ES25="Failed","F",IF(AND('Result Entry'!$ES25="supp.",BO23&lt;36),"S",'Result Entry'!BS25))</f>
        <v/>
      </c>
      <c r="BS23" s="422">
        <f>'Result Entry'!BT25</f>
        <v>0</v>
      </c>
      <c r="BT23" s="195">
        <f>'Result Entry'!BU25</f>
        <v>0</v>
      </c>
      <c r="BU23" s="195">
        <f>'Result Entry'!BV25</f>
        <v>0</v>
      </c>
      <c r="BV23" s="207">
        <f>'Result Entry'!BW25</f>
        <v>0</v>
      </c>
      <c r="BW23" s="195">
        <f>'Result Entry'!BX25</f>
        <v>0</v>
      </c>
      <c r="BX23" s="207">
        <f>'Result Entry'!BY25</f>
        <v>0</v>
      </c>
      <c r="BY23" s="195">
        <f>'Result Entry'!BZ25</f>
        <v>0</v>
      </c>
      <c r="BZ23" s="208">
        <f>'Result Entry'!CA25</f>
        <v>0</v>
      </c>
      <c r="CA23" s="408">
        <f>'Result Entry'!CB25</f>
        <v>0</v>
      </c>
      <c r="CB23" s="469" t="str">
        <f>'Result Entry'!CC25</f>
        <v/>
      </c>
      <c r="CC23" s="469" t="str">
        <f>'Result Entry'!CD25</f>
        <v/>
      </c>
      <c r="CD23" s="423" t="str">
        <f>IF('Result Entry'!$ES25="Failed","F",IF(AND('Result Entry'!$ES25="supp.",CA23&lt;36),"S",'Result Entry'!CE25))</f>
        <v/>
      </c>
      <c r="CE23" s="194">
        <f>'Result Entry'!CF25</f>
        <v>0</v>
      </c>
      <c r="CF23" s="415">
        <f>'Result Entry'!CG25</f>
        <v>0</v>
      </c>
      <c r="CG23" s="195">
        <f>'Result Entry'!CH25</f>
        <v>0</v>
      </c>
      <c r="CH23" s="207">
        <f>'Result Entry'!CI25</f>
        <v>0</v>
      </c>
      <c r="CI23" s="207">
        <f>'Result Entry'!CJ25</f>
        <v>0</v>
      </c>
      <c r="CJ23" s="195">
        <f>'Result Entry'!CK25</f>
        <v>0</v>
      </c>
      <c r="CK23" s="195">
        <f>'Result Entry'!CL25</f>
        <v>0</v>
      </c>
      <c r="CL23" s="207">
        <f>'Result Entry'!CM25</f>
        <v>0</v>
      </c>
      <c r="CM23" s="195">
        <f>'Result Entry'!CN25</f>
        <v>0</v>
      </c>
      <c r="CN23" s="195">
        <f>'Result Entry'!CO25</f>
        <v>0</v>
      </c>
      <c r="CO23" s="208">
        <f>'Result Entry'!CP25</f>
        <v>0</v>
      </c>
      <c r="CP23" s="208">
        <f>'Result Entry'!CQ25</f>
        <v>0</v>
      </c>
      <c r="CQ23" s="212" t="str">
        <f>'Result Entry'!CR25</f>
        <v/>
      </c>
      <c r="CR23" s="194">
        <f>'Result Entry'!CS25</f>
        <v>0</v>
      </c>
      <c r="CS23" s="415">
        <f>'Result Entry'!CT25</f>
        <v>0</v>
      </c>
      <c r="CT23" s="454">
        <f>'Result Entry'!CU25</f>
        <v>0</v>
      </c>
      <c r="CU23" s="195">
        <f>'Result Entry'!CV25</f>
        <v>0</v>
      </c>
      <c r="CV23" s="195">
        <f>'Result Entry'!CW25</f>
        <v>0</v>
      </c>
      <c r="CW23" s="207">
        <f>'Result Entry'!CX25</f>
        <v>0</v>
      </c>
      <c r="CX23" s="195">
        <f>'Result Entry'!CY25</f>
        <v>0</v>
      </c>
      <c r="CY23" s="195">
        <f>'Result Entry'!CZ25</f>
        <v>0</v>
      </c>
      <c r="CZ23" s="195" t="str">
        <f>'Result Entry'!DA25</f>
        <v/>
      </c>
      <c r="DA23" s="195">
        <f>'Result Entry'!DB25</f>
        <v>0</v>
      </c>
      <c r="DB23" s="207">
        <f>'Result Entry'!DC25</f>
        <v>0</v>
      </c>
      <c r="DC23" s="207">
        <f>'Result Entry'!DD25</f>
        <v>0</v>
      </c>
      <c r="DD23" s="195">
        <f>'Result Entry'!DE25</f>
        <v>0</v>
      </c>
      <c r="DE23" s="195">
        <f>'Result Entry'!DF25</f>
        <v>0</v>
      </c>
      <c r="DF23" s="207">
        <f>'Result Entry'!DG25</f>
        <v>0</v>
      </c>
      <c r="DG23" s="195">
        <f>'Result Entry'!DH25</f>
        <v>0</v>
      </c>
      <c r="DH23" s="195">
        <f>'Result Entry'!DI25</f>
        <v>0</v>
      </c>
      <c r="DI23" s="207">
        <f>'Result Entry'!DJ25</f>
        <v>0</v>
      </c>
      <c r="DJ23" s="207">
        <f>'Result Entry'!DK25</f>
        <v>0</v>
      </c>
      <c r="DK23" s="207">
        <f>'Result Entry'!DL25</f>
        <v>0</v>
      </c>
      <c r="DL23" s="208">
        <f>'Result Entry'!DM25</f>
        <v>0</v>
      </c>
      <c r="DM23" s="208">
        <f>'Result Entry'!DN25</f>
        <v>0</v>
      </c>
      <c r="DN23" s="212" t="str">
        <f>'Result Entry'!DO25</f>
        <v/>
      </c>
      <c r="DO23" s="194">
        <f>'Result Entry'!DP25</f>
        <v>0</v>
      </c>
      <c r="DP23" s="195">
        <f>'Result Entry'!DQ25</f>
        <v>0</v>
      </c>
      <c r="DQ23" s="195">
        <f>'Result Entry'!DR25</f>
        <v>0</v>
      </c>
      <c r="DR23" s="195">
        <f>'Result Entry'!DS25</f>
        <v>0</v>
      </c>
      <c r="DS23" s="195">
        <f>'Result Entry'!DT25</f>
        <v>0</v>
      </c>
      <c r="DT23" s="209" t="str">
        <f>'Result Entry'!DU25</f>
        <v/>
      </c>
      <c r="DU23" s="194">
        <f>'Result Entry'!DV25</f>
        <v>0</v>
      </c>
      <c r="DV23" s="195">
        <f>'Result Entry'!DW25</f>
        <v>0</v>
      </c>
      <c r="DW23" s="195">
        <f>'Result Entry'!DX25</f>
        <v>0</v>
      </c>
      <c r="DX23" s="195">
        <f>'Result Entry'!DY25</f>
        <v>0</v>
      </c>
      <c r="DY23" s="195">
        <f>'Result Entry'!DZ25</f>
        <v>0</v>
      </c>
      <c r="DZ23" s="197" t="str">
        <f>'Result Entry'!EA25</f>
        <v/>
      </c>
      <c r="EA23" s="194">
        <f>'Result Entry'!EB25</f>
        <v>0</v>
      </c>
      <c r="EB23" s="195">
        <f>'Result Entry'!EC25</f>
        <v>0</v>
      </c>
      <c r="EC23" s="207">
        <f>'Result Entry'!ED25</f>
        <v>0</v>
      </c>
      <c r="ED23" s="195">
        <f>'Result Entry'!EE25</f>
        <v>0</v>
      </c>
      <c r="EE23" s="207">
        <f>'Result Entry'!EF25</f>
        <v>0</v>
      </c>
      <c r="EF23" s="195">
        <f>'Result Entry'!EG25</f>
        <v>0</v>
      </c>
      <c r="EG23" s="195">
        <f>'Result Entry'!EH25</f>
        <v>0</v>
      </c>
      <c r="EH23" s="207">
        <f>'Result Entry'!EI25</f>
        <v>0</v>
      </c>
      <c r="EI23" s="208">
        <f>'Result Entry'!EJ25</f>
        <v>0</v>
      </c>
      <c r="EJ23" s="212" t="str">
        <f>'Result Entry'!EK25</f>
        <v/>
      </c>
      <c r="EK23" s="194">
        <f>'Result Entry'!EL25</f>
        <v>0</v>
      </c>
      <c r="EL23" s="195">
        <f>'Result Entry'!EM25</f>
        <v>0</v>
      </c>
      <c r="EM23" s="198" t="str">
        <f>'Result Entry'!EN25</f>
        <v/>
      </c>
      <c r="EN23" s="194" t="str">
        <f>'Result Entry'!EO25</f>
        <v/>
      </c>
      <c r="EO23" s="195" t="str">
        <f>'Result Entry'!EP25</f>
        <v/>
      </c>
      <c r="EP23" s="199" t="str">
        <f>'Result Entry'!EQ25</f>
        <v/>
      </c>
      <c r="EQ23" s="195" t="str">
        <f>'Result Entry'!ER25</f>
        <v/>
      </c>
      <c r="ER23" s="195" t="str">
        <f>'Result Entry'!ES25</f>
        <v/>
      </c>
      <c r="ES23" s="195" t="str">
        <f>'Result Entry'!ET25</f>
        <v/>
      </c>
      <c r="ET23" s="196" t="str">
        <f>'Result Entry'!EU25</f>
        <v/>
      </c>
      <c r="EU23" s="200" t="str">
        <f>'Result Entry'!EX25</f>
        <v/>
      </c>
    </row>
    <row r="24" spans="1:151" s="201" customFormat="1" ht="17.25" customHeight="1">
      <c r="A24" s="1267"/>
      <c r="B24" s="194">
        <f t="shared" si="1"/>
        <v>0</v>
      </c>
      <c r="C24" s="195">
        <f>'Result Entry'!D26</f>
        <v>0</v>
      </c>
      <c r="D24" s="195">
        <f>'Result Entry'!E26</f>
        <v>0</v>
      </c>
      <c r="E24" s="195">
        <f>'Result Entry'!F26</f>
        <v>0</v>
      </c>
      <c r="F24" s="195">
        <f>'Result Entry'!$G26</f>
        <v>0</v>
      </c>
      <c r="G24" s="195">
        <f>'Result Entry'!$H26</f>
        <v>0</v>
      </c>
      <c r="H24" s="195">
        <f>'Result Entry'!I26</f>
        <v>0</v>
      </c>
      <c r="I24" s="195">
        <f>'Result Entry'!J26</f>
        <v>0</v>
      </c>
      <c r="J24" s="413">
        <f>'Result Entry'!K26</f>
        <v>0</v>
      </c>
      <c r="K24" s="422">
        <f>'Result Entry'!L26</f>
        <v>0</v>
      </c>
      <c r="L24" s="195">
        <f>'Result Entry'!M26</f>
        <v>0</v>
      </c>
      <c r="M24" s="195">
        <f>'Result Entry'!N26</f>
        <v>0</v>
      </c>
      <c r="N24" s="207">
        <f>'Result Entry'!O26</f>
        <v>0</v>
      </c>
      <c r="O24" s="195">
        <f>'Result Entry'!P26</f>
        <v>0</v>
      </c>
      <c r="P24" s="207">
        <f>'Result Entry'!Q26</f>
        <v>0</v>
      </c>
      <c r="Q24" s="195">
        <f>'Result Entry'!R26</f>
        <v>0</v>
      </c>
      <c r="R24" s="208">
        <f>'Result Entry'!S26</f>
        <v>0</v>
      </c>
      <c r="S24" s="408">
        <f>'Result Entry'!T26</f>
        <v>0</v>
      </c>
      <c r="T24" s="469" t="str">
        <f>'Result Entry'!U26</f>
        <v/>
      </c>
      <c r="U24" s="469" t="str">
        <f>'Result Entry'!V26</f>
        <v/>
      </c>
      <c r="V24" s="423" t="str">
        <f>IF('Result Entry'!$ES26="Failed","F",IF(AND('Result Entry'!$ES26="supp.",S24&lt;36),"S",'Result Entry'!W26))</f>
        <v/>
      </c>
      <c r="W24" s="422">
        <f>'Result Entry'!X26</f>
        <v>0</v>
      </c>
      <c r="X24" s="195">
        <f>'Result Entry'!Y26</f>
        <v>0</v>
      </c>
      <c r="Y24" s="195">
        <f>'Result Entry'!Z26</f>
        <v>0</v>
      </c>
      <c r="Z24" s="207">
        <f>'Result Entry'!AA26</f>
        <v>0</v>
      </c>
      <c r="AA24" s="195">
        <f>'Result Entry'!AB26</f>
        <v>0</v>
      </c>
      <c r="AB24" s="207">
        <f>'Result Entry'!AC26</f>
        <v>0</v>
      </c>
      <c r="AC24" s="195">
        <f>'Result Entry'!AD26</f>
        <v>0</v>
      </c>
      <c r="AD24" s="208">
        <f>'Result Entry'!AE26</f>
        <v>0</v>
      </c>
      <c r="AE24" s="408">
        <f>'Result Entry'!AF26</f>
        <v>0</v>
      </c>
      <c r="AF24" s="469" t="str">
        <f>'Result Entry'!AG26</f>
        <v/>
      </c>
      <c r="AG24" s="469" t="str">
        <f>'Result Entry'!AH26</f>
        <v/>
      </c>
      <c r="AH24" s="423" t="str">
        <f>IF('Result Entry'!$ES26="Failed","F",IF(AND('Result Entry'!$ES26="supp.",AE24&lt;36),"S",'Result Entry'!AI26))</f>
        <v/>
      </c>
      <c r="AI24" s="422">
        <f>'Result Entry'!AJ26</f>
        <v>0</v>
      </c>
      <c r="AJ24" s="195">
        <f>'Result Entry'!AK26</f>
        <v>0</v>
      </c>
      <c r="AK24" s="195">
        <f>'Result Entry'!AL26</f>
        <v>0</v>
      </c>
      <c r="AL24" s="207">
        <f>'Result Entry'!AM26</f>
        <v>0</v>
      </c>
      <c r="AM24" s="195">
        <f>'Result Entry'!AN26</f>
        <v>0</v>
      </c>
      <c r="AN24" s="207">
        <f>'Result Entry'!AO26</f>
        <v>0</v>
      </c>
      <c r="AO24" s="195">
        <f>'Result Entry'!AP26</f>
        <v>0</v>
      </c>
      <c r="AP24" s="208">
        <f>'Result Entry'!AQ26</f>
        <v>0</v>
      </c>
      <c r="AQ24" s="408">
        <f>'Result Entry'!AR26</f>
        <v>0</v>
      </c>
      <c r="AR24" s="469" t="str">
        <f>'Result Entry'!AS26</f>
        <v/>
      </c>
      <c r="AS24" s="469" t="str">
        <f>'Result Entry'!AT26</f>
        <v/>
      </c>
      <c r="AT24" s="423" t="str">
        <f>IF('Result Entry'!$ES26="Failed","F",IF(AND('Result Entry'!$ES26="supp.",AQ24&lt;36),"S",'Result Entry'!AU26))</f>
        <v/>
      </c>
      <c r="AU24" s="422">
        <f>'Result Entry'!AV26</f>
        <v>0</v>
      </c>
      <c r="AV24" s="195">
        <f>'Result Entry'!AW26</f>
        <v>0</v>
      </c>
      <c r="AW24" s="195">
        <f>'Result Entry'!AX26</f>
        <v>0</v>
      </c>
      <c r="AX24" s="207">
        <f>'Result Entry'!AY26</f>
        <v>0</v>
      </c>
      <c r="AY24" s="195">
        <f>'Result Entry'!AZ26</f>
        <v>0</v>
      </c>
      <c r="AZ24" s="207">
        <f>'Result Entry'!BA26</f>
        <v>0</v>
      </c>
      <c r="BA24" s="195">
        <f>'Result Entry'!BB26</f>
        <v>0</v>
      </c>
      <c r="BB24" s="208">
        <f>'Result Entry'!BC26</f>
        <v>0</v>
      </c>
      <c r="BC24" s="408">
        <f>'Result Entry'!BD26</f>
        <v>0</v>
      </c>
      <c r="BD24" s="469" t="str">
        <f>'Result Entry'!BE26</f>
        <v/>
      </c>
      <c r="BE24" s="469" t="str">
        <f>'Result Entry'!BF26</f>
        <v/>
      </c>
      <c r="BF24" s="423" t="str">
        <f>IF('Result Entry'!$ES26="Failed","F",IF(AND('Result Entry'!$ES26="supp.",BC24&lt;36),"S",'Result Entry'!BG26))</f>
        <v/>
      </c>
      <c r="BG24" s="422">
        <f>'Result Entry'!BH26</f>
        <v>0</v>
      </c>
      <c r="BH24" s="195">
        <f>'Result Entry'!BI26</f>
        <v>0</v>
      </c>
      <c r="BI24" s="195">
        <f>'Result Entry'!BJ26</f>
        <v>0</v>
      </c>
      <c r="BJ24" s="207">
        <f>'Result Entry'!BK26</f>
        <v>0</v>
      </c>
      <c r="BK24" s="195">
        <f>'Result Entry'!BL26</f>
        <v>0</v>
      </c>
      <c r="BL24" s="207">
        <f>'Result Entry'!BM26</f>
        <v>0</v>
      </c>
      <c r="BM24" s="195">
        <f>'Result Entry'!BN26</f>
        <v>0</v>
      </c>
      <c r="BN24" s="208">
        <f>'Result Entry'!BO26</f>
        <v>0</v>
      </c>
      <c r="BO24" s="408">
        <f>'Result Entry'!BP26</f>
        <v>0</v>
      </c>
      <c r="BP24" s="469" t="str">
        <f>'Result Entry'!BQ26</f>
        <v/>
      </c>
      <c r="BQ24" s="469" t="str">
        <f>'Result Entry'!BR26</f>
        <v/>
      </c>
      <c r="BR24" s="423" t="str">
        <f>IF('Result Entry'!$ES26="Failed","F",IF(AND('Result Entry'!$ES26="supp.",BO24&lt;36),"S",'Result Entry'!BS26))</f>
        <v/>
      </c>
      <c r="BS24" s="422">
        <f>'Result Entry'!BT26</f>
        <v>0</v>
      </c>
      <c r="BT24" s="195">
        <f>'Result Entry'!BU26</f>
        <v>0</v>
      </c>
      <c r="BU24" s="195">
        <f>'Result Entry'!BV26</f>
        <v>0</v>
      </c>
      <c r="BV24" s="207">
        <f>'Result Entry'!BW26</f>
        <v>0</v>
      </c>
      <c r="BW24" s="195">
        <f>'Result Entry'!BX26</f>
        <v>0</v>
      </c>
      <c r="BX24" s="207">
        <f>'Result Entry'!BY26</f>
        <v>0</v>
      </c>
      <c r="BY24" s="195">
        <f>'Result Entry'!BZ26</f>
        <v>0</v>
      </c>
      <c r="BZ24" s="208">
        <f>'Result Entry'!CA26</f>
        <v>0</v>
      </c>
      <c r="CA24" s="408">
        <f>'Result Entry'!CB26</f>
        <v>0</v>
      </c>
      <c r="CB24" s="469" t="str">
        <f>'Result Entry'!CC26</f>
        <v/>
      </c>
      <c r="CC24" s="469" t="str">
        <f>'Result Entry'!CD26</f>
        <v/>
      </c>
      <c r="CD24" s="423" t="str">
        <f>IF('Result Entry'!$ES26="Failed","F",IF(AND('Result Entry'!$ES26="supp.",CA24&lt;36),"S",'Result Entry'!CE26))</f>
        <v/>
      </c>
      <c r="CE24" s="194">
        <f>'Result Entry'!CF26</f>
        <v>0</v>
      </c>
      <c r="CF24" s="415">
        <f>'Result Entry'!CG26</f>
        <v>0</v>
      </c>
      <c r="CG24" s="195">
        <f>'Result Entry'!CH26</f>
        <v>0</v>
      </c>
      <c r="CH24" s="207">
        <f>'Result Entry'!CI26</f>
        <v>0</v>
      </c>
      <c r="CI24" s="207">
        <f>'Result Entry'!CJ26</f>
        <v>0</v>
      </c>
      <c r="CJ24" s="195">
        <f>'Result Entry'!CK26</f>
        <v>0</v>
      </c>
      <c r="CK24" s="195">
        <f>'Result Entry'!CL26</f>
        <v>0</v>
      </c>
      <c r="CL24" s="207">
        <f>'Result Entry'!CM26</f>
        <v>0</v>
      </c>
      <c r="CM24" s="195">
        <f>'Result Entry'!CN26</f>
        <v>0</v>
      </c>
      <c r="CN24" s="195">
        <f>'Result Entry'!CO26</f>
        <v>0</v>
      </c>
      <c r="CO24" s="208">
        <f>'Result Entry'!CP26</f>
        <v>0</v>
      </c>
      <c r="CP24" s="208">
        <f>'Result Entry'!CQ26</f>
        <v>0</v>
      </c>
      <c r="CQ24" s="212" t="str">
        <f>'Result Entry'!CR26</f>
        <v/>
      </c>
      <c r="CR24" s="194">
        <f>'Result Entry'!CS26</f>
        <v>0</v>
      </c>
      <c r="CS24" s="415">
        <f>'Result Entry'!CT26</f>
        <v>0</v>
      </c>
      <c r="CT24" s="454">
        <f>'Result Entry'!CU26</f>
        <v>0</v>
      </c>
      <c r="CU24" s="195">
        <f>'Result Entry'!CV26</f>
        <v>0</v>
      </c>
      <c r="CV24" s="195">
        <f>'Result Entry'!CW26</f>
        <v>0</v>
      </c>
      <c r="CW24" s="207">
        <f>'Result Entry'!CX26</f>
        <v>0</v>
      </c>
      <c r="CX24" s="195">
        <f>'Result Entry'!CY26</f>
        <v>0</v>
      </c>
      <c r="CY24" s="195">
        <f>'Result Entry'!CZ26</f>
        <v>0</v>
      </c>
      <c r="CZ24" s="195" t="str">
        <f>'Result Entry'!DA26</f>
        <v/>
      </c>
      <c r="DA24" s="195">
        <f>'Result Entry'!DB26</f>
        <v>0</v>
      </c>
      <c r="DB24" s="207">
        <f>'Result Entry'!DC26</f>
        <v>0</v>
      </c>
      <c r="DC24" s="207">
        <f>'Result Entry'!DD26</f>
        <v>0</v>
      </c>
      <c r="DD24" s="195">
        <f>'Result Entry'!DE26</f>
        <v>0</v>
      </c>
      <c r="DE24" s="195">
        <f>'Result Entry'!DF26</f>
        <v>0</v>
      </c>
      <c r="DF24" s="207">
        <f>'Result Entry'!DG26</f>
        <v>0</v>
      </c>
      <c r="DG24" s="195">
        <f>'Result Entry'!DH26</f>
        <v>0</v>
      </c>
      <c r="DH24" s="195">
        <f>'Result Entry'!DI26</f>
        <v>0</v>
      </c>
      <c r="DI24" s="207">
        <f>'Result Entry'!DJ26</f>
        <v>0</v>
      </c>
      <c r="DJ24" s="207">
        <f>'Result Entry'!DK26</f>
        <v>0</v>
      </c>
      <c r="DK24" s="207">
        <f>'Result Entry'!DL26</f>
        <v>0</v>
      </c>
      <c r="DL24" s="208">
        <f>'Result Entry'!DM26</f>
        <v>0</v>
      </c>
      <c r="DM24" s="208">
        <f>'Result Entry'!DN26</f>
        <v>0</v>
      </c>
      <c r="DN24" s="212" t="str">
        <f>'Result Entry'!DO26</f>
        <v/>
      </c>
      <c r="DO24" s="194">
        <f>'Result Entry'!DP26</f>
        <v>0</v>
      </c>
      <c r="DP24" s="195">
        <f>'Result Entry'!DQ26</f>
        <v>0</v>
      </c>
      <c r="DQ24" s="195">
        <f>'Result Entry'!DR26</f>
        <v>0</v>
      </c>
      <c r="DR24" s="195">
        <f>'Result Entry'!DS26</f>
        <v>0</v>
      </c>
      <c r="DS24" s="195">
        <f>'Result Entry'!DT26</f>
        <v>0</v>
      </c>
      <c r="DT24" s="209" t="str">
        <f>'Result Entry'!DU26</f>
        <v/>
      </c>
      <c r="DU24" s="194">
        <f>'Result Entry'!DV26</f>
        <v>0</v>
      </c>
      <c r="DV24" s="195">
        <f>'Result Entry'!DW26</f>
        <v>0</v>
      </c>
      <c r="DW24" s="195">
        <f>'Result Entry'!DX26</f>
        <v>0</v>
      </c>
      <c r="DX24" s="195">
        <f>'Result Entry'!DY26</f>
        <v>0</v>
      </c>
      <c r="DY24" s="195">
        <f>'Result Entry'!DZ26</f>
        <v>0</v>
      </c>
      <c r="DZ24" s="197" t="str">
        <f>'Result Entry'!EA26</f>
        <v/>
      </c>
      <c r="EA24" s="194">
        <f>'Result Entry'!EB26</f>
        <v>0</v>
      </c>
      <c r="EB24" s="195">
        <f>'Result Entry'!EC26</f>
        <v>0</v>
      </c>
      <c r="EC24" s="207">
        <f>'Result Entry'!ED26</f>
        <v>0</v>
      </c>
      <c r="ED24" s="195">
        <f>'Result Entry'!EE26</f>
        <v>0</v>
      </c>
      <c r="EE24" s="207">
        <f>'Result Entry'!EF26</f>
        <v>0</v>
      </c>
      <c r="EF24" s="195">
        <f>'Result Entry'!EG26</f>
        <v>0</v>
      </c>
      <c r="EG24" s="195">
        <f>'Result Entry'!EH26</f>
        <v>0</v>
      </c>
      <c r="EH24" s="207">
        <f>'Result Entry'!EI26</f>
        <v>0</v>
      </c>
      <c r="EI24" s="208">
        <f>'Result Entry'!EJ26</f>
        <v>0</v>
      </c>
      <c r="EJ24" s="212" t="str">
        <f>'Result Entry'!EK26</f>
        <v/>
      </c>
      <c r="EK24" s="194">
        <f>'Result Entry'!EL26</f>
        <v>0</v>
      </c>
      <c r="EL24" s="195">
        <f>'Result Entry'!EM26</f>
        <v>0</v>
      </c>
      <c r="EM24" s="198" t="str">
        <f>'Result Entry'!EN26</f>
        <v/>
      </c>
      <c r="EN24" s="194" t="str">
        <f>'Result Entry'!EO26</f>
        <v/>
      </c>
      <c r="EO24" s="195" t="str">
        <f>'Result Entry'!EP26</f>
        <v/>
      </c>
      <c r="EP24" s="199" t="str">
        <f>'Result Entry'!EQ26</f>
        <v/>
      </c>
      <c r="EQ24" s="195" t="str">
        <f>'Result Entry'!ER26</f>
        <v/>
      </c>
      <c r="ER24" s="195" t="str">
        <f>'Result Entry'!ES26</f>
        <v/>
      </c>
      <c r="ES24" s="195" t="str">
        <f>'Result Entry'!ET26</f>
        <v/>
      </c>
      <c r="ET24" s="196" t="str">
        <f>'Result Entry'!EU26</f>
        <v/>
      </c>
      <c r="EU24" s="200" t="str">
        <f>'Result Entry'!EX26</f>
        <v/>
      </c>
    </row>
    <row r="25" spans="1:151" s="201" customFormat="1" ht="17.25" customHeight="1">
      <c r="A25" s="1267"/>
      <c r="B25" s="194">
        <f t="shared" si="1"/>
        <v>0</v>
      </c>
      <c r="C25" s="195">
        <f>'Result Entry'!D27</f>
        <v>0</v>
      </c>
      <c r="D25" s="195">
        <f>'Result Entry'!E27</f>
        <v>0</v>
      </c>
      <c r="E25" s="195">
        <f>'Result Entry'!F27</f>
        <v>0</v>
      </c>
      <c r="F25" s="195">
        <f>'Result Entry'!$G27</f>
        <v>0</v>
      </c>
      <c r="G25" s="195">
        <f>'Result Entry'!$H27</f>
        <v>0</v>
      </c>
      <c r="H25" s="195">
        <f>'Result Entry'!I27</f>
        <v>0</v>
      </c>
      <c r="I25" s="195">
        <f>'Result Entry'!J27</f>
        <v>0</v>
      </c>
      <c r="J25" s="413">
        <f>'Result Entry'!K27</f>
        <v>0</v>
      </c>
      <c r="K25" s="422">
        <f>'Result Entry'!L27</f>
        <v>0</v>
      </c>
      <c r="L25" s="195">
        <f>'Result Entry'!M27</f>
        <v>0</v>
      </c>
      <c r="M25" s="195">
        <f>'Result Entry'!N27</f>
        <v>0</v>
      </c>
      <c r="N25" s="207">
        <f>'Result Entry'!O27</f>
        <v>0</v>
      </c>
      <c r="O25" s="195">
        <f>'Result Entry'!P27</f>
        <v>0</v>
      </c>
      <c r="P25" s="207">
        <f>'Result Entry'!Q27</f>
        <v>0</v>
      </c>
      <c r="Q25" s="195">
        <f>'Result Entry'!R27</f>
        <v>0</v>
      </c>
      <c r="R25" s="208">
        <f>'Result Entry'!S27</f>
        <v>0</v>
      </c>
      <c r="S25" s="408">
        <f>'Result Entry'!T27</f>
        <v>0</v>
      </c>
      <c r="T25" s="469" t="str">
        <f>'Result Entry'!U27</f>
        <v/>
      </c>
      <c r="U25" s="469" t="str">
        <f>'Result Entry'!V27</f>
        <v/>
      </c>
      <c r="V25" s="423" t="str">
        <f>IF('Result Entry'!$ES27="Failed","F",IF(AND('Result Entry'!$ES27="supp.",S25&lt;36),"S",'Result Entry'!W27))</f>
        <v/>
      </c>
      <c r="W25" s="422">
        <f>'Result Entry'!X27</f>
        <v>0</v>
      </c>
      <c r="X25" s="195">
        <f>'Result Entry'!Y27</f>
        <v>0</v>
      </c>
      <c r="Y25" s="195">
        <f>'Result Entry'!Z27</f>
        <v>0</v>
      </c>
      <c r="Z25" s="207">
        <f>'Result Entry'!AA27</f>
        <v>0</v>
      </c>
      <c r="AA25" s="195">
        <f>'Result Entry'!AB27</f>
        <v>0</v>
      </c>
      <c r="AB25" s="207">
        <f>'Result Entry'!AC27</f>
        <v>0</v>
      </c>
      <c r="AC25" s="195">
        <f>'Result Entry'!AD27</f>
        <v>0</v>
      </c>
      <c r="AD25" s="208">
        <f>'Result Entry'!AE27</f>
        <v>0</v>
      </c>
      <c r="AE25" s="408">
        <f>'Result Entry'!AF27</f>
        <v>0</v>
      </c>
      <c r="AF25" s="469" t="str">
        <f>'Result Entry'!AG27</f>
        <v/>
      </c>
      <c r="AG25" s="469" t="str">
        <f>'Result Entry'!AH27</f>
        <v/>
      </c>
      <c r="AH25" s="423" t="str">
        <f>IF('Result Entry'!$ES27="Failed","F",IF(AND('Result Entry'!$ES27="supp.",AE25&lt;36),"S",'Result Entry'!AI27))</f>
        <v/>
      </c>
      <c r="AI25" s="422">
        <f>'Result Entry'!AJ27</f>
        <v>0</v>
      </c>
      <c r="AJ25" s="195">
        <f>'Result Entry'!AK27</f>
        <v>0</v>
      </c>
      <c r="AK25" s="195">
        <f>'Result Entry'!AL27</f>
        <v>0</v>
      </c>
      <c r="AL25" s="207">
        <f>'Result Entry'!AM27</f>
        <v>0</v>
      </c>
      <c r="AM25" s="195">
        <f>'Result Entry'!AN27</f>
        <v>0</v>
      </c>
      <c r="AN25" s="207">
        <f>'Result Entry'!AO27</f>
        <v>0</v>
      </c>
      <c r="AO25" s="195">
        <f>'Result Entry'!AP27</f>
        <v>0</v>
      </c>
      <c r="AP25" s="208">
        <f>'Result Entry'!AQ27</f>
        <v>0</v>
      </c>
      <c r="AQ25" s="408">
        <f>'Result Entry'!AR27</f>
        <v>0</v>
      </c>
      <c r="AR25" s="469" t="str">
        <f>'Result Entry'!AS27</f>
        <v/>
      </c>
      <c r="AS25" s="469" t="str">
        <f>'Result Entry'!AT27</f>
        <v/>
      </c>
      <c r="AT25" s="423" t="str">
        <f>IF('Result Entry'!$ES27="Failed","F",IF(AND('Result Entry'!$ES27="supp.",AQ25&lt;36),"S",'Result Entry'!AU27))</f>
        <v/>
      </c>
      <c r="AU25" s="422">
        <f>'Result Entry'!AV27</f>
        <v>0</v>
      </c>
      <c r="AV25" s="195">
        <f>'Result Entry'!AW27</f>
        <v>0</v>
      </c>
      <c r="AW25" s="195">
        <f>'Result Entry'!AX27</f>
        <v>0</v>
      </c>
      <c r="AX25" s="207">
        <f>'Result Entry'!AY27</f>
        <v>0</v>
      </c>
      <c r="AY25" s="195">
        <f>'Result Entry'!AZ27</f>
        <v>0</v>
      </c>
      <c r="AZ25" s="207">
        <f>'Result Entry'!BA27</f>
        <v>0</v>
      </c>
      <c r="BA25" s="195">
        <f>'Result Entry'!BB27</f>
        <v>0</v>
      </c>
      <c r="BB25" s="208">
        <f>'Result Entry'!BC27</f>
        <v>0</v>
      </c>
      <c r="BC25" s="408">
        <f>'Result Entry'!BD27</f>
        <v>0</v>
      </c>
      <c r="BD25" s="469" t="str">
        <f>'Result Entry'!BE27</f>
        <v/>
      </c>
      <c r="BE25" s="469" t="str">
        <f>'Result Entry'!BF27</f>
        <v/>
      </c>
      <c r="BF25" s="423" t="str">
        <f>IF('Result Entry'!$ES27="Failed","F",IF(AND('Result Entry'!$ES27="supp.",BC25&lt;36),"S",'Result Entry'!BG27))</f>
        <v/>
      </c>
      <c r="BG25" s="422">
        <f>'Result Entry'!BH27</f>
        <v>0</v>
      </c>
      <c r="BH25" s="195">
        <f>'Result Entry'!BI27</f>
        <v>0</v>
      </c>
      <c r="BI25" s="195">
        <f>'Result Entry'!BJ27</f>
        <v>0</v>
      </c>
      <c r="BJ25" s="207">
        <f>'Result Entry'!BK27</f>
        <v>0</v>
      </c>
      <c r="BK25" s="195">
        <f>'Result Entry'!BL27</f>
        <v>0</v>
      </c>
      <c r="BL25" s="207">
        <f>'Result Entry'!BM27</f>
        <v>0</v>
      </c>
      <c r="BM25" s="195">
        <f>'Result Entry'!BN27</f>
        <v>0</v>
      </c>
      <c r="BN25" s="208">
        <f>'Result Entry'!BO27</f>
        <v>0</v>
      </c>
      <c r="BO25" s="408">
        <f>'Result Entry'!BP27</f>
        <v>0</v>
      </c>
      <c r="BP25" s="469" t="str">
        <f>'Result Entry'!BQ27</f>
        <v/>
      </c>
      <c r="BQ25" s="469" t="str">
        <f>'Result Entry'!BR27</f>
        <v/>
      </c>
      <c r="BR25" s="423" t="str">
        <f>IF('Result Entry'!$ES27="Failed","F",IF(AND('Result Entry'!$ES27="supp.",BO25&lt;36),"S",'Result Entry'!BS27))</f>
        <v/>
      </c>
      <c r="BS25" s="422">
        <f>'Result Entry'!BT27</f>
        <v>0</v>
      </c>
      <c r="BT25" s="195">
        <f>'Result Entry'!BU27</f>
        <v>0</v>
      </c>
      <c r="BU25" s="195">
        <f>'Result Entry'!BV27</f>
        <v>0</v>
      </c>
      <c r="BV25" s="207">
        <f>'Result Entry'!BW27</f>
        <v>0</v>
      </c>
      <c r="BW25" s="195">
        <f>'Result Entry'!BX27</f>
        <v>0</v>
      </c>
      <c r="BX25" s="207">
        <f>'Result Entry'!BY27</f>
        <v>0</v>
      </c>
      <c r="BY25" s="195">
        <f>'Result Entry'!BZ27</f>
        <v>0</v>
      </c>
      <c r="BZ25" s="208">
        <f>'Result Entry'!CA27</f>
        <v>0</v>
      </c>
      <c r="CA25" s="408">
        <f>'Result Entry'!CB27</f>
        <v>0</v>
      </c>
      <c r="CB25" s="469" t="str">
        <f>'Result Entry'!CC27</f>
        <v/>
      </c>
      <c r="CC25" s="469" t="str">
        <f>'Result Entry'!CD27</f>
        <v/>
      </c>
      <c r="CD25" s="423" t="str">
        <f>IF('Result Entry'!$ES27="Failed","F",IF(AND('Result Entry'!$ES27="supp.",CA25&lt;36),"S",'Result Entry'!CE27))</f>
        <v/>
      </c>
      <c r="CE25" s="194">
        <f>'Result Entry'!CF27</f>
        <v>0</v>
      </c>
      <c r="CF25" s="415">
        <f>'Result Entry'!CG27</f>
        <v>0</v>
      </c>
      <c r="CG25" s="195">
        <f>'Result Entry'!CH27</f>
        <v>0</v>
      </c>
      <c r="CH25" s="207">
        <f>'Result Entry'!CI27</f>
        <v>0</v>
      </c>
      <c r="CI25" s="207">
        <f>'Result Entry'!CJ27</f>
        <v>0</v>
      </c>
      <c r="CJ25" s="195">
        <f>'Result Entry'!CK27</f>
        <v>0</v>
      </c>
      <c r="CK25" s="195">
        <f>'Result Entry'!CL27</f>
        <v>0</v>
      </c>
      <c r="CL25" s="207">
        <f>'Result Entry'!CM27</f>
        <v>0</v>
      </c>
      <c r="CM25" s="195">
        <f>'Result Entry'!CN27</f>
        <v>0</v>
      </c>
      <c r="CN25" s="195">
        <f>'Result Entry'!CO27</f>
        <v>0</v>
      </c>
      <c r="CO25" s="208">
        <f>'Result Entry'!CP27</f>
        <v>0</v>
      </c>
      <c r="CP25" s="208">
        <f>'Result Entry'!CQ27</f>
        <v>0</v>
      </c>
      <c r="CQ25" s="212" t="str">
        <f>'Result Entry'!CR27</f>
        <v/>
      </c>
      <c r="CR25" s="194">
        <f>'Result Entry'!CS27</f>
        <v>0</v>
      </c>
      <c r="CS25" s="415">
        <f>'Result Entry'!CT27</f>
        <v>0</v>
      </c>
      <c r="CT25" s="454">
        <f>'Result Entry'!CU27</f>
        <v>0</v>
      </c>
      <c r="CU25" s="195">
        <f>'Result Entry'!CV27</f>
        <v>0</v>
      </c>
      <c r="CV25" s="195">
        <f>'Result Entry'!CW27</f>
        <v>0</v>
      </c>
      <c r="CW25" s="207">
        <f>'Result Entry'!CX27</f>
        <v>0</v>
      </c>
      <c r="CX25" s="195">
        <f>'Result Entry'!CY27</f>
        <v>0</v>
      </c>
      <c r="CY25" s="195">
        <f>'Result Entry'!CZ27</f>
        <v>0</v>
      </c>
      <c r="CZ25" s="195" t="str">
        <f>'Result Entry'!DA27</f>
        <v/>
      </c>
      <c r="DA25" s="195">
        <f>'Result Entry'!DB27</f>
        <v>0</v>
      </c>
      <c r="DB25" s="207">
        <f>'Result Entry'!DC27</f>
        <v>0</v>
      </c>
      <c r="DC25" s="207">
        <f>'Result Entry'!DD27</f>
        <v>0</v>
      </c>
      <c r="DD25" s="195">
        <f>'Result Entry'!DE27</f>
        <v>0</v>
      </c>
      <c r="DE25" s="195">
        <f>'Result Entry'!DF27</f>
        <v>0</v>
      </c>
      <c r="DF25" s="207">
        <f>'Result Entry'!DG27</f>
        <v>0</v>
      </c>
      <c r="DG25" s="195">
        <f>'Result Entry'!DH27</f>
        <v>0</v>
      </c>
      <c r="DH25" s="195">
        <f>'Result Entry'!DI27</f>
        <v>0</v>
      </c>
      <c r="DI25" s="207">
        <f>'Result Entry'!DJ27</f>
        <v>0</v>
      </c>
      <c r="DJ25" s="207">
        <f>'Result Entry'!DK27</f>
        <v>0</v>
      </c>
      <c r="DK25" s="207">
        <f>'Result Entry'!DL27</f>
        <v>0</v>
      </c>
      <c r="DL25" s="208">
        <f>'Result Entry'!DM27</f>
        <v>0</v>
      </c>
      <c r="DM25" s="208">
        <f>'Result Entry'!DN27</f>
        <v>0</v>
      </c>
      <c r="DN25" s="212" t="str">
        <f>'Result Entry'!DO27</f>
        <v/>
      </c>
      <c r="DO25" s="194">
        <f>'Result Entry'!DP27</f>
        <v>0</v>
      </c>
      <c r="DP25" s="195">
        <f>'Result Entry'!DQ27</f>
        <v>0</v>
      </c>
      <c r="DQ25" s="195">
        <f>'Result Entry'!DR27</f>
        <v>0</v>
      </c>
      <c r="DR25" s="195">
        <f>'Result Entry'!DS27</f>
        <v>0</v>
      </c>
      <c r="DS25" s="195">
        <f>'Result Entry'!DT27</f>
        <v>0</v>
      </c>
      <c r="DT25" s="209" t="str">
        <f>'Result Entry'!DU27</f>
        <v/>
      </c>
      <c r="DU25" s="194">
        <f>'Result Entry'!DV27</f>
        <v>0</v>
      </c>
      <c r="DV25" s="195">
        <f>'Result Entry'!DW27</f>
        <v>0</v>
      </c>
      <c r="DW25" s="195">
        <f>'Result Entry'!DX27</f>
        <v>0</v>
      </c>
      <c r="DX25" s="195">
        <f>'Result Entry'!DY27</f>
        <v>0</v>
      </c>
      <c r="DY25" s="195">
        <f>'Result Entry'!DZ27</f>
        <v>0</v>
      </c>
      <c r="DZ25" s="197" t="str">
        <f>'Result Entry'!EA27</f>
        <v/>
      </c>
      <c r="EA25" s="194">
        <f>'Result Entry'!EB27</f>
        <v>0</v>
      </c>
      <c r="EB25" s="195">
        <f>'Result Entry'!EC27</f>
        <v>0</v>
      </c>
      <c r="EC25" s="207">
        <f>'Result Entry'!ED27</f>
        <v>0</v>
      </c>
      <c r="ED25" s="195">
        <f>'Result Entry'!EE27</f>
        <v>0</v>
      </c>
      <c r="EE25" s="207">
        <f>'Result Entry'!EF27</f>
        <v>0</v>
      </c>
      <c r="EF25" s="195">
        <f>'Result Entry'!EG27</f>
        <v>0</v>
      </c>
      <c r="EG25" s="195">
        <f>'Result Entry'!EH27</f>
        <v>0</v>
      </c>
      <c r="EH25" s="207">
        <f>'Result Entry'!EI27</f>
        <v>0</v>
      </c>
      <c r="EI25" s="208">
        <f>'Result Entry'!EJ27</f>
        <v>0</v>
      </c>
      <c r="EJ25" s="212" t="str">
        <f>'Result Entry'!EK27</f>
        <v/>
      </c>
      <c r="EK25" s="194">
        <f>'Result Entry'!EL27</f>
        <v>0</v>
      </c>
      <c r="EL25" s="195">
        <f>'Result Entry'!EM27</f>
        <v>0</v>
      </c>
      <c r="EM25" s="198" t="str">
        <f>'Result Entry'!EN27</f>
        <v/>
      </c>
      <c r="EN25" s="194" t="str">
        <f>'Result Entry'!EO27</f>
        <v/>
      </c>
      <c r="EO25" s="195" t="str">
        <f>'Result Entry'!EP27</f>
        <v/>
      </c>
      <c r="EP25" s="199" t="str">
        <f>'Result Entry'!EQ27</f>
        <v/>
      </c>
      <c r="EQ25" s="195" t="str">
        <f>'Result Entry'!ER27</f>
        <v/>
      </c>
      <c r="ER25" s="195" t="str">
        <f>'Result Entry'!ES27</f>
        <v/>
      </c>
      <c r="ES25" s="195" t="str">
        <f>'Result Entry'!ET27</f>
        <v/>
      </c>
      <c r="ET25" s="196" t="str">
        <f>'Result Entry'!EU27</f>
        <v/>
      </c>
      <c r="EU25" s="200" t="str">
        <f>'Result Entry'!EX27</f>
        <v/>
      </c>
    </row>
    <row r="26" spans="1:151" s="201" customFormat="1" ht="17.25" customHeight="1">
      <c r="A26" s="1267"/>
      <c r="B26" s="194">
        <f t="shared" si="1"/>
        <v>0</v>
      </c>
      <c r="C26" s="195">
        <f>'Result Entry'!D28</f>
        <v>0</v>
      </c>
      <c r="D26" s="195">
        <f>'Result Entry'!E28</f>
        <v>0</v>
      </c>
      <c r="E26" s="195">
        <f>'Result Entry'!F28</f>
        <v>0</v>
      </c>
      <c r="F26" s="195">
        <f>'Result Entry'!$G28</f>
        <v>0</v>
      </c>
      <c r="G26" s="195">
        <f>'Result Entry'!$H28</f>
        <v>0</v>
      </c>
      <c r="H26" s="195">
        <f>'Result Entry'!I28</f>
        <v>0</v>
      </c>
      <c r="I26" s="195">
        <f>'Result Entry'!J28</f>
        <v>0</v>
      </c>
      <c r="J26" s="413">
        <f>'Result Entry'!K28</f>
        <v>0</v>
      </c>
      <c r="K26" s="422">
        <f>'Result Entry'!L28</f>
        <v>0</v>
      </c>
      <c r="L26" s="195">
        <f>'Result Entry'!M28</f>
        <v>0</v>
      </c>
      <c r="M26" s="195">
        <f>'Result Entry'!N28</f>
        <v>0</v>
      </c>
      <c r="N26" s="207">
        <f>'Result Entry'!O28</f>
        <v>0</v>
      </c>
      <c r="O26" s="195">
        <f>'Result Entry'!P28</f>
        <v>0</v>
      </c>
      <c r="P26" s="207">
        <f>'Result Entry'!Q28</f>
        <v>0</v>
      </c>
      <c r="Q26" s="195">
        <f>'Result Entry'!R28</f>
        <v>0</v>
      </c>
      <c r="R26" s="208">
        <f>'Result Entry'!S28</f>
        <v>0</v>
      </c>
      <c r="S26" s="408">
        <f>'Result Entry'!T28</f>
        <v>0</v>
      </c>
      <c r="T26" s="469" t="str">
        <f>'Result Entry'!U28</f>
        <v/>
      </c>
      <c r="U26" s="469" t="str">
        <f>'Result Entry'!V28</f>
        <v/>
      </c>
      <c r="V26" s="423" t="str">
        <f>IF('Result Entry'!$ES28="Failed","F",IF(AND('Result Entry'!$ES28="supp.",S26&lt;36),"S",'Result Entry'!W28))</f>
        <v/>
      </c>
      <c r="W26" s="422">
        <f>'Result Entry'!X28</f>
        <v>0</v>
      </c>
      <c r="X26" s="195">
        <f>'Result Entry'!Y28</f>
        <v>0</v>
      </c>
      <c r="Y26" s="195">
        <f>'Result Entry'!Z28</f>
        <v>0</v>
      </c>
      <c r="Z26" s="207">
        <f>'Result Entry'!AA28</f>
        <v>0</v>
      </c>
      <c r="AA26" s="195">
        <f>'Result Entry'!AB28</f>
        <v>0</v>
      </c>
      <c r="AB26" s="207">
        <f>'Result Entry'!AC28</f>
        <v>0</v>
      </c>
      <c r="AC26" s="195">
        <f>'Result Entry'!AD28</f>
        <v>0</v>
      </c>
      <c r="AD26" s="208">
        <f>'Result Entry'!AE28</f>
        <v>0</v>
      </c>
      <c r="AE26" s="408">
        <f>'Result Entry'!AF28</f>
        <v>0</v>
      </c>
      <c r="AF26" s="469" t="str">
        <f>'Result Entry'!AG28</f>
        <v/>
      </c>
      <c r="AG26" s="469" t="str">
        <f>'Result Entry'!AH28</f>
        <v/>
      </c>
      <c r="AH26" s="423" t="str">
        <f>IF('Result Entry'!$ES28="Failed","F",IF(AND('Result Entry'!$ES28="supp.",AE26&lt;36),"S",'Result Entry'!AI28))</f>
        <v/>
      </c>
      <c r="AI26" s="422">
        <f>'Result Entry'!AJ28</f>
        <v>0</v>
      </c>
      <c r="AJ26" s="195">
        <f>'Result Entry'!AK28</f>
        <v>0</v>
      </c>
      <c r="AK26" s="195">
        <f>'Result Entry'!AL28</f>
        <v>0</v>
      </c>
      <c r="AL26" s="207">
        <f>'Result Entry'!AM28</f>
        <v>0</v>
      </c>
      <c r="AM26" s="195">
        <f>'Result Entry'!AN28</f>
        <v>0</v>
      </c>
      <c r="AN26" s="207">
        <f>'Result Entry'!AO28</f>
        <v>0</v>
      </c>
      <c r="AO26" s="195">
        <f>'Result Entry'!AP28</f>
        <v>0</v>
      </c>
      <c r="AP26" s="208">
        <f>'Result Entry'!AQ28</f>
        <v>0</v>
      </c>
      <c r="AQ26" s="408">
        <f>'Result Entry'!AR28</f>
        <v>0</v>
      </c>
      <c r="AR26" s="469" t="str">
        <f>'Result Entry'!AS28</f>
        <v/>
      </c>
      <c r="AS26" s="469" t="str">
        <f>'Result Entry'!AT28</f>
        <v/>
      </c>
      <c r="AT26" s="423" t="str">
        <f>IF('Result Entry'!$ES28="Failed","F",IF(AND('Result Entry'!$ES28="supp.",AQ26&lt;36),"S",'Result Entry'!AU28))</f>
        <v/>
      </c>
      <c r="AU26" s="422">
        <f>'Result Entry'!AV28</f>
        <v>0</v>
      </c>
      <c r="AV26" s="195">
        <f>'Result Entry'!AW28</f>
        <v>0</v>
      </c>
      <c r="AW26" s="195">
        <f>'Result Entry'!AX28</f>
        <v>0</v>
      </c>
      <c r="AX26" s="207">
        <f>'Result Entry'!AY28</f>
        <v>0</v>
      </c>
      <c r="AY26" s="195">
        <f>'Result Entry'!AZ28</f>
        <v>0</v>
      </c>
      <c r="AZ26" s="207">
        <f>'Result Entry'!BA28</f>
        <v>0</v>
      </c>
      <c r="BA26" s="195">
        <f>'Result Entry'!BB28</f>
        <v>0</v>
      </c>
      <c r="BB26" s="208">
        <f>'Result Entry'!BC28</f>
        <v>0</v>
      </c>
      <c r="BC26" s="408">
        <f>'Result Entry'!BD28</f>
        <v>0</v>
      </c>
      <c r="BD26" s="469" t="str">
        <f>'Result Entry'!BE28</f>
        <v/>
      </c>
      <c r="BE26" s="469" t="str">
        <f>'Result Entry'!BF28</f>
        <v/>
      </c>
      <c r="BF26" s="423" t="str">
        <f>IF('Result Entry'!$ES28="Failed","F",IF(AND('Result Entry'!$ES28="supp.",BC26&lt;36),"S",'Result Entry'!BG28))</f>
        <v/>
      </c>
      <c r="BG26" s="422">
        <f>'Result Entry'!BH28</f>
        <v>0</v>
      </c>
      <c r="BH26" s="195">
        <f>'Result Entry'!BI28</f>
        <v>0</v>
      </c>
      <c r="BI26" s="195">
        <f>'Result Entry'!BJ28</f>
        <v>0</v>
      </c>
      <c r="BJ26" s="207">
        <f>'Result Entry'!BK28</f>
        <v>0</v>
      </c>
      <c r="BK26" s="195">
        <f>'Result Entry'!BL28</f>
        <v>0</v>
      </c>
      <c r="BL26" s="207">
        <f>'Result Entry'!BM28</f>
        <v>0</v>
      </c>
      <c r="BM26" s="195">
        <f>'Result Entry'!BN28</f>
        <v>0</v>
      </c>
      <c r="BN26" s="208">
        <f>'Result Entry'!BO28</f>
        <v>0</v>
      </c>
      <c r="BO26" s="408">
        <f>'Result Entry'!BP28</f>
        <v>0</v>
      </c>
      <c r="BP26" s="469" t="str">
        <f>'Result Entry'!BQ28</f>
        <v/>
      </c>
      <c r="BQ26" s="469" t="str">
        <f>'Result Entry'!BR28</f>
        <v/>
      </c>
      <c r="BR26" s="423" t="str">
        <f>IF('Result Entry'!$ES28="Failed","F",IF(AND('Result Entry'!$ES28="supp.",BO26&lt;36),"S",'Result Entry'!BS28))</f>
        <v/>
      </c>
      <c r="BS26" s="422">
        <f>'Result Entry'!BT28</f>
        <v>0</v>
      </c>
      <c r="BT26" s="195">
        <f>'Result Entry'!BU28</f>
        <v>0</v>
      </c>
      <c r="BU26" s="195">
        <f>'Result Entry'!BV28</f>
        <v>0</v>
      </c>
      <c r="BV26" s="207">
        <f>'Result Entry'!BW28</f>
        <v>0</v>
      </c>
      <c r="BW26" s="195">
        <f>'Result Entry'!BX28</f>
        <v>0</v>
      </c>
      <c r="BX26" s="207">
        <f>'Result Entry'!BY28</f>
        <v>0</v>
      </c>
      <c r="BY26" s="195">
        <f>'Result Entry'!BZ28</f>
        <v>0</v>
      </c>
      <c r="BZ26" s="208">
        <f>'Result Entry'!CA28</f>
        <v>0</v>
      </c>
      <c r="CA26" s="408">
        <f>'Result Entry'!CB28</f>
        <v>0</v>
      </c>
      <c r="CB26" s="469" t="str">
        <f>'Result Entry'!CC28</f>
        <v/>
      </c>
      <c r="CC26" s="469" t="str">
        <f>'Result Entry'!CD28</f>
        <v/>
      </c>
      <c r="CD26" s="423" t="str">
        <f>IF('Result Entry'!$ES28="Failed","F",IF(AND('Result Entry'!$ES28="supp.",CA26&lt;36),"S",'Result Entry'!CE28))</f>
        <v/>
      </c>
      <c r="CE26" s="194">
        <f>'Result Entry'!CF28</f>
        <v>0</v>
      </c>
      <c r="CF26" s="415">
        <f>'Result Entry'!CG28</f>
        <v>0</v>
      </c>
      <c r="CG26" s="195">
        <f>'Result Entry'!CH28</f>
        <v>0</v>
      </c>
      <c r="CH26" s="207">
        <f>'Result Entry'!CI28</f>
        <v>0</v>
      </c>
      <c r="CI26" s="207">
        <f>'Result Entry'!CJ28</f>
        <v>0</v>
      </c>
      <c r="CJ26" s="195">
        <f>'Result Entry'!CK28</f>
        <v>0</v>
      </c>
      <c r="CK26" s="195">
        <f>'Result Entry'!CL28</f>
        <v>0</v>
      </c>
      <c r="CL26" s="207">
        <f>'Result Entry'!CM28</f>
        <v>0</v>
      </c>
      <c r="CM26" s="195">
        <f>'Result Entry'!CN28</f>
        <v>0</v>
      </c>
      <c r="CN26" s="195">
        <f>'Result Entry'!CO28</f>
        <v>0</v>
      </c>
      <c r="CO26" s="208">
        <f>'Result Entry'!CP28</f>
        <v>0</v>
      </c>
      <c r="CP26" s="208">
        <f>'Result Entry'!CQ28</f>
        <v>0</v>
      </c>
      <c r="CQ26" s="212" t="str">
        <f>'Result Entry'!CR28</f>
        <v/>
      </c>
      <c r="CR26" s="194">
        <f>'Result Entry'!CS28</f>
        <v>0</v>
      </c>
      <c r="CS26" s="415">
        <f>'Result Entry'!CT28</f>
        <v>0</v>
      </c>
      <c r="CT26" s="454">
        <f>'Result Entry'!CU28</f>
        <v>0</v>
      </c>
      <c r="CU26" s="195">
        <f>'Result Entry'!CV28</f>
        <v>0</v>
      </c>
      <c r="CV26" s="195">
        <f>'Result Entry'!CW28</f>
        <v>0</v>
      </c>
      <c r="CW26" s="207">
        <f>'Result Entry'!CX28</f>
        <v>0</v>
      </c>
      <c r="CX26" s="195">
        <f>'Result Entry'!CY28</f>
        <v>0</v>
      </c>
      <c r="CY26" s="195">
        <f>'Result Entry'!CZ28</f>
        <v>0</v>
      </c>
      <c r="CZ26" s="195" t="str">
        <f>'Result Entry'!DA28</f>
        <v/>
      </c>
      <c r="DA26" s="195">
        <f>'Result Entry'!DB28</f>
        <v>0</v>
      </c>
      <c r="DB26" s="207">
        <f>'Result Entry'!DC28</f>
        <v>0</v>
      </c>
      <c r="DC26" s="207">
        <f>'Result Entry'!DD28</f>
        <v>0</v>
      </c>
      <c r="DD26" s="195">
        <f>'Result Entry'!DE28</f>
        <v>0</v>
      </c>
      <c r="DE26" s="195">
        <f>'Result Entry'!DF28</f>
        <v>0</v>
      </c>
      <c r="DF26" s="207">
        <f>'Result Entry'!DG28</f>
        <v>0</v>
      </c>
      <c r="DG26" s="195">
        <f>'Result Entry'!DH28</f>
        <v>0</v>
      </c>
      <c r="DH26" s="195">
        <f>'Result Entry'!DI28</f>
        <v>0</v>
      </c>
      <c r="DI26" s="207">
        <f>'Result Entry'!DJ28</f>
        <v>0</v>
      </c>
      <c r="DJ26" s="207">
        <f>'Result Entry'!DK28</f>
        <v>0</v>
      </c>
      <c r="DK26" s="207">
        <f>'Result Entry'!DL28</f>
        <v>0</v>
      </c>
      <c r="DL26" s="208">
        <f>'Result Entry'!DM28</f>
        <v>0</v>
      </c>
      <c r="DM26" s="208">
        <f>'Result Entry'!DN28</f>
        <v>0</v>
      </c>
      <c r="DN26" s="212" t="str">
        <f>'Result Entry'!DO28</f>
        <v/>
      </c>
      <c r="DO26" s="194">
        <f>'Result Entry'!DP28</f>
        <v>0</v>
      </c>
      <c r="DP26" s="195">
        <f>'Result Entry'!DQ28</f>
        <v>0</v>
      </c>
      <c r="DQ26" s="195">
        <f>'Result Entry'!DR28</f>
        <v>0</v>
      </c>
      <c r="DR26" s="195">
        <f>'Result Entry'!DS28</f>
        <v>0</v>
      </c>
      <c r="DS26" s="195">
        <f>'Result Entry'!DT28</f>
        <v>0</v>
      </c>
      <c r="DT26" s="209" t="str">
        <f>'Result Entry'!DU28</f>
        <v/>
      </c>
      <c r="DU26" s="194">
        <f>'Result Entry'!DV28</f>
        <v>0</v>
      </c>
      <c r="DV26" s="195">
        <f>'Result Entry'!DW28</f>
        <v>0</v>
      </c>
      <c r="DW26" s="195">
        <f>'Result Entry'!DX28</f>
        <v>0</v>
      </c>
      <c r="DX26" s="195">
        <f>'Result Entry'!DY28</f>
        <v>0</v>
      </c>
      <c r="DY26" s="195">
        <f>'Result Entry'!DZ28</f>
        <v>0</v>
      </c>
      <c r="DZ26" s="197" t="str">
        <f>'Result Entry'!EA28</f>
        <v/>
      </c>
      <c r="EA26" s="194">
        <f>'Result Entry'!EB28</f>
        <v>0</v>
      </c>
      <c r="EB26" s="195">
        <f>'Result Entry'!EC28</f>
        <v>0</v>
      </c>
      <c r="EC26" s="207">
        <f>'Result Entry'!ED28</f>
        <v>0</v>
      </c>
      <c r="ED26" s="195">
        <f>'Result Entry'!EE28</f>
        <v>0</v>
      </c>
      <c r="EE26" s="207">
        <f>'Result Entry'!EF28</f>
        <v>0</v>
      </c>
      <c r="EF26" s="195">
        <f>'Result Entry'!EG28</f>
        <v>0</v>
      </c>
      <c r="EG26" s="195">
        <f>'Result Entry'!EH28</f>
        <v>0</v>
      </c>
      <c r="EH26" s="207">
        <f>'Result Entry'!EI28</f>
        <v>0</v>
      </c>
      <c r="EI26" s="208">
        <f>'Result Entry'!EJ28</f>
        <v>0</v>
      </c>
      <c r="EJ26" s="212" t="str">
        <f>'Result Entry'!EK28</f>
        <v/>
      </c>
      <c r="EK26" s="194">
        <f>'Result Entry'!EL28</f>
        <v>0</v>
      </c>
      <c r="EL26" s="195">
        <f>'Result Entry'!EM28</f>
        <v>0</v>
      </c>
      <c r="EM26" s="198" t="str">
        <f>'Result Entry'!EN28</f>
        <v/>
      </c>
      <c r="EN26" s="194" t="str">
        <f>'Result Entry'!EO28</f>
        <v/>
      </c>
      <c r="EO26" s="195" t="str">
        <f>'Result Entry'!EP28</f>
        <v/>
      </c>
      <c r="EP26" s="199" t="str">
        <f>'Result Entry'!EQ28</f>
        <v/>
      </c>
      <c r="EQ26" s="195" t="str">
        <f>'Result Entry'!ER28</f>
        <v/>
      </c>
      <c r="ER26" s="195" t="str">
        <f>'Result Entry'!ES28</f>
        <v/>
      </c>
      <c r="ES26" s="195" t="str">
        <f>'Result Entry'!ET28</f>
        <v/>
      </c>
      <c r="ET26" s="196" t="str">
        <f>'Result Entry'!EU28</f>
        <v/>
      </c>
      <c r="EU26" s="200" t="str">
        <f>'Result Entry'!EX28</f>
        <v/>
      </c>
    </row>
    <row r="27" spans="1:151" s="201" customFormat="1" ht="17.25" customHeight="1">
      <c r="A27" s="1267"/>
      <c r="B27" s="194">
        <f t="shared" si="1"/>
        <v>0</v>
      </c>
      <c r="C27" s="195">
        <f>'Result Entry'!D29</f>
        <v>0</v>
      </c>
      <c r="D27" s="195">
        <f>'Result Entry'!E29</f>
        <v>0</v>
      </c>
      <c r="E27" s="195">
        <f>'Result Entry'!F29</f>
        <v>0</v>
      </c>
      <c r="F27" s="195">
        <f>'Result Entry'!$G29</f>
        <v>0</v>
      </c>
      <c r="G27" s="195">
        <f>'Result Entry'!$H29</f>
        <v>0</v>
      </c>
      <c r="H27" s="195">
        <f>'Result Entry'!I29</f>
        <v>0</v>
      </c>
      <c r="I27" s="195">
        <f>'Result Entry'!J29</f>
        <v>0</v>
      </c>
      <c r="J27" s="413">
        <f>'Result Entry'!K29</f>
        <v>0</v>
      </c>
      <c r="K27" s="422">
        <f>'Result Entry'!L29</f>
        <v>0</v>
      </c>
      <c r="L27" s="195">
        <f>'Result Entry'!M29</f>
        <v>0</v>
      </c>
      <c r="M27" s="195">
        <f>'Result Entry'!N29</f>
        <v>0</v>
      </c>
      <c r="N27" s="207">
        <f>'Result Entry'!O29</f>
        <v>0</v>
      </c>
      <c r="O27" s="195">
        <f>'Result Entry'!P29</f>
        <v>0</v>
      </c>
      <c r="P27" s="207">
        <f>'Result Entry'!Q29</f>
        <v>0</v>
      </c>
      <c r="Q27" s="195">
        <f>'Result Entry'!R29</f>
        <v>0</v>
      </c>
      <c r="R27" s="208">
        <f>'Result Entry'!S29</f>
        <v>0</v>
      </c>
      <c r="S27" s="408">
        <f>'Result Entry'!T29</f>
        <v>0</v>
      </c>
      <c r="T27" s="469" t="str">
        <f>'Result Entry'!U29</f>
        <v/>
      </c>
      <c r="U27" s="469" t="str">
        <f>'Result Entry'!V29</f>
        <v/>
      </c>
      <c r="V27" s="423" t="str">
        <f>IF('Result Entry'!$ES29="Failed","F",IF(AND('Result Entry'!$ES29="supp.",S27&lt;36),"S",'Result Entry'!W29))</f>
        <v/>
      </c>
      <c r="W27" s="422">
        <f>'Result Entry'!X29</f>
        <v>0</v>
      </c>
      <c r="X27" s="195">
        <f>'Result Entry'!Y29</f>
        <v>0</v>
      </c>
      <c r="Y27" s="195">
        <f>'Result Entry'!Z29</f>
        <v>0</v>
      </c>
      <c r="Z27" s="207">
        <f>'Result Entry'!AA29</f>
        <v>0</v>
      </c>
      <c r="AA27" s="195">
        <f>'Result Entry'!AB29</f>
        <v>0</v>
      </c>
      <c r="AB27" s="207">
        <f>'Result Entry'!AC29</f>
        <v>0</v>
      </c>
      <c r="AC27" s="195">
        <f>'Result Entry'!AD29</f>
        <v>0</v>
      </c>
      <c r="AD27" s="208">
        <f>'Result Entry'!AE29</f>
        <v>0</v>
      </c>
      <c r="AE27" s="408">
        <f>'Result Entry'!AF29</f>
        <v>0</v>
      </c>
      <c r="AF27" s="469" t="str">
        <f>'Result Entry'!AG29</f>
        <v/>
      </c>
      <c r="AG27" s="469" t="str">
        <f>'Result Entry'!AH29</f>
        <v/>
      </c>
      <c r="AH27" s="423" t="str">
        <f>IF('Result Entry'!$ES29="Failed","F",IF(AND('Result Entry'!$ES29="supp.",AE27&lt;36),"S",'Result Entry'!AI29))</f>
        <v/>
      </c>
      <c r="AI27" s="422">
        <f>'Result Entry'!AJ29</f>
        <v>0</v>
      </c>
      <c r="AJ27" s="195">
        <f>'Result Entry'!AK29</f>
        <v>0</v>
      </c>
      <c r="AK27" s="195">
        <f>'Result Entry'!AL29</f>
        <v>0</v>
      </c>
      <c r="AL27" s="207">
        <f>'Result Entry'!AM29</f>
        <v>0</v>
      </c>
      <c r="AM27" s="195">
        <f>'Result Entry'!AN29</f>
        <v>0</v>
      </c>
      <c r="AN27" s="207">
        <f>'Result Entry'!AO29</f>
        <v>0</v>
      </c>
      <c r="AO27" s="195">
        <f>'Result Entry'!AP29</f>
        <v>0</v>
      </c>
      <c r="AP27" s="208">
        <f>'Result Entry'!AQ29</f>
        <v>0</v>
      </c>
      <c r="AQ27" s="408">
        <f>'Result Entry'!AR29</f>
        <v>0</v>
      </c>
      <c r="AR27" s="469" t="str">
        <f>'Result Entry'!AS29</f>
        <v/>
      </c>
      <c r="AS27" s="469" t="str">
        <f>'Result Entry'!AT29</f>
        <v/>
      </c>
      <c r="AT27" s="423" t="str">
        <f>IF('Result Entry'!$ES29="Failed","F",IF(AND('Result Entry'!$ES29="supp.",AQ27&lt;36),"S",'Result Entry'!AU29))</f>
        <v/>
      </c>
      <c r="AU27" s="422">
        <f>'Result Entry'!AV29</f>
        <v>0</v>
      </c>
      <c r="AV27" s="195">
        <f>'Result Entry'!AW29</f>
        <v>0</v>
      </c>
      <c r="AW27" s="195">
        <f>'Result Entry'!AX29</f>
        <v>0</v>
      </c>
      <c r="AX27" s="207">
        <f>'Result Entry'!AY29</f>
        <v>0</v>
      </c>
      <c r="AY27" s="195">
        <f>'Result Entry'!AZ29</f>
        <v>0</v>
      </c>
      <c r="AZ27" s="207">
        <f>'Result Entry'!BA29</f>
        <v>0</v>
      </c>
      <c r="BA27" s="195">
        <f>'Result Entry'!BB29</f>
        <v>0</v>
      </c>
      <c r="BB27" s="208">
        <f>'Result Entry'!BC29</f>
        <v>0</v>
      </c>
      <c r="BC27" s="408">
        <f>'Result Entry'!BD29</f>
        <v>0</v>
      </c>
      <c r="BD27" s="469" t="str">
        <f>'Result Entry'!BE29</f>
        <v/>
      </c>
      <c r="BE27" s="469" t="str">
        <f>'Result Entry'!BF29</f>
        <v/>
      </c>
      <c r="BF27" s="423" t="str">
        <f>IF('Result Entry'!$ES29="Failed","F",IF(AND('Result Entry'!$ES29="supp.",BC27&lt;36),"S",'Result Entry'!BG29))</f>
        <v/>
      </c>
      <c r="BG27" s="422">
        <f>'Result Entry'!BH29</f>
        <v>0</v>
      </c>
      <c r="BH27" s="195">
        <f>'Result Entry'!BI29</f>
        <v>0</v>
      </c>
      <c r="BI27" s="195">
        <f>'Result Entry'!BJ29</f>
        <v>0</v>
      </c>
      <c r="BJ27" s="207">
        <f>'Result Entry'!BK29</f>
        <v>0</v>
      </c>
      <c r="BK27" s="195">
        <f>'Result Entry'!BL29</f>
        <v>0</v>
      </c>
      <c r="BL27" s="207">
        <f>'Result Entry'!BM29</f>
        <v>0</v>
      </c>
      <c r="BM27" s="195">
        <f>'Result Entry'!BN29</f>
        <v>0</v>
      </c>
      <c r="BN27" s="208">
        <f>'Result Entry'!BO29</f>
        <v>0</v>
      </c>
      <c r="BO27" s="408">
        <f>'Result Entry'!BP29</f>
        <v>0</v>
      </c>
      <c r="BP27" s="469" t="str">
        <f>'Result Entry'!BQ29</f>
        <v/>
      </c>
      <c r="BQ27" s="469" t="str">
        <f>'Result Entry'!BR29</f>
        <v/>
      </c>
      <c r="BR27" s="423" t="str">
        <f>IF('Result Entry'!$ES29="Failed","F",IF(AND('Result Entry'!$ES29="supp.",BO27&lt;36),"S",'Result Entry'!BS29))</f>
        <v/>
      </c>
      <c r="BS27" s="422">
        <f>'Result Entry'!BT29</f>
        <v>0</v>
      </c>
      <c r="BT27" s="195">
        <f>'Result Entry'!BU29</f>
        <v>0</v>
      </c>
      <c r="BU27" s="195">
        <f>'Result Entry'!BV29</f>
        <v>0</v>
      </c>
      <c r="BV27" s="207">
        <f>'Result Entry'!BW29</f>
        <v>0</v>
      </c>
      <c r="BW27" s="195">
        <f>'Result Entry'!BX29</f>
        <v>0</v>
      </c>
      <c r="BX27" s="207">
        <f>'Result Entry'!BY29</f>
        <v>0</v>
      </c>
      <c r="BY27" s="195">
        <f>'Result Entry'!BZ29</f>
        <v>0</v>
      </c>
      <c r="BZ27" s="208">
        <f>'Result Entry'!CA29</f>
        <v>0</v>
      </c>
      <c r="CA27" s="408">
        <f>'Result Entry'!CB29</f>
        <v>0</v>
      </c>
      <c r="CB27" s="469" t="str">
        <f>'Result Entry'!CC29</f>
        <v/>
      </c>
      <c r="CC27" s="469" t="str">
        <f>'Result Entry'!CD29</f>
        <v/>
      </c>
      <c r="CD27" s="423" t="str">
        <f>IF('Result Entry'!$ES29="Failed","F",IF(AND('Result Entry'!$ES29="supp.",CA27&lt;36),"S",'Result Entry'!CE29))</f>
        <v/>
      </c>
      <c r="CE27" s="194">
        <f>'Result Entry'!CF29</f>
        <v>0</v>
      </c>
      <c r="CF27" s="415">
        <f>'Result Entry'!CG29</f>
        <v>0</v>
      </c>
      <c r="CG27" s="195">
        <f>'Result Entry'!CH29</f>
        <v>0</v>
      </c>
      <c r="CH27" s="207">
        <f>'Result Entry'!CI29</f>
        <v>0</v>
      </c>
      <c r="CI27" s="207">
        <f>'Result Entry'!CJ29</f>
        <v>0</v>
      </c>
      <c r="CJ27" s="195">
        <f>'Result Entry'!CK29</f>
        <v>0</v>
      </c>
      <c r="CK27" s="195">
        <f>'Result Entry'!CL29</f>
        <v>0</v>
      </c>
      <c r="CL27" s="207">
        <f>'Result Entry'!CM29</f>
        <v>0</v>
      </c>
      <c r="CM27" s="195">
        <f>'Result Entry'!CN29</f>
        <v>0</v>
      </c>
      <c r="CN27" s="195">
        <f>'Result Entry'!CO29</f>
        <v>0</v>
      </c>
      <c r="CO27" s="208">
        <f>'Result Entry'!CP29</f>
        <v>0</v>
      </c>
      <c r="CP27" s="208">
        <f>'Result Entry'!CQ29</f>
        <v>0</v>
      </c>
      <c r="CQ27" s="212" t="str">
        <f>'Result Entry'!CR29</f>
        <v/>
      </c>
      <c r="CR27" s="194">
        <f>'Result Entry'!CS29</f>
        <v>0</v>
      </c>
      <c r="CS27" s="415">
        <f>'Result Entry'!CT29</f>
        <v>0</v>
      </c>
      <c r="CT27" s="454">
        <f>'Result Entry'!CU29</f>
        <v>0</v>
      </c>
      <c r="CU27" s="195">
        <f>'Result Entry'!CV29</f>
        <v>0</v>
      </c>
      <c r="CV27" s="195">
        <f>'Result Entry'!CW29</f>
        <v>0</v>
      </c>
      <c r="CW27" s="207">
        <f>'Result Entry'!CX29</f>
        <v>0</v>
      </c>
      <c r="CX27" s="195">
        <f>'Result Entry'!CY29</f>
        <v>0</v>
      </c>
      <c r="CY27" s="195">
        <f>'Result Entry'!CZ29</f>
        <v>0</v>
      </c>
      <c r="CZ27" s="195" t="str">
        <f>'Result Entry'!DA29</f>
        <v/>
      </c>
      <c r="DA27" s="195">
        <f>'Result Entry'!DB29</f>
        <v>0</v>
      </c>
      <c r="DB27" s="207">
        <f>'Result Entry'!DC29</f>
        <v>0</v>
      </c>
      <c r="DC27" s="207">
        <f>'Result Entry'!DD29</f>
        <v>0</v>
      </c>
      <c r="DD27" s="195">
        <f>'Result Entry'!DE29</f>
        <v>0</v>
      </c>
      <c r="DE27" s="195">
        <f>'Result Entry'!DF29</f>
        <v>0</v>
      </c>
      <c r="DF27" s="207">
        <f>'Result Entry'!DG29</f>
        <v>0</v>
      </c>
      <c r="DG27" s="195">
        <f>'Result Entry'!DH29</f>
        <v>0</v>
      </c>
      <c r="DH27" s="195">
        <f>'Result Entry'!DI29</f>
        <v>0</v>
      </c>
      <c r="DI27" s="207">
        <f>'Result Entry'!DJ29</f>
        <v>0</v>
      </c>
      <c r="DJ27" s="207">
        <f>'Result Entry'!DK29</f>
        <v>0</v>
      </c>
      <c r="DK27" s="207">
        <f>'Result Entry'!DL29</f>
        <v>0</v>
      </c>
      <c r="DL27" s="208">
        <f>'Result Entry'!DM29</f>
        <v>0</v>
      </c>
      <c r="DM27" s="208">
        <f>'Result Entry'!DN29</f>
        <v>0</v>
      </c>
      <c r="DN27" s="212" t="str">
        <f>'Result Entry'!DO29</f>
        <v/>
      </c>
      <c r="DO27" s="194">
        <f>'Result Entry'!DP29</f>
        <v>0</v>
      </c>
      <c r="DP27" s="195">
        <f>'Result Entry'!DQ29</f>
        <v>0</v>
      </c>
      <c r="DQ27" s="195">
        <f>'Result Entry'!DR29</f>
        <v>0</v>
      </c>
      <c r="DR27" s="195">
        <f>'Result Entry'!DS29</f>
        <v>0</v>
      </c>
      <c r="DS27" s="195">
        <f>'Result Entry'!DT29</f>
        <v>0</v>
      </c>
      <c r="DT27" s="209" t="str">
        <f>'Result Entry'!DU29</f>
        <v/>
      </c>
      <c r="DU27" s="194">
        <f>'Result Entry'!DV29</f>
        <v>0</v>
      </c>
      <c r="DV27" s="195">
        <f>'Result Entry'!DW29</f>
        <v>0</v>
      </c>
      <c r="DW27" s="195">
        <f>'Result Entry'!DX29</f>
        <v>0</v>
      </c>
      <c r="DX27" s="195">
        <f>'Result Entry'!DY29</f>
        <v>0</v>
      </c>
      <c r="DY27" s="195">
        <f>'Result Entry'!DZ29</f>
        <v>0</v>
      </c>
      <c r="DZ27" s="197" t="str">
        <f>'Result Entry'!EA29</f>
        <v/>
      </c>
      <c r="EA27" s="194">
        <f>'Result Entry'!EB29</f>
        <v>0</v>
      </c>
      <c r="EB27" s="195">
        <f>'Result Entry'!EC29</f>
        <v>0</v>
      </c>
      <c r="EC27" s="207">
        <f>'Result Entry'!ED29</f>
        <v>0</v>
      </c>
      <c r="ED27" s="195">
        <f>'Result Entry'!EE29</f>
        <v>0</v>
      </c>
      <c r="EE27" s="207">
        <f>'Result Entry'!EF29</f>
        <v>0</v>
      </c>
      <c r="EF27" s="195">
        <f>'Result Entry'!EG29</f>
        <v>0</v>
      </c>
      <c r="EG27" s="195">
        <f>'Result Entry'!EH29</f>
        <v>0</v>
      </c>
      <c r="EH27" s="207">
        <f>'Result Entry'!EI29</f>
        <v>0</v>
      </c>
      <c r="EI27" s="208">
        <f>'Result Entry'!EJ29</f>
        <v>0</v>
      </c>
      <c r="EJ27" s="212" t="str">
        <f>'Result Entry'!EK29</f>
        <v/>
      </c>
      <c r="EK27" s="194">
        <f>'Result Entry'!EL29</f>
        <v>0</v>
      </c>
      <c r="EL27" s="195">
        <f>'Result Entry'!EM29</f>
        <v>0</v>
      </c>
      <c r="EM27" s="198" t="str">
        <f>'Result Entry'!EN29</f>
        <v/>
      </c>
      <c r="EN27" s="194" t="str">
        <f>'Result Entry'!EO29</f>
        <v/>
      </c>
      <c r="EO27" s="195" t="str">
        <f>'Result Entry'!EP29</f>
        <v/>
      </c>
      <c r="EP27" s="199" t="str">
        <f>'Result Entry'!EQ29</f>
        <v/>
      </c>
      <c r="EQ27" s="195" t="str">
        <f>'Result Entry'!ER29</f>
        <v/>
      </c>
      <c r="ER27" s="195" t="str">
        <f>'Result Entry'!ES29</f>
        <v/>
      </c>
      <c r="ES27" s="195" t="str">
        <f>'Result Entry'!ET29</f>
        <v/>
      </c>
      <c r="ET27" s="196" t="str">
        <f>'Result Entry'!EU29</f>
        <v/>
      </c>
      <c r="EU27" s="200" t="str">
        <f>'Result Entry'!EX29</f>
        <v/>
      </c>
    </row>
    <row r="28" spans="1:151" s="201" customFormat="1" ht="17.25" customHeight="1">
      <c r="A28" s="1267"/>
      <c r="B28" s="194">
        <f t="shared" si="1"/>
        <v>0</v>
      </c>
      <c r="C28" s="195">
        <f>'Result Entry'!D30</f>
        <v>0</v>
      </c>
      <c r="D28" s="195">
        <f>'Result Entry'!E30</f>
        <v>0</v>
      </c>
      <c r="E28" s="195">
        <f>'Result Entry'!F30</f>
        <v>0</v>
      </c>
      <c r="F28" s="195">
        <f>'Result Entry'!$G30</f>
        <v>0</v>
      </c>
      <c r="G28" s="195">
        <f>'Result Entry'!$H30</f>
        <v>0</v>
      </c>
      <c r="H28" s="195">
        <f>'Result Entry'!I30</f>
        <v>0</v>
      </c>
      <c r="I28" s="195">
        <f>'Result Entry'!J30</f>
        <v>0</v>
      </c>
      <c r="J28" s="413">
        <f>'Result Entry'!K30</f>
        <v>0</v>
      </c>
      <c r="K28" s="422">
        <f>'Result Entry'!L30</f>
        <v>0</v>
      </c>
      <c r="L28" s="195">
        <f>'Result Entry'!M30</f>
        <v>0</v>
      </c>
      <c r="M28" s="195">
        <f>'Result Entry'!N30</f>
        <v>0</v>
      </c>
      <c r="N28" s="207">
        <f>'Result Entry'!O30</f>
        <v>0</v>
      </c>
      <c r="O28" s="195">
        <f>'Result Entry'!P30</f>
        <v>0</v>
      </c>
      <c r="P28" s="207">
        <f>'Result Entry'!Q30</f>
        <v>0</v>
      </c>
      <c r="Q28" s="195">
        <f>'Result Entry'!R30</f>
        <v>0</v>
      </c>
      <c r="R28" s="208">
        <f>'Result Entry'!S30</f>
        <v>0</v>
      </c>
      <c r="S28" s="408">
        <f>'Result Entry'!T30</f>
        <v>0</v>
      </c>
      <c r="T28" s="469" t="str">
        <f>'Result Entry'!U30</f>
        <v/>
      </c>
      <c r="U28" s="469" t="str">
        <f>'Result Entry'!V30</f>
        <v/>
      </c>
      <c r="V28" s="423" t="str">
        <f>IF('Result Entry'!$ES30="Failed","F",IF(AND('Result Entry'!$ES30="supp.",S28&lt;36),"S",'Result Entry'!W30))</f>
        <v/>
      </c>
      <c r="W28" s="422">
        <f>'Result Entry'!X30</f>
        <v>0</v>
      </c>
      <c r="X28" s="195">
        <f>'Result Entry'!Y30</f>
        <v>0</v>
      </c>
      <c r="Y28" s="195">
        <f>'Result Entry'!Z30</f>
        <v>0</v>
      </c>
      <c r="Z28" s="207">
        <f>'Result Entry'!AA30</f>
        <v>0</v>
      </c>
      <c r="AA28" s="195">
        <f>'Result Entry'!AB30</f>
        <v>0</v>
      </c>
      <c r="AB28" s="207">
        <f>'Result Entry'!AC30</f>
        <v>0</v>
      </c>
      <c r="AC28" s="195">
        <f>'Result Entry'!AD30</f>
        <v>0</v>
      </c>
      <c r="AD28" s="208">
        <f>'Result Entry'!AE30</f>
        <v>0</v>
      </c>
      <c r="AE28" s="408">
        <f>'Result Entry'!AF30</f>
        <v>0</v>
      </c>
      <c r="AF28" s="469" t="str">
        <f>'Result Entry'!AG30</f>
        <v/>
      </c>
      <c r="AG28" s="469" t="str">
        <f>'Result Entry'!AH30</f>
        <v/>
      </c>
      <c r="AH28" s="423" t="str">
        <f>IF('Result Entry'!$ES30="Failed","F",IF(AND('Result Entry'!$ES30="supp.",AE28&lt;36),"S",'Result Entry'!AI30))</f>
        <v/>
      </c>
      <c r="AI28" s="422">
        <f>'Result Entry'!AJ30</f>
        <v>0</v>
      </c>
      <c r="AJ28" s="195">
        <f>'Result Entry'!AK30</f>
        <v>0</v>
      </c>
      <c r="AK28" s="195">
        <f>'Result Entry'!AL30</f>
        <v>0</v>
      </c>
      <c r="AL28" s="207">
        <f>'Result Entry'!AM30</f>
        <v>0</v>
      </c>
      <c r="AM28" s="195">
        <f>'Result Entry'!AN30</f>
        <v>0</v>
      </c>
      <c r="AN28" s="207">
        <f>'Result Entry'!AO30</f>
        <v>0</v>
      </c>
      <c r="AO28" s="195">
        <f>'Result Entry'!AP30</f>
        <v>0</v>
      </c>
      <c r="AP28" s="208">
        <f>'Result Entry'!AQ30</f>
        <v>0</v>
      </c>
      <c r="AQ28" s="408">
        <f>'Result Entry'!AR30</f>
        <v>0</v>
      </c>
      <c r="AR28" s="469" t="str">
        <f>'Result Entry'!AS30</f>
        <v/>
      </c>
      <c r="AS28" s="469" t="str">
        <f>'Result Entry'!AT30</f>
        <v/>
      </c>
      <c r="AT28" s="423" t="str">
        <f>IF('Result Entry'!$ES30="Failed","F",IF(AND('Result Entry'!$ES30="supp.",AQ28&lt;36),"S",'Result Entry'!AU30))</f>
        <v/>
      </c>
      <c r="AU28" s="422">
        <f>'Result Entry'!AV30</f>
        <v>0</v>
      </c>
      <c r="AV28" s="195">
        <f>'Result Entry'!AW30</f>
        <v>0</v>
      </c>
      <c r="AW28" s="195">
        <f>'Result Entry'!AX30</f>
        <v>0</v>
      </c>
      <c r="AX28" s="207">
        <f>'Result Entry'!AY30</f>
        <v>0</v>
      </c>
      <c r="AY28" s="195">
        <f>'Result Entry'!AZ30</f>
        <v>0</v>
      </c>
      <c r="AZ28" s="207">
        <f>'Result Entry'!BA30</f>
        <v>0</v>
      </c>
      <c r="BA28" s="195">
        <f>'Result Entry'!BB30</f>
        <v>0</v>
      </c>
      <c r="BB28" s="208">
        <f>'Result Entry'!BC30</f>
        <v>0</v>
      </c>
      <c r="BC28" s="408">
        <f>'Result Entry'!BD30</f>
        <v>0</v>
      </c>
      <c r="BD28" s="469" t="str">
        <f>'Result Entry'!BE30</f>
        <v/>
      </c>
      <c r="BE28" s="469" t="str">
        <f>'Result Entry'!BF30</f>
        <v/>
      </c>
      <c r="BF28" s="423" t="str">
        <f>IF('Result Entry'!$ES30="Failed","F",IF(AND('Result Entry'!$ES30="supp.",BC28&lt;36),"S",'Result Entry'!BG30))</f>
        <v/>
      </c>
      <c r="BG28" s="422">
        <f>'Result Entry'!BH30</f>
        <v>0</v>
      </c>
      <c r="BH28" s="195">
        <f>'Result Entry'!BI30</f>
        <v>0</v>
      </c>
      <c r="BI28" s="195">
        <f>'Result Entry'!BJ30</f>
        <v>0</v>
      </c>
      <c r="BJ28" s="207">
        <f>'Result Entry'!BK30</f>
        <v>0</v>
      </c>
      <c r="BK28" s="195">
        <f>'Result Entry'!BL30</f>
        <v>0</v>
      </c>
      <c r="BL28" s="207">
        <f>'Result Entry'!BM30</f>
        <v>0</v>
      </c>
      <c r="BM28" s="195">
        <f>'Result Entry'!BN30</f>
        <v>0</v>
      </c>
      <c r="BN28" s="208">
        <f>'Result Entry'!BO30</f>
        <v>0</v>
      </c>
      <c r="BO28" s="408">
        <f>'Result Entry'!BP30</f>
        <v>0</v>
      </c>
      <c r="BP28" s="469" t="str">
        <f>'Result Entry'!BQ30</f>
        <v/>
      </c>
      <c r="BQ28" s="469" t="str">
        <f>'Result Entry'!BR30</f>
        <v/>
      </c>
      <c r="BR28" s="423" t="str">
        <f>IF('Result Entry'!$ES30="Failed","F",IF(AND('Result Entry'!$ES30="supp.",BO28&lt;36),"S",'Result Entry'!BS30))</f>
        <v/>
      </c>
      <c r="BS28" s="422">
        <f>'Result Entry'!BT30</f>
        <v>0</v>
      </c>
      <c r="BT28" s="195">
        <f>'Result Entry'!BU30</f>
        <v>0</v>
      </c>
      <c r="BU28" s="195">
        <f>'Result Entry'!BV30</f>
        <v>0</v>
      </c>
      <c r="BV28" s="207">
        <f>'Result Entry'!BW30</f>
        <v>0</v>
      </c>
      <c r="BW28" s="195">
        <f>'Result Entry'!BX30</f>
        <v>0</v>
      </c>
      <c r="BX28" s="207">
        <f>'Result Entry'!BY30</f>
        <v>0</v>
      </c>
      <c r="BY28" s="195">
        <f>'Result Entry'!BZ30</f>
        <v>0</v>
      </c>
      <c r="BZ28" s="208">
        <f>'Result Entry'!CA30</f>
        <v>0</v>
      </c>
      <c r="CA28" s="408">
        <f>'Result Entry'!CB30</f>
        <v>0</v>
      </c>
      <c r="CB28" s="469" t="str">
        <f>'Result Entry'!CC30</f>
        <v/>
      </c>
      <c r="CC28" s="469" t="str">
        <f>'Result Entry'!CD30</f>
        <v/>
      </c>
      <c r="CD28" s="423" t="str">
        <f>IF('Result Entry'!$ES30="Failed","F",IF(AND('Result Entry'!$ES30="supp.",CA28&lt;36),"S",'Result Entry'!CE30))</f>
        <v/>
      </c>
      <c r="CE28" s="194">
        <f>'Result Entry'!CF30</f>
        <v>0</v>
      </c>
      <c r="CF28" s="415">
        <f>'Result Entry'!CG30</f>
        <v>0</v>
      </c>
      <c r="CG28" s="195">
        <f>'Result Entry'!CH30</f>
        <v>0</v>
      </c>
      <c r="CH28" s="207">
        <f>'Result Entry'!CI30</f>
        <v>0</v>
      </c>
      <c r="CI28" s="207">
        <f>'Result Entry'!CJ30</f>
        <v>0</v>
      </c>
      <c r="CJ28" s="195">
        <f>'Result Entry'!CK30</f>
        <v>0</v>
      </c>
      <c r="CK28" s="195">
        <f>'Result Entry'!CL30</f>
        <v>0</v>
      </c>
      <c r="CL28" s="207">
        <f>'Result Entry'!CM30</f>
        <v>0</v>
      </c>
      <c r="CM28" s="195">
        <f>'Result Entry'!CN30</f>
        <v>0</v>
      </c>
      <c r="CN28" s="195">
        <f>'Result Entry'!CO30</f>
        <v>0</v>
      </c>
      <c r="CO28" s="208">
        <f>'Result Entry'!CP30</f>
        <v>0</v>
      </c>
      <c r="CP28" s="208">
        <f>'Result Entry'!CQ30</f>
        <v>0</v>
      </c>
      <c r="CQ28" s="212" t="str">
        <f>'Result Entry'!CR30</f>
        <v/>
      </c>
      <c r="CR28" s="194">
        <f>'Result Entry'!CS30</f>
        <v>0</v>
      </c>
      <c r="CS28" s="415">
        <f>'Result Entry'!CT30</f>
        <v>0</v>
      </c>
      <c r="CT28" s="454">
        <f>'Result Entry'!CU30</f>
        <v>0</v>
      </c>
      <c r="CU28" s="195">
        <f>'Result Entry'!CV30</f>
        <v>0</v>
      </c>
      <c r="CV28" s="195">
        <f>'Result Entry'!CW30</f>
        <v>0</v>
      </c>
      <c r="CW28" s="207">
        <f>'Result Entry'!CX30</f>
        <v>0</v>
      </c>
      <c r="CX28" s="195">
        <f>'Result Entry'!CY30</f>
        <v>0</v>
      </c>
      <c r="CY28" s="195">
        <f>'Result Entry'!CZ30</f>
        <v>0</v>
      </c>
      <c r="CZ28" s="195" t="str">
        <f>'Result Entry'!DA30</f>
        <v/>
      </c>
      <c r="DA28" s="195">
        <f>'Result Entry'!DB30</f>
        <v>0</v>
      </c>
      <c r="DB28" s="207">
        <f>'Result Entry'!DC30</f>
        <v>0</v>
      </c>
      <c r="DC28" s="207">
        <f>'Result Entry'!DD30</f>
        <v>0</v>
      </c>
      <c r="DD28" s="195">
        <f>'Result Entry'!DE30</f>
        <v>0</v>
      </c>
      <c r="DE28" s="195">
        <f>'Result Entry'!DF30</f>
        <v>0</v>
      </c>
      <c r="DF28" s="207">
        <f>'Result Entry'!DG30</f>
        <v>0</v>
      </c>
      <c r="DG28" s="195">
        <f>'Result Entry'!DH30</f>
        <v>0</v>
      </c>
      <c r="DH28" s="195">
        <f>'Result Entry'!DI30</f>
        <v>0</v>
      </c>
      <c r="DI28" s="207">
        <f>'Result Entry'!DJ30</f>
        <v>0</v>
      </c>
      <c r="DJ28" s="207">
        <f>'Result Entry'!DK30</f>
        <v>0</v>
      </c>
      <c r="DK28" s="207">
        <f>'Result Entry'!DL30</f>
        <v>0</v>
      </c>
      <c r="DL28" s="208">
        <f>'Result Entry'!DM30</f>
        <v>0</v>
      </c>
      <c r="DM28" s="208">
        <f>'Result Entry'!DN30</f>
        <v>0</v>
      </c>
      <c r="DN28" s="212" t="str">
        <f>'Result Entry'!DO30</f>
        <v/>
      </c>
      <c r="DO28" s="194">
        <f>'Result Entry'!DP30</f>
        <v>0</v>
      </c>
      <c r="DP28" s="195">
        <f>'Result Entry'!DQ30</f>
        <v>0</v>
      </c>
      <c r="DQ28" s="195">
        <f>'Result Entry'!DR30</f>
        <v>0</v>
      </c>
      <c r="DR28" s="195">
        <f>'Result Entry'!DS30</f>
        <v>0</v>
      </c>
      <c r="DS28" s="195">
        <f>'Result Entry'!DT30</f>
        <v>0</v>
      </c>
      <c r="DT28" s="209" t="str">
        <f>'Result Entry'!DU30</f>
        <v/>
      </c>
      <c r="DU28" s="194">
        <f>'Result Entry'!DV30</f>
        <v>0</v>
      </c>
      <c r="DV28" s="195">
        <f>'Result Entry'!DW30</f>
        <v>0</v>
      </c>
      <c r="DW28" s="195">
        <f>'Result Entry'!DX30</f>
        <v>0</v>
      </c>
      <c r="DX28" s="195">
        <f>'Result Entry'!DY30</f>
        <v>0</v>
      </c>
      <c r="DY28" s="195">
        <f>'Result Entry'!DZ30</f>
        <v>0</v>
      </c>
      <c r="DZ28" s="197" t="str">
        <f>'Result Entry'!EA30</f>
        <v/>
      </c>
      <c r="EA28" s="194">
        <f>'Result Entry'!EB30</f>
        <v>0</v>
      </c>
      <c r="EB28" s="195">
        <f>'Result Entry'!EC30</f>
        <v>0</v>
      </c>
      <c r="EC28" s="207">
        <f>'Result Entry'!ED30</f>
        <v>0</v>
      </c>
      <c r="ED28" s="195">
        <f>'Result Entry'!EE30</f>
        <v>0</v>
      </c>
      <c r="EE28" s="207">
        <f>'Result Entry'!EF30</f>
        <v>0</v>
      </c>
      <c r="EF28" s="195">
        <f>'Result Entry'!EG30</f>
        <v>0</v>
      </c>
      <c r="EG28" s="195">
        <f>'Result Entry'!EH30</f>
        <v>0</v>
      </c>
      <c r="EH28" s="207">
        <f>'Result Entry'!EI30</f>
        <v>0</v>
      </c>
      <c r="EI28" s="208">
        <f>'Result Entry'!EJ30</f>
        <v>0</v>
      </c>
      <c r="EJ28" s="212" t="str">
        <f>'Result Entry'!EK30</f>
        <v/>
      </c>
      <c r="EK28" s="194">
        <f>'Result Entry'!EL30</f>
        <v>0</v>
      </c>
      <c r="EL28" s="195">
        <f>'Result Entry'!EM30</f>
        <v>0</v>
      </c>
      <c r="EM28" s="198" t="str">
        <f>'Result Entry'!EN30</f>
        <v/>
      </c>
      <c r="EN28" s="194" t="str">
        <f>'Result Entry'!EO30</f>
        <v/>
      </c>
      <c r="EO28" s="195" t="str">
        <f>'Result Entry'!EP30</f>
        <v/>
      </c>
      <c r="EP28" s="199" t="str">
        <f>'Result Entry'!EQ30</f>
        <v/>
      </c>
      <c r="EQ28" s="195" t="str">
        <f>'Result Entry'!ER30</f>
        <v/>
      </c>
      <c r="ER28" s="195" t="str">
        <f>'Result Entry'!ES30</f>
        <v/>
      </c>
      <c r="ES28" s="195" t="str">
        <f>'Result Entry'!ET30</f>
        <v/>
      </c>
      <c r="ET28" s="196" t="str">
        <f>'Result Entry'!EU30</f>
        <v/>
      </c>
      <c r="EU28" s="200" t="str">
        <f>'Result Entry'!EX30</f>
        <v/>
      </c>
    </row>
    <row r="29" spans="1:151" s="201" customFormat="1" ht="17.25" customHeight="1">
      <c r="A29" s="1267"/>
      <c r="B29" s="194">
        <f t="shared" si="1"/>
        <v>0</v>
      </c>
      <c r="C29" s="195">
        <f>'Result Entry'!D31</f>
        <v>0</v>
      </c>
      <c r="D29" s="195">
        <f>'Result Entry'!E31</f>
        <v>0</v>
      </c>
      <c r="E29" s="195">
        <f>'Result Entry'!F31</f>
        <v>0</v>
      </c>
      <c r="F29" s="195">
        <f>'Result Entry'!$G31</f>
        <v>0</v>
      </c>
      <c r="G29" s="195">
        <f>'Result Entry'!$H31</f>
        <v>0</v>
      </c>
      <c r="H29" s="195">
        <f>'Result Entry'!I31</f>
        <v>0</v>
      </c>
      <c r="I29" s="195">
        <f>'Result Entry'!J31</f>
        <v>0</v>
      </c>
      <c r="J29" s="413">
        <f>'Result Entry'!K31</f>
        <v>0</v>
      </c>
      <c r="K29" s="422">
        <f>'Result Entry'!L31</f>
        <v>0</v>
      </c>
      <c r="L29" s="195">
        <f>'Result Entry'!M31</f>
        <v>0</v>
      </c>
      <c r="M29" s="195">
        <f>'Result Entry'!N31</f>
        <v>0</v>
      </c>
      <c r="N29" s="207">
        <f>'Result Entry'!O31</f>
        <v>0</v>
      </c>
      <c r="O29" s="195">
        <f>'Result Entry'!P31</f>
        <v>0</v>
      </c>
      <c r="P29" s="207">
        <f>'Result Entry'!Q31</f>
        <v>0</v>
      </c>
      <c r="Q29" s="195">
        <f>'Result Entry'!R31</f>
        <v>0</v>
      </c>
      <c r="R29" s="208">
        <f>'Result Entry'!S31</f>
        <v>0</v>
      </c>
      <c r="S29" s="408">
        <f>'Result Entry'!T31</f>
        <v>0</v>
      </c>
      <c r="T29" s="469" t="str">
        <f>'Result Entry'!U31</f>
        <v/>
      </c>
      <c r="U29" s="469" t="str">
        <f>'Result Entry'!V31</f>
        <v/>
      </c>
      <c r="V29" s="423" t="str">
        <f>IF('Result Entry'!$ES31="Failed","F",IF(AND('Result Entry'!$ES31="supp.",S29&lt;36),"S",'Result Entry'!W31))</f>
        <v/>
      </c>
      <c r="W29" s="422">
        <f>'Result Entry'!X31</f>
        <v>0</v>
      </c>
      <c r="X29" s="195">
        <f>'Result Entry'!Y31</f>
        <v>0</v>
      </c>
      <c r="Y29" s="195">
        <f>'Result Entry'!Z31</f>
        <v>0</v>
      </c>
      <c r="Z29" s="207">
        <f>'Result Entry'!AA31</f>
        <v>0</v>
      </c>
      <c r="AA29" s="195">
        <f>'Result Entry'!AB31</f>
        <v>0</v>
      </c>
      <c r="AB29" s="207">
        <f>'Result Entry'!AC31</f>
        <v>0</v>
      </c>
      <c r="AC29" s="195">
        <f>'Result Entry'!AD31</f>
        <v>0</v>
      </c>
      <c r="AD29" s="208">
        <f>'Result Entry'!AE31</f>
        <v>0</v>
      </c>
      <c r="AE29" s="408">
        <f>'Result Entry'!AF31</f>
        <v>0</v>
      </c>
      <c r="AF29" s="469" t="str">
        <f>'Result Entry'!AG31</f>
        <v/>
      </c>
      <c r="AG29" s="469" t="str">
        <f>'Result Entry'!AH31</f>
        <v/>
      </c>
      <c r="AH29" s="423" t="str">
        <f>IF('Result Entry'!$ES31="Failed","F",IF(AND('Result Entry'!$ES31="supp.",AE29&lt;36),"S",'Result Entry'!AI31))</f>
        <v/>
      </c>
      <c r="AI29" s="422">
        <f>'Result Entry'!AJ31</f>
        <v>0</v>
      </c>
      <c r="AJ29" s="195">
        <f>'Result Entry'!AK31</f>
        <v>0</v>
      </c>
      <c r="AK29" s="195">
        <f>'Result Entry'!AL31</f>
        <v>0</v>
      </c>
      <c r="AL29" s="207">
        <f>'Result Entry'!AM31</f>
        <v>0</v>
      </c>
      <c r="AM29" s="195">
        <f>'Result Entry'!AN31</f>
        <v>0</v>
      </c>
      <c r="AN29" s="207">
        <f>'Result Entry'!AO31</f>
        <v>0</v>
      </c>
      <c r="AO29" s="195">
        <f>'Result Entry'!AP31</f>
        <v>0</v>
      </c>
      <c r="AP29" s="208">
        <f>'Result Entry'!AQ31</f>
        <v>0</v>
      </c>
      <c r="AQ29" s="408">
        <f>'Result Entry'!AR31</f>
        <v>0</v>
      </c>
      <c r="AR29" s="469" t="str">
        <f>'Result Entry'!AS31</f>
        <v/>
      </c>
      <c r="AS29" s="469" t="str">
        <f>'Result Entry'!AT31</f>
        <v/>
      </c>
      <c r="AT29" s="423" t="str">
        <f>IF('Result Entry'!$ES31="Failed","F",IF(AND('Result Entry'!$ES31="supp.",AQ29&lt;36),"S",'Result Entry'!AU31))</f>
        <v/>
      </c>
      <c r="AU29" s="422">
        <f>'Result Entry'!AV31</f>
        <v>0</v>
      </c>
      <c r="AV29" s="195">
        <f>'Result Entry'!AW31</f>
        <v>0</v>
      </c>
      <c r="AW29" s="195">
        <f>'Result Entry'!AX31</f>
        <v>0</v>
      </c>
      <c r="AX29" s="207">
        <f>'Result Entry'!AY31</f>
        <v>0</v>
      </c>
      <c r="AY29" s="195">
        <f>'Result Entry'!AZ31</f>
        <v>0</v>
      </c>
      <c r="AZ29" s="207">
        <f>'Result Entry'!BA31</f>
        <v>0</v>
      </c>
      <c r="BA29" s="195">
        <f>'Result Entry'!BB31</f>
        <v>0</v>
      </c>
      <c r="BB29" s="208">
        <f>'Result Entry'!BC31</f>
        <v>0</v>
      </c>
      <c r="BC29" s="408">
        <f>'Result Entry'!BD31</f>
        <v>0</v>
      </c>
      <c r="BD29" s="469" t="str">
        <f>'Result Entry'!BE31</f>
        <v/>
      </c>
      <c r="BE29" s="469" t="str">
        <f>'Result Entry'!BF31</f>
        <v/>
      </c>
      <c r="BF29" s="423" t="str">
        <f>IF('Result Entry'!$ES31="Failed","F",IF(AND('Result Entry'!$ES31="supp.",BC29&lt;36),"S",'Result Entry'!BG31))</f>
        <v/>
      </c>
      <c r="BG29" s="422">
        <f>'Result Entry'!BH31</f>
        <v>0</v>
      </c>
      <c r="BH29" s="195">
        <f>'Result Entry'!BI31</f>
        <v>0</v>
      </c>
      <c r="BI29" s="195">
        <f>'Result Entry'!BJ31</f>
        <v>0</v>
      </c>
      <c r="BJ29" s="207">
        <f>'Result Entry'!BK31</f>
        <v>0</v>
      </c>
      <c r="BK29" s="195">
        <f>'Result Entry'!BL31</f>
        <v>0</v>
      </c>
      <c r="BL29" s="207">
        <f>'Result Entry'!BM31</f>
        <v>0</v>
      </c>
      <c r="BM29" s="195">
        <f>'Result Entry'!BN31</f>
        <v>0</v>
      </c>
      <c r="BN29" s="208">
        <f>'Result Entry'!BO31</f>
        <v>0</v>
      </c>
      <c r="BO29" s="408">
        <f>'Result Entry'!BP31</f>
        <v>0</v>
      </c>
      <c r="BP29" s="469" t="str">
        <f>'Result Entry'!BQ31</f>
        <v/>
      </c>
      <c r="BQ29" s="469" t="str">
        <f>'Result Entry'!BR31</f>
        <v/>
      </c>
      <c r="BR29" s="423" t="str">
        <f>IF('Result Entry'!$ES31="Failed","F",IF(AND('Result Entry'!$ES31="supp.",BO29&lt;36),"S",'Result Entry'!BS31))</f>
        <v/>
      </c>
      <c r="BS29" s="422">
        <f>'Result Entry'!BT31</f>
        <v>0</v>
      </c>
      <c r="BT29" s="195">
        <f>'Result Entry'!BU31</f>
        <v>0</v>
      </c>
      <c r="BU29" s="195">
        <f>'Result Entry'!BV31</f>
        <v>0</v>
      </c>
      <c r="BV29" s="207">
        <f>'Result Entry'!BW31</f>
        <v>0</v>
      </c>
      <c r="BW29" s="195">
        <f>'Result Entry'!BX31</f>
        <v>0</v>
      </c>
      <c r="BX29" s="207">
        <f>'Result Entry'!BY31</f>
        <v>0</v>
      </c>
      <c r="BY29" s="195">
        <f>'Result Entry'!BZ31</f>
        <v>0</v>
      </c>
      <c r="BZ29" s="208">
        <f>'Result Entry'!CA31</f>
        <v>0</v>
      </c>
      <c r="CA29" s="408">
        <f>'Result Entry'!CB31</f>
        <v>0</v>
      </c>
      <c r="CB29" s="469" t="str">
        <f>'Result Entry'!CC31</f>
        <v/>
      </c>
      <c r="CC29" s="469" t="str">
        <f>'Result Entry'!CD31</f>
        <v/>
      </c>
      <c r="CD29" s="423" t="str">
        <f>IF('Result Entry'!$ES31="Failed","F",IF(AND('Result Entry'!$ES31="supp.",CA29&lt;36),"S",'Result Entry'!CE31))</f>
        <v/>
      </c>
      <c r="CE29" s="194">
        <f>'Result Entry'!CF31</f>
        <v>0</v>
      </c>
      <c r="CF29" s="415">
        <f>'Result Entry'!CG31</f>
        <v>0</v>
      </c>
      <c r="CG29" s="195">
        <f>'Result Entry'!CH31</f>
        <v>0</v>
      </c>
      <c r="CH29" s="207">
        <f>'Result Entry'!CI31</f>
        <v>0</v>
      </c>
      <c r="CI29" s="207">
        <f>'Result Entry'!CJ31</f>
        <v>0</v>
      </c>
      <c r="CJ29" s="195">
        <f>'Result Entry'!CK31</f>
        <v>0</v>
      </c>
      <c r="CK29" s="195">
        <f>'Result Entry'!CL31</f>
        <v>0</v>
      </c>
      <c r="CL29" s="207">
        <f>'Result Entry'!CM31</f>
        <v>0</v>
      </c>
      <c r="CM29" s="195">
        <f>'Result Entry'!CN31</f>
        <v>0</v>
      </c>
      <c r="CN29" s="195">
        <f>'Result Entry'!CO31</f>
        <v>0</v>
      </c>
      <c r="CO29" s="208">
        <f>'Result Entry'!CP31</f>
        <v>0</v>
      </c>
      <c r="CP29" s="208">
        <f>'Result Entry'!CQ31</f>
        <v>0</v>
      </c>
      <c r="CQ29" s="212" t="str">
        <f>'Result Entry'!CR31</f>
        <v/>
      </c>
      <c r="CR29" s="194">
        <f>'Result Entry'!CS31</f>
        <v>0</v>
      </c>
      <c r="CS29" s="415">
        <f>'Result Entry'!CT31</f>
        <v>0</v>
      </c>
      <c r="CT29" s="454">
        <f>'Result Entry'!CU31</f>
        <v>0</v>
      </c>
      <c r="CU29" s="195">
        <f>'Result Entry'!CV31</f>
        <v>0</v>
      </c>
      <c r="CV29" s="195">
        <f>'Result Entry'!CW31</f>
        <v>0</v>
      </c>
      <c r="CW29" s="207">
        <f>'Result Entry'!CX31</f>
        <v>0</v>
      </c>
      <c r="CX29" s="195">
        <f>'Result Entry'!CY31</f>
        <v>0</v>
      </c>
      <c r="CY29" s="195">
        <f>'Result Entry'!CZ31</f>
        <v>0</v>
      </c>
      <c r="CZ29" s="195" t="str">
        <f>'Result Entry'!DA31</f>
        <v/>
      </c>
      <c r="DA29" s="195">
        <f>'Result Entry'!DB31</f>
        <v>0</v>
      </c>
      <c r="DB29" s="207">
        <f>'Result Entry'!DC31</f>
        <v>0</v>
      </c>
      <c r="DC29" s="207">
        <f>'Result Entry'!DD31</f>
        <v>0</v>
      </c>
      <c r="DD29" s="195">
        <f>'Result Entry'!DE31</f>
        <v>0</v>
      </c>
      <c r="DE29" s="195">
        <f>'Result Entry'!DF31</f>
        <v>0</v>
      </c>
      <c r="DF29" s="207">
        <f>'Result Entry'!DG31</f>
        <v>0</v>
      </c>
      <c r="DG29" s="195">
        <f>'Result Entry'!DH31</f>
        <v>0</v>
      </c>
      <c r="DH29" s="195">
        <f>'Result Entry'!DI31</f>
        <v>0</v>
      </c>
      <c r="DI29" s="207">
        <f>'Result Entry'!DJ31</f>
        <v>0</v>
      </c>
      <c r="DJ29" s="207">
        <f>'Result Entry'!DK31</f>
        <v>0</v>
      </c>
      <c r="DK29" s="207">
        <f>'Result Entry'!DL31</f>
        <v>0</v>
      </c>
      <c r="DL29" s="208">
        <f>'Result Entry'!DM31</f>
        <v>0</v>
      </c>
      <c r="DM29" s="208">
        <f>'Result Entry'!DN31</f>
        <v>0</v>
      </c>
      <c r="DN29" s="212" t="str">
        <f>'Result Entry'!DO31</f>
        <v/>
      </c>
      <c r="DO29" s="194">
        <f>'Result Entry'!DP31</f>
        <v>0</v>
      </c>
      <c r="DP29" s="195">
        <f>'Result Entry'!DQ31</f>
        <v>0</v>
      </c>
      <c r="DQ29" s="195">
        <f>'Result Entry'!DR31</f>
        <v>0</v>
      </c>
      <c r="DR29" s="195">
        <f>'Result Entry'!DS31</f>
        <v>0</v>
      </c>
      <c r="DS29" s="195">
        <f>'Result Entry'!DT31</f>
        <v>0</v>
      </c>
      <c r="DT29" s="209" t="str">
        <f>'Result Entry'!DU31</f>
        <v/>
      </c>
      <c r="DU29" s="194">
        <f>'Result Entry'!DV31</f>
        <v>0</v>
      </c>
      <c r="DV29" s="195">
        <f>'Result Entry'!DW31</f>
        <v>0</v>
      </c>
      <c r="DW29" s="195">
        <f>'Result Entry'!DX31</f>
        <v>0</v>
      </c>
      <c r="DX29" s="195">
        <f>'Result Entry'!DY31</f>
        <v>0</v>
      </c>
      <c r="DY29" s="195">
        <f>'Result Entry'!DZ31</f>
        <v>0</v>
      </c>
      <c r="DZ29" s="197" t="str">
        <f>'Result Entry'!EA31</f>
        <v/>
      </c>
      <c r="EA29" s="194">
        <f>'Result Entry'!EB31</f>
        <v>0</v>
      </c>
      <c r="EB29" s="195">
        <f>'Result Entry'!EC31</f>
        <v>0</v>
      </c>
      <c r="EC29" s="207">
        <f>'Result Entry'!ED31</f>
        <v>0</v>
      </c>
      <c r="ED29" s="195">
        <f>'Result Entry'!EE31</f>
        <v>0</v>
      </c>
      <c r="EE29" s="207">
        <f>'Result Entry'!EF31</f>
        <v>0</v>
      </c>
      <c r="EF29" s="195">
        <f>'Result Entry'!EG31</f>
        <v>0</v>
      </c>
      <c r="EG29" s="195">
        <f>'Result Entry'!EH31</f>
        <v>0</v>
      </c>
      <c r="EH29" s="207">
        <f>'Result Entry'!EI31</f>
        <v>0</v>
      </c>
      <c r="EI29" s="208">
        <f>'Result Entry'!EJ31</f>
        <v>0</v>
      </c>
      <c r="EJ29" s="212" t="str">
        <f>'Result Entry'!EK31</f>
        <v/>
      </c>
      <c r="EK29" s="194">
        <f>'Result Entry'!EL31</f>
        <v>0</v>
      </c>
      <c r="EL29" s="195">
        <f>'Result Entry'!EM31</f>
        <v>0</v>
      </c>
      <c r="EM29" s="198" t="str">
        <f>'Result Entry'!EN31</f>
        <v/>
      </c>
      <c r="EN29" s="194" t="str">
        <f>'Result Entry'!EO31</f>
        <v/>
      </c>
      <c r="EO29" s="195" t="str">
        <f>'Result Entry'!EP31</f>
        <v/>
      </c>
      <c r="EP29" s="199" t="str">
        <f>'Result Entry'!EQ31</f>
        <v/>
      </c>
      <c r="EQ29" s="195" t="str">
        <f>'Result Entry'!ER31</f>
        <v/>
      </c>
      <c r="ER29" s="195" t="str">
        <f>'Result Entry'!ES31</f>
        <v/>
      </c>
      <c r="ES29" s="195" t="str">
        <f>'Result Entry'!ET31</f>
        <v/>
      </c>
      <c r="ET29" s="196" t="str">
        <f>'Result Entry'!EU31</f>
        <v/>
      </c>
      <c r="EU29" s="200" t="str">
        <f>'Result Entry'!EX31</f>
        <v/>
      </c>
    </row>
    <row r="30" spans="1:151" s="201" customFormat="1" ht="17.25" customHeight="1">
      <c r="A30" s="1267"/>
      <c r="B30" s="194">
        <f t="shared" si="1"/>
        <v>0</v>
      </c>
      <c r="C30" s="195">
        <f>'Result Entry'!D32</f>
        <v>0</v>
      </c>
      <c r="D30" s="195">
        <f>'Result Entry'!E32</f>
        <v>0</v>
      </c>
      <c r="E30" s="195">
        <f>'Result Entry'!F32</f>
        <v>0</v>
      </c>
      <c r="F30" s="195">
        <f>'Result Entry'!$G32</f>
        <v>0</v>
      </c>
      <c r="G30" s="195">
        <f>'Result Entry'!$H32</f>
        <v>0</v>
      </c>
      <c r="H30" s="195">
        <f>'Result Entry'!I32</f>
        <v>0</v>
      </c>
      <c r="I30" s="195">
        <f>'Result Entry'!J32</f>
        <v>0</v>
      </c>
      <c r="J30" s="413">
        <f>'Result Entry'!K32</f>
        <v>0</v>
      </c>
      <c r="K30" s="422">
        <f>'Result Entry'!L32</f>
        <v>0</v>
      </c>
      <c r="L30" s="195">
        <f>'Result Entry'!M32</f>
        <v>0</v>
      </c>
      <c r="M30" s="195">
        <f>'Result Entry'!N32</f>
        <v>0</v>
      </c>
      <c r="N30" s="207">
        <f>'Result Entry'!O32</f>
        <v>0</v>
      </c>
      <c r="O30" s="195">
        <f>'Result Entry'!P32</f>
        <v>0</v>
      </c>
      <c r="P30" s="207">
        <f>'Result Entry'!Q32</f>
        <v>0</v>
      </c>
      <c r="Q30" s="195">
        <f>'Result Entry'!R32</f>
        <v>0</v>
      </c>
      <c r="R30" s="208">
        <f>'Result Entry'!S32</f>
        <v>0</v>
      </c>
      <c r="S30" s="408">
        <f>'Result Entry'!T32</f>
        <v>0</v>
      </c>
      <c r="T30" s="469" t="str">
        <f>'Result Entry'!U32</f>
        <v/>
      </c>
      <c r="U30" s="469" t="str">
        <f>'Result Entry'!V32</f>
        <v/>
      </c>
      <c r="V30" s="423" t="str">
        <f>IF('Result Entry'!$ES32="Failed","F",IF(AND('Result Entry'!$ES32="supp.",S30&lt;36),"S",'Result Entry'!W32))</f>
        <v/>
      </c>
      <c r="W30" s="422">
        <f>'Result Entry'!X32</f>
        <v>0</v>
      </c>
      <c r="X30" s="195">
        <f>'Result Entry'!Y32</f>
        <v>0</v>
      </c>
      <c r="Y30" s="195">
        <f>'Result Entry'!Z32</f>
        <v>0</v>
      </c>
      <c r="Z30" s="207">
        <f>'Result Entry'!AA32</f>
        <v>0</v>
      </c>
      <c r="AA30" s="195">
        <f>'Result Entry'!AB32</f>
        <v>0</v>
      </c>
      <c r="AB30" s="207">
        <f>'Result Entry'!AC32</f>
        <v>0</v>
      </c>
      <c r="AC30" s="195">
        <f>'Result Entry'!AD32</f>
        <v>0</v>
      </c>
      <c r="AD30" s="208">
        <f>'Result Entry'!AE32</f>
        <v>0</v>
      </c>
      <c r="AE30" s="408">
        <f>'Result Entry'!AF32</f>
        <v>0</v>
      </c>
      <c r="AF30" s="469" t="str">
        <f>'Result Entry'!AG32</f>
        <v/>
      </c>
      <c r="AG30" s="469" t="str">
        <f>'Result Entry'!AH32</f>
        <v/>
      </c>
      <c r="AH30" s="423" t="str">
        <f>IF('Result Entry'!$ES32="Failed","F",IF(AND('Result Entry'!$ES32="supp.",AE30&lt;36),"S",'Result Entry'!AI32))</f>
        <v/>
      </c>
      <c r="AI30" s="422">
        <f>'Result Entry'!AJ32</f>
        <v>0</v>
      </c>
      <c r="AJ30" s="195">
        <f>'Result Entry'!AK32</f>
        <v>0</v>
      </c>
      <c r="AK30" s="195">
        <f>'Result Entry'!AL32</f>
        <v>0</v>
      </c>
      <c r="AL30" s="207">
        <f>'Result Entry'!AM32</f>
        <v>0</v>
      </c>
      <c r="AM30" s="195">
        <f>'Result Entry'!AN32</f>
        <v>0</v>
      </c>
      <c r="AN30" s="207">
        <f>'Result Entry'!AO32</f>
        <v>0</v>
      </c>
      <c r="AO30" s="195">
        <f>'Result Entry'!AP32</f>
        <v>0</v>
      </c>
      <c r="AP30" s="208">
        <f>'Result Entry'!AQ32</f>
        <v>0</v>
      </c>
      <c r="AQ30" s="408">
        <f>'Result Entry'!AR32</f>
        <v>0</v>
      </c>
      <c r="AR30" s="469" t="str">
        <f>'Result Entry'!AS32</f>
        <v/>
      </c>
      <c r="AS30" s="469" t="str">
        <f>'Result Entry'!AT32</f>
        <v/>
      </c>
      <c r="AT30" s="423" t="str">
        <f>IF('Result Entry'!$ES32="Failed","F",IF(AND('Result Entry'!$ES32="supp.",AQ30&lt;36),"S",'Result Entry'!AU32))</f>
        <v/>
      </c>
      <c r="AU30" s="422">
        <f>'Result Entry'!AV32</f>
        <v>0</v>
      </c>
      <c r="AV30" s="195">
        <f>'Result Entry'!AW32</f>
        <v>0</v>
      </c>
      <c r="AW30" s="195">
        <f>'Result Entry'!AX32</f>
        <v>0</v>
      </c>
      <c r="AX30" s="207">
        <f>'Result Entry'!AY32</f>
        <v>0</v>
      </c>
      <c r="AY30" s="195">
        <f>'Result Entry'!AZ32</f>
        <v>0</v>
      </c>
      <c r="AZ30" s="207">
        <f>'Result Entry'!BA32</f>
        <v>0</v>
      </c>
      <c r="BA30" s="195">
        <f>'Result Entry'!BB32</f>
        <v>0</v>
      </c>
      <c r="BB30" s="208">
        <f>'Result Entry'!BC32</f>
        <v>0</v>
      </c>
      <c r="BC30" s="408">
        <f>'Result Entry'!BD32</f>
        <v>0</v>
      </c>
      <c r="BD30" s="469" t="str">
        <f>'Result Entry'!BE32</f>
        <v/>
      </c>
      <c r="BE30" s="469" t="str">
        <f>'Result Entry'!BF32</f>
        <v/>
      </c>
      <c r="BF30" s="423" t="str">
        <f>IF('Result Entry'!$ES32="Failed","F",IF(AND('Result Entry'!$ES32="supp.",BC30&lt;36),"S",'Result Entry'!BG32))</f>
        <v/>
      </c>
      <c r="BG30" s="422">
        <f>'Result Entry'!BH32</f>
        <v>0</v>
      </c>
      <c r="BH30" s="195">
        <f>'Result Entry'!BI32</f>
        <v>0</v>
      </c>
      <c r="BI30" s="195">
        <f>'Result Entry'!BJ32</f>
        <v>0</v>
      </c>
      <c r="BJ30" s="207">
        <f>'Result Entry'!BK32</f>
        <v>0</v>
      </c>
      <c r="BK30" s="195">
        <f>'Result Entry'!BL32</f>
        <v>0</v>
      </c>
      <c r="BL30" s="207">
        <f>'Result Entry'!BM32</f>
        <v>0</v>
      </c>
      <c r="BM30" s="195">
        <f>'Result Entry'!BN32</f>
        <v>0</v>
      </c>
      <c r="BN30" s="208">
        <f>'Result Entry'!BO32</f>
        <v>0</v>
      </c>
      <c r="BO30" s="408">
        <f>'Result Entry'!BP32</f>
        <v>0</v>
      </c>
      <c r="BP30" s="469" t="str">
        <f>'Result Entry'!BQ32</f>
        <v/>
      </c>
      <c r="BQ30" s="469" t="str">
        <f>'Result Entry'!BR32</f>
        <v/>
      </c>
      <c r="BR30" s="423" t="str">
        <f>IF('Result Entry'!$ES32="Failed","F",IF(AND('Result Entry'!$ES32="supp.",BO30&lt;36),"S",'Result Entry'!BS32))</f>
        <v/>
      </c>
      <c r="BS30" s="422">
        <f>'Result Entry'!BT32</f>
        <v>0</v>
      </c>
      <c r="BT30" s="195">
        <f>'Result Entry'!BU32</f>
        <v>0</v>
      </c>
      <c r="BU30" s="195">
        <f>'Result Entry'!BV32</f>
        <v>0</v>
      </c>
      <c r="BV30" s="207">
        <f>'Result Entry'!BW32</f>
        <v>0</v>
      </c>
      <c r="BW30" s="195">
        <f>'Result Entry'!BX32</f>
        <v>0</v>
      </c>
      <c r="BX30" s="207">
        <f>'Result Entry'!BY32</f>
        <v>0</v>
      </c>
      <c r="BY30" s="195">
        <f>'Result Entry'!BZ32</f>
        <v>0</v>
      </c>
      <c r="BZ30" s="208">
        <f>'Result Entry'!CA32</f>
        <v>0</v>
      </c>
      <c r="CA30" s="408">
        <f>'Result Entry'!CB32</f>
        <v>0</v>
      </c>
      <c r="CB30" s="469" t="str">
        <f>'Result Entry'!CC32</f>
        <v/>
      </c>
      <c r="CC30" s="469" t="str">
        <f>'Result Entry'!CD32</f>
        <v/>
      </c>
      <c r="CD30" s="423" t="str">
        <f>IF('Result Entry'!$ES32="Failed","F",IF(AND('Result Entry'!$ES32="supp.",CA30&lt;36),"S",'Result Entry'!CE32))</f>
        <v/>
      </c>
      <c r="CE30" s="194">
        <f>'Result Entry'!CF32</f>
        <v>0</v>
      </c>
      <c r="CF30" s="415">
        <f>'Result Entry'!CG32</f>
        <v>0</v>
      </c>
      <c r="CG30" s="195">
        <f>'Result Entry'!CH32</f>
        <v>0</v>
      </c>
      <c r="CH30" s="207">
        <f>'Result Entry'!CI32</f>
        <v>0</v>
      </c>
      <c r="CI30" s="207">
        <f>'Result Entry'!CJ32</f>
        <v>0</v>
      </c>
      <c r="CJ30" s="195">
        <f>'Result Entry'!CK32</f>
        <v>0</v>
      </c>
      <c r="CK30" s="195">
        <f>'Result Entry'!CL32</f>
        <v>0</v>
      </c>
      <c r="CL30" s="207">
        <f>'Result Entry'!CM32</f>
        <v>0</v>
      </c>
      <c r="CM30" s="195">
        <f>'Result Entry'!CN32</f>
        <v>0</v>
      </c>
      <c r="CN30" s="195">
        <f>'Result Entry'!CO32</f>
        <v>0</v>
      </c>
      <c r="CO30" s="208">
        <f>'Result Entry'!CP32</f>
        <v>0</v>
      </c>
      <c r="CP30" s="208">
        <f>'Result Entry'!CQ32</f>
        <v>0</v>
      </c>
      <c r="CQ30" s="212" t="str">
        <f>'Result Entry'!CR32</f>
        <v/>
      </c>
      <c r="CR30" s="194">
        <f>'Result Entry'!CS32</f>
        <v>0</v>
      </c>
      <c r="CS30" s="415">
        <f>'Result Entry'!CT32</f>
        <v>0</v>
      </c>
      <c r="CT30" s="454">
        <f>'Result Entry'!CU32</f>
        <v>0</v>
      </c>
      <c r="CU30" s="195">
        <f>'Result Entry'!CV32</f>
        <v>0</v>
      </c>
      <c r="CV30" s="195">
        <f>'Result Entry'!CW32</f>
        <v>0</v>
      </c>
      <c r="CW30" s="207">
        <f>'Result Entry'!CX32</f>
        <v>0</v>
      </c>
      <c r="CX30" s="195">
        <f>'Result Entry'!CY32</f>
        <v>0</v>
      </c>
      <c r="CY30" s="195">
        <f>'Result Entry'!CZ32</f>
        <v>0</v>
      </c>
      <c r="CZ30" s="195" t="str">
        <f>'Result Entry'!DA32</f>
        <v/>
      </c>
      <c r="DA30" s="195">
        <f>'Result Entry'!DB32</f>
        <v>0</v>
      </c>
      <c r="DB30" s="207">
        <f>'Result Entry'!DC32</f>
        <v>0</v>
      </c>
      <c r="DC30" s="207">
        <f>'Result Entry'!DD32</f>
        <v>0</v>
      </c>
      <c r="DD30" s="195">
        <f>'Result Entry'!DE32</f>
        <v>0</v>
      </c>
      <c r="DE30" s="195">
        <f>'Result Entry'!DF32</f>
        <v>0</v>
      </c>
      <c r="DF30" s="207">
        <f>'Result Entry'!DG32</f>
        <v>0</v>
      </c>
      <c r="DG30" s="195">
        <f>'Result Entry'!DH32</f>
        <v>0</v>
      </c>
      <c r="DH30" s="195">
        <f>'Result Entry'!DI32</f>
        <v>0</v>
      </c>
      <c r="DI30" s="207">
        <f>'Result Entry'!DJ32</f>
        <v>0</v>
      </c>
      <c r="DJ30" s="207">
        <f>'Result Entry'!DK32</f>
        <v>0</v>
      </c>
      <c r="DK30" s="207">
        <f>'Result Entry'!DL32</f>
        <v>0</v>
      </c>
      <c r="DL30" s="208">
        <f>'Result Entry'!DM32</f>
        <v>0</v>
      </c>
      <c r="DM30" s="208">
        <f>'Result Entry'!DN32</f>
        <v>0</v>
      </c>
      <c r="DN30" s="212" t="str">
        <f>'Result Entry'!DO32</f>
        <v/>
      </c>
      <c r="DO30" s="194">
        <f>'Result Entry'!DP32</f>
        <v>0</v>
      </c>
      <c r="DP30" s="195">
        <f>'Result Entry'!DQ32</f>
        <v>0</v>
      </c>
      <c r="DQ30" s="195">
        <f>'Result Entry'!DR32</f>
        <v>0</v>
      </c>
      <c r="DR30" s="195">
        <f>'Result Entry'!DS32</f>
        <v>0</v>
      </c>
      <c r="DS30" s="195">
        <f>'Result Entry'!DT32</f>
        <v>0</v>
      </c>
      <c r="DT30" s="209" t="str">
        <f>'Result Entry'!DU32</f>
        <v/>
      </c>
      <c r="DU30" s="194">
        <f>'Result Entry'!DV32</f>
        <v>0</v>
      </c>
      <c r="DV30" s="195">
        <f>'Result Entry'!DW32</f>
        <v>0</v>
      </c>
      <c r="DW30" s="195">
        <f>'Result Entry'!DX32</f>
        <v>0</v>
      </c>
      <c r="DX30" s="195">
        <f>'Result Entry'!DY32</f>
        <v>0</v>
      </c>
      <c r="DY30" s="195">
        <f>'Result Entry'!DZ32</f>
        <v>0</v>
      </c>
      <c r="DZ30" s="197" t="str">
        <f>'Result Entry'!EA32</f>
        <v/>
      </c>
      <c r="EA30" s="194">
        <f>'Result Entry'!EB32</f>
        <v>0</v>
      </c>
      <c r="EB30" s="195">
        <f>'Result Entry'!EC32</f>
        <v>0</v>
      </c>
      <c r="EC30" s="207">
        <f>'Result Entry'!ED32</f>
        <v>0</v>
      </c>
      <c r="ED30" s="195">
        <f>'Result Entry'!EE32</f>
        <v>0</v>
      </c>
      <c r="EE30" s="207">
        <f>'Result Entry'!EF32</f>
        <v>0</v>
      </c>
      <c r="EF30" s="195">
        <f>'Result Entry'!EG32</f>
        <v>0</v>
      </c>
      <c r="EG30" s="195">
        <f>'Result Entry'!EH32</f>
        <v>0</v>
      </c>
      <c r="EH30" s="207">
        <f>'Result Entry'!EI32</f>
        <v>0</v>
      </c>
      <c r="EI30" s="208">
        <f>'Result Entry'!EJ32</f>
        <v>0</v>
      </c>
      <c r="EJ30" s="212" t="str">
        <f>'Result Entry'!EK32</f>
        <v/>
      </c>
      <c r="EK30" s="194">
        <f>'Result Entry'!EL32</f>
        <v>0</v>
      </c>
      <c r="EL30" s="195">
        <f>'Result Entry'!EM32</f>
        <v>0</v>
      </c>
      <c r="EM30" s="198" t="str">
        <f>'Result Entry'!EN32</f>
        <v/>
      </c>
      <c r="EN30" s="194" t="str">
        <f>'Result Entry'!EO32</f>
        <v/>
      </c>
      <c r="EO30" s="195" t="str">
        <f>'Result Entry'!EP32</f>
        <v/>
      </c>
      <c r="EP30" s="199" t="str">
        <f>'Result Entry'!EQ32</f>
        <v/>
      </c>
      <c r="EQ30" s="195" t="str">
        <f>'Result Entry'!ER32</f>
        <v/>
      </c>
      <c r="ER30" s="195" t="str">
        <f>'Result Entry'!ES32</f>
        <v/>
      </c>
      <c r="ES30" s="195" t="str">
        <f>'Result Entry'!ET32</f>
        <v/>
      </c>
      <c r="ET30" s="196" t="str">
        <f>'Result Entry'!EU32</f>
        <v/>
      </c>
      <c r="EU30" s="200" t="str">
        <f>'Result Entry'!EX32</f>
        <v/>
      </c>
    </row>
    <row r="31" spans="1:151" s="201" customFormat="1" ht="17.25" customHeight="1">
      <c r="A31" s="1267"/>
      <c r="B31" s="194">
        <f t="shared" si="1"/>
        <v>0</v>
      </c>
      <c r="C31" s="195">
        <f>'Result Entry'!D33</f>
        <v>0</v>
      </c>
      <c r="D31" s="195">
        <f>'Result Entry'!E33</f>
        <v>0</v>
      </c>
      <c r="E31" s="195">
        <f>'Result Entry'!F33</f>
        <v>0</v>
      </c>
      <c r="F31" s="195">
        <f>'Result Entry'!$G33</f>
        <v>0</v>
      </c>
      <c r="G31" s="195">
        <f>'Result Entry'!$H33</f>
        <v>0</v>
      </c>
      <c r="H31" s="195">
        <f>'Result Entry'!I33</f>
        <v>0</v>
      </c>
      <c r="I31" s="195">
        <f>'Result Entry'!J33</f>
        <v>0</v>
      </c>
      <c r="J31" s="413">
        <f>'Result Entry'!K33</f>
        <v>0</v>
      </c>
      <c r="K31" s="422">
        <f>'Result Entry'!L33</f>
        <v>0</v>
      </c>
      <c r="L31" s="195">
        <f>'Result Entry'!M33</f>
        <v>0</v>
      </c>
      <c r="M31" s="195">
        <f>'Result Entry'!N33</f>
        <v>0</v>
      </c>
      <c r="N31" s="207">
        <f>'Result Entry'!O33</f>
        <v>0</v>
      </c>
      <c r="O31" s="195">
        <f>'Result Entry'!P33</f>
        <v>0</v>
      </c>
      <c r="P31" s="207">
        <f>'Result Entry'!Q33</f>
        <v>0</v>
      </c>
      <c r="Q31" s="195">
        <f>'Result Entry'!R33</f>
        <v>0</v>
      </c>
      <c r="R31" s="208">
        <f>'Result Entry'!S33</f>
        <v>0</v>
      </c>
      <c r="S31" s="408">
        <f>'Result Entry'!T33</f>
        <v>0</v>
      </c>
      <c r="T31" s="469" t="str">
        <f>'Result Entry'!U33</f>
        <v/>
      </c>
      <c r="U31" s="469" t="str">
        <f>'Result Entry'!V33</f>
        <v/>
      </c>
      <c r="V31" s="423" t="str">
        <f>IF('Result Entry'!$ES33="Failed","F",IF(AND('Result Entry'!$ES33="supp.",S31&lt;36),"S",'Result Entry'!W33))</f>
        <v/>
      </c>
      <c r="W31" s="422">
        <f>'Result Entry'!X33</f>
        <v>0</v>
      </c>
      <c r="X31" s="195">
        <f>'Result Entry'!Y33</f>
        <v>0</v>
      </c>
      <c r="Y31" s="195">
        <f>'Result Entry'!Z33</f>
        <v>0</v>
      </c>
      <c r="Z31" s="207">
        <f>'Result Entry'!AA33</f>
        <v>0</v>
      </c>
      <c r="AA31" s="195">
        <f>'Result Entry'!AB33</f>
        <v>0</v>
      </c>
      <c r="AB31" s="207">
        <f>'Result Entry'!AC33</f>
        <v>0</v>
      </c>
      <c r="AC31" s="195">
        <f>'Result Entry'!AD33</f>
        <v>0</v>
      </c>
      <c r="AD31" s="208">
        <f>'Result Entry'!AE33</f>
        <v>0</v>
      </c>
      <c r="AE31" s="408">
        <f>'Result Entry'!AF33</f>
        <v>0</v>
      </c>
      <c r="AF31" s="469" t="str">
        <f>'Result Entry'!AG33</f>
        <v/>
      </c>
      <c r="AG31" s="469" t="str">
        <f>'Result Entry'!AH33</f>
        <v/>
      </c>
      <c r="AH31" s="423" t="str">
        <f>IF('Result Entry'!$ES33="Failed","F",IF(AND('Result Entry'!$ES33="supp.",AE31&lt;36),"S",'Result Entry'!AI33))</f>
        <v/>
      </c>
      <c r="AI31" s="422">
        <f>'Result Entry'!AJ33</f>
        <v>0</v>
      </c>
      <c r="AJ31" s="195">
        <f>'Result Entry'!AK33</f>
        <v>0</v>
      </c>
      <c r="AK31" s="195">
        <f>'Result Entry'!AL33</f>
        <v>0</v>
      </c>
      <c r="AL31" s="207">
        <f>'Result Entry'!AM33</f>
        <v>0</v>
      </c>
      <c r="AM31" s="195">
        <f>'Result Entry'!AN33</f>
        <v>0</v>
      </c>
      <c r="AN31" s="207">
        <f>'Result Entry'!AO33</f>
        <v>0</v>
      </c>
      <c r="AO31" s="195">
        <f>'Result Entry'!AP33</f>
        <v>0</v>
      </c>
      <c r="AP31" s="208">
        <f>'Result Entry'!AQ33</f>
        <v>0</v>
      </c>
      <c r="AQ31" s="408">
        <f>'Result Entry'!AR33</f>
        <v>0</v>
      </c>
      <c r="AR31" s="469" t="str">
        <f>'Result Entry'!AS33</f>
        <v/>
      </c>
      <c r="AS31" s="469" t="str">
        <f>'Result Entry'!AT33</f>
        <v/>
      </c>
      <c r="AT31" s="423" t="str">
        <f>IF('Result Entry'!$ES33="Failed","F",IF(AND('Result Entry'!$ES33="supp.",AQ31&lt;36),"S",'Result Entry'!AU33))</f>
        <v/>
      </c>
      <c r="AU31" s="422">
        <f>'Result Entry'!AV33</f>
        <v>0</v>
      </c>
      <c r="AV31" s="195">
        <f>'Result Entry'!AW33</f>
        <v>0</v>
      </c>
      <c r="AW31" s="195">
        <f>'Result Entry'!AX33</f>
        <v>0</v>
      </c>
      <c r="AX31" s="207">
        <f>'Result Entry'!AY33</f>
        <v>0</v>
      </c>
      <c r="AY31" s="195">
        <f>'Result Entry'!AZ33</f>
        <v>0</v>
      </c>
      <c r="AZ31" s="207">
        <f>'Result Entry'!BA33</f>
        <v>0</v>
      </c>
      <c r="BA31" s="195">
        <f>'Result Entry'!BB33</f>
        <v>0</v>
      </c>
      <c r="BB31" s="208">
        <f>'Result Entry'!BC33</f>
        <v>0</v>
      </c>
      <c r="BC31" s="408">
        <f>'Result Entry'!BD33</f>
        <v>0</v>
      </c>
      <c r="BD31" s="469" t="str">
        <f>'Result Entry'!BE33</f>
        <v/>
      </c>
      <c r="BE31" s="469" t="str">
        <f>'Result Entry'!BF33</f>
        <v/>
      </c>
      <c r="BF31" s="423" t="str">
        <f>IF('Result Entry'!$ES33="Failed","F",IF(AND('Result Entry'!$ES33="supp.",BC31&lt;36),"S",'Result Entry'!BG33))</f>
        <v/>
      </c>
      <c r="BG31" s="422">
        <f>'Result Entry'!BH33</f>
        <v>0</v>
      </c>
      <c r="BH31" s="195">
        <f>'Result Entry'!BI33</f>
        <v>0</v>
      </c>
      <c r="BI31" s="195">
        <f>'Result Entry'!BJ33</f>
        <v>0</v>
      </c>
      <c r="BJ31" s="207">
        <f>'Result Entry'!BK33</f>
        <v>0</v>
      </c>
      <c r="BK31" s="195">
        <f>'Result Entry'!BL33</f>
        <v>0</v>
      </c>
      <c r="BL31" s="207">
        <f>'Result Entry'!BM33</f>
        <v>0</v>
      </c>
      <c r="BM31" s="195">
        <f>'Result Entry'!BN33</f>
        <v>0</v>
      </c>
      <c r="BN31" s="208">
        <f>'Result Entry'!BO33</f>
        <v>0</v>
      </c>
      <c r="BO31" s="408">
        <f>'Result Entry'!BP33</f>
        <v>0</v>
      </c>
      <c r="BP31" s="469" t="str">
        <f>'Result Entry'!BQ33</f>
        <v/>
      </c>
      <c r="BQ31" s="469" t="str">
        <f>'Result Entry'!BR33</f>
        <v/>
      </c>
      <c r="BR31" s="423" t="str">
        <f>IF('Result Entry'!$ES33="Failed","F",IF(AND('Result Entry'!$ES33="supp.",BO31&lt;36),"S",'Result Entry'!BS33))</f>
        <v/>
      </c>
      <c r="BS31" s="422">
        <f>'Result Entry'!BT33</f>
        <v>0</v>
      </c>
      <c r="BT31" s="195">
        <f>'Result Entry'!BU33</f>
        <v>0</v>
      </c>
      <c r="BU31" s="195">
        <f>'Result Entry'!BV33</f>
        <v>0</v>
      </c>
      <c r="BV31" s="207">
        <f>'Result Entry'!BW33</f>
        <v>0</v>
      </c>
      <c r="BW31" s="195">
        <f>'Result Entry'!BX33</f>
        <v>0</v>
      </c>
      <c r="BX31" s="207">
        <f>'Result Entry'!BY33</f>
        <v>0</v>
      </c>
      <c r="BY31" s="195">
        <f>'Result Entry'!BZ33</f>
        <v>0</v>
      </c>
      <c r="BZ31" s="208">
        <f>'Result Entry'!CA33</f>
        <v>0</v>
      </c>
      <c r="CA31" s="408">
        <f>'Result Entry'!CB33</f>
        <v>0</v>
      </c>
      <c r="CB31" s="469" t="str">
        <f>'Result Entry'!CC33</f>
        <v/>
      </c>
      <c r="CC31" s="469" t="str">
        <f>'Result Entry'!CD33</f>
        <v/>
      </c>
      <c r="CD31" s="423" t="str">
        <f>IF('Result Entry'!$ES33="Failed","F",IF(AND('Result Entry'!$ES33="supp.",CA31&lt;36),"S",'Result Entry'!CE33))</f>
        <v/>
      </c>
      <c r="CE31" s="194">
        <f>'Result Entry'!CF33</f>
        <v>0</v>
      </c>
      <c r="CF31" s="415">
        <f>'Result Entry'!CG33</f>
        <v>0</v>
      </c>
      <c r="CG31" s="195">
        <f>'Result Entry'!CH33</f>
        <v>0</v>
      </c>
      <c r="CH31" s="207">
        <f>'Result Entry'!CI33</f>
        <v>0</v>
      </c>
      <c r="CI31" s="207">
        <f>'Result Entry'!CJ33</f>
        <v>0</v>
      </c>
      <c r="CJ31" s="195">
        <f>'Result Entry'!CK33</f>
        <v>0</v>
      </c>
      <c r="CK31" s="195">
        <f>'Result Entry'!CL33</f>
        <v>0</v>
      </c>
      <c r="CL31" s="207">
        <f>'Result Entry'!CM33</f>
        <v>0</v>
      </c>
      <c r="CM31" s="195">
        <f>'Result Entry'!CN33</f>
        <v>0</v>
      </c>
      <c r="CN31" s="195">
        <f>'Result Entry'!CO33</f>
        <v>0</v>
      </c>
      <c r="CO31" s="208">
        <f>'Result Entry'!CP33</f>
        <v>0</v>
      </c>
      <c r="CP31" s="208">
        <f>'Result Entry'!CQ33</f>
        <v>0</v>
      </c>
      <c r="CQ31" s="212" t="str">
        <f>'Result Entry'!CR33</f>
        <v/>
      </c>
      <c r="CR31" s="194">
        <f>'Result Entry'!CS33</f>
        <v>0</v>
      </c>
      <c r="CS31" s="415">
        <f>'Result Entry'!CT33</f>
        <v>0</v>
      </c>
      <c r="CT31" s="454">
        <f>'Result Entry'!CU33</f>
        <v>0</v>
      </c>
      <c r="CU31" s="195">
        <f>'Result Entry'!CV33</f>
        <v>0</v>
      </c>
      <c r="CV31" s="195">
        <f>'Result Entry'!CW33</f>
        <v>0</v>
      </c>
      <c r="CW31" s="207">
        <f>'Result Entry'!CX33</f>
        <v>0</v>
      </c>
      <c r="CX31" s="195">
        <f>'Result Entry'!CY33</f>
        <v>0</v>
      </c>
      <c r="CY31" s="195">
        <f>'Result Entry'!CZ33</f>
        <v>0</v>
      </c>
      <c r="CZ31" s="195" t="str">
        <f>'Result Entry'!DA33</f>
        <v/>
      </c>
      <c r="DA31" s="195">
        <f>'Result Entry'!DB33</f>
        <v>0</v>
      </c>
      <c r="DB31" s="207">
        <f>'Result Entry'!DC33</f>
        <v>0</v>
      </c>
      <c r="DC31" s="207">
        <f>'Result Entry'!DD33</f>
        <v>0</v>
      </c>
      <c r="DD31" s="195">
        <f>'Result Entry'!DE33</f>
        <v>0</v>
      </c>
      <c r="DE31" s="195">
        <f>'Result Entry'!DF33</f>
        <v>0</v>
      </c>
      <c r="DF31" s="207">
        <f>'Result Entry'!DG33</f>
        <v>0</v>
      </c>
      <c r="DG31" s="195">
        <f>'Result Entry'!DH33</f>
        <v>0</v>
      </c>
      <c r="DH31" s="195">
        <f>'Result Entry'!DI33</f>
        <v>0</v>
      </c>
      <c r="DI31" s="207">
        <f>'Result Entry'!DJ33</f>
        <v>0</v>
      </c>
      <c r="DJ31" s="207">
        <f>'Result Entry'!DK33</f>
        <v>0</v>
      </c>
      <c r="DK31" s="207">
        <f>'Result Entry'!DL33</f>
        <v>0</v>
      </c>
      <c r="DL31" s="208">
        <f>'Result Entry'!DM33</f>
        <v>0</v>
      </c>
      <c r="DM31" s="208">
        <f>'Result Entry'!DN33</f>
        <v>0</v>
      </c>
      <c r="DN31" s="212" t="str">
        <f>'Result Entry'!DO33</f>
        <v/>
      </c>
      <c r="DO31" s="194">
        <f>'Result Entry'!DP33</f>
        <v>0</v>
      </c>
      <c r="DP31" s="195">
        <f>'Result Entry'!DQ33</f>
        <v>0</v>
      </c>
      <c r="DQ31" s="195">
        <f>'Result Entry'!DR33</f>
        <v>0</v>
      </c>
      <c r="DR31" s="195">
        <f>'Result Entry'!DS33</f>
        <v>0</v>
      </c>
      <c r="DS31" s="195">
        <f>'Result Entry'!DT33</f>
        <v>0</v>
      </c>
      <c r="DT31" s="209" t="str">
        <f>'Result Entry'!DU33</f>
        <v/>
      </c>
      <c r="DU31" s="194">
        <f>'Result Entry'!DV33</f>
        <v>0</v>
      </c>
      <c r="DV31" s="195">
        <f>'Result Entry'!DW33</f>
        <v>0</v>
      </c>
      <c r="DW31" s="195">
        <f>'Result Entry'!DX33</f>
        <v>0</v>
      </c>
      <c r="DX31" s="195">
        <f>'Result Entry'!DY33</f>
        <v>0</v>
      </c>
      <c r="DY31" s="195">
        <f>'Result Entry'!DZ33</f>
        <v>0</v>
      </c>
      <c r="DZ31" s="197" t="str">
        <f>'Result Entry'!EA33</f>
        <v/>
      </c>
      <c r="EA31" s="194">
        <f>'Result Entry'!EB33</f>
        <v>0</v>
      </c>
      <c r="EB31" s="195">
        <f>'Result Entry'!EC33</f>
        <v>0</v>
      </c>
      <c r="EC31" s="207">
        <f>'Result Entry'!ED33</f>
        <v>0</v>
      </c>
      <c r="ED31" s="195">
        <f>'Result Entry'!EE33</f>
        <v>0</v>
      </c>
      <c r="EE31" s="207">
        <f>'Result Entry'!EF33</f>
        <v>0</v>
      </c>
      <c r="EF31" s="195">
        <f>'Result Entry'!EG33</f>
        <v>0</v>
      </c>
      <c r="EG31" s="195">
        <f>'Result Entry'!EH33</f>
        <v>0</v>
      </c>
      <c r="EH31" s="207">
        <f>'Result Entry'!EI33</f>
        <v>0</v>
      </c>
      <c r="EI31" s="208">
        <f>'Result Entry'!EJ33</f>
        <v>0</v>
      </c>
      <c r="EJ31" s="212" t="str">
        <f>'Result Entry'!EK33</f>
        <v/>
      </c>
      <c r="EK31" s="194">
        <f>'Result Entry'!EL33</f>
        <v>0</v>
      </c>
      <c r="EL31" s="195">
        <f>'Result Entry'!EM33</f>
        <v>0</v>
      </c>
      <c r="EM31" s="198" t="str">
        <f>'Result Entry'!EN33</f>
        <v/>
      </c>
      <c r="EN31" s="194" t="str">
        <f>'Result Entry'!EO33</f>
        <v/>
      </c>
      <c r="EO31" s="195" t="str">
        <f>'Result Entry'!EP33</f>
        <v/>
      </c>
      <c r="EP31" s="199" t="str">
        <f>'Result Entry'!EQ33</f>
        <v/>
      </c>
      <c r="EQ31" s="195" t="str">
        <f>'Result Entry'!ER33</f>
        <v/>
      </c>
      <c r="ER31" s="195" t="str">
        <f>'Result Entry'!ES33</f>
        <v/>
      </c>
      <c r="ES31" s="195" t="str">
        <f>'Result Entry'!ET33</f>
        <v/>
      </c>
      <c r="ET31" s="196" t="str">
        <f>'Result Entry'!EU33</f>
        <v/>
      </c>
      <c r="EU31" s="200" t="str">
        <f>'Result Entry'!EX33</f>
        <v/>
      </c>
    </row>
    <row r="32" spans="1:151" s="201" customFormat="1" ht="17.25" customHeight="1">
      <c r="A32" s="1267"/>
      <c r="B32" s="194">
        <f t="shared" si="1"/>
        <v>0</v>
      </c>
      <c r="C32" s="195">
        <f>'Result Entry'!D34</f>
        <v>0</v>
      </c>
      <c r="D32" s="195">
        <f>'Result Entry'!E34</f>
        <v>0</v>
      </c>
      <c r="E32" s="195">
        <f>'Result Entry'!F34</f>
        <v>0</v>
      </c>
      <c r="F32" s="195">
        <f>'Result Entry'!$G34</f>
        <v>0</v>
      </c>
      <c r="G32" s="195">
        <f>'Result Entry'!$H34</f>
        <v>0</v>
      </c>
      <c r="H32" s="195">
        <f>'Result Entry'!I34</f>
        <v>0</v>
      </c>
      <c r="I32" s="195">
        <f>'Result Entry'!J34</f>
        <v>0</v>
      </c>
      <c r="J32" s="413">
        <f>'Result Entry'!K34</f>
        <v>0</v>
      </c>
      <c r="K32" s="422">
        <f>'Result Entry'!L34</f>
        <v>0</v>
      </c>
      <c r="L32" s="195">
        <f>'Result Entry'!M34</f>
        <v>0</v>
      </c>
      <c r="M32" s="195">
        <f>'Result Entry'!N34</f>
        <v>0</v>
      </c>
      <c r="N32" s="207">
        <f>'Result Entry'!O34</f>
        <v>0</v>
      </c>
      <c r="O32" s="195">
        <f>'Result Entry'!P34</f>
        <v>0</v>
      </c>
      <c r="P32" s="207">
        <f>'Result Entry'!Q34</f>
        <v>0</v>
      </c>
      <c r="Q32" s="195">
        <f>'Result Entry'!R34</f>
        <v>0</v>
      </c>
      <c r="R32" s="208">
        <f>'Result Entry'!S34</f>
        <v>0</v>
      </c>
      <c r="S32" s="408">
        <f>'Result Entry'!T34</f>
        <v>0</v>
      </c>
      <c r="T32" s="469" t="str">
        <f>'Result Entry'!U34</f>
        <v/>
      </c>
      <c r="U32" s="469" t="str">
        <f>'Result Entry'!V34</f>
        <v/>
      </c>
      <c r="V32" s="423" t="str">
        <f>IF('Result Entry'!$ES34="Failed","F",IF(AND('Result Entry'!$ES34="supp.",S32&lt;36),"S",'Result Entry'!W34))</f>
        <v/>
      </c>
      <c r="W32" s="422">
        <f>'Result Entry'!X34</f>
        <v>0</v>
      </c>
      <c r="X32" s="195">
        <f>'Result Entry'!Y34</f>
        <v>0</v>
      </c>
      <c r="Y32" s="195">
        <f>'Result Entry'!Z34</f>
        <v>0</v>
      </c>
      <c r="Z32" s="207">
        <f>'Result Entry'!AA34</f>
        <v>0</v>
      </c>
      <c r="AA32" s="195">
        <f>'Result Entry'!AB34</f>
        <v>0</v>
      </c>
      <c r="AB32" s="207">
        <f>'Result Entry'!AC34</f>
        <v>0</v>
      </c>
      <c r="AC32" s="195">
        <f>'Result Entry'!AD34</f>
        <v>0</v>
      </c>
      <c r="AD32" s="208">
        <f>'Result Entry'!AE34</f>
        <v>0</v>
      </c>
      <c r="AE32" s="408">
        <f>'Result Entry'!AF34</f>
        <v>0</v>
      </c>
      <c r="AF32" s="469" t="str">
        <f>'Result Entry'!AG34</f>
        <v/>
      </c>
      <c r="AG32" s="469" t="str">
        <f>'Result Entry'!AH34</f>
        <v/>
      </c>
      <c r="AH32" s="423" t="str">
        <f>IF('Result Entry'!$ES34="Failed","F",IF(AND('Result Entry'!$ES34="supp.",AE32&lt;36),"S",'Result Entry'!AI34))</f>
        <v/>
      </c>
      <c r="AI32" s="422">
        <f>'Result Entry'!AJ34</f>
        <v>0</v>
      </c>
      <c r="AJ32" s="195">
        <f>'Result Entry'!AK34</f>
        <v>0</v>
      </c>
      <c r="AK32" s="195">
        <f>'Result Entry'!AL34</f>
        <v>0</v>
      </c>
      <c r="AL32" s="207">
        <f>'Result Entry'!AM34</f>
        <v>0</v>
      </c>
      <c r="AM32" s="195">
        <f>'Result Entry'!AN34</f>
        <v>0</v>
      </c>
      <c r="AN32" s="207">
        <f>'Result Entry'!AO34</f>
        <v>0</v>
      </c>
      <c r="AO32" s="195">
        <f>'Result Entry'!AP34</f>
        <v>0</v>
      </c>
      <c r="AP32" s="208">
        <f>'Result Entry'!AQ34</f>
        <v>0</v>
      </c>
      <c r="AQ32" s="408">
        <f>'Result Entry'!AR34</f>
        <v>0</v>
      </c>
      <c r="AR32" s="469" t="str">
        <f>'Result Entry'!AS34</f>
        <v/>
      </c>
      <c r="AS32" s="469" t="str">
        <f>'Result Entry'!AT34</f>
        <v/>
      </c>
      <c r="AT32" s="423" t="str">
        <f>IF('Result Entry'!$ES34="Failed","F",IF(AND('Result Entry'!$ES34="supp.",AQ32&lt;36),"S",'Result Entry'!AU34))</f>
        <v/>
      </c>
      <c r="AU32" s="422">
        <f>'Result Entry'!AV34</f>
        <v>0</v>
      </c>
      <c r="AV32" s="195">
        <f>'Result Entry'!AW34</f>
        <v>0</v>
      </c>
      <c r="AW32" s="195">
        <f>'Result Entry'!AX34</f>
        <v>0</v>
      </c>
      <c r="AX32" s="207">
        <f>'Result Entry'!AY34</f>
        <v>0</v>
      </c>
      <c r="AY32" s="195">
        <f>'Result Entry'!AZ34</f>
        <v>0</v>
      </c>
      <c r="AZ32" s="207">
        <f>'Result Entry'!BA34</f>
        <v>0</v>
      </c>
      <c r="BA32" s="195">
        <f>'Result Entry'!BB34</f>
        <v>0</v>
      </c>
      <c r="BB32" s="208">
        <f>'Result Entry'!BC34</f>
        <v>0</v>
      </c>
      <c r="BC32" s="408">
        <f>'Result Entry'!BD34</f>
        <v>0</v>
      </c>
      <c r="BD32" s="469" t="str">
        <f>'Result Entry'!BE34</f>
        <v/>
      </c>
      <c r="BE32" s="469" t="str">
        <f>'Result Entry'!BF34</f>
        <v/>
      </c>
      <c r="BF32" s="423" t="str">
        <f>IF('Result Entry'!$ES34="Failed","F",IF(AND('Result Entry'!$ES34="supp.",BC32&lt;36),"S",'Result Entry'!BG34))</f>
        <v/>
      </c>
      <c r="BG32" s="422">
        <f>'Result Entry'!BH34</f>
        <v>0</v>
      </c>
      <c r="BH32" s="195">
        <f>'Result Entry'!BI34</f>
        <v>0</v>
      </c>
      <c r="BI32" s="195">
        <f>'Result Entry'!BJ34</f>
        <v>0</v>
      </c>
      <c r="BJ32" s="207">
        <f>'Result Entry'!BK34</f>
        <v>0</v>
      </c>
      <c r="BK32" s="195">
        <f>'Result Entry'!BL34</f>
        <v>0</v>
      </c>
      <c r="BL32" s="207">
        <f>'Result Entry'!BM34</f>
        <v>0</v>
      </c>
      <c r="BM32" s="195">
        <f>'Result Entry'!BN34</f>
        <v>0</v>
      </c>
      <c r="BN32" s="208">
        <f>'Result Entry'!BO34</f>
        <v>0</v>
      </c>
      <c r="BO32" s="408">
        <f>'Result Entry'!BP34</f>
        <v>0</v>
      </c>
      <c r="BP32" s="469" t="str">
        <f>'Result Entry'!BQ34</f>
        <v/>
      </c>
      <c r="BQ32" s="469" t="str">
        <f>'Result Entry'!BR34</f>
        <v/>
      </c>
      <c r="BR32" s="423" t="str">
        <f>IF('Result Entry'!$ES34="Failed","F",IF(AND('Result Entry'!$ES34="supp.",BO32&lt;36),"S",'Result Entry'!BS34))</f>
        <v/>
      </c>
      <c r="BS32" s="422">
        <f>'Result Entry'!BT34</f>
        <v>0</v>
      </c>
      <c r="BT32" s="195">
        <f>'Result Entry'!BU34</f>
        <v>0</v>
      </c>
      <c r="BU32" s="195">
        <f>'Result Entry'!BV34</f>
        <v>0</v>
      </c>
      <c r="BV32" s="207">
        <f>'Result Entry'!BW34</f>
        <v>0</v>
      </c>
      <c r="BW32" s="195">
        <f>'Result Entry'!BX34</f>
        <v>0</v>
      </c>
      <c r="BX32" s="207">
        <f>'Result Entry'!BY34</f>
        <v>0</v>
      </c>
      <c r="BY32" s="195">
        <f>'Result Entry'!BZ34</f>
        <v>0</v>
      </c>
      <c r="BZ32" s="208">
        <f>'Result Entry'!CA34</f>
        <v>0</v>
      </c>
      <c r="CA32" s="408">
        <f>'Result Entry'!CB34</f>
        <v>0</v>
      </c>
      <c r="CB32" s="469" t="str">
        <f>'Result Entry'!CC34</f>
        <v/>
      </c>
      <c r="CC32" s="469" t="str">
        <f>'Result Entry'!CD34</f>
        <v/>
      </c>
      <c r="CD32" s="423" t="str">
        <f>IF('Result Entry'!$ES34="Failed","F",IF(AND('Result Entry'!$ES34="supp.",CA32&lt;36),"S",'Result Entry'!CE34))</f>
        <v/>
      </c>
      <c r="CE32" s="194">
        <f>'Result Entry'!CF34</f>
        <v>0</v>
      </c>
      <c r="CF32" s="415">
        <f>'Result Entry'!CG34</f>
        <v>0</v>
      </c>
      <c r="CG32" s="195">
        <f>'Result Entry'!CH34</f>
        <v>0</v>
      </c>
      <c r="CH32" s="207">
        <f>'Result Entry'!CI34</f>
        <v>0</v>
      </c>
      <c r="CI32" s="207">
        <f>'Result Entry'!CJ34</f>
        <v>0</v>
      </c>
      <c r="CJ32" s="195">
        <f>'Result Entry'!CK34</f>
        <v>0</v>
      </c>
      <c r="CK32" s="195">
        <f>'Result Entry'!CL34</f>
        <v>0</v>
      </c>
      <c r="CL32" s="207">
        <f>'Result Entry'!CM34</f>
        <v>0</v>
      </c>
      <c r="CM32" s="195">
        <f>'Result Entry'!CN34</f>
        <v>0</v>
      </c>
      <c r="CN32" s="195">
        <f>'Result Entry'!CO34</f>
        <v>0</v>
      </c>
      <c r="CO32" s="208">
        <f>'Result Entry'!CP34</f>
        <v>0</v>
      </c>
      <c r="CP32" s="208">
        <f>'Result Entry'!CQ34</f>
        <v>0</v>
      </c>
      <c r="CQ32" s="212" t="str">
        <f>'Result Entry'!CR34</f>
        <v/>
      </c>
      <c r="CR32" s="194">
        <f>'Result Entry'!CS34</f>
        <v>0</v>
      </c>
      <c r="CS32" s="415">
        <f>'Result Entry'!CT34</f>
        <v>0</v>
      </c>
      <c r="CT32" s="454">
        <f>'Result Entry'!CU34</f>
        <v>0</v>
      </c>
      <c r="CU32" s="195">
        <f>'Result Entry'!CV34</f>
        <v>0</v>
      </c>
      <c r="CV32" s="195">
        <f>'Result Entry'!CW34</f>
        <v>0</v>
      </c>
      <c r="CW32" s="207">
        <f>'Result Entry'!CX34</f>
        <v>0</v>
      </c>
      <c r="CX32" s="195">
        <f>'Result Entry'!CY34</f>
        <v>0</v>
      </c>
      <c r="CY32" s="195">
        <f>'Result Entry'!CZ34</f>
        <v>0</v>
      </c>
      <c r="CZ32" s="195" t="str">
        <f>'Result Entry'!DA34</f>
        <v/>
      </c>
      <c r="DA32" s="195">
        <f>'Result Entry'!DB34</f>
        <v>0</v>
      </c>
      <c r="DB32" s="207">
        <f>'Result Entry'!DC34</f>
        <v>0</v>
      </c>
      <c r="DC32" s="207">
        <f>'Result Entry'!DD34</f>
        <v>0</v>
      </c>
      <c r="DD32" s="195">
        <f>'Result Entry'!DE34</f>
        <v>0</v>
      </c>
      <c r="DE32" s="195">
        <f>'Result Entry'!DF34</f>
        <v>0</v>
      </c>
      <c r="DF32" s="207">
        <f>'Result Entry'!DG34</f>
        <v>0</v>
      </c>
      <c r="DG32" s="195">
        <f>'Result Entry'!DH34</f>
        <v>0</v>
      </c>
      <c r="DH32" s="195">
        <f>'Result Entry'!DI34</f>
        <v>0</v>
      </c>
      <c r="DI32" s="207">
        <f>'Result Entry'!DJ34</f>
        <v>0</v>
      </c>
      <c r="DJ32" s="207">
        <f>'Result Entry'!DK34</f>
        <v>0</v>
      </c>
      <c r="DK32" s="207">
        <f>'Result Entry'!DL34</f>
        <v>0</v>
      </c>
      <c r="DL32" s="208">
        <f>'Result Entry'!DM34</f>
        <v>0</v>
      </c>
      <c r="DM32" s="208">
        <f>'Result Entry'!DN34</f>
        <v>0</v>
      </c>
      <c r="DN32" s="212" t="str">
        <f>'Result Entry'!DO34</f>
        <v/>
      </c>
      <c r="DO32" s="194">
        <f>'Result Entry'!DP34</f>
        <v>0</v>
      </c>
      <c r="DP32" s="195">
        <f>'Result Entry'!DQ34</f>
        <v>0</v>
      </c>
      <c r="DQ32" s="195">
        <f>'Result Entry'!DR34</f>
        <v>0</v>
      </c>
      <c r="DR32" s="195">
        <f>'Result Entry'!DS34</f>
        <v>0</v>
      </c>
      <c r="DS32" s="195">
        <f>'Result Entry'!DT34</f>
        <v>0</v>
      </c>
      <c r="DT32" s="209" t="str">
        <f>'Result Entry'!DU34</f>
        <v/>
      </c>
      <c r="DU32" s="194">
        <f>'Result Entry'!DV34</f>
        <v>0</v>
      </c>
      <c r="DV32" s="195">
        <f>'Result Entry'!DW34</f>
        <v>0</v>
      </c>
      <c r="DW32" s="195">
        <f>'Result Entry'!DX34</f>
        <v>0</v>
      </c>
      <c r="DX32" s="195">
        <f>'Result Entry'!DY34</f>
        <v>0</v>
      </c>
      <c r="DY32" s="195">
        <f>'Result Entry'!DZ34</f>
        <v>0</v>
      </c>
      <c r="DZ32" s="197" t="str">
        <f>'Result Entry'!EA34</f>
        <v/>
      </c>
      <c r="EA32" s="194">
        <f>'Result Entry'!EB34</f>
        <v>0</v>
      </c>
      <c r="EB32" s="195">
        <f>'Result Entry'!EC34</f>
        <v>0</v>
      </c>
      <c r="EC32" s="207">
        <f>'Result Entry'!ED34</f>
        <v>0</v>
      </c>
      <c r="ED32" s="195">
        <f>'Result Entry'!EE34</f>
        <v>0</v>
      </c>
      <c r="EE32" s="207">
        <f>'Result Entry'!EF34</f>
        <v>0</v>
      </c>
      <c r="EF32" s="195">
        <f>'Result Entry'!EG34</f>
        <v>0</v>
      </c>
      <c r="EG32" s="195">
        <f>'Result Entry'!EH34</f>
        <v>0</v>
      </c>
      <c r="EH32" s="207">
        <f>'Result Entry'!EI34</f>
        <v>0</v>
      </c>
      <c r="EI32" s="208">
        <f>'Result Entry'!EJ34</f>
        <v>0</v>
      </c>
      <c r="EJ32" s="212" t="str">
        <f>'Result Entry'!EK34</f>
        <v/>
      </c>
      <c r="EK32" s="194">
        <f>'Result Entry'!EL34</f>
        <v>0</v>
      </c>
      <c r="EL32" s="195">
        <f>'Result Entry'!EM34</f>
        <v>0</v>
      </c>
      <c r="EM32" s="198" t="str">
        <f>'Result Entry'!EN34</f>
        <v/>
      </c>
      <c r="EN32" s="194" t="str">
        <f>'Result Entry'!EO34</f>
        <v/>
      </c>
      <c r="EO32" s="195" t="str">
        <f>'Result Entry'!EP34</f>
        <v/>
      </c>
      <c r="EP32" s="199" t="str">
        <f>'Result Entry'!EQ34</f>
        <v/>
      </c>
      <c r="EQ32" s="195" t="str">
        <f>'Result Entry'!ER34</f>
        <v/>
      </c>
      <c r="ER32" s="195" t="str">
        <f>'Result Entry'!ES34</f>
        <v/>
      </c>
      <c r="ES32" s="195" t="str">
        <f>'Result Entry'!ET34</f>
        <v/>
      </c>
      <c r="ET32" s="196" t="str">
        <f>'Result Entry'!EU34</f>
        <v/>
      </c>
      <c r="EU32" s="200" t="str">
        <f>'Result Entry'!EX34</f>
        <v/>
      </c>
    </row>
    <row r="33" spans="1:151" s="201" customFormat="1" ht="17.25" customHeight="1">
      <c r="A33" s="1267"/>
      <c r="B33" s="194">
        <f t="shared" si="1"/>
        <v>0</v>
      </c>
      <c r="C33" s="195">
        <f>'Result Entry'!D35</f>
        <v>0</v>
      </c>
      <c r="D33" s="195">
        <f>'Result Entry'!E35</f>
        <v>0</v>
      </c>
      <c r="E33" s="195">
        <f>'Result Entry'!F35</f>
        <v>0</v>
      </c>
      <c r="F33" s="195">
        <f>'Result Entry'!$G35</f>
        <v>0</v>
      </c>
      <c r="G33" s="195">
        <f>'Result Entry'!$H35</f>
        <v>0</v>
      </c>
      <c r="H33" s="195">
        <f>'Result Entry'!I35</f>
        <v>0</v>
      </c>
      <c r="I33" s="195">
        <f>'Result Entry'!J35</f>
        <v>0</v>
      </c>
      <c r="J33" s="413">
        <f>'Result Entry'!K35</f>
        <v>0</v>
      </c>
      <c r="K33" s="422">
        <f>'Result Entry'!L35</f>
        <v>0</v>
      </c>
      <c r="L33" s="195">
        <f>'Result Entry'!M35</f>
        <v>0</v>
      </c>
      <c r="M33" s="195">
        <f>'Result Entry'!N35</f>
        <v>0</v>
      </c>
      <c r="N33" s="207">
        <f>'Result Entry'!O35</f>
        <v>0</v>
      </c>
      <c r="O33" s="195">
        <f>'Result Entry'!P35</f>
        <v>0</v>
      </c>
      <c r="P33" s="207">
        <f>'Result Entry'!Q35</f>
        <v>0</v>
      </c>
      <c r="Q33" s="195">
        <f>'Result Entry'!R35</f>
        <v>0</v>
      </c>
      <c r="R33" s="208">
        <f>'Result Entry'!S35</f>
        <v>0</v>
      </c>
      <c r="S33" s="408">
        <f>'Result Entry'!T35</f>
        <v>0</v>
      </c>
      <c r="T33" s="469" t="str">
        <f>'Result Entry'!U35</f>
        <v/>
      </c>
      <c r="U33" s="469" t="str">
        <f>'Result Entry'!V35</f>
        <v/>
      </c>
      <c r="V33" s="423" t="str">
        <f>IF('Result Entry'!$ES35="Failed","F",IF(AND('Result Entry'!$ES35="supp.",S33&lt;36),"S",'Result Entry'!W35))</f>
        <v/>
      </c>
      <c r="W33" s="422">
        <f>'Result Entry'!X35</f>
        <v>0</v>
      </c>
      <c r="X33" s="195">
        <f>'Result Entry'!Y35</f>
        <v>0</v>
      </c>
      <c r="Y33" s="195">
        <f>'Result Entry'!Z35</f>
        <v>0</v>
      </c>
      <c r="Z33" s="207">
        <f>'Result Entry'!AA35</f>
        <v>0</v>
      </c>
      <c r="AA33" s="195">
        <f>'Result Entry'!AB35</f>
        <v>0</v>
      </c>
      <c r="AB33" s="207">
        <f>'Result Entry'!AC35</f>
        <v>0</v>
      </c>
      <c r="AC33" s="195">
        <f>'Result Entry'!AD35</f>
        <v>0</v>
      </c>
      <c r="AD33" s="208">
        <f>'Result Entry'!AE35</f>
        <v>0</v>
      </c>
      <c r="AE33" s="408">
        <f>'Result Entry'!AF35</f>
        <v>0</v>
      </c>
      <c r="AF33" s="469" t="str">
        <f>'Result Entry'!AG35</f>
        <v/>
      </c>
      <c r="AG33" s="469" t="str">
        <f>'Result Entry'!AH35</f>
        <v/>
      </c>
      <c r="AH33" s="423" t="str">
        <f>IF('Result Entry'!$ES35="Failed","F",IF(AND('Result Entry'!$ES35="supp.",AE33&lt;36),"S",'Result Entry'!AI35))</f>
        <v/>
      </c>
      <c r="AI33" s="422">
        <f>'Result Entry'!AJ35</f>
        <v>0</v>
      </c>
      <c r="AJ33" s="195">
        <f>'Result Entry'!AK35</f>
        <v>0</v>
      </c>
      <c r="AK33" s="195">
        <f>'Result Entry'!AL35</f>
        <v>0</v>
      </c>
      <c r="AL33" s="207">
        <f>'Result Entry'!AM35</f>
        <v>0</v>
      </c>
      <c r="AM33" s="195">
        <f>'Result Entry'!AN35</f>
        <v>0</v>
      </c>
      <c r="AN33" s="207">
        <f>'Result Entry'!AO35</f>
        <v>0</v>
      </c>
      <c r="AO33" s="195">
        <f>'Result Entry'!AP35</f>
        <v>0</v>
      </c>
      <c r="AP33" s="208">
        <f>'Result Entry'!AQ35</f>
        <v>0</v>
      </c>
      <c r="AQ33" s="408">
        <f>'Result Entry'!AR35</f>
        <v>0</v>
      </c>
      <c r="AR33" s="469" t="str">
        <f>'Result Entry'!AS35</f>
        <v/>
      </c>
      <c r="AS33" s="469" t="str">
        <f>'Result Entry'!AT35</f>
        <v/>
      </c>
      <c r="AT33" s="423" t="str">
        <f>IF('Result Entry'!$ES35="Failed","F",IF(AND('Result Entry'!$ES35="supp.",AQ33&lt;36),"S",'Result Entry'!AU35))</f>
        <v/>
      </c>
      <c r="AU33" s="422">
        <f>'Result Entry'!AV35</f>
        <v>0</v>
      </c>
      <c r="AV33" s="195">
        <f>'Result Entry'!AW35</f>
        <v>0</v>
      </c>
      <c r="AW33" s="195">
        <f>'Result Entry'!AX35</f>
        <v>0</v>
      </c>
      <c r="AX33" s="207">
        <f>'Result Entry'!AY35</f>
        <v>0</v>
      </c>
      <c r="AY33" s="195">
        <f>'Result Entry'!AZ35</f>
        <v>0</v>
      </c>
      <c r="AZ33" s="207">
        <f>'Result Entry'!BA35</f>
        <v>0</v>
      </c>
      <c r="BA33" s="195">
        <f>'Result Entry'!BB35</f>
        <v>0</v>
      </c>
      <c r="BB33" s="208">
        <f>'Result Entry'!BC35</f>
        <v>0</v>
      </c>
      <c r="BC33" s="408">
        <f>'Result Entry'!BD35</f>
        <v>0</v>
      </c>
      <c r="BD33" s="469" t="str">
        <f>'Result Entry'!BE35</f>
        <v/>
      </c>
      <c r="BE33" s="469" t="str">
        <f>'Result Entry'!BF35</f>
        <v/>
      </c>
      <c r="BF33" s="423" t="str">
        <f>IF('Result Entry'!$ES35="Failed","F",IF(AND('Result Entry'!$ES35="supp.",BC33&lt;36),"S",'Result Entry'!BG35))</f>
        <v/>
      </c>
      <c r="BG33" s="422">
        <f>'Result Entry'!BH35</f>
        <v>0</v>
      </c>
      <c r="BH33" s="195">
        <f>'Result Entry'!BI35</f>
        <v>0</v>
      </c>
      <c r="BI33" s="195">
        <f>'Result Entry'!BJ35</f>
        <v>0</v>
      </c>
      <c r="BJ33" s="207">
        <f>'Result Entry'!BK35</f>
        <v>0</v>
      </c>
      <c r="BK33" s="195">
        <f>'Result Entry'!BL35</f>
        <v>0</v>
      </c>
      <c r="BL33" s="207">
        <f>'Result Entry'!BM35</f>
        <v>0</v>
      </c>
      <c r="BM33" s="195">
        <f>'Result Entry'!BN35</f>
        <v>0</v>
      </c>
      <c r="BN33" s="208">
        <f>'Result Entry'!BO35</f>
        <v>0</v>
      </c>
      <c r="BO33" s="408">
        <f>'Result Entry'!BP35</f>
        <v>0</v>
      </c>
      <c r="BP33" s="469" t="str">
        <f>'Result Entry'!BQ35</f>
        <v/>
      </c>
      <c r="BQ33" s="469" t="str">
        <f>'Result Entry'!BR35</f>
        <v/>
      </c>
      <c r="BR33" s="423" t="str">
        <f>IF('Result Entry'!$ES35="Failed","F",IF(AND('Result Entry'!$ES35="supp.",BO33&lt;36),"S",'Result Entry'!BS35))</f>
        <v/>
      </c>
      <c r="BS33" s="422">
        <f>'Result Entry'!BT35</f>
        <v>0</v>
      </c>
      <c r="BT33" s="195">
        <f>'Result Entry'!BU35</f>
        <v>0</v>
      </c>
      <c r="BU33" s="195">
        <f>'Result Entry'!BV35</f>
        <v>0</v>
      </c>
      <c r="BV33" s="207">
        <f>'Result Entry'!BW35</f>
        <v>0</v>
      </c>
      <c r="BW33" s="195">
        <f>'Result Entry'!BX35</f>
        <v>0</v>
      </c>
      <c r="BX33" s="207">
        <f>'Result Entry'!BY35</f>
        <v>0</v>
      </c>
      <c r="BY33" s="195">
        <f>'Result Entry'!BZ35</f>
        <v>0</v>
      </c>
      <c r="BZ33" s="208">
        <f>'Result Entry'!CA35</f>
        <v>0</v>
      </c>
      <c r="CA33" s="408">
        <f>'Result Entry'!CB35</f>
        <v>0</v>
      </c>
      <c r="CB33" s="469" t="str">
        <f>'Result Entry'!CC35</f>
        <v/>
      </c>
      <c r="CC33" s="469" t="str">
        <f>'Result Entry'!CD35</f>
        <v/>
      </c>
      <c r="CD33" s="423" t="str">
        <f>IF('Result Entry'!$ES35="Failed","F",IF(AND('Result Entry'!$ES35="supp.",CA33&lt;36),"S",'Result Entry'!CE35))</f>
        <v/>
      </c>
      <c r="CE33" s="194">
        <f>'Result Entry'!CF35</f>
        <v>0</v>
      </c>
      <c r="CF33" s="415">
        <f>'Result Entry'!CG35</f>
        <v>0</v>
      </c>
      <c r="CG33" s="195">
        <f>'Result Entry'!CH35</f>
        <v>0</v>
      </c>
      <c r="CH33" s="207">
        <f>'Result Entry'!CI35</f>
        <v>0</v>
      </c>
      <c r="CI33" s="207">
        <f>'Result Entry'!CJ35</f>
        <v>0</v>
      </c>
      <c r="CJ33" s="195">
        <f>'Result Entry'!CK35</f>
        <v>0</v>
      </c>
      <c r="CK33" s="195">
        <f>'Result Entry'!CL35</f>
        <v>0</v>
      </c>
      <c r="CL33" s="207">
        <f>'Result Entry'!CM35</f>
        <v>0</v>
      </c>
      <c r="CM33" s="195">
        <f>'Result Entry'!CN35</f>
        <v>0</v>
      </c>
      <c r="CN33" s="195">
        <f>'Result Entry'!CO35</f>
        <v>0</v>
      </c>
      <c r="CO33" s="208">
        <f>'Result Entry'!CP35</f>
        <v>0</v>
      </c>
      <c r="CP33" s="208">
        <f>'Result Entry'!CQ35</f>
        <v>0</v>
      </c>
      <c r="CQ33" s="212" t="str">
        <f>'Result Entry'!CR35</f>
        <v/>
      </c>
      <c r="CR33" s="194">
        <f>'Result Entry'!CS35</f>
        <v>0</v>
      </c>
      <c r="CS33" s="415">
        <f>'Result Entry'!CT35</f>
        <v>0</v>
      </c>
      <c r="CT33" s="454">
        <f>'Result Entry'!CU35</f>
        <v>0</v>
      </c>
      <c r="CU33" s="195">
        <f>'Result Entry'!CV35</f>
        <v>0</v>
      </c>
      <c r="CV33" s="195">
        <f>'Result Entry'!CW35</f>
        <v>0</v>
      </c>
      <c r="CW33" s="207">
        <f>'Result Entry'!CX35</f>
        <v>0</v>
      </c>
      <c r="CX33" s="195">
        <f>'Result Entry'!CY35</f>
        <v>0</v>
      </c>
      <c r="CY33" s="195">
        <f>'Result Entry'!CZ35</f>
        <v>0</v>
      </c>
      <c r="CZ33" s="195" t="str">
        <f>'Result Entry'!DA35</f>
        <v/>
      </c>
      <c r="DA33" s="195">
        <f>'Result Entry'!DB35</f>
        <v>0</v>
      </c>
      <c r="DB33" s="207">
        <f>'Result Entry'!DC35</f>
        <v>0</v>
      </c>
      <c r="DC33" s="207">
        <f>'Result Entry'!DD35</f>
        <v>0</v>
      </c>
      <c r="DD33" s="195">
        <f>'Result Entry'!DE35</f>
        <v>0</v>
      </c>
      <c r="DE33" s="195">
        <f>'Result Entry'!DF35</f>
        <v>0</v>
      </c>
      <c r="DF33" s="207">
        <f>'Result Entry'!DG35</f>
        <v>0</v>
      </c>
      <c r="DG33" s="195">
        <f>'Result Entry'!DH35</f>
        <v>0</v>
      </c>
      <c r="DH33" s="195">
        <f>'Result Entry'!DI35</f>
        <v>0</v>
      </c>
      <c r="DI33" s="207">
        <f>'Result Entry'!DJ35</f>
        <v>0</v>
      </c>
      <c r="DJ33" s="207">
        <f>'Result Entry'!DK35</f>
        <v>0</v>
      </c>
      <c r="DK33" s="207">
        <f>'Result Entry'!DL35</f>
        <v>0</v>
      </c>
      <c r="DL33" s="208">
        <f>'Result Entry'!DM35</f>
        <v>0</v>
      </c>
      <c r="DM33" s="208">
        <f>'Result Entry'!DN35</f>
        <v>0</v>
      </c>
      <c r="DN33" s="212" t="str">
        <f>'Result Entry'!DO35</f>
        <v/>
      </c>
      <c r="DO33" s="194">
        <f>'Result Entry'!DP35</f>
        <v>0</v>
      </c>
      <c r="DP33" s="195">
        <f>'Result Entry'!DQ35</f>
        <v>0</v>
      </c>
      <c r="DQ33" s="195">
        <f>'Result Entry'!DR35</f>
        <v>0</v>
      </c>
      <c r="DR33" s="195">
        <f>'Result Entry'!DS35</f>
        <v>0</v>
      </c>
      <c r="DS33" s="195">
        <f>'Result Entry'!DT35</f>
        <v>0</v>
      </c>
      <c r="DT33" s="209" t="str">
        <f>'Result Entry'!DU35</f>
        <v/>
      </c>
      <c r="DU33" s="194">
        <f>'Result Entry'!DV35</f>
        <v>0</v>
      </c>
      <c r="DV33" s="195">
        <f>'Result Entry'!DW35</f>
        <v>0</v>
      </c>
      <c r="DW33" s="195">
        <f>'Result Entry'!DX35</f>
        <v>0</v>
      </c>
      <c r="DX33" s="195">
        <f>'Result Entry'!DY35</f>
        <v>0</v>
      </c>
      <c r="DY33" s="195">
        <f>'Result Entry'!DZ35</f>
        <v>0</v>
      </c>
      <c r="DZ33" s="197" t="str">
        <f>'Result Entry'!EA35</f>
        <v/>
      </c>
      <c r="EA33" s="194">
        <f>'Result Entry'!EB35</f>
        <v>0</v>
      </c>
      <c r="EB33" s="195">
        <f>'Result Entry'!EC35</f>
        <v>0</v>
      </c>
      <c r="EC33" s="207">
        <f>'Result Entry'!ED35</f>
        <v>0</v>
      </c>
      <c r="ED33" s="195">
        <f>'Result Entry'!EE35</f>
        <v>0</v>
      </c>
      <c r="EE33" s="207">
        <f>'Result Entry'!EF35</f>
        <v>0</v>
      </c>
      <c r="EF33" s="195">
        <f>'Result Entry'!EG35</f>
        <v>0</v>
      </c>
      <c r="EG33" s="195">
        <f>'Result Entry'!EH35</f>
        <v>0</v>
      </c>
      <c r="EH33" s="207">
        <f>'Result Entry'!EI35</f>
        <v>0</v>
      </c>
      <c r="EI33" s="208">
        <f>'Result Entry'!EJ35</f>
        <v>0</v>
      </c>
      <c r="EJ33" s="212" t="str">
        <f>'Result Entry'!EK35</f>
        <v/>
      </c>
      <c r="EK33" s="194">
        <f>'Result Entry'!EL35</f>
        <v>0</v>
      </c>
      <c r="EL33" s="195">
        <f>'Result Entry'!EM35</f>
        <v>0</v>
      </c>
      <c r="EM33" s="198" t="str">
        <f>'Result Entry'!EN35</f>
        <v/>
      </c>
      <c r="EN33" s="194" t="str">
        <f>'Result Entry'!EO35</f>
        <v/>
      </c>
      <c r="EO33" s="195" t="str">
        <f>'Result Entry'!EP35</f>
        <v/>
      </c>
      <c r="EP33" s="199" t="str">
        <f>'Result Entry'!EQ35</f>
        <v/>
      </c>
      <c r="EQ33" s="195" t="str">
        <f>'Result Entry'!ER35</f>
        <v/>
      </c>
      <c r="ER33" s="195" t="str">
        <f>'Result Entry'!ES35</f>
        <v/>
      </c>
      <c r="ES33" s="195" t="str">
        <f>'Result Entry'!ET35</f>
        <v/>
      </c>
      <c r="ET33" s="196" t="str">
        <f>'Result Entry'!EU35</f>
        <v/>
      </c>
      <c r="EU33" s="200" t="str">
        <f>'Result Entry'!EX35</f>
        <v/>
      </c>
    </row>
    <row r="34" spans="1:151" s="201" customFormat="1" ht="17.25" customHeight="1">
      <c r="A34" s="1267"/>
      <c r="B34" s="194">
        <f t="shared" si="1"/>
        <v>0</v>
      </c>
      <c r="C34" s="195">
        <f>'Result Entry'!D36</f>
        <v>0</v>
      </c>
      <c r="D34" s="195">
        <f>'Result Entry'!E36</f>
        <v>0</v>
      </c>
      <c r="E34" s="195">
        <f>'Result Entry'!F36</f>
        <v>0</v>
      </c>
      <c r="F34" s="195">
        <f>'Result Entry'!$G36</f>
        <v>0</v>
      </c>
      <c r="G34" s="195">
        <f>'Result Entry'!$H36</f>
        <v>0</v>
      </c>
      <c r="H34" s="195">
        <f>'Result Entry'!I36</f>
        <v>0</v>
      </c>
      <c r="I34" s="195">
        <f>'Result Entry'!J36</f>
        <v>0</v>
      </c>
      <c r="J34" s="413">
        <f>'Result Entry'!K36</f>
        <v>0</v>
      </c>
      <c r="K34" s="422">
        <f>'Result Entry'!L36</f>
        <v>0</v>
      </c>
      <c r="L34" s="195">
        <f>'Result Entry'!M36</f>
        <v>0</v>
      </c>
      <c r="M34" s="195">
        <f>'Result Entry'!N36</f>
        <v>0</v>
      </c>
      <c r="N34" s="207">
        <f>'Result Entry'!O36</f>
        <v>0</v>
      </c>
      <c r="O34" s="195">
        <f>'Result Entry'!P36</f>
        <v>0</v>
      </c>
      <c r="P34" s="207">
        <f>'Result Entry'!Q36</f>
        <v>0</v>
      </c>
      <c r="Q34" s="195">
        <f>'Result Entry'!R36</f>
        <v>0</v>
      </c>
      <c r="R34" s="208">
        <f>'Result Entry'!S36</f>
        <v>0</v>
      </c>
      <c r="S34" s="408">
        <f>'Result Entry'!T36</f>
        <v>0</v>
      </c>
      <c r="T34" s="469" t="str">
        <f>'Result Entry'!U36</f>
        <v/>
      </c>
      <c r="U34" s="469" t="str">
        <f>'Result Entry'!V36</f>
        <v/>
      </c>
      <c r="V34" s="423" t="str">
        <f>IF('Result Entry'!$ES36="Failed","F",IF(AND('Result Entry'!$ES36="supp.",S34&lt;36),"S",'Result Entry'!W36))</f>
        <v/>
      </c>
      <c r="W34" s="422">
        <f>'Result Entry'!X36</f>
        <v>0</v>
      </c>
      <c r="X34" s="195">
        <f>'Result Entry'!Y36</f>
        <v>0</v>
      </c>
      <c r="Y34" s="195">
        <f>'Result Entry'!Z36</f>
        <v>0</v>
      </c>
      <c r="Z34" s="207">
        <f>'Result Entry'!AA36</f>
        <v>0</v>
      </c>
      <c r="AA34" s="195">
        <f>'Result Entry'!AB36</f>
        <v>0</v>
      </c>
      <c r="AB34" s="207">
        <f>'Result Entry'!AC36</f>
        <v>0</v>
      </c>
      <c r="AC34" s="195">
        <f>'Result Entry'!AD36</f>
        <v>0</v>
      </c>
      <c r="AD34" s="208">
        <f>'Result Entry'!AE36</f>
        <v>0</v>
      </c>
      <c r="AE34" s="408">
        <f>'Result Entry'!AF36</f>
        <v>0</v>
      </c>
      <c r="AF34" s="469" t="str">
        <f>'Result Entry'!AG36</f>
        <v/>
      </c>
      <c r="AG34" s="469" t="str">
        <f>'Result Entry'!AH36</f>
        <v/>
      </c>
      <c r="AH34" s="423" t="str">
        <f>IF('Result Entry'!$ES36="Failed","F",IF(AND('Result Entry'!$ES36="supp.",AE34&lt;36),"S",'Result Entry'!AI36))</f>
        <v/>
      </c>
      <c r="AI34" s="422">
        <f>'Result Entry'!AJ36</f>
        <v>0</v>
      </c>
      <c r="AJ34" s="195">
        <f>'Result Entry'!AK36</f>
        <v>0</v>
      </c>
      <c r="AK34" s="195">
        <f>'Result Entry'!AL36</f>
        <v>0</v>
      </c>
      <c r="AL34" s="207">
        <f>'Result Entry'!AM36</f>
        <v>0</v>
      </c>
      <c r="AM34" s="195">
        <f>'Result Entry'!AN36</f>
        <v>0</v>
      </c>
      <c r="AN34" s="207">
        <f>'Result Entry'!AO36</f>
        <v>0</v>
      </c>
      <c r="AO34" s="195">
        <f>'Result Entry'!AP36</f>
        <v>0</v>
      </c>
      <c r="AP34" s="208">
        <f>'Result Entry'!AQ36</f>
        <v>0</v>
      </c>
      <c r="AQ34" s="408">
        <f>'Result Entry'!AR36</f>
        <v>0</v>
      </c>
      <c r="AR34" s="469" t="str">
        <f>'Result Entry'!AS36</f>
        <v/>
      </c>
      <c r="AS34" s="469" t="str">
        <f>'Result Entry'!AT36</f>
        <v/>
      </c>
      <c r="AT34" s="423" t="str">
        <f>IF('Result Entry'!$ES36="Failed","F",IF(AND('Result Entry'!$ES36="supp.",AQ34&lt;36),"S",'Result Entry'!AU36))</f>
        <v/>
      </c>
      <c r="AU34" s="422">
        <f>'Result Entry'!AV36</f>
        <v>0</v>
      </c>
      <c r="AV34" s="195">
        <f>'Result Entry'!AW36</f>
        <v>0</v>
      </c>
      <c r="AW34" s="195">
        <f>'Result Entry'!AX36</f>
        <v>0</v>
      </c>
      <c r="AX34" s="207">
        <f>'Result Entry'!AY36</f>
        <v>0</v>
      </c>
      <c r="AY34" s="195">
        <f>'Result Entry'!AZ36</f>
        <v>0</v>
      </c>
      <c r="AZ34" s="207">
        <f>'Result Entry'!BA36</f>
        <v>0</v>
      </c>
      <c r="BA34" s="195">
        <f>'Result Entry'!BB36</f>
        <v>0</v>
      </c>
      <c r="BB34" s="208">
        <f>'Result Entry'!BC36</f>
        <v>0</v>
      </c>
      <c r="BC34" s="408">
        <f>'Result Entry'!BD36</f>
        <v>0</v>
      </c>
      <c r="BD34" s="469" t="str">
        <f>'Result Entry'!BE36</f>
        <v/>
      </c>
      <c r="BE34" s="469" t="str">
        <f>'Result Entry'!BF36</f>
        <v/>
      </c>
      <c r="BF34" s="423" t="str">
        <f>IF('Result Entry'!$ES36="Failed","F",IF(AND('Result Entry'!$ES36="supp.",BC34&lt;36),"S",'Result Entry'!BG36))</f>
        <v/>
      </c>
      <c r="BG34" s="422">
        <f>'Result Entry'!BH36</f>
        <v>0</v>
      </c>
      <c r="BH34" s="195">
        <f>'Result Entry'!BI36</f>
        <v>0</v>
      </c>
      <c r="BI34" s="195">
        <f>'Result Entry'!BJ36</f>
        <v>0</v>
      </c>
      <c r="BJ34" s="207">
        <f>'Result Entry'!BK36</f>
        <v>0</v>
      </c>
      <c r="BK34" s="195">
        <f>'Result Entry'!BL36</f>
        <v>0</v>
      </c>
      <c r="BL34" s="207">
        <f>'Result Entry'!BM36</f>
        <v>0</v>
      </c>
      <c r="BM34" s="195">
        <f>'Result Entry'!BN36</f>
        <v>0</v>
      </c>
      <c r="BN34" s="208">
        <f>'Result Entry'!BO36</f>
        <v>0</v>
      </c>
      <c r="BO34" s="408">
        <f>'Result Entry'!BP36</f>
        <v>0</v>
      </c>
      <c r="BP34" s="469" t="str">
        <f>'Result Entry'!BQ36</f>
        <v/>
      </c>
      <c r="BQ34" s="469" t="str">
        <f>'Result Entry'!BR36</f>
        <v/>
      </c>
      <c r="BR34" s="423" t="str">
        <f>IF('Result Entry'!$ES36="Failed","F",IF(AND('Result Entry'!$ES36="supp.",BO34&lt;36),"S",'Result Entry'!BS36))</f>
        <v/>
      </c>
      <c r="BS34" s="422">
        <f>'Result Entry'!BT36</f>
        <v>0</v>
      </c>
      <c r="BT34" s="195">
        <f>'Result Entry'!BU36</f>
        <v>0</v>
      </c>
      <c r="BU34" s="195">
        <f>'Result Entry'!BV36</f>
        <v>0</v>
      </c>
      <c r="BV34" s="207">
        <f>'Result Entry'!BW36</f>
        <v>0</v>
      </c>
      <c r="BW34" s="195">
        <f>'Result Entry'!BX36</f>
        <v>0</v>
      </c>
      <c r="BX34" s="207">
        <f>'Result Entry'!BY36</f>
        <v>0</v>
      </c>
      <c r="BY34" s="195">
        <f>'Result Entry'!BZ36</f>
        <v>0</v>
      </c>
      <c r="BZ34" s="208">
        <f>'Result Entry'!CA36</f>
        <v>0</v>
      </c>
      <c r="CA34" s="408">
        <f>'Result Entry'!CB36</f>
        <v>0</v>
      </c>
      <c r="CB34" s="469" t="str">
        <f>'Result Entry'!CC36</f>
        <v/>
      </c>
      <c r="CC34" s="469" t="str">
        <f>'Result Entry'!CD36</f>
        <v/>
      </c>
      <c r="CD34" s="423" t="str">
        <f>IF('Result Entry'!$ES36="Failed","F",IF(AND('Result Entry'!$ES36="supp.",CA34&lt;36),"S",'Result Entry'!CE36))</f>
        <v/>
      </c>
      <c r="CE34" s="194">
        <f>'Result Entry'!CF36</f>
        <v>0</v>
      </c>
      <c r="CF34" s="415">
        <f>'Result Entry'!CG36</f>
        <v>0</v>
      </c>
      <c r="CG34" s="195">
        <f>'Result Entry'!CH36</f>
        <v>0</v>
      </c>
      <c r="CH34" s="207">
        <f>'Result Entry'!CI36</f>
        <v>0</v>
      </c>
      <c r="CI34" s="207">
        <f>'Result Entry'!CJ36</f>
        <v>0</v>
      </c>
      <c r="CJ34" s="195">
        <f>'Result Entry'!CK36</f>
        <v>0</v>
      </c>
      <c r="CK34" s="195">
        <f>'Result Entry'!CL36</f>
        <v>0</v>
      </c>
      <c r="CL34" s="207">
        <f>'Result Entry'!CM36</f>
        <v>0</v>
      </c>
      <c r="CM34" s="195">
        <f>'Result Entry'!CN36</f>
        <v>0</v>
      </c>
      <c r="CN34" s="195">
        <f>'Result Entry'!CO36</f>
        <v>0</v>
      </c>
      <c r="CO34" s="208">
        <f>'Result Entry'!CP36</f>
        <v>0</v>
      </c>
      <c r="CP34" s="208">
        <f>'Result Entry'!CQ36</f>
        <v>0</v>
      </c>
      <c r="CQ34" s="212" t="str">
        <f>'Result Entry'!CR36</f>
        <v/>
      </c>
      <c r="CR34" s="194">
        <f>'Result Entry'!CS36</f>
        <v>0</v>
      </c>
      <c r="CS34" s="415">
        <f>'Result Entry'!CT36</f>
        <v>0</v>
      </c>
      <c r="CT34" s="454">
        <f>'Result Entry'!CU36</f>
        <v>0</v>
      </c>
      <c r="CU34" s="195">
        <f>'Result Entry'!CV36</f>
        <v>0</v>
      </c>
      <c r="CV34" s="195">
        <f>'Result Entry'!CW36</f>
        <v>0</v>
      </c>
      <c r="CW34" s="207">
        <f>'Result Entry'!CX36</f>
        <v>0</v>
      </c>
      <c r="CX34" s="195">
        <f>'Result Entry'!CY36</f>
        <v>0</v>
      </c>
      <c r="CY34" s="195">
        <f>'Result Entry'!CZ36</f>
        <v>0</v>
      </c>
      <c r="CZ34" s="195" t="str">
        <f>'Result Entry'!DA36</f>
        <v/>
      </c>
      <c r="DA34" s="195">
        <f>'Result Entry'!DB36</f>
        <v>0</v>
      </c>
      <c r="DB34" s="207">
        <f>'Result Entry'!DC36</f>
        <v>0</v>
      </c>
      <c r="DC34" s="207">
        <f>'Result Entry'!DD36</f>
        <v>0</v>
      </c>
      <c r="DD34" s="195">
        <f>'Result Entry'!DE36</f>
        <v>0</v>
      </c>
      <c r="DE34" s="195">
        <f>'Result Entry'!DF36</f>
        <v>0</v>
      </c>
      <c r="DF34" s="207">
        <f>'Result Entry'!DG36</f>
        <v>0</v>
      </c>
      <c r="DG34" s="195">
        <f>'Result Entry'!DH36</f>
        <v>0</v>
      </c>
      <c r="DH34" s="195">
        <f>'Result Entry'!DI36</f>
        <v>0</v>
      </c>
      <c r="DI34" s="207">
        <f>'Result Entry'!DJ36</f>
        <v>0</v>
      </c>
      <c r="DJ34" s="207">
        <f>'Result Entry'!DK36</f>
        <v>0</v>
      </c>
      <c r="DK34" s="207">
        <f>'Result Entry'!DL36</f>
        <v>0</v>
      </c>
      <c r="DL34" s="208">
        <f>'Result Entry'!DM36</f>
        <v>0</v>
      </c>
      <c r="DM34" s="208">
        <f>'Result Entry'!DN36</f>
        <v>0</v>
      </c>
      <c r="DN34" s="212" t="str">
        <f>'Result Entry'!DO36</f>
        <v/>
      </c>
      <c r="DO34" s="194">
        <f>'Result Entry'!DP36</f>
        <v>0</v>
      </c>
      <c r="DP34" s="195">
        <f>'Result Entry'!DQ36</f>
        <v>0</v>
      </c>
      <c r="DQ34" s="195">
        <f>'Result Entry'!DR36</f>
        <v>0</v>
      </c>
      <c r="DR34" s="195">
        <f>'Result Entry'!DS36</f>
        <v>0</v>
      </c>
      <c r="DS34" s="195">
        <f>'Result Entry'!DT36</f>
        <v>0</v>
      </c>
      <c r="DT34" s="209" t="str">
        <f>'Result Entry'!DU36</f>
        <v/>
      </c>
      <c r="DU34" s="194">
        <f>'Result Entry'!DV36</f>
        <v>0</v>
      </c>
      <c r="DV34" s="195">
        <f>'Result Entry'!DW36</f>
        <v>0</v>
      </c>
      <c r="DW34" s="195">
        <f>'Result Entry'!DX36</f>
        <v>0</v>
      </c>
      <c r="DX34" s="195">
        <f>'Result Entry'!DY36</f>
        <v>0</v>
      </c>
      <c r="DY34" s="195">
        <f>'Result Entry'!DZ36</f>
        <v>0</v>
      </c>
      <c r="DZ34" s="197" t="str">
        <f>'Result Entry'!EA36</f>
        <v/>
      </c>
      <c r="EA34" s="194">
        <f>'Result Entry'!EB36</f>
        <v>0</v>
      </c>
      <c r="EB34" s="195">
        <f>'Result Entry'!EC36</f>
        <v>0</v>
      </c>
      <c r="EC34" s="207">
        <f>'Result Entry'!ED36</f>
        <v>0</v>
      </c>
      <c r="ED34" s="195">
        <f>'Result Entry'!EE36</f>
        <v>0</v>
      </c>
      <c r="EE34" s="207">
        <f>'Result Entry'!EF36</f>
        <v>0</v>
      </c>
      <c r="EF34" s="195">
        <f>'Result Entry'!EG36</f>
        <v>0</v>
      </c>
      <c r="EG34" s="195">
        <f>'Result Entry'!EH36</f>
        <v>0</v>
      </c>
      <c r="EH34" s="207">
        <f>'Result Entry'!EI36</f>
        <v>0</v>
      </c>
      <c r="EI34" s="208">
        <f>'Result Entry'!EJ36</f>
        <v>0</v>
      </c>
      <c r="EJ34" s="212" t="str">
        <f>'Result Entry'!EK36</f>
        <v/>
      </c>
      <c r="EK34" s="194">
        <f>'Result Entry'!EL36</f>
        <v>0</v>
      </c>
      <c r="EL34" s="195">
        <f>'Result Entry'!EM36</f>
        <v>0</v>
      </c>
      <c r="EM34" s="198" t="str">
        <f>'Result Entry'!EN36</f>
        <v/>
      </c>
      <c r="EN34" s="194" t="str">
        <f>'Result Entry'!EO36</f>
        <v/>
      </c>
      <c r="EO34" s="195" t="str">
        <f>'Result Entry'!EP36</f>
        <v/>
      </c>
      <c r="EP34" s="199" t="str">
        <f>'Result Entry'!EQ36</f>
        <v/>
      </c>
      <c r="EQ34" s="195" t="str">
        <f>'Result Entry'!ER36</f>
        <v/>
      </c>
      <c r="ER34" s="195" t="str">
        <f>'Result Entry'!ES36</f>
        <v/>
      </c>
      <c r="ES34" s="195" t="str">
        <f>'Result Entry'!ET36</f>
        <v/>
      </c>
      <c r="ET34" s="196" t="str">
        <f>'Result Entry'!EU36</f>
        <v/>
      </c>
      <c r="EU34" s="200" t="str">
        <f>'Result Entry'!EX36</f>
        <v/>
      </c>
    </row>
    <row r="35" spans="1:151" s="201" customFormat="1" ht="17.25" customHeight="1">
      <c r="A35" s="1267"/>
      <c r="B35" s="194">
        <f t="shared" si="1"/>
        <v>0</v>
      </c>
      <c r="C35" s="195">
        <f>'Result Entry'!D37</f>
        <v>0</v>
      </c>
      <c r="D35" s="195">
        <f>'Result Entry'!E37</f>
        <v>0</v>
      </c>
      <c r="E35" s="195">
        <f>'Result Entry'!F37</f>
        <v>0</v>
      </c>
      <c r="F35" s="195">
        <f>'Result Entry'!$G37</f>
        <v>0</v>
      </c>
      <c r="G35" s="195">
        <f>'Result Entry'!$H37</f>
        <v>0</v>
      </c>
      <c r="H35" s="195">
        <f>'Result Entry'!I37</f>
        <v>0</v>
      </c>
      <c r="I35" s="195">
        <f>'Result Entry'!J37</f>
        <v>0</v>
      </c>
      <c r="J35" s="413">
        <f>'Result Entry'!K37</f>
        <v>0</v>
      </c>
      <c r="K35" s="422">
        <f>'Result Entry'!L37</f>
        <v>0</v>
      </c>
      <c r="L35" s="195">
        <f>'Result Entry'!M37</f>
        <v>0</v>
      </c>
      <c r="M35" s="195">
        <f>'Result Entry'!N37</f>
        <v>0</v>
      </c>
      <c r="N35" s="207">
        <f>'Result Entry'!O37</f>
        <v>0</v>
      </c>
      <c r="O35" s="195">
        <f>'Result Entry'!P37</f>
        <v>0</v>
      </c>
      <c r="P35" s="207">
        <f>'Result Entry'!Q37</f>
        <v>0</v>
      </c>
      <c r="Q35" s="195">
        <f>'Result Entry'!R37</f>
        <v>0</v>
      </c>
      <c r="R35" s="208">
        <f>'Result Entry'!S37</f>
        <v>0</v>
      </c>
      <c r="S35" s="408">
        <f>'Result Entry'!T37</f>
        <v>0</v>
      </c>
      <c r="T35" s="469" t="str">
        <f>'Result Entry'!U37</f>
        <v/>
      </c>
      <c r="U35" s="469" t="str">
        <f>'Result Entry'!V37</f>
        <v/>
      </c>
      <c r="V35" s="423" t="str">
        <f>IF('Result Entry'!$ES37="Failed","F",IF(AND('Result Entry'!$ES37="supp.",S35&lt;36),"S",'Result Entry'!W37))</f>
        <v/>
      </c>
      <c r="W35" s="422">
        <f>'Result Entry'!X37</f>
        <v>0</v>
      </c>
      <c r="X35" s="195">
        <f>'Result Entry'!Y37</f>
        <v>0</v>
      </c>
      <c r="Y35" s="195">
        <f>'Result Entry'!Z37</f>
        <v>0</v>
      </c>
      <c r="Z35" s="207">
        <f>'Result Entry'!AA37</f>
        <v>0</v>
      </c>
      <c r="AA35" s="195">
        <f>'Result Entry'!AB37</f>
        <v>0</v>
      </c>
      <c r="AB35" s="207">
        <f>'Result Entry'!AC37</f>
        <v>0</v>
      </c>
      <c r="AC35" s="195">
        <f>'Result Entry'!AD37</f>
        <v>0</v>
      </c>
      <c r="AD35" s="208">
        <f>'Result Entry'!AE37</f>
        <v>0</v>
      </c>
      <c r="AE35" s="408">
        <f>'Result Entry'!AF37</f>
        <v>0</v>
      </c>
      <c r="AF35" s="469" t="str">
        <f>'Result Entry'!AG37</f>
        <v/>
      </c>
      <c r="AG35" s="469" t="str">
        <f>'Result Entry'!AH37</f>
        <v/>
      </c>
      <c r="AH35" s="423" t="str">
        <f>IF('Result Entry'!$ES37="Failed","F",IF(AND('Result Entry'!$ES37="supp.",AE35&lt;36),"S",'Result Entry'!AI37))</f>
        <v/>
      </c>
      <c r="AI35" s="422">
        <f>'Result Entry'!AJ37</f>
        <v>0</v>
      </c>
      <c r="AJ35" s="195">
        <f>'Result Entry'!AK37</f>
        <v>0</v>
      </c>
      <c r="AK35" s="195">
        <f>'Result Entry'!AL37</f>
        <v>0</v>
      </c>
      <c r="AL35" s="207">
        <f>'Result Entry'!AM37</f>
        <v>0</v>
      </c>
      <c r="AM35" s="195">
        <f>'Result Entry'!AN37</f>
        <v>0</v>
      </c>
      <c r="AN35" s="207">
        <f>'Result Entry'!AO37</f>
        <v>0</v>
      </c>
      <c r="AO35" s="195">
        <f>'Result Entry'!AP37</f>
        <v>0</v>
      </c>
      <c r="AP35" s="208">
        <f>'Result Entry'!AQ37</f>
        <v>0</v>
      </c>
      <c r="AQ35" s="408">
        <f>'Result Entry'!AR37</f>
        <v>0</v>
      </c>
      <c r="AR35" s="469" t="str">
        <f>'Result Entry'!AS37</f>
        <v/>
      </c>
      <c r="AS35" s="469" t="str">
        <f>'Result Entry'!AT37</f>
        <v/>
      </c>
      <c r="AT35" s="423" t="str">
        <f>IF('Result Entry'!$ES37="Failed","F",IF(AND('Result Entry'!$ES37="supp.",AQ35&lt;36),"S",'Result Entry'!AU37))</f>
        <v/>
      </c>
      <c r="AU35" s="422">
        <f>'Result Entry'!AV37</f>
        <v>0</v>
      </c>
      <c r="AV35" s="195">
        <f>'Result Entry'!AW37</f>
        <v>0</v>
      </c>
      <c r="AW35" s="195">
        <f>'Result Entry'!AX37</f>
        <v>0</v>
      </c>
      <c r="AX35" s="207">
        <f>'Result Entry'!AY37</f>
        <v>0</v>
      </c>
      <c r="AY35" s="195">
        <f>'Result Entry'!AZ37</f>
        <v>0</v>
      </c>
      <c r="AZ35" s="207">
        <f>'Result Entry'!BA37</f>
        <v>0</v>
      </c>
      <c r="BA35" s="195">
        <f>'Result Entry'!BB37</f>
        <v>0</v>
      </c>
      <c r="BB35" s="208">
        <f>'Result Entry'!BC37</f>
        <v>0</v>
      </c>
      <c r="BC35" s="408">
        <f>'Result Entry'!BD37</f>
        <v>0</v>
      </c>
      <c r="BD35" s="469" t="str">
        <f>'Result Entry'!BE37</f>
        <v/>
      </c>
      <c r="BE35" s="469" t="str">
        <f>'Result Entry'!BF37</f>
        <v/>
      </c>
      <c r="BF35" s="423" t="str">
        <f>IF('Result Entry'!$ES37="Failed","F",IF(AND('Result Entry'!$ES37="supp.",BC35&lt;36),"S",'Result Entry'!BG37))</f>
        <v/>
      </c>
      <c r="BG35" s="422">
        <f>'Result Entry'!BH37</f>
        <v>0</v>
      </c>
      <c r="BH35" s="195">
        <f>'Result Entry'!BI37</f>
        <v>0</v>
      </c>
      <c r="BI35" s="195">
        <f>'Result Entry'!BJ37</f>
        <v>0</v>
      </c>
      <c r="BJ35" s="207">
        <f>'Result Entry'!BK37</f>
        <v>0</v>
      </c>
      <c r="BK35" s="195">
        <f>'Result Entry'!BL37</f>
        <v>0</v>
      </c>
      <c r="BL35" s="207">
        <f>'Result Entry'!BM37</f>
        <v>0</v>
      </c>
      <c r="BM35" s="195">
        <f>'Result Entry'!BN37</f>
        <v>0</v>
      </c>
      <c r="BN35" s="208">
        <f>'Result Entry'!BO37</f>
        <v>0</v>
      </c>
      <c r="BO35" s="408">
        <f>'Result Entry'!BP37</f>
        <v>0</v>
      </c>
      <c r="BP35" s="469" t="str">
        <f>'Result Entry'!BQ37</f>
        <v/>
      </c>
      <c r="BQ35" s="469" t="str">
        <f>'Result Entry'!BR37</f>
        <v/>
      </c>
      <c r="BR35" s="423" t="str">
        <f>IF('Result Entry'!$ES37="Failed","F",IF(AND('Result Entry'!$ES37="supp.",BO35&lt;36),"S",'Result Entry'!BS37))</f>
        <v/>
      </c>
      <c r="BS35" s="422">
        <f>'Result Entry'!BT37</f>
        <v>0</v>
      </c>
      <c r="BT35" s="195">
        <f>'Result Entry'!BU37</f>
        <v>0</v>
      </c>
      <c r="BU35" s="195">
        <f>'Result Entry'!BV37</f>
        <v>0</v>
      </c>
      <c r="BV35" s="207">
        <f>'Result Entry'!BW37</f>
        <v>0</v>
      </c>
      <c r="BW35" s="195">
        <f>'Result Entry'!BX37</f>
        <v>0</v>
      </c>
      <c r="BX35" s="207">
        <f>'Result Entry'!BY37</f>
        <v>0</v>
      </c>
      <c r="BY35" s="195">
        <f>'Result Entry'!BZ37</f>
        <v>0</v>
      </c>
      <c r="BZ35" s="208">
        <f>'Result Entry'!CA37</f>
        <v>0</v>
      </c>
      <c r="CA35" s="408">
        <f>'Result Entry'!CB37</f>
        <v>0</v>
      </c>
      <c r="CB35" s="469" t="str">
        <f>'Result Entry'!CC37</f>
        <v/>
      </c>
      <c r="CC35" s="469" t="str">
        <f>'Result Entry'!CD37</f>
        <v/>
      </c>
      <c r="CD35" s="423" t="str">
        <f>IF('Result Entry'!$ES37="Failed","F",IF(AND('Result Entry'!$ES37="supp.",CA35&lt;36),"S",'Result Entry'!CE37))</f>
        <v/>
      </c>
      <c r="CE35" s="194">
        <f>'Result Entry'!CF37</f>
        <v>0</v>
      </c>
      <c r="CF35" s="415">
        <f>'Result Entry'!CG37</f>
        <v>0</v>
      </c>
      <c r="CG35" s="195">
        <f>'Result Entry'!CH37</f>
        <v>0</v>
      </c>
      <c r="CH35" s="207">
        <f>'Result Entry'!CI37</f>
        <v>0</v>
      </c>
      <c r="CI35" s="207">
        <f>'Result Entry'!CJ37</f>
        <v>0</v>
      </c>
      <c r="CJ35" s="195">
        <f>'Result Entry'!CK37</f>
        <v>0</v>
      </c>
      <c r="CK35" s="195">
        <f>'Result Entry'!CL37</f>
        <v>0</v>
      </c>
      <c r="CL35" s="207">
        <f>'Result Entry'!CM37</f>
        <v>0</v>
      </c>
      <c r="CM35" s="195">
        <f>'Result Entry'!CN37</f>
        <v>0</v>
      </c>
      <c r="CN35" s="195">
        <f>'Result Entry'!CO37</f>
        <v>0</v>
      </c>
      <c r="CO35" s="208">
        <f>'Result Entry'!CP37</f>
        <v>0</v>
      </c>
      <c r="CP35" s="208">
        <f>'Result Entry'!CQ37</f>
        <v>0</v>
      </c>
      <c r="CQ35" s="212" t="str">
        <f>'Result Entry'!CR37</f>
        <v/>
      </c>
      <c r="CR35" s="194">
        <f>'Result Entry'!CS37</f>
        <v>0</v>
      </c>
      <c r="CS35" s="415">
        <f>'Result Entry'!CT37</f>
        <v>0</v>
      </c>
      <c r="CT35" s="454">
        <f>'Result Entry'!CU37</f>
        <v>0</v>
      </c>
      <c r="CU35" s="195">
        <f>'Result Entry'!CV37</f>
        <v>0</v>
      </c>
      <c r="CV35" s="195">
        <f>'Result Entry'!CW37</f>
        <v>0</v>
      </c>
      <c r="CW35" s="207">
        <f>'Result Entry'!CX37</f>
        <v>0</v>
      </c>
      <c r="CX35" s="195">
        <f>'Result Entry'!CY37</f>
        <v>0</v>
      </c>
      <c r="CY35" s="195">
        <f>'Result Entry'!CZ37</f>
        <v>0</v>
      </c>
      <c r="CZ35" s="195" t="str">
        <f>'Result Entry'!DA37</f>
        <v/>
      </c>
      <c r="DA35" s="195">
        <f>'Result Entry'!DB37</f>
        <v>0</v>
      </c>
      <c r="DB35" s="207">
        <f>'Result Entry'!DC37</f>
        <v>0</v>
      </c>
      <c r="DC35" s="207">
        <f>'Result Entry'!DD37</f>
        <v>0</v>
      </c>
      <c r="DD35" s="195">
        <f>'Result Entry'!DE37</f>
        <v>0</v>
      </c>
      <c r="DE35" s="195">
        <f>'Result Entry'!DF37</f>
        <v>0</v>
      </c>
      <c r="DF35" s="207">
        <f>'Result Entry'!DG37</f>
        <v>0</v>
      </c>
      <c r="DG35" s="195">
        <f>'Result Entry'!DH37</f>
        <v>0</v>
      </c>
      <c r="DH35" s="195">
        <f>'Result Entry'!DI37</f>
        <v>0</v>
      </c>
      <c r="DI35" s="207">
        <f>'Result Entry'!DJ37</f>
        <v>0</v>
      </c>
      <c r="DJ35" s="207">
        <f>'Result Entry'!DK37</f>
        <v>0</v>
      </c>
      <c r="DK35" s="207">
        <f>'Result Entry'!DL37</f>
        <v>0</v>
      </c>
      <c r="DL35" s="208">
        <f>'Result Entry'!DM37</f>
        <v>0</v>
      </c>
      <c r="DM35" s="208">
        <f>'Result Entry'!DN37</f>
        <v>0</v>
      </c>
      <c r="DN35" s="212" t="str">
        <f>'Result Entry'!DO37</f>
        <v/>
      </c>
      <c r="DO35" s="194">
        <f>'Result Entry'!DP37</f>
        <v>0</v>
      </c>
      <c r="DP35" s="195">
        <f>'Result Entry'!DQ37</f>
        <v>0</v>
      </c>
      <c r="DQ35" s="195">
        <f>'Result Entry'!DR37</f>
        <v>0</v>
      </c>
      <c r="DR35" s="195">
        <f>'Result Entry'!DS37</f>
        <v>0</v>
      </c>
      <c r="DS35" s="195">
        <f>'Result Entry'!DT37</f>
        <v>0</v>
      </c>
      <c r="DT35" s="209" t="str">
        <f>'Result Entry'!DU37</f>
        <v/>
      </c>
      <c r="DU35" s="194">
        <f>'Result Entry'!DV37</f>
        <v>0</v>
      </c>
      <c r="DV35" s="195">
        <f>'Result Entry'!DW37</f>
        <v>0</v>
      </c>
      <c r="DW35" s="195">
        <f>'Result Entry'!DX37</f>
        <v>0</v>
      </c>
      <c r="DX35" s="195">
        <f>'Result Entry'!DY37</f>
        <v>0</v>
      </c>
      <c r="DY35" s="195">
        <f>'Result Entry'!DZ37</f>
        <v>0</v>
      </c>
      <c r="DZ35" s="197" t="str">
        <f>'Result Entry'!EA37</f>
        <v/>
      </c>
      <c r="EA35" s="194">
        <f>'Result Entry'!EB37</f>
        <v>0</v>
      </c>
      <c r="EB35" s="195">
        <f>'Result Entry'!EC37</f>
        <v>0</v>
      </c>
      <c r="EC35" s="207">
        <f>'Result Entry'!ED37</f>
        <v>0</v>
      </c>
      <c r="ED35" s="195">
        <f>'Result Entry'!EE37</f>
        <v>0</v>
      </c>
      <c r="EE35" s="207">
        <f>'Result Entry'!EF37</f>
        <v>0</v>
      </c>
      <c r="EF35" s="195">
        <f>'Result Entry'!EG37</f>
        <v>0</v>
      </c>
      <c r="EG35" s="195">
        <f>'Result Entry'!EH37</f>
        <v>0</v>
      </c>
      <c r="EH35" s="207">
        <f>'Result Entry'!EI37</f>
        <v>0</v>
      </c>
      <c r="EI35" s="208">
        <f>'Result Entry'!EJ37</f>
        <v>0</v>
      </c>
      <c r="EJ35" s="212" t="str">
        <f>'Result Entry'!EK37</f>
        <v/>
      </c>
      <c r="EK35" s="194">
        <f>'Result Entry'!EL37</f>
        <v>0</v>
      </c>
      <c r="EL35" s="195">
        <f>'Result Entry'!EM37</f>
        <v>0</v>
      </c>
      <c r="EM35" s="198" t="str">
        <f>'Result Entry'!EN37</f>
        <v/>
      </c>
      <c r="EN35" s="194" t="str">
        <f>'Result Entry'!EO37</f>
        <v/>
      </c>
      <c r="EO35" s="195" t="str">
        <f>'Result Entry'!EP37</f>
        <v/>
      </c>
      <c r="EP35" s="199" t="str">
        <f>'Result Entry'!EQ37</f>
        <v/>
      </c>
      <c r="EQ35" s="195" t="str">
        <f>'Result Entry'!ER37</f>
        <v/>
      </c>
      <c r="ER35" s="195" t="str">
        <f>'Result Entry'!ES37</f>
        <v/>
      </c>
      <c r="ES35" s="195" t="str">
        <f>'Result Entry'!ET37</f>
        <v/>
      </c>
      <c r="ET35" s="196" t="str">
        <f>'Result Entry'!EU37</f>
        <v/>
      </c>
      <c r="EU35" s="200" t="str">
        <f>'Result Entry'!EX37</f>
        <v/>
      </c>
    </row>
    <row r="36" spans="1:151" s="201" customFormat="1" ht="17.25" customHeight="1">
      <c r="A36" s="1267"/>
      <c r="B36" s="194">
        <f t="shared" si="1"/>
        <v>0</v>
      </c>
      <c r="C36" s="195">
        <f>'Result Entry'!D38</f>
        <v>0</v>
      </c>
      <c r="D36" s="195">
        <f>'Result Entry'!E38</f>
        <v>0</v>
      </c>
      <c r="E36" s="195">
        <f>'Result Entry'!F38</f>
        <v>0</v>
      </c>
      <c r="F36" s="195">
        <f>'Result Entry'!$G38</f>
        <v>0</v>
      </c>
      <c r="G36" s="195">
        <f>'Result Entry'!$H38</f>
        <v>0</v>
      </c>
      <c r="H36" s="195">
        <f>'Result Entry'!I38</f>
        <v>0</v>
      </c>
      <c r="I36" s="195">
        <f>'Result Entry'!J38</f>
        <v>0</v>
      </c>
      <c r="J36" s="413">
        <f>'Result Entry'!K38</f>
        <v>0</v>
      </c>
      <c r="K36" s="422">
        <f>'Result Entry'!L38</f>
        <v>0</v>
      </c>
      <c r="L36" s="195">
        <f>'Result Entry'!M38</f>
        <v>0</v>
      </c>
      <c r="M36" s="195">
        <f>'Result Entry'!N38</f>
        <v>0</v>
      </c>
      <c r="N36" s="207">
        <f>'Result Entry'!O38</f>
        <v>0</v>
      </c>
      <c r="O36" s="195">
        <f>'Result Entry'!P38</f>
        <v>0</v>
      </c>
      <c r="P36" s="207">
        <f>'Result Entry'!Q38</f>
        <v>0</v>
      </c>
      <c r="Q36" s="195">
        <f>'Result Entry'!R38</f>
        <v>0</v>
      </c>
      <c r="R36" s="208">
        <f>'Result Entry'!S38</f>
        <v>0</v>
      </c>
      <c r="S36" s="408">
        <f>'Result Entry'!T38</f>
        <v>0</v>
      </c>
      <c r="T36" s="469" t="str">
        <f>'Result Entry'!U38</f>
        <v/>
      </c>
      <c r="U36" s="469" t="str">
        <f>'Result Entry'!V38</f>
        <v/>
      </c>
      <c r="V36" s="423" t="str">
        <f>IF('Result Entry'!$ES38="Failed","F",IF(AND('Result Entry'!$ES38="supp.",S36&lt;36),"S",'Result Entry'!W38))</f>
        <v/>
      </c>
      <c r="W36" s="422">
        <f>'Result Entry'!X38</f>
        <v>0</v>
      </c>
      <c r="X36" s="195">
        <f>'Result Entry'!Y38</f>
        <v>0</v>
      </c>
      <c r="Y36" s="195">
        <f>'Result Entry'!Z38</f>
        <v>0</v>
      </c>
      <c r="Z36" s="207">
        <f>'Result Entry'!AA38</f>
        <v>0</v>
      </c>
      <c r="AA36" s="195">
        <f>'Result Entry'!AB38</f>
        <v>0</v>
      </c>
      <c r="AB36" s="207">
        <f>'Result Entry'!AC38</f>
        <v>0</v>
      </c>
      <c r="AC36" s="195">
        <f>'Result Entry'!AD38</f>
        <v>0</v>
      </c>
      <c r="AD36" s="208">
        <f>'Result Entry'!AE38</f>
        <v>0</v>
      </c>
      <c r="AE36" s="408">
        <f>'Result Entry'!AF38</f>
        <v>0</v>
      </c>
      <c r="AF36" s="469" t="str">
        <f>'Result Entry'!AG38</f>
        <v/>
      </c>
      <c r="AG36" s="469" t="str">
        <f>'Result Entry'!AH38</f>
        <v/>
      </c>
      <c r="AH36" s="423" t="str">
        <f>IF('Result Entry'!$ES38="Failed","F",IF(AND('Result Entry'!$ES38="supp.",AE36&lt;36),"S",'Result Entry'!AI38))</f>
        <v/>
      </c>
      <c r="AI36" s="422">
        <f>'Result Entry'!AJ38</f>
        <v>0</v>
      </c>
      <c r="AJ36" s="195">
        <f>'Result Entry'!AK38</f>
        <v>0</v>
      </c>
      <c r="AK36" s="195">
        <f>'Result Entry'!AL38</f>
        <v>0</v>
      </c>
      <c r="AL36" s="207">
        <f>'Result Entry'!AM38</f>
        <v>0</v>
      </c>
      <c r="AM36" s="195">
        <f>'Result Entry'!AN38</f>
        <v>0</v>
      </c>
      <c r="AN36" s="207">
        <f>'Result Entry'!AO38</f>
        <v>0</v>
      </c>
      <c r="AO36" s="195">
        <f>'Result Entry'!AP38</f>
        <v>0</v>
      </c>
      <c r="AP36" s="208">
        <f>'Result Entry'!AQ38</f>
        <v>0</v>
      </c>
      <c r="AQ36" s="408">
        <f>'Result Entry'!AR38</f>
        <v>0</v>
      </c>
      <c r="AR36" s="469" t="str">
        <f>'Result Entry'!AS38</f>
        <v/>
      </c>
      <c r="AS36" s="469" t="str">
        <f>'Result Entry'!AT38</f>
        <v/>
      </c>
      <c r="AT36" s="423" t="str">
        <f>IF('Result Entry'!$ES38="Failed","F",IF(AND('Result Entry'!$ES38="supp.",AQ36&lt;36),"S",'Result Entry'!AU38))</f>
        <v/>
      </c>
      <c r="AU36" s="422">
        <f>'Result Entry'!AV38</f>
        <v>0</v>
      </c>
      <c r="AV36" s="195">
        <f>'Result Entry'!AW38</f>
        <v>0</v>
      </c>
      <c r="AW36" s="195">
        <f>'Result Entry'!AX38</f>
        <v>0</v>
      </c>
      <c r="AX36" s="207">
        <f>'Result Entry'!AY38</f>
        <v>0</v>
      </c>
      <c r="AY36" s="195">
        <f>'Result Entry'!AZ38</f>
        <v>0</v>
      </c>
      <c r="AZ36" s="207">
        <f>'Result Entry'!BA38</f>
        <v>0</v>
      </c>
      <c r="BA36" s="195">
        <f>'Result Entry'!BB38</f>
        <v>0</v>
      </c>
      <c r="BB36" s="208">
        <f>'Result Entry'!BC38</f>
        <v>0</v>
      </c>
      <c r="BC36" s="408">
        <f>'Result Entry'!BD38</f>
        <v>0</v>
      </c>
      <c r="BD36" s="469" t="str">
        <f>'Result Entry'!BE38</f>
        <v/>
      </c>
      <c r="BE36" s="469" t="str">
        <f>'Result Entry'!BF38</f>
        <v/>
      </c>
      <c r="BF36" s="423" t="str">
        <f>IF('Result Entry'!$ES38="Failed","F",IF(AND('Result Entry'!$ES38="supp.",BC36&lt;36),"S",'Result Entry'!BG38))</f>
        <v/>
      </c>
      <c r="BG36" s="422">
        <f>'Result Entry'!BH38</f>
        <v>0</v>
      </c>
      <c r="BH36" s="195">
        <f>'Result Entry'!BI38</f>
        <v>0</v>
      </c>
      <c r="BI36" s="195">
        <f>'Result Entry'!BJ38</f>
        <v>0</v>
      </c>
      <c r="BJ36" s="207">
        <f>'Result Entry'!BK38</f>
        <v>0</v>
      </c>
      <c r="BK36" s="195">
        <f>'Result Entry'!BL38</f>
        <v>0</v>
      </c>
      <c r="BL36" s="207">
        <f>'Result Entry'!BM38</f>
        <v>0</v>
      </c>
      <c r="BM36" s="195">
        <f>'Result Entry'!BN38</f>
        <v>0</v>
      </c>
      <c r="BN36" s="208">
        <f>'Result Entry'!BO38</f>
        <v>0</v>
      </c>
      <c r="BO36" s="408">
        <f>'Result Entry'!BP38</f>
        <v>0</v>
      </c>
      <c r="BP36" s="469" t="str">
        <f>'Result Entry'!BQ38</f>
        <v/>
      </c>
      <c r="BQ36" s="469" t="str">
        <f>'Result Entry'!BR38</f>
        <v/>
      </c>
      <c r="BR36" s="423" t="str">
        <f>IF('Result Entry'!$ES38="Failed","F",IF(AND('Result Entry'!$ES38="supp.",BO36&lt;36),"S",'Result Entry'!BS38))</f>
        <v/>
      </c>
      <c r="BS36" s="422">
        <f>'Result Entry'!BT38</f>
        <v>0</v>
      </c>
      <c r="BT36" s="195">
        <f>'Result Entry'!BU38</f>
        <v>0</v>
      </c>
      <c r="BU36" s="195">
        <f>'Result Entry'!BV38</f>
        <v>0</v>
      </c>
      <c r="BV36" s="207">
        <f>'Result Entry'!BW38</f>
        <v>0</v>
      </c>
      <c r="BW36" s="195">
        <f>'Result Entry'!BX38</f>
        <v>0</v>
      </c>
      <c r="BX36" s="207">
        <f>'Result Entry'!BY38</f>
        <v>0</v>
      </c>
      <c r="BY36" s="195">
        <f>'Result Entry'!BZ38</f>
        <v>0</v>
      </c>
      <c r="BZ36" s="208">
        <f>'Result Entry'!CA38</f>
        <v>0</v>
      </c>
      <c r="CA36" s="408">
        <f>'Result Entry'!CB38</f>
        <v>0</v>
      </c>
      <c r="CB36" s="469" t="str">
        <f>'Result Entry'!CC38</f>
        <v/>
      </c>
      <c r="CC36" s="469" t="str">
        <f>'Result Entry'!CD38</f>
        <v/>
      </c>
      <c r="CD36" s="423" t="str">
        <f>IF('Result Entry'!$ES38="Failed","F",IF(AND('Result Entry'!$ES38="supp.",CA36&lt;36),"S",'Result Entry'!CE38))</f>
        <v/>
      </c>
      <c r="CE36" s="194">
        <f>'Result Entry'!CF38</f>
        <v>0</v>
      </c>
      <c r="CF36" s="415">
        <f>'Result Entry'!CG38</f>
        <v>0</v>
      </c>
      <c r="CG36" s="195">
        <f>'Result Entry'!CH38</f>
        <v>0</v>
      </c>
      <c r="CH36" s="207">
        <f>'Result Entry'!CI38</f>
        <v>0</v>
      </c>
      <c r="CI36" s="207">
        <f>'Result Entry'!CJ38</f>
        <v>0</v>
      </c>
      <c r="CJ36" s="195">
        <f>'Result Entry'!CK38</f>
        <v>0</v>
      </c>
      <c r="CK36" s="195">
        <f>'Result Entry'!CL38</f>
        <v>0</v>
      </c>
      <c r="CL36" s="207">
        <f>'Result Entry'!CM38</f>
        <v>0</v>
      </c>
      <c r="CM36" s="195">
        <f>'Result Entry'!CN38</f>
        <v>0</v>
      </c>
      <c r="CN36" s="195">
        <f>'Result Entry'!CO38</f>
        <v>0</v>
      </c>
      <c r="CO36" s="208">
        <f>'Result Entry'!CP38</f>
        <v>0</v>
      </c>
      <c r="CP36" s="208">
        <f>'Result Entry'!CQ38</f>
        <v>0</v>
      </c>
      <c r="CQ36" s="212" t="str">
        <f>'Result Entry'!CR38</f>
        <v/>
      </c>
      <c r="CR36" s="194">
        <f>'Result Entry'!CS38</f>
        <v>0</v>
      </c>
      <c r="CS36" s="415">
        <f>'Result Entry'!CT38</f>
        <v>0</v>
      </c>
      <c r="CT36" s="454">
        <f>'Result Entry'!CU38</f>
        <v>0</v>
      </c>
      <c r="CU36" s="195">
        <f>'Result Entry'!CV38</f>
        <v>0</v>
      </c>
      <c r="CV36" s="195">
        <f>'Result Entry'!CW38</f>
        <v>0</v>
      </c>
      <c r="CW36" s="207">
        <f>'Result Entry'!CX38</f>
        <v>0</v>
      </c>
      <c r="CX36" s="195">
        <f>'Result Entry'!CY38</f>
        <v>0</v>
      </c>
      <c r="CY36" s="195">
        <f>'Result Entry'!CZ38</f>
        <v>0</v>
      </c>
      <c r="CZ36" s="195" t="str">
        <f>'Result Entry'!DA38</f>
        <v/>
      </c>
      <c r="DA36" s="195">
        <f>'Result Entry'!DB38</f>
        <v>0</v>
      </c>
      <c r="DB36" s="207">
        <f>'Result Entry'!DC38</f>
        <v>0</v>
      </c>
      <c r="DC36" s="207">
        <f>'Result Entry'!DD38</f>
        <v>0</v>
      </c>
      <c r="DD36" s="195">
        <f>'Result Entry'!DE38</f>
        <v>0</v>
      </c>
      <c r="DE36" s="195">
        <f>'Result Entry'!DF38</f>
        <v>0</v>
      </c>
      <c r="DF36" s="207">
        <f>'Result Entry'!DG38</f>
        <v>0</v>
      </c>
      <c r="DG36" s="195">
        <f>'Result Entry'!DH38</f>
        <v>0</v>
      </c>
      <c r="DH36" s="195">
        <f>'Result Entry'!DI38</f>
        <v>0</v>
      </c>
      <c r="DI36" s="207">
        <f>'Result Entry'!DJ38</f>
        <v>0</v>
      </c>
      <c r="DJ36" s="207">
        <f>'Result Entry'!DK38</f>
        <v>0</v>
      </c>
      <c r="DK36" s="207">
        <f>'Result Entry'!DL38</f>
        <v>0</v>
      </c>
      <c r="DL36" s="208">
        <f>'Result Entry'!DM38</f>
        <v>0</v>
      </c>
      <c r="DM36" s="208">
        <f>'Result Entry'!DN38</f>
        <v>0</v>
      </c>
      <c r="DN36" s="212" t="str">
        <f>'Result Entry'!DO38</f>
        <v/>
      </c>
      <c r="DO36" s="194">
        <f>'Result Entry'!DP38</f>
        <v>0</v>
      </c>
      <c r="DP36" s="195">
        <f>'Result Entry'!DQ38</f>
        <v>0</v>
      </c>
      <c r="DQ36" s="195">
        <f>'Result Entry'!DR38</f>
        <v>0</v>
      </c>
      <c r="DR36" s="195">
        <f>'Result Entry'!DS38</f>
        <v>0</v>
      </c>
      <c r="DS36" s="195">
        <f>'Result Entry'!DT38</f>
        <v>0</v>
      </c>
      <c r="DT36" s="209" t="str">
        <f>'Result Entry'!DU38</f>
        <v/>
      </c>
      <c r="DU36" s="194">
        <f>'Result Entry'!DV38</f>
        <v>0</v>
      </c>
      <c r="DV36" s="195">
        <f>'Result Entry'!DW38</f>
        <v>0</v>
      </c>
      <c r="DW36" s="195">
        <f>'Result Entry'!DX38</f>
        <v>0</v>
      </c>
      <c r="DX36" s="195">
        <f>'Result Entry'!DY38</f>
        <v>0</v>
      </c>
      <c r="DY36" s="195">
        <f>'Result Entry'!DZ38</f>
        <v>0</v>
      </c>
      <c r="DZ36" s="197" t="str">
        <f>'Result Entry'!EA38</f>
        <v/>
      </c>
      <c r="EA36" s="194">
        <f>'Result Entry'!EB38</f>
        <v>0</v>
      </c>
      <c r="EB36" s="195">
        <f>'Result Entry'!EC38</f>
        <v>0</v>
      </c>
      <c r="EC36" s="207">
        <f>'Result Entry'!ED38</f>
        <v>0</v>
      </c>
      <c r="ED36" s="195">
        <f>'Result Entry'!EE38</f>
        <v>0</v>
      </c>
      <c r="EE36" s="207">
        <f>'Result Entry'!EF38</f>
        <v>0</v>
      </c>
      <c r="EF36" s="195">
        <f>'Result Entry'!EG38</f>
        <v>0</v>
      </c>
      <c r="EG36" s="195">
        <f>'Result Entry'!EH38</f>
        <v>0</v>
      </c>
      <c r="EH36" s="207">
        <f>'Result Entry'!EI38</f>
        <v>0</v>
      </c>
      <c r="EI36" s="208">
        <f>'Result Entry'!EJ38</f>
        <v>0</v>
      </c>
      <c r="EJ36" s="212" t="str">
        <f>'Result Entry'!EK38</f>
        <v/>
      </c>
      <c r="EK36" s="194">
        <f>'Result Entry'!EL38</f>
        <v>0</v>
      </c>
      <c r="EL36" s="195">
        <f>'Result Entry'!EM38</f>
        <v>0</v>
      </c>
      <c r="EM36" s="198" t="str">
        <f>'Result Entry'!EN38</f>
        <v/>
      </c>
      <c r="EN36" s="194" t="str">
        <f>'Result Entry'!EO38</f>
        <v/>
      </c>
      <c r="EO36" s="195" t="str">
        <f>'Result Entry'!EP38</f>
        <v/>
      </c>
      <c r="EP36" s="199" t="str">
        <f>'Result Entry'!EQ38</f>
        <v/>
      </c>
      <c r="EQ36" s="195" t="str">
        <f>'Result Entry'!ER38</f>
        <v/>
      </c>
      <c r="ER36" s="195" t="str">
        <f>'Result Entry'!ES38</f>
        <v/>
      </c>
      <c r="ES36" s="195" t="str">
        <f>'Result Entry'!ET38</f>
        <v/>
      </c>
      <c r="ET36" s="196" t="str">
        <f>'Result Entry'!EU38</f>
        <v/>
      </c>
      <c r="EU36" s="200" t="str">
        <f>'Result Entry'!EX38</f>
        <v/>
      </c>
    </row>
    <row r="37" spans="1:151" s="201" customFormat="1" ht="17.25" customHeight="1">
      <c r="A37" s="1267"/>
      <c r="B37" s="194">
        <f t="shared" si="1"/>
        <v>0</v>
      </c>
      <c r="C37" s="195">
        <f>'Result Entry'!D39</f>
        <v>0</v>
      </c>
      <c r="D37" s="195">
        <f>'Result Entry'!E39</f>
        <v>0</v>
      </c>
      <c r="E37" s="195">
        <f>'Result Entry'!F39</f>
        <v>0</v>
      </c>
      <c r="F37" s="195">
        <f>'Result Entry'!$G39</f>
        <v>0</v>
      </c>
      <c r="G37" s="195">
        <f>'Result Entry'!$H39</f>
        <v>0</v>
      </c>
      <c r="H37" s="195">
        <f>'Result Entry'!I39</f>
        <v>0</v>
      </c>
      <c r="I37" s="195">
        <f>'Result Entry'!J39</f>
        <v>0</v>
      </c>
      <c r="J37" s="413">
        <f>'Result Entry'!K39</f>
        <v>0</v>
      </c>
      <c r="K37" s="422">
        <f>'Result Entry'!L39</f>
        <v>0</v>
      </c>
      <c r="L37" s="195">
        <f>'Result Entry'!M39</f>
        <v>0</v>
      </c>
      <c r="M37" s="195">
        <f>'Result Entry'!N39</f>
        <v>0</v>
      </c>
      <c r="N37" s="207">
        <f>'Result Entry'!O39</f>
        <v>0</v>
      </c>
      <c r="O37" s="195">
        <f>'Result Entry'!P39</f>
        <v>0</v>
      </c>
      <c r="P37" s="207">
        <f>'Result Entry'!Q39</f>
        <v>0</v>
      </c>
      <c r="Q37" s="195">
        <f>'Result Entry'!R39</f>
        <v>0</v>
      </c>
      <c r="R37" s="208">
        <f>'Result Entry'!S39</f>
        <v>0</v>
      </c>
      <c r="S37" s="408">
        <f>'Result Entry'!T39</f>
        <v>0</v>
      </c>
      <c r="T37" s="469" t="str">
        <f>'Result Entry'!U39</f>
        <v/>
      </c>
      <c r="U37" s="469" t="str">
        <f>'Result Entry'!V39</f>
        <v/>
      </c>
      <c r="V37" s="423" t="str">
        <f>IF('Result Entry'!$ES39="Failed","F",IF(AND('Result Entry'!$ES39="supp.",S37&lt;36),"S",'Result Entry'!W39))</f>
        <v/>
      </c>
      <c r="W37" s="422">
        <f>'Result Entry'!X39</f>
        <v>0</v>
      </c>
      <c r="X37" s="195">
        <f>'Result Entry'!Y39</f>
        <v>0</v>
      </c>
      <c r="Y37" s="195">
        <f>'Result Entry'!Z39</f>
        <v>0</v>
      </c>
      <c r="Z37" s="207">
        <f>'Result Entry'!AA39</f>
        <v>0</v>
      </c>
      <c r="AA37" s="195">
        <f>'Result Entry'!AB39</f>
        <v>0</v>
      </c>
      <c r="AB37" s="207">
        <f>'Result Entry'!AC39</f>
        <v>0</v>
      </c>
      <c r="AC37" s="195">
        <f>'Result Entry'!AD39</f>
        <v>0</v>
      </c>
      <c r="AD37" s="208">
        <f>'Result Entry'!AE39</f>
        <v>0</v>
      </c>
      <c r="AE37" s="408">
        <f>'Result Entry'!AF39</f>
        <v>0</v>
      </c>
      <c r="AF37" s="469" t="str">
        <f>'Result Entry'!AG39</f>
        <v/>
      </c>
      <c r="AG37" s="469" t="str">
        <f>'Result Entry'!AH39</f>
        <v/>
      </c>
      <c r="AH37" s="423" t="str">
        <f>IF('Result Entry'!$ES39="Failed","F",IF(AND('Result Entry'!$ES39="supp.",AE37&lt;36),"S",'Result Entry'!AI39))</f>
        <v/>
      </c>
      <c r="AI37" s="422">
        <f>'Result Entry'!AJ39</f>
        <v>0</v>
      </c>
      <c r="AJ37" s="195">
        <f>'Result Entry'!AK39</f>
        <v>0</v>
      </c>
      <c r="AK37" s="195">
        <f>'Result Entry'!AL39</f>
        <v>0</v>
      </c>
      <c r="AL37" s="207">
        <f>'Result Entry'!AM39</f>
        <v>0</v>
      </c>
      <c r="AM37" s="195">
        <f>'Result Entry'!AN39</f>
        <v>0</v>
      </c>
      <c r="AN37" s="207">
        <f>'Result Entry'!AO39</f>
        <v>0</v>
      </c>
      <c r="AO37" s="195">
        <f>'Result Entry'!AP39</f>
        <v>0</v>
      </c>
      <c r="AP37" s="208">
        <f>'Result Entry'!AQ39</f>
        <v>0</v>
      </c>
      <c r="AQ37" s="408">
        <f>'Result Entry'!AR39</f>
        <v>0</v>
      </c>
      <c r="AR37" s="469" t="str">
        <f>'Result Entry'!AS39</f>
        <v/>
      </c>
      <c r="AS37" s="469" t="str">
        <f>'Result Entry'!AT39</f>
        <v/>
      </c>
      <c r="AT37" s="423" t="str">
        <f>IF('Result Entry'!$ES39="Failed","F",IF(AND('Result Entry'!$ES39="supp.",AQ37&lt;36),"S",'Result Entry'!AU39))</f>
        <v/>
      </c>
      <c r="AU37" s="422">
        <f>'Result Entry'!AV39</f>
        <v>0</v>
      </c>
      <c r="AV37" s="195">
        <f>'Result Entry'!AW39</f>
        <v>0</v>
      </c>
      <c r="AW37" s="195">
        <f>'Result Entry'!AX39</f>
        <v>0</v>
      </c>
      <c r="AX37" s="207">
        <f>'Result Entry'!AY39</f>
        <v>0</v>
      </c>
      <c r="AY37" s="195">
        <f>'Result Entry'!AZ39</f>
        <v>0</v>
      </c>
      <c r="AZ37" s="207">
        <f>'Result Entry'!BA39</f>
        <v>0</v>
      </c>
      <c r="BA37" s="195">
        <f>'Result Entry'!BB39</f>
        <v>0</v>
      </c>
      <c r="BB37" s="208">
        <f>'Result Entry'!BC39</f>
        <v>0</v>
      </c>
      <c r="BC37" s="408">
        <f>'Result Entry'!BD39</f>
        <v>0</v>
      </c>
      <c r="BD37" s="469" t="str">
        <f>'Result Entry'!BE39</f>
        <v/>
      </c>
      <c r="BE37" s="469" t="str">
        <f>'Result Entry'!BF39</f>
        <v/>
      </c>
      <c r="BF37" s="423" t="str">
        <f>IF('Result Entry'!$ES39="Failed","F",IF(AND('Result Entry'!$ES39="supp.",BC37&lt;36),"S",'Result Entry'!BG39))</f>
        <v/>
      </c>
      <c r="BG37" s="422">
        <f>'Result Entry'!BH39</f>
        <v>0</v>
      </c>
      <c r="BH37" s="195">
        <f>'Result Entry'!BI39</f>
        <v>0</v>
      </c>
      <c r="BI37" s="195">
        <f>'Result Entry'!BJ39</f>
        <v>0</v>
      </c>
      <c r="BJ37" s="207">
        <f>'Result Entry'!BK39</f>
        <v>0</v>
      </c>
      <c r="BK37" s="195">
        <f>'Result Entry'!BL39</f>
        <v>0</v>
      </c>
      <c r="BL37" s="207">
        <f>'Result Entry'!BM39</f>
        <v>0</v>
      </c>
      <c r="BM37" s="195">
        <f>'Result Entry'!BN39</f>
        <v>0</v>
      </c>
      <c r="BN37" s="208">
        <f>'Result Entry'!BO39</f>
        <v>0</v>
      </c>
      <c r="BO37" s="408">
        <f>'Result Entry'!BP39</f>
        <v>0</v>
      </c>
      <c r="BP37" s="469" t="str">
        <f>'Result Entry'!BQ39</f>
        <v/>
      </c>
      <c r="BQ37" s="469" t="str">
        <f>'Result Entry'!BR39</f>
        <v/>
      </c>
      <c r="BR37" s="423" t="str">
        <f>IF('Result Entry'!$ES39="Failed","F",IF(AND('Result Entry'!$ES39="supp.",BO37&lt;36),"S",'Result Entry'!BS39))</f>
        <v/>
      </c>
      <c r="BS37" s="422">
        <f>'Result Entry'!BT39</f>
        <v>0</v>
      </c>
      <c r="BT37" s="195">
        <f>'Result Entry'!BU39</f>
        <v>0</v>
      </c>
      <c r="BU37" s="195">
        <f>'Result Entry'!BV39</f>
        <v>0</v>
      </c>
      <c r="BV37" s="207">
        <f>'Result Entry'!BW39</f>
        <v>0</v>
      </c>
      <c r="BW37" s="195">
        <f>'Result Entry'!BX39</f>
        <v>0</v>
      </c>
      <c r="BX37" s="207">
        <f>'Result Entry'!BY39</f>
        <v>0</v>
      </c>
      <c r="BY37" s="195">
        <f>'Result Entry'!BZ39</f>
        <v>0</v>
      </c>
      <c r="BZ37" s="208">
        <f>'Result Entry'!CA39</f>
        <v>0</v>
      </c>
      <c r="CA37" s="408">
        <f>'Result Entry'!CB39</f>
        <v>0</v>
      </c>
      <c r="CB37" s="469" t="str">
        <f>'Result Entry'!CC39</f>
        <v/>
      </c>
      <c r="CC37" s="469" t="str">
        <f>'Result Entry'!CD39</f>
        <v/>
      </c>
      <c r="CD37" s="423" t="str">
        <f>IF('Result Entry'!$ES39="Failed","F",IF(AND('Result Entry'!$ES39="supp.",CA37&lt;36),"S",'Result Entry'!CE39))</f>
        <v/>
      </c>
      <c r="CE37" s="194">
        <f>'Result Entry'!CF39</f>
        <v>0</v>
      </c>
      <c r="CF37" s="415">
        <f>'Result Entry'!CG39</f>
        <v>0</v>
      </c>
      <c r="CG37" s="195">
        <f>'Result Entry'!CH39</f>
        <v>0</v>
      </c>
      <c r="CH37" s="207">
        <f>'Result Entry'!CI39</f>
        <v>0</v>
      </c>
      <c r="CI37" s="207">
        <f>'Result Entry'!CJ39</f>
        <v>0</v>
      </c>
      <c r="CJ37" s="195">
        <f>'Result Entry'!CK39</f>
        <v>0</v>
      </c>
      <c r="CK37" s="195">
        <f>'Result Entry'!CL39</f>
        <v>0</v>
      </c>
      <c r="CL37" s="207">
        <f>'Result Entry'!CM39</f>
        <v>0</v>
      </c>
      <c r="CM37" s="195">
        <f>'Result Entry'!CN39</f>
        <v>0</v>
      </c>
      <c r="CN37" s="195">
        <f>'Result Entry'!CO39</f>
        <v>0</v>
      </c>
      <c r="CO37" s="208">
        <f>'Result Entry'!CP39</f>
        <v>0</v>
      </c>
      <c r="CP37" s="208">
        <f>'Result Entry'!CQ39</f>
        <v>0</v>
      </c>
      <c r="CQ37" s="212" t="str">
        <f>'Result Entry'!CR39</f>
        <v/>
      </c>
      <c r="CR37" s="194">
        <f>'Result Entry'!CS39</f>
        <v>0</v>
      </c>
      <c r="CS37" s="415">
        <f>'Result Entry'!CT39</f>
        <v>0</v>
      </c>
      <c r="CT37" s="454">
        <f>'Result Entry'!CU39</f>
        <v>0</v>
      </c>
      <c r="CU37" s="195">
        <f>'Result Entry'!CV39</f>
        <v>0</v>
      </c>
      <c r="CV37" s="195">
        <f>'Result Entry'!CW39</f>
        <v>0</v>
      </c>
      <c r="CW37" s="207">
        <f>'Result Entry'!CX39</f>
        <v>0</v>
      </c>
      <c r="CX37" s="195">
        <f>'Result Entry'!CY39</f>
        <v>0</v>
      </c>
      <c r="CY37" s="195">
        <f>'Result Entry'!CZ39</f>
        <v>0</v>
      </c>
      <c r="CZ37" s="195" t="str">
        <f>'Result Entry'!DA39</f>
        <v/>
      </c>
      <c r="DA37" s="195">
        <f>'Result Entry'!DB39</f>
        <v>0</v>
      </c>
      <c r="DB37" s="207">
        <f>'Result Entry'!DC39</f>
        <v>0</v>
      </c>
      <c r="DC37" s="207">
        <f>'Result Entry'!DD39</f>
        <v>0</v>
      </c>
      <c r="DD37" s="195">
        <f>'Result Entry'!DE39</f>
        <v>0</v>
      </c>
      <c r="DE37" s="195">
        <f>'Result Entry'!DF39</f>
        <v>0</v>
      </c>
      <c r="DF37" s="207">
        <f>'Result Entry'!DG39</f>
        <v>0</v>
      </c>
      <c r="DG37" s="195">
        <f>'Result Entry'!DH39</f>
        <v>0</v>
      </c>
      <c r="DH37" s="195">
        <f>'Result Entry'!DI39</f>
        <v>0</v>
      </c>
      <c r="DI37" s="207">
        <f>'Result Entry'!DJ39</f>
        <v>0</v>
      </c>
      <c r="DJ37" s="207">
        <f>'Result Entry'!DK39</f>
        <v>0</v>
      </c>
      <c r="DK37" s="207">
        <f>'Result Entry'!DL39</f>
        <v>0</v>
      </c>
      <c r="DL37" s="208">
        <f>'Result Entry'!DM39</f>
        <v>0</v>
      </c>
      <c r="DM37" s="208">
        <f>'Result Entry'!DN39</f>
        <v>0</v>
      </c>
      <c r="DN37" s="212" t="str">
        <f>'Result Entry'!DO39</f>
        <v/>
      </c>
      <c r="DO37" s="194">
        <f>'Result Entry'!DP39</f>
        <v>0</v>
      </c>
      <c r="DP37" s="195">
        <f>'Result Entry'!DQ39</f>
        <v>0</v>
      </c>
      <c r="DQ37" s="195">
        <f>'Result Entry'!DR39</f>
        <v>0</v>
      </c>
      <c r="DR37" s="195">
        <f>'Result Entry'!DS39</f>
        <v>0</v>
      </c>
      <c r="DS37" s="195">
        <f>'Result Entry'!DT39</f>
        <v>0</v>
      </c>
      <c r="DT37" s="209" t="str">
        <f>'Result Entry'!DU39</f>
        <v/>
      </c>
      <c r="DU37" s="194">
        <f>'Result Entry'!DV39</f>
        <v>0</v>
      </c>
      <c r="DV37" s="195">
        <f>'Result Entry'!DW39</f>
        <v>0</v>
      </c>
      <c r="DW37" s="195">
        <f>'Result Entry'!DX39</f>
        <v>0</v>
      </c>
      <c r="DX37" s="195">
        <f>'Result Entry'!DY39</f>
        <v>0</v>
      </c>
      <c r="DY37" s="195">
        <f>'Result Entry'!DZ39</f>
        <v>0</v>
      </c>
      <c r="DZ37" s="197" t="str">
        <f>'Result Entry'!EA39</f>
        <v/>
      </c>
      <c r="EA37" s="194">
        <f>'Result Entry'!EB39</f>
        <v>0</v>
      </c>
      <c r="EB37" s="195">
        <f>'Result Entry'!EC39</f>
        <v>0</v>
      </c>
      <c r="EC37" s="207">
        <f>'Result Entry'!ED39</f>
        <v>0</v>
      </c>
      <c r="ED37" s="195">
        <f>'Result Entry'!EE39</f>
        <v>0</v>
      </c>
      <c r="EE37" s="207">
        <f>'Result Entry'!EF39</f>
        <v>0</v>
      </c>
      <c r="EF37" s="195">
        <f>'Result Entry'!EG39</f>
        <v>0</v>
      </c>
      <c r="EG37" s="195">
        <f>'Result Entry'!EH39</f>
        <v>0</v>
      </c>
      <c r="EH37" s="207">
        <f>'Result Entry'!EI39</f>
        <v>0</v>
      </c>
      <c r="EI37" s="208">
        <f>'Result Entry'!EJ39</f>
        <v>0</v>
      </c>
      <c r="EJ37" s="212" t="str">
        <f>'Result Entry'!EK39</f>
        <v/>
      </c>
      <c r="EK37" s="194">
        <f>'Result Entry'!EL39</f>
        <v>0</v>
      </c>
      <c r="EL37" s="195">
        <f>'Result Entry'!EM39</f>
        <v>0</v>
      </c>
      <c r="EM37" s="198" t="str">
        <f>'Result Entry'!EN39</f>
        <v/>
      </c>
      <c r="EN37" s="194" t="str">
        <f>'Result Entry'!EO39</f>
        <v/>
      </c>
      <c r="EO37" s="195" t="str">
        <f>'Result Entry'!EP39</f>
        <v/>
      </c>
      <c r="EP37" s="199" t="str">
        <f>'Result Entry'!EQ39</f>
        <v/>
      </c>
      <c r="EQ37" s="195" t="str">
        <f>'Result Entry'!ER39</f>
        <v/>
      </c>
      <c r="ER37" s="195" t="str">
        <f>'Result Entry'!ES39</f>
        <v/>
      </c>
      <c r="ES37" s="195" t="str">
        <f>'Result Entry'!ET39</f>
        <v/>
      </c>
      <c r="ET37" s="196" t="str">
        <f>'Result Entry'!EU39</f>
        <v/>
      </c>
      <c r="EU37" s="200" t="str">
        <f>'Result Entry'!EX39</f>
        <v/>
      </c>
    </row>
    <row r="38" spans="1:151" s="201" customFormat="1" ht="17.25" customHeight="1">
      <c r="A38" s="1267"/>
      <c r="B38" s="194">
        <f t="shared" si="1"/>
        <v>0</v>
      </c>
      <c r="C38" s="195">
        <f>'Result Entry'!D40</f>
        <v>0</v>
      </c>
      <c r="D38" s="195">
        <f>'Result Entry'!E40</f>
        <v>0</v>
      </c>
      <c r="E38" s="195">
        <f>'Result Entry'!F40</f>
        <v>0</v>
      </c>
      <c r="F38" s="195">
        <f>'Result Entry'!$G40</f>
        <v>0</v>
      </c>
      <c r="G38" s="195">
        <f>'Result Entry'!$H40</f>
        <v>0</v>
      </c>
      <c r="H38" s="195">
        <f>'Result Entry'!I40</f>
        <v>0</v>
      </c>
      <c r="I38" s="195">
        <f>'Result Entry'!J40</f>
        <v>0</v>
      </c>
      <c r="J38" s="413">
        <f>'Result Entry'!K40</f>
        <v>0</v>
      </c>
      <c r="K38" s="422">
        <f>'Result Entry'!L40</f>
        <v>0</v>
      </c>
      <c r="L38" s="195">
        <f>'Result Entry'!M40</f>
        <v>0</v>
      </c>
      <c r="M38" s="195">
        <f>'Result Entry'!N40</f>
        <v>0</v>
      </c>
      <c r="N38" s="207">
        <f>'Result Entry'!O40</f>
        <v>0</v>
      </c>
      <c r="O38" s="195">
        <f>'Result Entry'!P40</f>
        <v>0</v>
      </c>
      <c r="P38" s="207">
        <f>'Result Entry'!Q40</f>
        <v>0</v>
      </c>
      <c r="Q38" s="195">
        <f>'Result Entry'!R40</f>
        <v>0</v>
      </c>
      <c r="R38" s="208">
        <f>'Result Entry'!S40</f>
        <v>0</v>
      </c>
      <c r="S38" s="408">
        <f>'Result Entry'!T40</f>
        <v>0</v>
      </c>
      <c r="T38" s="469" t="str">
        <f>'Result Entry'!U40</f>
        <v/>
      </c>
      <c r="U38" s="469" t="str">
        <f>'Result Entry'!V40</f>
        <v/>
      </c>
      <c r="V38" s="423" t="str">
        <f>IF('Result Entry'!$ES40="Failed","F",IF(AND('Result Entry'!$ES40="supp.",S38&lt;36),"S",'Result Entry'!W40))</f>
        <v/>
      </c>
      <c r="W38" s="422">
        <f>'Result Entry'!X40</f>
        <v>0</v>
      </c>
      <c r="X38" s="195">
        <f>'Result Entry'!Y40</f>
        <v>0</v>
      </c>
      <c r="Y38" s="195">
        <f>'Result Entry'!Z40</f>
        <v>0</v>
      </c>
      <c r="Z38" s="207">
        <f>'Result Entry'!AA40</f>
        <v>0</v>
      </c>
      <c r="AA38" s="195">
        <f>'Result Entry'!AB40</f>
        <v>0</v>
      </c>
      <c r="AB38" s="207">
        <f>'Result Entry'!AC40</f>
        <v>0</v>
      </c>
      <c r="AC38" s="195">
        <f>'Result Entry'!AD40</f>
        <v>0</v>
      </c>
      <c r="AD38" s="208">
        <f>'Result Entry'!AE40</f>
        <v>0</v>
      </c>
      <c r="AE38" s="408">
        <f>'Result Entry'!AF40</f>
        <v>0</v>
      </c>
      <c r="AF38" s="469" t="str">
        <f>'Result Entry'!AG40</f>
        <v/>
      </c>
      <c r="AG38" s="469" t="str">
        <f>'Result Entry'!AH40</f>
        <v/>
      </c>
      <c r="AH38" s="423" t="str">
        <f>IF('Result Entry'!$ES40="Failed","F",IF(AND('Result Entry'!$ES40="supp.",AE38&lt;36),"S",'Result Entry'!AI40))</f>
        <v/>
      </c>
      <c r="AI38" s="422">
        <f>'Result Entry'!AJ40</f>
        <v>0</v>
      </c>
      <c r="AJ38" s="195">
        <f>'Result Entry'!AK40</f>
        <v>0</v>
      </c>
      <c r="AK38" s="195">
        <f>'Result Entry'!AL40</f>
        <v>0</v>
      </c>
      <c r="AL38" s="207">
        <f>'Result Entry'!AM40</f>
        <v>0</v>
      </c>
      <c r="AM38" s="195">
        <f>'Result Entry'!AN40</f>
        <v>0</v>
      </c>
      <c r="AN38" s="207">
        <f>'Result Entry'!AO40</f>
        <v>0</v>
      </c>
      <c r="AO38" s="195">
        <f>'Result Entry'!AP40</f>
        <v>0</v>
      </c>
      <c r="AP38" s="208">
        <f>'Result Entry'!AQ40</f>
        <v>0</v>
      </c>
      <c r="AQ38" s="408">
        <f>'Result Entry'!AR40</f>
        <v>0</v>
      </c>
      <c r="AR38" s="469" t="str">
        <f>'Result Entry'!AS40</f>
        <v/>
      </c>
      <c r="AS38" s="469" t="str">
        <f>'Result Entry'!AT40</f>
        <v/>
      </c>
      <c r="AT38" s="423" t="str">
        <f>IF('Result Entry'!$ES40="Failed","F",IF(AND('Result Entry'!$ES40="supp.",AQ38&lt;36),"S",'Result Entry'!AU40))</f>
        <v/>
      </c>
      <c r="AU38" s="422">
        <f>'Result Entry'!AV40</f>
        <v>0</v>
      </c>
      <c r="AV38" s="195">
        <f>'Result Entry'!AW40</f>
        <v>0</v>
      </c>
      <c r="AW38" s="195">
        <f>'Result Entry'!AX40</f>
        <v>0</v>
      </c>
      <c r="AX38" s="207">
        <f>'Result Entry'!AY40</f>
        <v>0</v>
      </c>
      <c r="AY38" s="195">
        <f>'Result Entry'!AZ40</f>
        <v>0</v>
      </c>
      <c r="AZ38" s="207">
        <f>'Result Entry'!BA40</f>
        <v>0</v>
      </c>
      <c r="BA38" s="195">
        <f>'Result Entry'!BB40</f>
        <v>0</v>
      </c>
      <c r="BB38" s="208">
        <f>'Result Entry'!BC40</f>
        <v>0</v>
      </c>
      <c r="BC38" s="408">
        <f>'Result Entry'!BD40</f>
        <v>0</v>
      </c>
      <c r="BD38" s="469" t="str">
        <f>'Result Entry'!BE40</f>
        <v/>
      </c>
      <c r="BE38" s="469" t="str">
        <f>'Result Entry'!BF40</f>
        <v/>
      </c>
      <c r="BF38" s="423" t="str">
        <f>IF('Result Entry'!$ES40="Failed","F",IF(AND('Result Entry'!$ES40="supp.",BC38&lt;36),"S",'Result Entry'!BG40))</f>
        <v/>
      </c>
      <c r="BG38" s="422">
        <f>'Result Entry'!BH40</f>
        <v>0</v>
      </c>
      <c r="BH38" s="195">
        <f>'Result Entry'!BI40</f>
        <v>0</v>
      </c>
      <c r="BI38" s="195">
        <f>'Result Entry'!BJ40</f>
        <v>0</v>
      </c>
      <c r="BJ38" s="207">
        <f>'Result Entry'!BK40</f>
        <v>0</v>
      </c>
      <c r="BK38" s="195">
        <f>'Result Entry'!BL40</f>
        <v>0</v>
      </c>
      <c r="BL38" s="207">
        <f>'Result Entry'!BM40</f>
        <v>0</v>
      </c>
      <c r="BM38" s="195">
        <f>'Result Entry'!BN40</f>
        <v>0</v>
      </c>
      <c r="BN38" s="208">
        <f>'Result Entry'!BO40</f>
        <v>0</v>
      </c>
      <c r="BO38" s="408">
        <f>'Result Entry'!BP40</f>
        <v>0</v>
      </c>
      <c r="BP38" s="469" t="str">
        <f>'Result Entry'!BQ40</f>
        <v/>
      </c>
      <c r="BQ38" s="469" t="str">
        <f>'Result Entry'!BR40</f>
        <v/>
      </c>
      <c r="BR38" s="423" t="str">
        <f>IF('Result Entry'!$ES40="Failed","F",IF(AND('Result Entry'!$ES40="supp.",BO38&lt;36),"S",'Result Entry'!BS40))</f>
        <v/>
      </c>
      <c r="BS38" s="422">
        <f>'Result Entry'!BT40</f>
        <v>0</v>
      </c>
      <c r="BT38" s="195">
        <f>'Result Entry'!BU40</f>
        <v>0</v>
      </c>
      <c r="BU38" s="195">
        <f>'Result Entry'!BV40</f>
        <v>0</v>
      </c>
      <c r="BV38" s="207">
        <f>'Result Entry'!BW40</f>
        <v>0</v>
      </c>
      <c r="BW38" s="195">
        <f>'Result Entry'!BX40</f>
        <v>0</v>
      </c>
      <c r="BX38" s="207">
        <f>'Result Entry'!BY40</f>
        <v>0</v>
      </c>
      <c r="BY38" s="195">
        <f>'Result Entry'!BZ40</f>
        <v>0</v>
      </c>
      <c r="BZ38" s="208">
        <f>'Result Entry'!CA40</f>
        <v>0</v>
      </c>
      <c r="CA38" s="408">
        <f>'Result Entry'!CB40</f>
        <v>0</v>
      </c>
      <c r="CB38" s="469" t="str">
        <f>'Result Entry'!CC40</f>
        <v/>
      </c>
      <c r="CC38" s="469" t="str">
        <f>'Result Entry'!CD40</f>
        <v/>
      </c>
      <c r="CD38" s="423" t="str">
        <f>IF('Result Entry'!$ES40="Failed","F",IF(AND('Result Entry'!$ES40="supp.",CA38&lt;36),"S",'Result Entry'!CE40))</f>
        <v/>
      </c>
      <c r="CE38" s="194">
        <f>'Result Entry'!CF40</f>
        <v>0</v>
      </c>
      <c r="CF38" s="415">
        <f>'Result Entry'!CG40</f>
        <v>0</v>
      </c>
      <c r="CG38" s="195">
        <f>'Result Entry'!CH40</f>
        <v>0</v>
      </c>
      <c r="CH38" s="207">
        <f>'Result Entry'!CI40</f>
        <v>0</v>
      </c>
      <c r="CI38" s="207">
        <f>'Result Entry'!CJ40</f>
        <v>0</v>
      </c>
      <c r="CJ38" s="195">
        <f>'Result Entry'!CK40</f>
        <v>0</v>
      </c>
      <c r="CK38" s="195">
        <f>'Result Entry'!CL40</f>
        <v>0</v>
      </c>
      <c r="CL38" s="207">
        <f>'Result Entry'!CM40</f>
        <v>0</v>
      </c>
      <c r="CM38" s="195">
        <f>'Result Entry'!CN40</f>
        <v>0</v>
      </c>
      <c r="CN38" s="195">
        <f>'Result Entry'!CO40</f>
        <v>0</v>
      </c>
      <c r="CO38" s="208">
        <f>'Result Entry'!CP40</f>
        <v>0</v>
      </c>
      <c r="CP38" s="208">
        <f>'Result Entry'!CQ40</f>
        <v>0</v>
      </c>
      <c r="CQ38" s="212" t="str">
        <f>'Result Entry'!CR40</f>
        <v/>
      </c>
      <c r="CR38" s="194">
        <f>'Result Entry'!CS40</f>
        <v>0</v>
      </c>
      <c r="CS38" s="415">
        <f>'Result Entry'!CT40</f>
        <v>0</v>
      </c>
      <c r="CT38" s="454">
        <f>'Result Entry'!CU40</f>
        <v>0</v>
      </c>
      <c r="CU38" s="195">
        <f>'Result Entry'!CV40</f>
        <v>0</v>
      </c>
      <c r="CV38" s="195">
        <f>'Result Entry'!CW40</f>
        <v>0</v>
      </c>
      <c r="CW38" s="207">
        <f>'Result Entry'!CX40</f>
        <v>0</v>
      </c>
      <c r="CX38" s="195">
        <f>'Result Entry'!CY40</f>
        <v>0</v>
      </c>
      <c r="CY38" s="195">
        <f>'Result Entry'!CZ40</f>
        <v>0</v>
      </c>
      <c r="CZ38" s="195" t="str">
        <f>'Result Entry'!DA40</f>
        <v/>
      </c>
      <c r="DA38" s="195">
        <f>'Result Entry'!DB40</f>
        <v>0</v>
      </c>
      <c r="DB38" s="207">
        <f>'Result Entry'!DC40</f>
        <v>0</v>
      </c>
      <c r="DC38" s="207">
        <f>'Result Entry'!DD40</f>
        <v>0</v>
      </c>
      <c r="DD38" s="195">
        <f>'Result Entry'!DE40</f>
        <v>0</v>
      </c>
      <c r="DE38" s="195">
        <f>'Result Entry'!DF40</f>
        <v>0</v>
      </c>
      <c r="DF38" s="207">
        <f>'Result Entry'!DG40</f>
        <v>0</v>
      </c>
      <c r="DG38" s="195">
        <f>'Result Entry'!DH40</f>
        <v>0</v>
      </c>
      <c r="DH38" s="195">
        <f>'Result Entry'!DI40</f>
        <v>0</v>
      </c>
      <c r="DI38" s="207">
        <f>'Result Entry'!DJ40</f>
        <v>0</v>
      </c>
      <c r="DJ38" s="207">
        <f>'Result Entry'!DK40</f>
        <v>0</v>
      </c>
      <c r="DK38" s="207">
        <f>'Result Entry'!DL40</f>
        <v>0</v>
      </c>
      <c r="DL38" s="208">
        <f>'Result Entry'!DM40</f>
        <v>0</v>
      </c>
      <c r="DM38" s="208">
        <f>'Result Entry'!DN40</f>
        <v>0</v>
      </c>
      <c r="DN38" s="212" t="str">
        <f>'Result Entry'!DO40</f>
        <v/>
      </c>
      <c r="DO38" s="194">
        <f>'Result Entry'!DP40</f>
        <v>0</v>
      </c>
      <c r="DP38" s="195">
        <f>'Result Entry'!DQ40</f>
        <v>0</v>
      </c>
      <c r="DQ38" s="195">
        <f>'Result Entry'!DR40</f>
        <v>0</v>
      </c>
      <c r="DR38" s="195">
        <f>'Result Entry'!DS40</f>
        <v>0</v>
      </c>
      <c r="DS38" s="195">
        <f>'Result Entry'!DT40</f>
        <v>0</v>
      </c>
      <c r="DT38" s="209" t="str">
        <f>'Result Entry'!DU40</f>
        <v/>
      </c>
      <c r="DU38" s="194">
        <f>'Result Entry'!DV40</f>
        <v>0</v>
      </c>
      <c r="DV38" s="195">
        <f>'Result Entry'!DW40</f>
        <v>0</v>
      </c>
      <c r="DW38" s="195">
        <f>'Result Entry'!DX40</f>
        <v>0</v>
      </c>
      <c r="DX38" s="195">
        <f>'Result Entry'!DY40</f>
        <v>0</v>
      </c>
      <c r="DY38" s="195">
        <f>'Result Entry'!DZ40</f>
        <v>0</v>
      </c>
      <c r="DZ38" s="197" t="str">
        <f>'Result Entry'!EA40</f>
        <v/>
      </c>
      <c r="EA38" s="194">
        <f>'Result Entry'!EB40</f>
        <v>0</v>
      </c>
      <c r="EB38" s="195">
        <f>'Result Entry'!EC40</f>
        <v>0</v>
      </c>
      <c r="EC38" s="207">
        <f>'Result Entry'!ED40</f>
        <v>0</v>
      </c>
      <c r="ED38" s="195">
        <f>'Result Entry'!EE40</f>
        <v>0</v>
      </c>
      <c r="EE38" s="207">
        <f>'Result Entry'!EF40</f>
        <v>0</v>
      </c>
      <c r="EF38" s="195">
        <f>'Result Entry'!EG40</f>
        <v>0</v>
      </c>
      <c r="EG38" s="195">
        <f>'Result Entry'!EH40</f>
        <v>0</v>
      </c>
      <c r="EH38" s="207">
        <f>'Result Entry'!EI40</f>
        <v>0</v>
      </c>
      <c r="EI38" s="208">
        <f>'Result Entry'!EJ40</f>
        <v>0</v>
      </c>
      <c r="EJ38" s="212" t="str">
        <f>'Result Entry'!EK40</f>
        <v/>
      </c>
      <c r="EK38" s="194">
        <f>'Result Entry'!EL40</f>
        <v>0</v>
      </c>
      <c r="EL38" s="195">
        <f>'Result Entry'!EM40</f>
        <v>0</v>
      </c>
      <c r="EM38" s="198" t="str">
        <f>'Result Entry'!EN40</f>
        <v/>
      </c>
      <c r="EN38" s="194" t="str">
        <f>'Result Entry'!EO40</f>
        <v/>
      </c>
      <c r="EO38" s="195" t="str">
        <f>'Result Entry'!EP40</f>
        <v/>
      </c>
      <c r="EP38" s="199" t="str">
        <f>'Result Entry'!EQ40</f>
        <v/>
      </c>
      <c r="EQ38" s="195" t="str">
        <f>'Result Entry'!ER40</f>
        <v/>
      </c>
      <c r="ER38" s="195" t="str">
        <f>'Result Entry'!ES40</f>
        <v/>
      </c>
      <c r="ES38" s="195" t="str">
        <f>'Result Entry'!ET40</f>
        <v/>
      </c>
      <c r="ET38" s="196" t="str">
        <f>'Result Entry'!EU40</f>
        <v/>
      </c>
      <c r="EU38" s="200" t="str">
        <f>'Result Entry'!EX40</f>
        <v/>
      </c>
    </row>
    <row r="39" spans="1:151" s="201" customFormat="1" ht="17.25" customHeight="1">
      <c r="A39" s="1267"/>
      <c r="B39" s="194">
        <f t="shared" si="1"/>
        <v>0</v>
      </c>
      <c r="C39" s="195">
        <f>'Result Entry'!D41</f>
        <v>0</v>
      </c>
      <c r="D39" s="195">
        <f>'Result Entry'!E41</f>
        <v>0</v>
      </c>
      <c r="E39" s="195">
        <f>'Result Entry'!F41</f>
        <v>0</v>
      </c>
      <c r="F39" s="195">
        <f>'Result Entry'!$G41</f>
        <v>0</v>
      </c>
      <c r="G39" s="195">
        <f>'Result Entry'!$H41</f>
        <v>0</v>
      </c>
      <c r="H39" s="195">
        <f>'Result Entry'!I41</f>
        <v>0</v>
      </c>
      <c r="I39" s="195">
        <f>'Result Entry'!J41</f>
        <v>0</v>
      </c>
      <c r="J39" s="413">
        <f>'Result Entry'!K41</f>
        <v>0</v>
      </c>
      <c r="K39" s="422">
        <f>'Result Entry'!L41</f>
        <v>0</v>
      </c>
      <c r="L39" s="195">
        <f>'Result Entry'!M41</f>
        <v>0</v>
      </c>
      <c r="M39" s="195">
        <f>'Result Entry'!N41</f>
        <v>0</v>
      </c>
      <c r="N39" s="207">
        <f>'Result Entry'!O41</f>
        <v>0</v>
      </c>
      <c r="O39" s="195">
        <f>'Result Entry'!P41</f>
        <v>0</v>
      </c>
      <c r="P39" s="207">
        <f>'Result Entry'!Q41</f>
        <v>0</v>
      </c>
      <c r="Q39" s="195">
        <f>'Result Entry'!R41</f>
        <v>0</v>
      </c>
      <c r="R39" s="208">
        <f>'Result Entry'!S41</f>
        <v>0</v>
      </c>
      <c r="S39" s="408">
        <f>'Result Entry'!T41</f>
        <v>0</v>
      </c>
      <c r="T39" s="469" t="str">
        <f>'Result Entry'!U41</f>
        <v/>
      </c>
      <c r="U39" s="469" t="str">
        <f>'Result Entry'!V41</f>
        <v/>
      </c>
      <c r="V39" s="423" t="str">
        <f>IF('Result Entry'!$ES41="Failed","F",IF(AND('Result Entry'!$ES41="supp.",S39&lt;36),"S",'Result Entry'!W41))</f>
        <v/>
      </c>
      <c r="W39" s="422">
        <f>'Result Entry'!X41</f>
        <v>0</v>
      </c>
      <c r="X39" s="195">
        <f>'Result Entry'!Y41</f>
        <v>0</v>
      </c>
      <c r="Y39" s="195">
        <f>'Result Entry'!Z41</f>
        <v>0</v>
      </c>
      <c r="Z39" s="207">
        <f>'Result Entry'!AA41</f>
        <v>0</v>
      </c>
      <c r="AA39" s="195">
        <f>'Result Entry'!AB41</f>
        <v>0</v>
      </c>
      <c r="AB39" s="207">
        <f>'Result Entry'!AC41</f>
        <v>0</v>
      </c>
      <c r="AC39" s="195">
        <f>'Result Entry'!AD41</f>
        <v>0</v>
      </c>
      <c r="AD39" s="208">
        <f>'Result Entry'!AE41</f>
        <v>0</v>
      </c>
      <c r="AE39" s="408">
        <f>'Result Entry'!AF41</f>
        <v>0</v>
      </c>
      <c r="AF39" s="469" t="str">
        <f>'Result Entry'!AG41</f>
        <v/>
      </c>
      <c r="AG39" s="469" t="str">
        <f>'Result Entry'!AH41</f>
        <v/>
      </c>
      <c r="AH39" s="423" t="str">
        <f>IF('Result Entry'!$ES41="Failed","F",IF(AND('Result Entry'!$ES41="supp.",AE39&lt;36),"S",'Result Entry'!AI41))</f>
        <v/>
      </c>
      <c r="AI39" s="422">
        <f>'Result Entry'!AJ41</f>
        <v>0</v>
      </c>
      <c r="AJ39" s="195">
        <f>'Result Entry'!AK41</f>
        <v>0</v>
      </c>
      <c r="AK39" s="195">
        <f>'Result Entry'!AL41</f>
        <v>0</v>
      </c>
      <c r="AL39" s="207">
        <f>'Result Entry'!AM41</f>
        <v>0</v>
      </c>
      <c r="AM39" s="195">
        <f>'Result Entry'!AN41</f>
        <v>0</v>
      </c>
      <c r="AN39" s="207">
        <f>'Result Entry'!AO41</f>
        <v>0</v>
      </c>
      <c r="AO39" s="195">
        <f>'Result Entry'!AP41</f>
        <v>0</v>
      </c>
      <c r="AP39" s="208">
        <f>'Result Entry'!AQ41</f>
        <v>0</v>
      </c>
      <c r="AQ39" s="408">
        <f>'Result Entry'!AR41</f>
        <v>0</v>
      </c>
      <c r="AR39" s="469" t="str">
        <f>'Result Entry'!AS41</f>
        <v/>
      </c>
      <c r="AS39" s="469" t="str">
        <f>'Result Entry'!AT41</f>
        <v/>
      </c>
      <c r="AT39" s="423" t="str">
        <f>IF('Result Entry'!$ES41="Failed","F",IF(AND('Result Entry'!$ES41="supp.",AQ39&lt;36),"S",'Result Entry'!AU41))</f>
        <v/>
      </c>
      <c r="AU39" s="422">
        <f>'Result Entry'!AV41</f>
        <v>0</v>
      </c>
      <c r="AV39" s="195">
        <f>'Result Entry'!AW41</f>
        <v>0</v>
      </c>
      <c r="AW39" s="195">
        <f>'Result Entry'!AX41</f>
        <v>0</v>
      </c>
      <c r="AX39" s="207">
        <f>'Result Entry'!AY41</f>
        <v>0</v>
      </c>
      <c r="AY39" s="195">
        <f>'Result Entry'!AZ41</f>
        <v>0</v>
      </c>
      <c r="AZ39" s="207">
        <f>'Result Entry'!BA41</f>
        <v>0</v>
      </c>
      <c r="BA39" s="195">
        <f>'Result Entry'!BB41</f>
        <v>0</v>
      </c>
      <c r="BB39" s="208">
        <f>'Result Entry'!BC41</f>
        <v>0</v>
      </c>
      <c r="BC39" s="408">
        <f>'Result Entry'!BD41</f>
        <v>0</v>
      </c>
      <c r="BD39" s="469" t="str">
        <f>'Result Entry'!BE41</f>
        <v/>
      </c>
      <c r="BE39" s="469" t="str">
        <f>'Result Entry'!BF41</f>
        <v/>
      </c>
      <c r="BF39" s="423" t="str">
        <f>IF('Result Entry'!$ES41="Failed","F",IF(AND('Result Entry'!$ES41="supp.",BC39&lt;36),"S",'Result Entry'!BG41))</f>
        <v/>
      </c>
      <c r="BG39" s="422">
        <f>'Result Entry'!BH41</f>
        <v>0</v>
      </c>
      <c r="BH39" s="195">
        <f>'Result Entry'!BI41</f>
        <v>0</v>
      </c>
      <c r="BI39" s="195">
        <f>'Result Entry'!BJ41</f>
        <v>0</v>
      </c>
      <c r="BJ39" s="207">
        <f>'Result Entry'!BK41</f>
        <v>0</v>
      </c>
      <c r="BK39" s="195">
        <f>'Result Entry'!BL41</f>
        <v>0</v>
      </c>
      <c r="BL39" s="207">
        <f>'Result Entry'!BM41</f>
        <v>0</v>
      </c>
      <c r="BM39" s="195">
        <f>'Result Entry'!BN41</f>
        <v>0</v>
      </c>
      <c r="BN39" s="208">
        <f>'Result Entry'!BO41</f>
        <v>0</v>
      </c>
      <c r="BO39" s="408">
        <f>'Result Entry'!BP41</f>
        <v>0</v>
      </c>
      <c r="BP39" s="469" t="str">
        <f>'Result Entry'!BQ41</f>
        <v/>
      </c>
      <c r="BQ39" s="469" t="str">
        <f>'Result Entry'!BR41</f>
        <v/>
      </c>
      <c r="BR39" s="423" t="str">
        <f>IF('Result Entry'!$ES41="Failed","F",IF(AND('Result Entry'!$ES41="supp.",BO39&lt;36),"S",'Result Entry'!BS41))</f>
        <v/>
      </c>
      <c r="BS39" s="422">
        <f>'Result Entry'!BT41</f>
        <v>0</v>
      </c>
      <c r="BT39" s="195">
        <f>'Result Entry'!BU41</f>
        <v>0</v>
      </c>
      <c r="BU39" s="195">
        <f>'Result Entry'!BV41</f>
        <v>0</v>
      </c>
      <c r="BV39" s="207">
        <f>'Result Entry'!BW41</f>
        <v>0</v>
      </c>
      <c r="BW39" s="195">
        <f>'Result Entry'!BX41</f>
        <v>0</v>
      </c>
      <c r="BX39" s="207">
        <f>'Result Entry'!BY41</f>
        <v>0</v>
      </c>
      <c r="BY39" s="195">
        <f>'Result Entry'!BZ41</f>
        <v>0</v>
      </c>
      <c r="BZ39" s="208">
        <f>'Result Entry'!CA41</f>
        <v>0</v>
      </c>
      <c r="CA39" s="408">
        <f>'Result Entry'!CB41</f>
        <v>0</v>
      </c>
      <c r="CB39" s="469" t="str">
        <f>'Result Entry'!CC41</f>
        <v/>
      </c>
      <c r="CC39" s="469" t="str">
        <f>'Result Entry'!CD41</f>
        <v/>
      </c>
      <c r="CD39" s="423" t="str">
        <f>IF('Result Entry'!$ES41="Failed","F",IF(AND('Result Entry'!$ES41="supp.",CA39&lt;36),"S",'Result Entry'!CE41))</f>
        <v/>
      </c>
      <c r="CE39" s="194">
        <f>'Result Entry'!CF41</f>
        <v>0</v>
      </c>
      <c r="CF39" s="415">
        <f>'Result Entry'!CG41</f>
        <v>0</v>
      </c>
      <c r="CG39" s="195">
        <f>'Result Entry'!CH41</f>
        <v>0</v>
      </c>
      <c r="CH39" s="207">
        <f>'Result Entry'!CI41</f>
        <v>0</v>
      </c>
      <c r="CI39" s="207">
        <f>'Result Entry'!CJ41</f>
        <v>0</v>
      </c>
      <c r="CJ39" s="195">
        <f>'Result Entry'!CK41</f>
        <v>0</v>
      </c>
      <c r="CK39" s="195">
        <f>'Result Entry'!CL41</f>
        <v>0</v>
      </c>
      <c r="CL39" s="207">
        <f>'Result Entry'!CM41</f>
        <v>0</v>
      </c>
      <c r="CM39" s="195">
        <f>'Result Entry'!CN41</f>
        <v>0</v>
      </c>
      <c r="CN39" s="195">
        <f>'Result Entry'!CO41</f>
        <v>0</v>
      </c>
      <c r="CO39" s="208">
        <f>'Result Entry'!CP41</f>
        <v>0</v>
      </c>
      <c r="CP39" s="208">
        <f>'Result Entry'!CQ41</f>
        <v>0</v>
      </c>
      <c r="CQ39" s="212" t="str">
        <f>'Result Entry'!CR41</f>
        <v/>
      </c>
      <c r="CR39" s="194">
        <f>'Result Entry'!CS41</f>
        <v>0</v>
      </c>
      <c r="CS39" s="415">
        <f>'Result Entry'!CT41</f>
        <v>0</v>
      </c>
      <c r="CT39" s="454">
        <f>'Result Entry'!CU41</f>
        <v>0</v>
      </c>
      <c r="CU39" s="195">
        <f>'Result Entry'!CV41</f>
        <v>0</v>
      </c>
      <c r="CV39" s="195">
        <f>'Result Entry'!CW41</f>
        <v>0</v>
      </c>
      <c r="CW39" s="207">
        <f>'Result Entry'!CX41</f>
        <v>0</v>
      </c>
      <c r="CX39" s="195">
        <f>'Result Entry'!CY41</f>
        <v>0</v>
      </c>
      <c r="CY39" s="195">
        <f>'Result Entry'!CZ41</f>
        <v>0</v>
      </c>
      <c r="CZ39" s="195" t="str">
        <f>'Result Entry'!DA41</f>
        <v/>
      </c>
      <c r="DA39" s="195">
        <f>'Result Entry'!DB41</f>
        <v>0</v>
      </c>
      <c r="DB39" s="207">
        <f>'Result Entry'!DC41</f>
        <v>0</v>
      </c>
      <c r="DC39" s="207">
        <f>'Result Entry'!DD41</f>
        <v>0</v>
      </c>
      <c r="DD39" s="195">
        <f>'Result Entry'!DE41</f>
        <v>0</v>
      </c>
      <c r="DE39" s="195">
        <f>'Result Entry'!DF41</f>
        <v>0</v>
      </c>
      <c r="DF39" s="207">
        <f>'Result Entry'!DG41</f>
        <v>0</v>
      </c>
      <c r="DG39" s="195">
        <f>'Result Entry'!DH41</f>
        <v>0</v>
      </c>
      <c r="DH39" s="195">
        <f>'Result Entry'!DI41</f>
        <v>0</v>
      </c>
      <c r="DI39" s="207">
        <f>'Result Entry'!DJ41</f>
        <v>0</v>
      </c>
      <c r="DJ39" s="207">
        <f>'Result Entry'!DK41</f>
        <v>0</v>
      </c>
      <c r="DK39" s="207">
        <f>'Result Entry'!DL41</f>
        <v>0</v>
      </c>
      <c r="DL39" s="208">
        <f>'Result Entry'!DM41</f>
        <v>0</v>
      </c>
      <c r="DM39" s="208">
        <f>'Result Entry'!DN41</f>
        <v>0</v>
      </c>
      <c r="DN39" s="212" t="str">
        <f>'Result Entry'!DO41</f>
        <v/>
      </c>
      <c r="DO39" s="194">
        <f>'Result Entry'!DP41</f>
        <v>0</v>
      </c>
      <c r="DP39" s="195">
        <f>'Result Entry'!DQ41</f>
        <v>0</v>
      </c>
      <c r="DQ39" s="195">
        <f>'Result Entry'!DR41</f>
        <v>0</v>
      </c>
      <c r="DR39" s="195">
        <f>'Result Entry'!DS41</f>
        <v>0</v>
      </c>
      <c r="DS39" s="195">
        <f>'Result Entry'!DT41</f>
        <v>0</v>
      </c>
      <c r="DT39" s="209" t="str">
        <f>'Result Entry'!DU41</f>
        <v/>
      </c>
      <c r="DU39" s="194">
        <f>'Result Entry'!DV41</f>
        <v>0</v>
      </c>
      <c r="DV39" s="195">
        <f>'Result Entry'!DW41</f>
        <v>0</v>
      </c>
      <c r="DW39" s="195">
        <f>'Result Entry'!DX41</f>
        <v>0</v>
      </c>
      <c r="DX39" s="195">
        <f>'Result Entry'!DY41</f>
        <v>0</v>
      </c>
      <c r="DY39" s="195">
        <f>'Result Entry'!DZ41</f>
        <v>0</v>
      </c>
      <c r="DZ39" s="197" t="str">
        <f>'Result Entry'!EA41</f>
        <v/>
      </c>
      <c r="EA39" s="194">
        <f>'Result Entry'!EB41</f>
        <v>0</v>
      </c>
      <c r="EB39" s="195">
        <f>'Result Entry'!EC41</f>
        <v>0</v>
      </c>
      <c r="EC39" s="207">
        <f>'Result Entry'!ED41</f>
        <v>0</v>
      </c>
      <c r="ED39" s="195">
        <f>'Result Entry'!EE41</f>
        <v>0</v>
      </c>
      <c r="EE39" s="207">
        <f>'Result Entry'!EF41</f>
        <v>0</v>
      </c>
      <c r="EF39" s="195">
        <f>'Result Entry'!EG41</f>
        <v>0</v>
      </c>
      <c r="EG39" s="195">
        <f>'Result Entry'!EH41</f>
        <v>0</v>
      </c>
      <c r="EH39" s="207">
        <f>'Result Entry'!EI41</f>
        <v>0</v>
      </c>
      <c r="EI39" s="208">
        <f>'Result Entry'!EJ41</f>
        <v>0</v>
      </c>
      <c r="EJ39" s="212" t="str">
        <f>'Result Entry'!EK41</f>
        <v/>
      </c>
      <c r="EK39" s="194">
        <f>'Result Entry'!EL41</f>
        <v>0</v>
      </c>
      <c r="EL39" s="195">
        <f>'Result Entry'!EM41</f>
        <v>0</v>
      </c>
      <c r="EM39" s="198" t="str">
        <f>'Result Entry'!EN41</f>
        <v/>
      </c>
      <c r="EN39" s="194" t="str">
        <f>'Result Entry'!EO41</f>
        <v/>
      </c>
      <c r="EO39" s="195" t="str">
        <f>'Result Entry'!EP41</f>
        <v/>
      </c>
      <c r="EP39" s="199" t="str">
        <f>'Result Entry'!EQ41</f>
        <v/>
      </c>
      <c r="EQ39" s="195" t="str">
        <f>'Result Entry'!ER41</f>
        <v/>
      </c>
      <c r="ER39" s="195" t="str">
        <f>'Result Entry'!ES41</f>
        <v/>
      </c>
      <c r="ES39" s="195" t="str">
        <f>'Result Entry'!ET41</f>
        <v/>
      </c>
      <c r="ET39" s="196" t="str">
        <f>'Result Entry'!EU41</f>
        <v/>
      </c>
      <c r="EU39" s="200" t="str">
        <f>'Result Entry'!EX41</f>
        <v/>
      </c>
    </row>
    <row r="40" spans="1:151" s="201" customFormat="1" ht="17.25" customHeight="1">
      <c r="A40" s="1267"/>
      <c r="B40" s="194">
        <f t="shared" si="1"/>
        <v>0</v>
      </c>
      <c r="C40" s="195">
        <f>'Result Entry'!D42</f>
        <v>0</v>
      </c>
      <c r="D40" s="195">
        <f>'Result Entry'!E42</f>
        <v>0</v>
      </c>
      <c r="E40" s="195">
        <f>'Result Entry'!F42</f>
        <v>0</v>
      </c>
      <c r="F40" s="195">
        <f>'Result Entry'!$G42</f>
        <v>0</v>
      </c>
      <c r="G40" s="195">
        <f>'Result Entry'!$H42</f>
        <v>0</v>
      </c>
      <c r="H40" s="195">
        <f>'Result Entry'!I42</f>
        <v>0</v>
      </c>
      <c r="I40" s="195">
        <f>'Result Entry'!J42</f>
        <v>0</v>
      </c>
      <c r="J40" s="413">
        <f>'Result Entry'!K42</f>
        <v>0</v>
      </c>
      <c r="K40" s="422">
        <f>'Result Entry'!L42</f>
        <v>0</v>
      </c>
      <c r="L40" s="195">
        <f>'Result Entry'!M42</f>
        <v>0</v>
      </c>
      <c r="M40" s="195">
        <f>'Result Entry'!N42</f>
        <v>0</v>
      </c>
      <c r="N40" s="207">
        <f>'Result Entry'!O42</f>
        <v>0</v>
      </c>
      <c r="O40" s="195">
        <f>'Result Entry'!P42</f>
        <v>0</v>
      </c>
      <c r="P40" s="207">
        <f>'Result Entry'!Q42</f>
        <v>0</v>
      </c>
      <c r="Q40" s="195">
        <f>'Result Entry'!R42</f>
        <v>0</v>
      </c>
      <c r="R40" s="208">
        <f>'Result Entry'!S42</f>
        <v>0</v>
      </c>
      <c r="S40" s="408">
        <f>'Result Entry'!T42</f>
        <v>0</v>
      </c>
      <c r="T40" s="469" t="str">
        <f>'Result Entry'!U42</f>
        <v/>
      </c>
      <c r="U40" s="469" t="str">
        <f>'Result Entry'!V42</f>
        <v/>
      </c>
      <c r="V40" s="423" t="str">
        <f>IF('Result Entry'!$ES42="Failed","F",IF(AND('Result Entry'!$ES42="supp.",S40&lt;36),"S",'Result Entry'!W42))</f>
        <v/>
      </c>
      <c r="W40" s="422">
        <f>'Result Entry'!X42</f>
        <v>0</v>
      </c>
      <c r="X40" s="195">
        <f>'Result Entry'!Y42</f>
        <v>0</v>
      </c>
      <c r="Y40" s="195">
        <f>'Result Entry'!Z42</f>
        <v>0</v>
      </c>
      <c r="Z40" s="207">
        <f>'Result Entry'!AA42</f>
        <v>0</v>
      </c>
      <c r="AA40" s="195">
        <f>'Result Entry'!AB42</f>
        <v>0</v>
      </c>
      <c r="AB40" s="207">
        <f>'Result Entry'!AC42</f>
        <v>0</v>
      </c>
      <c r="AC40" s="195">
        <f>'Result Entry'!AD42</f>
        <v>0</v>
      </c>
      <c r="AD40" s="208">
        <f>'Result Entry'!AE42</f>
        <v>0</v>
      </c>
      <c r="AE40" s="408">
        <f>'Result Entry'!AF42</f>
        <v>0</v>
      </c>
      <c r="AF40" s="469" t="str">
        <f>'Result Entry'!AG42</f>
        <v/>
      </c>
      <c r="AG40" s="469" t="str">
        <f>'Result Entry'!AH42</f>
        <v/>
      </c>
      <c r="AH40" s="423" t="str">
        <f>IF('Result Entry'!$ES42="Failed","F",IF(AND('Result Entry'!$ES42="supp.",AE40&lt;36),"S",'Result Entry'!AI42))</f>
        <v/>
      </c>
      <c r="AI40" s="422">
        <f>'Result Entry'!AJ42</f>
        <v>0</v>
      </c>
      <c r="AJ40" s="195">
        <f>'Result Entry'!AK42</f>
        <v>0</v>
      </c>
      <c r="AK40" s="195">
        <f>'Result Entry'!AL42</f>
        <v>0</v>
      </c>
      <c r="AL40" s="207">
        <f>'Result Entry'!AM42</f>
        <v>0</v>
      </c>
      <c r="AM40" s="195">
        <f>'Result Entry'!AN42</f>
        <v>0</v>
      </c>
      <c r="AN40" s="207">
        <f>'Result Entry'!AO42</f>
        <v>0</v>
      </c>
      <c r="AO40" s="195">
        <f>'Result Entry'!AP42</f>
        <v>0</v>
      </c>
      <c r="AP40" s="208">
        <f>'Result Entry'!AQ42</f>
        <v>0</v>
      </c>
      <c r="AQ40" s="408">
        <f>'Result Entry'!AR42</f>
        <v>0</v>
      </c>
      <c r="AR40" s="469" t="str">
        <f>'Result Entry'!AS42</f>
        <v/>
      </c>
      <c r="AS40" s="469" t="str">
        <f>'Result Entry'!AT42</f>
        <v/>
      </c>
      <c r="AT40" s="423" t="str">
        <f>IF('Result Entry'!$ES42="Failed","F",IF(AND('Result Entry'!$ES42="supp.",AQ40&lt;36),"S",'Result Entry'!AU42))</f>
        <v/>
      </c>
      <c r="AU40" s="422">
        <f>'Result Entry'!AV42</f>
        <v>0</v>
      </c>
      <c r="AV40" s="195">
        <f>'Result Entry'!AW42</f>
        <v>0</v>
      </c>
      <c r="AW40" s="195">
        <f>'Result Entry'!AX42</f>
        <v>0</v>
      </c>
      <c r="AX40" s="207">
        <f>'Result Entry'!AY42</f>
        <v>0</v>
      </c>
      <c r="AY40" s="195">
        <f>'Result Entry'!AZ42</f>
        <v>0</v>
      </c>
      <c r="AZ40" s="207">
        <f>'Result Entry'!BA42</f>
        <v>0</v>
      </c>
      <c r="BA40" s="195">
        <f>'Result Entry'!BB42</f>
        <v>0</v>
      </c>
      <c r="BB40" s="208">
        <f>'Result Entry'!BC42</f>
        <v>0</v>
      </c>
      <c r="BC40" s="408">
        <f>'Result Entry'!BD42</f>
        <v>0</v>
      </c>
      <c r="BD40" s="469" t="str">
        <f>'Result Entry'!BE42</f>
        <v/>
      </c>
      <c r="BE40" s="469" t="str">
        <f>'Result Entry'!BF42</f>
        <v/>
      </c>
      <c r="BF40" s="423" t="str">
        <f>IF('Result Entry'!$ES42="Failed","F",IF(AND('Result Entry'!$ES42="supp.",BC40&lt;36),"S",'Result Entry'!BG42))</f>
        <v/>
      </c>
      <c r="BG40" s="422">
        <f>'Result Entry'!BH42</f>
        <v>0</v>
      </c>
      <c r="BH40" s="195">
        <f>'Result Entry'!BI42</f>
        <v>0</v>
      </c>
      <c r="BI40" s="195">
        <f>'Result Entry'!BJ42</f>
        <v>0</v>
      </c>
      <c r="BJ40" s="207">
        <f>'Result Entry'!BK42</f>
        <v>0</v>
      </c>
      <c r="BK40" s="195">
        <f>'Result Entry'!BL42</f>
        <v>0</v>
      </c>
      <c r="BL40" s="207">
        <f>'Result Entry'!BM42</f>
        <v>0</v>
      </c>
      <c r="BM40" s="195">
        <f>'Result Entry'!BN42</f>
        <v>0</v>
      </c>
      <c r="BN40" s="208">
        <f>'Result Entry'!BO42</f>
        <v>0</v>
      </c>
      <c r="BO40" s="408">
        <f>'Result Entry'!BP42</f>
        <v>0</v>
      </c>
      <c r="BP40" s="469" t="str">
        <f>'Result Entry'!BQ42</f>
        <v/>
      </c>
      <c r="BQ40" s="469" t="str">
        <f>'Result Entry'!BR42</f>
        <v/>
      </c>
      <c r="BR40" s="423" t="str">
        <f>IF('Result Entry'!$ES42="Failed","F",IF(AND('Result Entry'!$ES42="supp.",BO40&lt;36),"S",'Result Entry'!BS42))</f>
        <v/>
      </c>
      <c r="BS40" s="422">
        <f>'Result Entry'!BT42</f>
        <v>0</v>
      </c>
      <c r="BT40" s="195">
        <f>'Result Entry'!BU42</f>
        <v>0</v>
      </c>
      <c r="BU40" s="195">
        <f>'Result Entry'!BV42</f>
        <v>0</v>
      </c>
      <c r="BV40" s="207">
        <f>'Result Entry'!BW42</f>
        <v>0</v>
      </c>
      <c r="BW40" s="195">
        <f>'Result Entry'!BX42</f>
        <v>0</v>
      </c>
      <c r="BX40" s="207">
        <f>'Result Entry'!BY42</f>
        <v>0</v>
      </c>
      <c r="BY40" s="195">
        <f>'Result Entry'!BZ42</f>
        <v>0</v>
      </c>
      <c r="BZ40" s="208">
        <f>'Result Entry'!CA42</f>
        <v>0</v>
      </c>
      <c r="CA40" s="408">
        <f>'Result Entry'!CB42</f>
        <v>0</v>
      </c>
      <c r="CB40" s="469" t="str">
        <f>'Result Entry'!CC42</f>
        <v/>
      </c>
      <c r="CC40" s="469" t="str">
        <f>'Result Entry'!CD42</f>
        <v/>
      </c>
      <c r="CD40" s="423" t="str">
        <f>IF('Result Entry'!$ES42="Failed","F",IF(AND('Result Entry'!$ES42="supp.",CA40&lt;36),"S",'Result Entry'!CE42))</f>
        <v/>
      </c>
      <c r="CE40" s="194">
        <f>'Result Entry'!CF42</f>
        <v>0</v>
      </c>
      <c r="CF40" s="415">
        <f>'Result Entry'!CG42</f>
        <v>0</v>
      </c>
      <c r="CG40" s="195">
        <f>'Result Entry'!CH42</f>
        <v>0</v>
      </c>
      <c r="CH40" s="207">
        <f>'Result Entry'!CI42</f>
        <v>0</v>
      </c>
      <c r="CI40" s="207">
        <f>'Result Entry'!CJ42</f>
        <v>0</v>
      </c>
      <c r="CJ40" s="195">
        <f>'Result Entry'!CK42</f>
        <v>0</v>
      </c>
      <c r="CK40" s="195">
        <f>'Result Entry'!CL42</f>
        <v>0</v>
      </c>
      <c r="CL40" s="207">
        <f>'Result Entry'!CM42</f>
        <v>0</v>
      </c>
      <c r="CM40" s="195">
        <f>'Result Entry'!CN42</f>
        <v>0</v>
      </c>
      <c r="CN40" s="195">
        <f>'Result Entry'!CO42</f>
        <v>0</v>
      </c>
      <c r="CO40" s="208">
        <f>'Result Entry'!CP42</f>
        <v>0</v>
      </c>
      <c r="CP40" s="208">
        <f>'Result Entry'!CQ42</f>
        <v>0</v>
      </c>
      <c r="CQ40" s="212" t="str">
        <f>'Result Entry'!CR42</f>
        <v/>
      </c>
      <c r="CR40" s="194">
        <f>'Result Entry'!CS42</f>
        <v>0</v>
      </c>
      <c r="CS40" s="415">
        <f>'Result Entry'!CT42</f>
        <v>0</v>
      </c>
      <c r="CT40" s="454">
        <f>'Result Entry'!CU42</f>
        <v>0</v>
      </c>
      <c r="CU40" s="195">
        <f>'Result Entry'!CV42</f>
        <v>0</v>
      </c>
      <c r="CV40" s="195">
        <f>'Result Entry'!CW42</f>
        <v>0</v>
      </c>
      <c r="CW40" s="207">
        <f>'Result Entry'!CX42</f>
        <v>0</v>
      </c>
      <c r="CX40" s="195">
        <f>'Result Entry'!CY42</f>
        <v>0</v>
      </c>
      <c r="CY40" s="195">
        <f>'Result Entry'!CZ42</f>
        <v>0</v>
      </c>
      <c r="CZ40" s="195" t="str">
        <f>'Result Entry'!DA42</f>
        <v/>
      </c>
      <c r="DA40" s="195">
        <f>'Result Entry'!DB42</f>
        <v>0</v>
      </c>
      <c r="DB40" s="207">
        <f>'Result Entry'!DC42</f>
        <v>0</v>
      </c>
      <c r="DC40" s="207">
        <f>'Result Entry'!DD42</f>
        <v>0</v>
      </c>
      <c r="DD40" s="195">
        <f>'Result Entry'!DE42</f>
        <v>0</v>
      </c>
      <c r="DE40" s="195">
        <f>'Result Entry'!DF42</f>
        <v>0</v>
      </c>
      <c r="DF40" s="207">
        <f>'Result Entry'!DG42</f>
        <v>0</v>
      </c>
      <c r="DG40" s="195">
        <f>'Result Entry'!DH42</f>
        <v>0</v>
      </c>
      <c r="DH40" s="195">
        <f>'Result Entry'!DI42</f>
        <v>0</v>
      </c>
      <c r="DI40" s="207">
        <f>'Result Entry'!DJ42</f>
        <v>0</v>
      </c>
      <c r="DJ40" s="207">
        <f>'Result Entry'!DK42</f>
        <v>0</v>
      </c>
      <c r="DK40" s="207">
        <f>'Result Entry'!DL42</f>
        <v>0</v>
      </c>
      <c r="DL40" s="208">
        <f>'Result Entry'!DM42</f>
        <v>0</v>
      </c>
      <c r="DM40" s="208">
        <f>'Result Entry'!DN42</f>
        <v>0</v>
      </c>
      <c r="DN40" s="212" t="str">
        <f>'Result Entry'!DO42</f>
        <v/>
      </c>
      <c r="DO40" s="194">
        <f>'Result Entry'!DP42</f>
        <v>0</v>
      </c>
      <c r="DP40" s="195">
        <f>'Result Entry'!DQ42</f>
        <v>0</v>
      </c>
      <c r="DQ40" s="195">
        <f>'Result Entry'!DR42</f>
        <v>0</v>
      </c>
      <c r="DR40" s="195">
        <f>'Result Entry'!DS42</f>
        <v>0</v>
      </c>
      <c r="DS40" s="195">
        <f>'Result Entry'!DT42</f>
        <v>0</v>
      </c>
      <c r="DT40" s="209" t="str">
        <f>'Result Entry'!DU42</f>
        <v/>
      </c>
      <c r="DU40" s="194">
        <f>'Result Entry'!DV42</f>
        <v>0</v>
      </c>
      <c r="DV40" s="195">
        <f>'Result Entry'!DW42</f>
        <v>0</v>
      </c>
      <c r="DW40" s="195">
        <f>'Result Entry'!DX42</f>
        <v>0</v>
      </c>
      <c r="DX40" s="195">
        <f>'Result Entry'!DY42</f>
        <v>0</v>
      </c>
      <c r="DY40" s="195">
        <f>'Result Entry'!DZ42</f>
        <v>0</v>
      </c>
      <c r="DZ40" s="197" t="str">
        <f>'Result Entry'!EA42</f>
        <v/>
      </c>
      <c r="EA40" s="194">
        <f>'Result Entry'!EB42</f>
        <v>0</v>
      </c>
      <c r="EB40" s="195">
        <f>'Result Entry'!EC42</f>
        <v>0</v>
      </c>
      <c r="EC40" s="207">
        <f>'Result Entry'!ED42</f>
        <v>0</v>
      </c>
      <c r="ED40" s="195">
        <f>'Result Entry'!EE42</f>
        <v>0</v>
      </c>
      <c r="EE40" s="207">
        <f>'Result Entry'!EF42</f>
        <v>0</v>
      </c>
      <c r="EF40" s="195">
        <f>'Result Entry'!EG42</f>
        <v>0</v>
      </c>
      <c r="EG40" s="195">
        <f>'Result Entry'!EH42</f>
        <v>0</v>
      </c>
      <c r="EH40" s="207">
        <f>'Result Entry'!EI42</f>
        <v>0</v>
      </c>
      <c r="EI40" s="208">
        <f>'Result Entry'!EJ42</f>
        <v>0</v>
      </c>
      <c r="EJ40" s="212" t="str">
        <f>'Result Entry'!EK42</f>
        <v/>
      </c>
      <c r="EK40" s="194">
        <f>'Result Entry'!EL42</f>
        <v>0</v>
      </c>
      <c r="EL40" s="195">
        <f>'Result Entry'!EM42</f>
        <v>0</v>
      </c>
      <c r="EM40" s="198" t="str">
        <f>'Result Entry'!EN42</f>
        <v/>
      </c>
      <c r="EN40" s="194" t="str">
        <f>'Result Entry'!EO42</f>
        <v/>
      </c>
      <c r="EO40" s="195" t="str">
        <f>'Result Entry'!EP42</f>
        <v/>
      </c>
      <c r="EP40" s="199" t="str">
        <f>'Result Entry'!EQ42</f>
        <v/>
      </c>
      <c r="EQ40" s="195" t="str">
        <f>'Result Entry'!ER42</f>
        <v/>
      </c>
      <c r="ER40" s="195" t="str">
        <f>'Result Entry'!ES42</f>
        <v/>
      </c>
      <c r="ES40" s="195" t="str">
        <f>'Result Entry'!ET42</f>
        <v/>
      </c>
      <c r="ET40" s="196" t="str">
        <f>'Result Entry'!EU42</f>
        <v/>
      </c>
      <c r="EU40" s="200" t="str">
        <f>'Result Entry'!EX42</f>
        <v/>
      </c>
    </row>
    <row r="41" spans="1:151" s="201" customFormat="1" ht="17.25" customHeight="1">
      <c r="A41" s="1267"/>
      <c r="B41" s="194">
        <f t="shared" si="1"/>
        <v>0</v>
      </c>
      <c r="C41" s="195">
        <f>'Result Entry'!D43</f>
        <v>0</v>
      </c>
      <c r="D41" s="195">
        <f>'Result Entry'!E43</f>
        <v>0</v>
      </c>
      <c r="E41" s="195">
        <f>'Result Entry'!F43</f>
        <v>0</v>
      </c>
      <c r="F41" s="195">
        <f>'Result Entry'!$G43</f>
        <v>0</v>
      </c>
      <c r="G41" s="195">
        <f>'Result Entry'!$H43</f>
        <v>0</v>
      </c>
      <c r="H41" s="195">
        <f>'Result Entry'!I43</f>
        <v>0</v>
      </c>
      <c r="I41" s="195">
        <f>'Result Entry'!J43</f>
        <v>0</v>
      </c>
      <c r="J41" s="413">
        <f>'Result Entry'!K43</f>
        <v>0</v>
      </c>
      <c r="K41" s="422">
        <f>'Result Entry'!L43</f>
        <v>0</v>
      </c>
      <c r="L41" s="195">
        <f>'Result Entry'!M43</f>
        <v>0</v>
      </c>
      <c r="M41" s="195">
        <f>'Result Entry'!N43</f>
        <v>0</v>
      </c>
      <c r="N41" s="207">
        <f>'Result Entry'!O43</f>
        <v>0</v>
      </c>
      <c r="O41" s="195">
        <f>'Result Entry'!P43</f>
        <v>0</v>
      </c>
      <c r="P41" s="207">
        <f>'Result Entry'!Q43</f>
        <v>0</v>
      </c>
      <c r="Q41" s="195">
        <f>'Result Entry'!R43</f>
        <v>0</v>
      </c>
      <c r="R41" s="208">
        <f>'Result Entry'!S43</f>
        <v>0</v>
      </c>
      <c r="S41" s="408">
        <f>'Result Entry'!T43</f>
        <v>0</v>
      </c>
      <c r="T41" s="469" t="str">
        <f>'Result Entry'!U43</f>
        <v/>
      </c>
      <c r="U41" s="469" t="str">
        <f>'Result Entry'!V43</f>
        <v/>
      </c>
      <c r="V41" s="423" t="str">
        <f>IF('Result Entry'!$ES43="Failed","F",IF(AND('Result Entry'!$ES43="supp.",S41&lt;36),"S",'Result Entry'!W43))</f>
        <v/>
      </c>
      <c r="W41" s="422">
        <f>'Result Entry'!X43</f>
        <v>0</v>
      </c>
      <c r="X41" s="195">
        <f>'Result Entry'!Y43</f>
        <v>0</v>
      </c>
      <c r="Y41" s="195">
        <f>'Result Entry'!Z43</f>
        <v>0</v>
      </c>
      <c r="Z41" s="207">
        <f>'Result Entry'!AA43</f>
        <v>0</v>
      </c>
      <c r="AA41" s="195">
        <f>'Result Entry'!AB43</f>
        <v>0</v>
      </c>
      <c r="AB41" s="207">
        <f>'Result Entry'!AC43</f>
        <v>0</v>
      </c>
      <c r="AC41" s="195">
        <f>'Result Entry'!AD43</f>
        <v>0</v>
      </c>
      <c r="AD41" s="208">
        <f>'Result Entry'!AE43</f>
        <v>0</v>
      </c>
      <c r="AE41" s="408">
        <f>'Result Entry'!AF43</f>
        <v>0</v>
      </c>
      <c r="AF41" s="469" t="str">
        <f>'Result Entry'!AG43</f>
        <v/>
      </c>
      <c r="AG41" s="469" t="str">
        <f>'Result Entry'!AH43</f>
        <v/>
      </c>
      <c r="AH41" s="423" t="str">
        <f>IF('Result Entry'!$ES43="Failed","F",IF(AND('Result Entry'!$ES43="supp.",AE41&lt;36),"S",'Result Entry'!AI43))</f>
        <v/>
      </c>
      <c r="AI41" s="422">
        <f>'Result Entry'!AJ43</f>
        <v>0</v>
      </c>
      <c r="AJ41" s="195">
        <f>'Result Entry'!AK43</f>
        <v>0</v>
      </c>
      <c r="AK41" s="195">
        <f>'Result Entry'!AL43</f>
        <v>0</v>
      </c>
      <c r="AL41" s="207">
        <f>'Result Entry'!AM43</f>
        <v>0</v>
      </c>
      <c r="AM41" s="195">
        <f>'Result Entry'!AN43</f>
        <v>0</v>
      </c>
      <c r="AN41" s="207">
        <f>'Result Entry'!AO43</f>
        <v>0</v>
      </c>
      <c r="AO41" s="195">
        <f>'Result Entry'!AP43</f>
        <v>0</v>
      </c>
      <c r="AP41" s="208">
        <f>'Result Entry'!AQ43</f>
        <v>0</v>
      </c>
      <c r="AQ41" s="408">
        <f>'Result Entry'!AR43</f>
        <v>0</v>
      </c>
      <c r="AR41" s="469" t="str">
        <f>'Result Entry'!AS43</f>
        <v/>
      </c>
      <c r="AS41" s="469" t="str">
        <f>'Result Entry'!AT43</f>
        <v/>
      </c>
      <c r="AT41" s="423" t="str">
        <f>IF('Result Entry'!$ES43="Failed","F",IF(AND('Result Entry'!$ES43="supp.",AQ41&lt;36),"S",'Result Entry'!AU43))</f>
        <v/>
      </c>
      <c r="AU41" s="422">
        <f>'Result Entry'!AV43</f>
        <v>0</v>
      </c>
      <c r="AV41" s="195">
        <f>'Result Entry'!AW43</f>
        <v>0</v>
      </c>
      <c r="AW41" s="195">
        <f>'Result Entry'!AX43</f>
        <v>0</v>
      </c>
      <c r="AX41" s="207">
        <f>'Result Entry'!AY43</f>
        <v>0</v>
      </c>
      <c r="AY41" s="195">
        <f>'Result Entry'!AZ43</f>
        <v>0</v>
      </c>
      <c r="AZ41" s="207">
        <f>'Result Entry'!BA43</f>
        <v>0</v>
      </c>
      <c r="BA41" s="195">
        <f>'Result Entry'!BB43</f>
        <v>0</v>
      </c>
      <c r="BB41" s="208">
        <f>'Result Entry'!BC43</f>
        <v>0</v>
      </c>
      <c r="BC41" s="408">
        <f>'Result Entry'!BD43</f>
        <v>0</v>
      </c>
      <c r="BD41" s="469" t="str">
        <f>'Result Entry'!BE43</f>
        <v/>
      </c>
      <c r="BE41" s="469" t="str">
        <f>'Result Entry'!BF43</f>
        <v/>
      </c>
      <c r="BF41" s="423" t="str">
        <f>IF('Result Entry'!$ES43="Failed","F",IF(AND('Result Entry'!$ES43="supp.",BC41&lt;36),"S",'Result Entry'!BG43))</f>
        <v/>
      </c>
      <c r="BG41" s="422">
        <f>'Result Entry'!BH43</f>
        <v>0</v>
      </c>
      <c r="BH41" s="195">
        <f>'Result Entry'!BI43</f>
        <v>0</v>
      </c>
      <c r="BI41" s="195">
        <f>'Result Entry'!BJ43</f>
        <v>0</v>
      </c>
      <c r="BJ41" s="207">
        <f>'Result Entry'!BK43</f>
        <v>0</v>
      </c>
      <c r="BK41" s="195">
        <f>'Result Entry'!BL43</f>
        <v>0</v>
      </c>
      <c r="BL41" s="207">
        <f>'Result Entry'!BM43</f>
        <v>0</v>
      </c>
      <c r="BM41" s="195">
        <f>'Result Entry'!BN43</f>
        <v>0</v>
      </c>
      <c r="BN41" s="208">
        <f>'Result Entry'!BO43</f>
        <v>0</v>
      </c>
      <c r="BO41" s="408">
        <f>'Result Entry'!BP43</f>
        <v>0</v>
      </c>
      <c r="BP41" s="469" t="str">
        <f>'Result Entry'!BQ43</f>
        <v/>
      </c>
      <c r="BQ41" s="469" t="str">
        <f>'Result Entry'!BR43</f>
        <v/>
      </c>
      <c r="BR41" s="423" t="str">
        <f>IF('Result Entry'!$ES43="Failed","F",IF(AND('Result Entry'!$ES43="supp.",BO41&lt;36),"S",'Result Entry'!BS43))</f>
        <v/>
      </c>
      <c r="BS41" s="422">
        <f>'Result Entry'!BT43</f>
        <v>0</v>
      </c>
      <c r="BT41" s="195">
        <f>'Result Entry'!BU43</f>
        <v>0</v>
      </c>
      <c r="BU41" s="195">
        <f>'Result Entry'!BV43</f>
        <v>0</v>
      </c>
      <c r="BV41" s="207">
        <f>'Result Entry'!BW43</f>
        <v>0</v>
      </c>
      <c r="BW41" s="195">
        <f>'Result Entry'!BX43</f>
        <v>0</v>
      </c>
      <c r="BX41" s="207">
        <f>'Result Entry'!BY43</f>
        <v>0</v>
      </c>
      <c r="BY41" s="195">
        <f>'Result Entry'!BZ43</f>
        <v>0</v>
      </c>
      <c r="BZ41" s="208">
        <f>'Result Entry'!CA43</f>
        <v>0</v>
      </c>
      <c r="CA41" s="408">
        <f>'Result Entry'!CB43</f>
        <v>0</v>
      </c>
      <c r="CB41" s="469" t="str">
        <f>'Result Entry'!CC43</f>
        <v/>
      </c>
      <c r="CC41" s="469" t="str">
        <f>'Result Entry'!CD43</f>
        <v/>
      </c>
      <c r="CD41" s="423" t="str">
        <f>IF('Result Entry'!$ES43="Failed","F",IF(AND('Result Entry'!$ES43="supp.",CA41&lt;36),"S",'Result Entry'!CE43))</f>
        <v/>
      </c>
      <c r="CE41" s="194">
        <f>'Result Entry'!CF43</f>
        <v>0</v>
      </c>
      <c r="CF41" s="415">
        <f>'Result Entry'!CG43</f>
        <v>0</v>
      </c>
      <c r="CG41" s="195">
        <f>'Result Entry'!CH43</f>
        <v>0</v>
      </c>
      <c r="CH41" s="207">
        <f>'Result Entry'!CI43</f>
        <v>0</v>
      </c>
      <c r="CI41" s="207">
        <f>'Result Entry'!CJ43</f>
        <v>0</v>
      </c>
      <c r="CJ41" s="195">
        <f>'Result Entry'!CK43</f>
        <v>0</v>
      </c>
      <c r="CK41" s="195">
        <f>'Result Entry'!CL43</f>
        <v>0</v>
      </c>
      <c r="CL41" s="207">
        <f>'Result Entry'!CM43</f>
        <v>0</v>
      </c>
      <c r="CM41" s="195">
        <f>'Result Entry'!CN43</f>
        <v>0</v>
      </c>
      <c r="CN41" s="195">
        <f>'Result Entry'!CO43</f>
        <v>0</v>
      </c>
      <c r="CO41" s="208">
        <f>'Result Entry'!CP43</f>
        <v>0</v>
      </c>
      <c r="CP41" s="208">
        <f>'Result Entry'!CQ43</f>
        <v>0</v>
      </c>
      <c r="CQ41" s="212" t="str">
        <f>'Result Entry'!CR43</f>
        <v/>
      </c>
      <c r="CR41" s="194">
        <f>'Result Entry'!CS43</f>
        <v>0</v>
      </c>
      <c r="CS41" s="415">
        <f>'Result Entry'!CT43</f>
        <v>0</v>
      </c>
      <c r="CT41" s="454">
        <f>'Result Entry'!CU43</f>
        <v>0</v>
      </c>
      <c r="CU41" s="195">
        <f>'Result Entry'!CV43</f>
        <v>0</v>
      </c>
      <c r="CV41" s="195">
        <f>'Result Entry'!CW43</f>
        <v>0</v>
      </c>
      <c r="CW41" s="207">
        <f>'Result Entry'!CX43</f>
        <v>0</v>
      </c>
      <c r="CX41" s="195">
        <f>'Result Entry'!CY43</f>
        <v>0</v>
      </c>
      <c r="CY41" s="195">
        <f>'Result Entry'!CZ43</f>
        <v>0</v>
      </c>
      <c r="CZ41" s="195" t="str">
        <f>'Result Entry'!DA43</f>
        <v/>
      </c>
      <c r="DA41" s="195">
        <f>'Result Entry'!DB43</f>
        <v>0</v>
      </c>
      <c r="DB41" s="207">
        <f>'Result Entry'!DC43</f>
        <v>0</v>
      </c>
      <c r="DC41" s="207">
        <f>'Result Entry'!DD43</f>
        <v>0</v>
      </c>
      <c r="DD41" s="195">
        <f>'Result Entry'!DE43</f>
        <v>0</v>
      </c>
      <c r="DE41" s="195">
        <f>'Result Entry'!DF43</f>
        <v>0</v>
      </c>
      <c r="DF41" s="207">
        <f>'Result Entry'!DG43</f>
        <v>0</v>
      </c>
      <c r="DG41" s="195">
        <f>'Result Entry'!DH43</f>
        <v>0</v>
      </c>
      <c r="DH41" s="195">
        <f>'Result Entry'!DI43</f>
        <v>0</v>
      </c>
      <c r="DI41" s="207">
        <f>'Result Entry'!DJ43</f>
        <v>0</v>
      </c>
      <c r="DJ41" s="207">
        <f>'Result Entry'!DK43</f>
        <v>0</v>
      </c>
      <c r="DK41" s="207">
        <f>'Result Entry'!DL43</f>
        <v>0</v>
      </c>
      <c r="DL41" s="208">
        <f>'Result Entry'!DM43</f>
        <v>0</v>
      </c>
      <c r="DM41" s="208">
        <f>'Result Entry'!DN43</f>
        <v>0</v>
      </c>
      <c r="DN41" s="212" t="str">
        <f>'Result Entry'!DO43</f>
        <v/>
      </c>
      <c r="DO41" s="194">
        <f>'Result Entry'!DP43</f>
        <v>0</v>
      </c>
      <c r="DP41" s="195">
        <f>'Result Entry'!DQ43</f>
        <v>0</v>
      </c>
      <c r="DQ41" s="195">
        <f>'Result Entry'!DR43</f>
        <v>0</v>
      </c>
      <c r="DR41" s="195">
        <f>'Result Entry'!DS43</f>
        <v>0</v>
      </c>
      <c r="DS41" s="195">
        <f>'Result Entry'!DT43</f>
        <v>0</v>
      </c>
      <c r="DT41" s="209" t="str">
        <f>'Result Entry'!DU43</f>
        <v/>
      </c>
      <c r="DU41" s="194">
        <f>'Result Entry'!DV43</f>
        <v>0</v>
      </c>
      <c r="DV41" s="195">
        <f>'Result Entry'!DW43</f>
        <v>0</v>
      </c>
      <c r="DW41" s="195">
        <f>'Result Entry'!DX43</f>
        <v>0</v>
      </c>
      <c r="DX41" s="195">
        <f>'Result Entry'!DY43</f>
        <v>0</v>
      </c>
      <c r="DY41" s="195">
        <f>'Result Entry'!DZ43</f>
        <v>0</v>
      </c>
      <c r="DZ41" s="197" t="str">
        <f>'Result Entry'!EA43</f>
        <v/>
      </c>
      <c r="EA41" s="194">
        <f>'Result Entry'!EB43</f>
        <v>0</v>
      </c>
      <c r="EB41" s="195">
        <f>'Result Entry'!EC43</f>
        <v>0</v>
      </c>
      <c r="EC41" s="207">
        <f>'Result Entry'!ED43</f>
        <v>0</v>
      </c>
      <c r="ED41" s="195">
        <f>'Result Entry'!EE43</f>
        <v>0</v>
      </c>
      <c r="EE41" s="207">
        <f>'Result Entry'!EF43</f>
        <v>0</v>
      </c>
      <c r="EF41" s="195">
        <f>'Result Entry'!EG43</f>
        <v>0</v>
      </c>
      <c r="EG41" s="195">
        <f>'Result Entry'!EH43</f>
        <v>0</v>
      </c>
      <c r="EH41" s="207">
        <f>'Result Entry'!EI43</f>
        <v>0</v>
      </c>
      <c r="EI41" s="208">
        <f>'Result Entry'!EJ43</f>
        <v>0</v>
      </c>
      <c r="EJ41" s="212" t="str">
        <f>'Result Entry'!EK43</f>
        <v/>
      </c>
      <c r="EK41" s="194">
        <f>'Result Entry'!EL43</f>
        <v>0</v>
      </c>
      <c r="EL41" s="195">
        <f>'Result Entry'!EM43</f>
        <v>0</v>
      </c>
      <c r="EM41" s="198" t="str">
        <f>'Result Entry'!EN43</f>
        <v/>
      </c>
      <c r="EN41" s="194" t="str">
        <f>'Result Entry'!EO43</f>
        <v/>
      </c>
      <c r="EO41" s="195" t="str">
        <f>'Result Entry'!EP43</f>
        <v/>
      </c>
      <c r="EP41" s="199" t="str">
        <f>'Result Entry'!EQ43</f>
        <v/>
      </c>
      <c r="EQ41" s="195" t="str">
        <f>'Result Entry'!ER43</f>
        <v/>
      </c>
      <c r="ER41" s="195" t="str">
        <f>'Result Entry'!ES43</f>
        <v/>
      </c>
      <c r="ES41" s="195" t="str">
        <f>'Result Entry'!ET43</f>
        <v/>
      </c>
      <c r="ET41" s="196" t="str">
        <f>'Result Entry'!EU43</f>
        <v/>
      </c>
      <c r="EU41" s="200" t="str">
        <f>'Result Entry'!EX43</f>
        <v/>
      </c>
    </row>
    <row r="42" spans="1:151" s="201" customFormat="1" ht="17.25" customHeight="1">
      <c r="A42" s="1267"/>
      <c r="B42" s="194">
        <f t="shared" si="1"/>
        <v>0</v>
      </c>
      <c r="C42" s="195">
        <f>'Result Entry'!D44</f>
        <v>0</v>
      </c>
      <c r="D42" s="195">
        <f>'Result Entry'!E44</f>
        <v>0</v>
      </c>
      <c r="E42" s="195">
        <f>'Result Entry'!F44</f>
        <v>0</v>
      </c>
      <c r="F42" s="195">
        <f>'Result Entry'!$G44</f>
        <v>0</v>
      </c>
      <c r="G42" s="195">
        <f>'Result Entry'!$H44</f>
        <v>0</v>
      </c>
      <c r="H42" s="195">
        <f>'Result Entry'!I44</f>
        <v>0</v>
      </c>
      <c r="I42" s="195">
        <f>'Result Entry'!J44</f>
        <v>0</v>
      </c>
      <c r="J42" s="413">
        <f>'Result Entry'!K44</f>
        <v>0</v>
      </c>
      <c r="K42" s="422">
        <f>'Result Entry'!L44</f>
        <v>0</v>
      </c>
      <c r="L42" s="195">
        <f>'Result Entry'!M44</f>
        <v>0</v>
      </c>
      <c r="M42" s="195">
        <f>'Result Entry'!N44</f>
        <v>0</v>
      </c>
      <c r="N42" s="207">
        <f>'Result Entry'!O44</f>
        <v>0</v>
      </c>
      <c r="O42" s="195">
        <f>'Result Entry'!P44</f>
        <v>0</v>
      </c>
      <c r="P42" s="207">
        <f>'Result Entry'!Q44</f>
        <v>0</v>
      </c>
      <c r="Q42" s="195">
        <f>'Result Entry'!R44</f>
        <v>0</v>
      </c>
      <c r="R42" s="208">
        <f>'Result Entry'!S44</f>
        <v>0</v>
      </c>
      <c r="S42" s="408">
        <f>'Result Entry'!T44</f>
        <v>0</v>
      </c>
      <c r="T42" s="469" t="str">
        <f>'Result Entry'!U44</f>
        <v/>
      </c>
      <c r="U42" s="469" t="str">
        <f>'Result Entry'!V44</f>
        <v/>
      </c>
      <c r="V42" s="423" t="str">
        <f>IF('Result Entry'!$ES44="Failed","F",IF(AND('Result Entry'!$ES44="supp.",S42&lt;36),"S",'Result Entry'!W44))</f>
        <v/>
      </c>
      <c r="W42" s="422">
        <f>'Result Entry'!X44</f>
        <v>0</v>
      </c>
      <c r="X42" s="195">
        <f>'Result Entry'!Y44</f>
        <v>0</v>
      </c>
      <c r="Y42" s="195">
        <f>'Result Entry'!Z44</f>
        <v>0</v>
      </c>
      <c r="Z42" s="207">
        <f>'Result Entry'!AA44</f>
        <v>0</v>
      </c>
      <c r="AA42" s="195">
        <f>'Result Entry'!AB44</f>
        <v>0</v>
      </c>
      <c r="AB42" s="207">
        <f>'Result Entry'!AC44</f>
        <v>0</v>
      </c>
      <c r="AC42" s="195">
        <f>'Result Entry'!AD44</f>
        <v>0</v>
      </c>
      <c r="AD42" s="208">
        <f>'Result Entry'!AE44</f>
        <v>0</v>
      </c>
      <c r="AE42" s="408">
        <f>'Result Entry'!AF44</f>
        <v>0</v>
      </c>
      <c r="AF42" s="469" t="str">
        <f>'Result Entry'!AG44</f>
        <v/>
      </c>
      <c r="AG42" s="469" t="str">
        <f>'Result Entry'!AH44</f>
        <v/>
      </c>
      <c r="AH42" s="423" t="str">
        <f>IF('Result Entry'!$ES44="Failed","F",IF(AND('Result Entry'!$ES44="supp.",AE42&lt;36),"S",'Result Entry'!AI44))</f>
        <v/>
      </c>
      <c r="AI42" s="422">
        <f>'Result Entry'!AJ44</f>
        <v>0</v>
      </c>
      <c r="AJ42" s="195">
        <f>'Result Entry'!AK44</f>
        <v>0</v>
      </c>
      <c r="AK42" s="195">
        <f>'Result Entry'!AL44</f>
        <v>0</v>
      </c>
      <c r="AL42" s="207">
        <f>'Result Entry'!AM44</f>
        <v>0</v>
      </c>
      <c r="AM42" s="195">
        <f>'Result Entry'!AN44</f>
        <v>0</v>
      </c>
      <c r="AN42" s="207">
        <f>'Result Entry'!AO44</f>
        <v>0</v>
      </c>
      <c r="AO42" s="195">
        <f>'Result Entry'!AP44</f>
        <v>0</v>
      </c>
      <c r="AP42" s="208">
        <f>'Result Entry'!AQ44</f>
        <v>0</v>
      </c>
      <c r="AQ42" s="408">
        <f>'Result Entry'!AR44</f>
        <v>0</v>
      </c>
      <c r="AR42" s="469" t="str">
        <f>'Result Entry'!AS44</f>
        <v/>
      </c>
      <c r="AS42" s="469" t="str">
        <f>'Result Entry'!AT44</f>
        <v/>
      </c>
      <c r="AT42" s="423" t="str">
        <f>IF('Result Entry'!$ES44="Failed","F",IF(AND('Result Entry'!$ES44="supp.",AQ42&lt;36),"S",'Result Entry'!AU44))</f>
        <v/>
      </c>
      <c r="AU42" s="422">
        <f>'Result Entry'!AV44</f>
        <v>0</v>
      </c>
      <c r="AV42" s="195">
        <f>'Result Entry'!AW44</f>
        <v>0</v>
      </c>
      <c r="AW42" s="195">
        <f>'Result Entry'!AX44</f>
        <v>0</v>
      </c>
      <c r="AX42" s="207">
        <f>'Result Entry'!AY44</f>
        <v>0</v>
      </c>
      <c r="AY42" s="195">
        <f>'Result Entry'!AZ44</f>
        <v>0</v>
      </c>
      <c r="AZ42" s="207">
        <f>'Result Entry'!BA44</f>
        <v>0</v>
      </c>
      <c r="BA42" s="195">
        <f>'Result Entry'!BB44</f>
        <v>0</v>
      </c>
      <c r="BB42" s="208">
        <f>'Result Entry'!BC44</f>
        <v>0</v>
      </c>
      <c r="BC42" s="408">
        <f>'Result Entry'!BD44</f>
        <v>0</v>
      </c>
      <c r="BD42" s="469" t="str">
        <f>'Result Entry'!BE44</f>
        <v/>
      </c>
      <c r="BE42" s="469" t="str">
        <f>'Result Entry'!BF44</f>
        <v/>
      </c>
      <c r="BF42" s="423" t="str">
        <f>IF('Result Entry'!$ES44="Failed","F",IF(AND('Result Entry'!$ES44="supp.",BC42&lt;36),"S",'Result Entry'!BG44))</f>
        <v/>
      </c>
      <c r="BG42" s="422">
        <f>'Result Entry'!BH44</f>
        <v>0</v>
      </c>
      <c r="BH42" s="195">
        <f>'Result Entry'!BI44</f>
        <v>0</v>
      </c>
      <c r="BI42" s="195">
        <f>'Result Entry'!BJ44</f>
        <v>0</v>
      </c>
      <c r="BJ42" s="207">
        <f>'Result Entry'!BK44</f>
        <v>0</v>
      </c>
      <c r="BK42" s="195">
        <f>'Result Entry'!BL44</f>
        <v>0</v>
      </c>
      <c r="BL42" s="207">
        <f>'Result Entry'!BM44</f>
        <v>0</v>
      </c>
      <c r="BM42" s="195">
        <f>'Result Entry'!BN44</f>
        <v>0</v>
      </c>
      <c r="BN42" s="208">
        <f>'Result Entry'!BO44</f>
        <v>0</v>
      </c>
      <c r="BO42" s="408">
        <f>'Result Entry'!BP44</f>
        <v>0</v>
      </c>
      <c r="BP42" s="469" t="str">
        <f>'Result Entry'!BQ44</f>
        <v/>
      </c>
      <c r="BQ42" s="469" t="str">
        <f>'Result Entry'!BR44</f>
        <v/>
      </c>
      <c r="BR42" s="423" t="str">
        <f>IF('Result Entry'!$ES44="Failed","F",IF(AND('Result Entry'!$ES44="supp.",BO42&lt;36),"S",'Result Entry'!BS44))</f>
        <v/>
      </c>
      <c r="BS42" s="422">
        <f>'Result Entry'!BT44</f>
        <v>0</v>
      </c>
      <c r="BT42" s="195">
        <f>'Result Entry'!BU44</f>
        <v>0</v>
      </c>
      <c r="BU42" s="195">
        <f>'Result Entry'!BV44</f>
        <v>0</v>
      </c>
      <c r="BV42" s="207">
        <f>'Result Entry'!BW44</f>
        <v>0</v>
      </c>
      <c r="BW42" s="195">
        <f>'Result Entry'!BX44</f>
        <v>0</v>
      </c>
      <c r="BX42" s="207">
        <f>'Result Entry'!BY44</f>
        <v>0</v>
      </c>
      <c r="BY42" s="195">
        <f>'Result Entry'!BZ44</f>
        <v>0</v>
      </c>
      <c r="BZ42" s="208">
        <f>'Result Entry'!CA44</f>
        <v>0</v>
      </c>
      <c r="CA42" s="408">
        <f>'Result Entry'!CB44</f>
        <v>0</v>
      </c>
      <c r="CB42" s="469" t="str">
        <f>'Result Entry'!CC44</f>
        <v/>
      </c>
      <c r="CC42" s="469" t="str">
        <f>'Result Entry'!CD44</f>
        <v/>
      </c>
      <c r="CD42" s="423" t="str">
        <f>IF('Result Entry'!$ES44="Failed","F",IF(AND('Result Entry'!$ES44="supp.",CA42&lt;36),"S",'Result Entry'!CE44))</f>
        <v/>
      </c>
      <c r="CE42" s="194">
        <f>'Result Entry'!CF44</f>
        <v>0</v>
      </c>
      <c r="CF42" s="415">
        <f>'Result Entry'!CG44</f>
        <v>0</v>
      </c>
      <c r="CG42" s="195">
        <f>'Result Entry'!CH44</f>
        <v>0</v>
      </c>
      <c r="CH42" s="207">
        <f>'Result Entry'!CI44</f>
        <v>0</v>
      </c>
      <c r="CI42" s="207">
        <f>'Result Entry'!CJ44</f>
        <v>0</v>
      </c>
      <c r="CJ42" s="195">
        <f>'Result Entry'!CK44</f>
        <v>0</v>
      </c>
      <c r="CK42" s="195">
        <f>'Result Entry'!CL44</f>
        <v>0</v>
      </c>
      <c r="CL42" s="207">
        <f>'Result Entry'!CM44</f>
        <v>0</v>
      </c>
      <c r="CM42" s="195">
        <f>'Result Entry'!CN44</f>
        <v>0</v>
      </c>
      <c r="CN42" s="195">
        <f>'Result Entry'!CO44</f>
        <v>0</v>
      </c>
      <c r="CO42" s="208">
        <f>'Result Entry'!CP44</f>
        <v>0</v>
      </c>
      <c r="CP42" s="208">
        <f>'Result Entry'!CQ44</f>
        <v>0</v>
      </c>
      <c r="CQ42" s="212" t="str">
        <f>'Result Entry'!CR44</f>
        <v/>
      </c>
      <c r="CR42" s="194">
        <f>'Result Entry'!CS44</f>
        <v>0</v>
      </c>
      <c r="CS42" s="415">
        <f>'Result Entry'!CT44</f>
        <v>0</v>
      </c>
      <c r="CT42" s="454">
        <f>'Result Entry'!CU44</f>
        <v>0</v>
      </c>
      <c r="CU42" s="195">
        <f>'Result Entry'!CV44</f>
        <v>0</v>
      </c>
      <c r="CV42" s="195">
        <f>'Result Entry'!CW44</f>
        <v>0</v>
      </c>
      <c r="CW42" s="207">
        <f>'Result Entry'!CX44</f>
        <v>0</v>
      </c>
      <c r="CX42" s="195">
        <f>'Result Entry'!CY44</f>
        <v>0</v>
      </c>
      <c r="CY42" s="195">
        <f>'Result Entry'!CZ44</f>
        <v>0</v>
      </c>
      <c r="CZ42" s="195" t="str">
        <f>'Result Entry'!DA44</f>
        <v/>
      </c>
      <c r="DA42" s="195">
        <f>'Result Entry'!DB44</f>
        <v>0</v>
      </c>
      <c r="DB42" s="207">
        <f>'Result Entry'!DC44</f>
        <v>0</v>
      </c>
      <c r="DC42" s="207">
        <f>'Result Entry'!DD44</f>
        <v>0</v>
      </c>
      <c r="DD42" s="195">
        <f>'Result Entry'!DE44</f>
        <v>0</v>
      </c>
      <c r="DE42" s="195">
        <f>'Result Entry'!DF44</f>
        <v>0</v>
      </c>
      <c r="DF42" s="207">
        <f>'Result Entry'!DG44</f>
        <v>0</v>
      </c>
      <c r="DG42" s="195">
        <f>'Result Entry'!DH44</f>
        <v>0</v>
      </c>
      <c r="DH42" s="195">
        <f>'Result Entry'!DI44</f>
        <v>0</v>
      </c>
      <c r="DI42" s="207">
        <f>'Result Entry'!DJ44</f>
        <v>0</v>
      </c>
      <c r="DJ42" s="207">
        <f>'Result Entry'!DK44</f>
        <v>0</v>
      </c>
      <c r="DK42" s="207">
        <f>'Result Entry'!DL44</f>
        <v>0</v>
      </c>
      <c r="DL42" s="208">
        <f>'Result Entry'!DM44</f>
        <v>0</v>
      </c>
      <c r="DM42" s="208">
        <f>'Result Entry'!DN44</f>
        <v>0</v>
      </c>
      <c r="DN42" s="212" t="str">
        <f>'Result Entry'!DO44</f>
        <v/>
      </c>
      <c r="DO42" s="194">
        <f>'Result Entry'!DP44</f>
        <v>0</v>
      </c>
      <c r="DP42" s="195">
        <f>'Result Entry'!DQ44</f>
        <v>0</v>
      </c>
      <c r="DQ42" s="195">
        <f>'Result Entry'!DR44</f>
        <v>0</v>
      </c>
      <c r="DR42" s="195">
        <f>'Result Entry'!DS44</f>
        <v>0</v>
      </c>
      <c r="DS42" s="195">
        <f>'Result Entry'!DT44</f>
        <v>0</v>
      </c>
      <c r="DT42" s="209" t="str">
        <f>'Result Entry'!DU44</f>
        <v/>
      </c>
      <c r="DU42" s="194">
        <f>'Result Entry'!DV44</f>
        <v>0</v>
      </c>
      <c r="DV42" s="195">
        <f>'Result Entry'!DW44</f>
        <v>0</v>
      </c>
      <c r="DW42" s="195">
        <f>'Result Entry'!DX44</f>
        <v>0</v>
      </c>
      <c r="DX42" s="195">
        <f>'Result Entry'!DY44</f>
        <v>0</v>
      </c>
      <c r="DY42" s="195">
        <f>'Result Entry'!DZ44</f>
        <v>0</v>
      </c>
      <c r="DZ42" s="197" t="str">
        <f>'Result Entry'!EA44</f>
        <v/>
      </c>
      <c r="EA42" s="194">
        <f>'Result Entry'!EB44</f>
        <v>0</v>
      </c>
      <c r="EB42" s="195">
        <f>'Result Entry'!EC44</f>
        <v>0</v>
      </c>
      <c r="EC42" s="207">
        <f>'Result Entry'!ED44</f>
        <v>0</v>
      </c>
      <c r="ED42" s="195">
        <f>'Result Entry'!EE44</f>
        <v>0</v>
      </c>
      <c r="EE42" s="207">
        <f>'Result Entry'!EF44</f>
        <v>0</v>
      </c>
      <c r="EF42" s="195">
        <f>'Result Entry'!EG44</f>
        <v>0</v>
      </c>
      <c r="EG42" s="195">
        <f>'Result Entry'!EH44</f>
        <v>0</v>
      </c>
      <c r="EH42" s="207">
        <f>'Result Entry'!EI44</f>
        <v>0</v>
      </c>
      <c r="EI42" s="208">
        <f>'Result Entry'!EJ44</f>
        <v>0</v>
      </c>
      <c r="EJ42" s="212" t="str">
        <f>'Result Entry'!EK44</f>
        <v/>
      </c>
      <c r="EK42" s="194">
        <f>'Result Entry'!EL44</f>
        <v>0</v>
      </c>
      <c r="EL42" s="195">
        <f>'Result Entry'!EM44</f>
        <v>0</v>
      </c>
      <c r="EM42" s="198" t="str">
        <f>'Result Entry'!EN44</f>
        <v/>
      </c>
      <c r="EN42" s="194" t="str">
        <f>'Result Entry'!EO44</f>
        <v/>
      </c>
      <c r="EO42" s="195" t="str">
        <f>'Result Entry'!EP44</f>
        <v/>
      </c>
      <c r="EP42" s="199" t="str">
        <f>'Result Entry'!EQ44</f>
        <v/>
      </c>
      <c r="EQ42" s="195" t="str">
        <f>'Result Entry'!ER44</f>
        <v/>
      </c>
      <c r="ER42" s="195" t="str">
        <f>'Result Entry'!ES44</f>
        <v/>
      </c>
      <c r="ES42" s="195" t="str">
        <f>'Result Entry'!ET44</f>
        <v/>
      </c>
      <c r="ET42" s="196" t="str">
        <f>'Result Entry'!EU44</f>
        <v/>
      </c>
      <c r="EU42" s="200" t="str">
        <f>'Result Entry'!EX44</f>
        <v/>
      </c>
    </row>
    <row r="43" spans="1:151" s="201" customFormat="1" ht="17.25" customHeight="1">
      <c r="A43" s="1267"/>
      <c r="B43" s="194">
        <f t="shared" si="1"/>
        <v>0</v>
      </c>
      <c r="C43" s="195">
        <f>'Result Entry'!D45</f>
        <v>0</v>
      </c>
      <c r="D43" s="195">
        <f>'Result Entry'!E45</f>
        <v>0</v>
      </c>
      <c r="E43" s="195">
        <f>'Result Entry'!F45</f>
        <v>0</v>
      </c>
      <c r="F43" s="195">
        <f>'Result Entry'!$G45</f>
        <v>0</v>
      </c>
      <c r="G43" s="195">
        <f>'Result Entry'!$H45</f>
        <v>0</v>
      </c>
      <c r="H43" s="195">
        <f>'Result Entry'!I45</f>
        <v>0</v>
      </c>
      <c r="I43" s="195">
        <f>'Result Entry'!J45</f>
        <v>0</v>
      </c>
      <c r="J43" s="413">
        <f>'Result Entry'!K45</f>
        <v>0</v>
      </c>
      <c r="K43" s="422">
        <f>'Result Entry'!L45</f>
        <v>0</v>
      </c>
      <c r="L43" s="195">
        <f>'Result Entry'!M45</f>
        <v>0</v>
      </c>
      <c r="M43" s="195">
        <f>'Result Entry'!N45</f>
        <v>0</v>
      </c>
      <c r="N43" s="207">
        <f>'Result Entry'!O45</f>
        <v>0</v>
      </c>
      <c r="O43" s="195">
        <f>'Result Entry'!P45</f>
        <v>0</v>
      </c>
      <c r="P43" s="207">
        <f>'Result Entry'!Q45</f>
        <v>0</v>
      </c>
      <c r="Q43" s="195">
        <f>'Result Entry'!R45</f>
        <v>0</v>
      </c>
      <c r="R43" s="208">
        <f>'Result Entry'!S45</f>
        <v>0</v>
      </c>
      <c r="S43" s="408">
        <f>'Result Entry'!T45</f>
        <v>0</v>
      </c>
      <c r="T43" s="469" t="str">
        <f>'Result Entry'!U45</f>
        <v/>
      </c>
      <c r="U43" s="469" t="str">
        <f>'Result Entry'!V45</f>
        <v/>
      </c>
      <c r="V43" s="423" t="str">
        <f>IF('Result Entry'!$ES45="Failed","F",IF(AND('Result Entry'!$ES45="supp.",S43&lt;36),"S",'Result Entry'!W45))</f>
        <v/>
      </c>
      <c r="W43" s="422">
        <f>'Result Entry'!X45</f>
        <v>0</v>
      </c>
      <c r="X43" s="195">
        <f>'Result Entry'!Y45</f>
        <v>0</v>
      </c>
      <c r="Y43" s="195">
        <f>'Result Entry'!Z45</f>
        <v>0</v>
      </c>
      <c r="Z43" s="207">
        <f>'Result Entry'!AA45</f>
        <v>0</v>
      </c>
      <c r="AA43" s="195">
        <f>'Result Entry'!AB45</f>
        <v>0</v>
      </c>
      <c r="AB43" s="207">
        <f>'Result Entry'!AC45</f>
        <v>0</v>
      </c>
      <c r="AC43" s="195">
        <f>'Result Entry'!AD45</f>
        <v>0</v>
      </c>
      <c r="AD43" s="208">
        <f>'Result Entry'!AE45</f>
        <v>0</v>
      </c>
      <c r="AE43" s="408">
        <f>'Result Entry'!AF45</f>
        <v>0</v>
      </c>
      <c r="AF43" s="469" t="str">
        <f>'Result Entry'!AG45</f>
        <v/>
      </c>
      <c r="AG43" s="469" t="str">
        <f>'Result Entry'!AH45</f>
        <v/>
      </c>
      <c r="AH43" s="423" t="str">
        <f>IF('Result Entry'!$ES45="Failed","F",IF(AND('Result Entry'!$ES45="supp.",AE43&lt;36),"S",'Result Entry'!AI45))</f>
        <v/>
      </c>
      <c r="AI43" s="422">
        <f>'Result Entry'!AJ45</f>
        <v>0</v>
      </c>
      <c r="AJ43" s="195">
        <f>'Result Entry'!AK45</f>
        <v>0</v>
      </c>
      <c r="AK43" s="195">
        <f>'Result Entry'!AL45</f>
        <v>0</v>
      </c>
      <c r="AL43" s="207">
        <f>'Result Entry'!AM45</f>
        <v>0</v>
      </c>
      <c r="AM43" s="195">
        <f>'Result Entry'!AN45</f>
        <v>0</v>
      </c>
      <c r="AN43" s="207">
        <f>'Result Entry'!AO45</f>
        <v>0</v>
      </c>
      <c r="AO43" s="195">
        <f>'Result Entry'!AP45</f>
        <v>0</v>
      </c>
      <c r="AP43" s="208">
        <f>'Result Entry'!AQ45</f>
        <v>0</v>
      </c>
      <c r="AQ43" s="408">
        <f>'Result Entry'!AR45</f>
        <v>0</v>
      </c>
      <c r="AR43" s="469" t="str">
        <f>'Result Entry'!AS45</f>
        <v/>
      </c>
      <c r="AS43" s="469" t="str">
        <f>'Result Entry'!AT45</f>
        <v/>
      </c>
      <c r="AT43" s="423" t="str">
        <f>IF('Result Entry'!$ES45="Failed","F",IF(AND('Result Entry'!$ES45="supp.",AQ43&lt;36),"S",'Result Entry'!AU45))</f>
        <v/>
      </c>
      <c r="AU43" s="422">
        <f>'Result Entry'!AV45</f>
        <v>0</v>
      </c>
      <c r="AV43" s="195">
        <f>'Result Entry'!AW45</f>
        <v>0</v>
      </c>
      <c r="AW43" s="195">
        <f>'Result Entry'!AX45</f>
        <v>0</v>
      </c>
      <c r="AX43" s="207">
        <f>'Result Entry'!AY45</f>
        <v>0</v>
      </c>
      <c r="AY43" s="195">
        <f>'Result Entry'!AZ45</f>
        <v>0</v>
      </c>
      <c r="AZ43" s="207">
        <f>'Result Entry'!BA45</f>
        <v>0</v>
      </c>
      <c r="BA43" s="195">
        <f>'Result Entry'!BB45</f>
        <v>0</v>
      </c>
      <c r="BB43" s="208">
        <f>'Result Entry'!BC45</f>
        <v>0</v>
      </c>
      <c r="BC43" s="408">
        <f>'Result Entry'!BD45</f>
        <v>0</v>
      </c>
      <c r="BD43" s="469" t="str">
        <f>'Result Entry'!BE45</f>
        <v/>
      </c>
      <c r="BE43" s="469" t="str">
        <f>'Result Entry'!BF45</f>
        <v/>
      </c>
      <c r="BF43" s="423" t="str">
        <f>IF('Result Entry'!$ES45="Failed","F",IF(AND('Result Entry'!$ES45="supp.",BC43&lt;36),"S",'Result Entry'!BG45))</f>
        <v/>
      </c>
      <c r="BG43" s="422">
        <f>'Result Entry'!BH45</f>
        <v>0</v>
      </c>
      <c r="BH43" s="195">
        <f>'Result Entry'!BI45</f>
        <v>0</v>
      </c>
      <c r="BI43" s="195">
        <f>'Result Entry'!BJ45</f>
        <v>0</v>
      </c>
      <c r="BJ43" s="207">
        <f>'Result Entry'!BK45</f>
        <v>0</v>
      </c>
      <c r="BK43" s="195">
        <f>'Result Entry'!BL45</f>
        <v>0</v>
      </c>
      <c r="BL43" s="207">
        <f>'Result Entry'!BM45</f>
        <v>0</v>
      </c>
      <c r="BM43" s="195">
        <f>'Result Entry'!BN45</f>
        <v>0</v>
      </c>
      <c r="BN43" s="208">
        <f>'Result Entry'!BO45</f>
        <v>0</v>
      </c>
      <c r="BO43" s="408">
        <f>'Result Entry'!BP45</f>
        <v>0</v>
      </c>
      <c r="BP43" s="469" t="str">
        <f>'Result Entry'!BQ45</f>
        <v/>
      </c>
      <c r="BQ43" s="469" t="str">
        <f>'Result Entry'!BR45</f>
        <v/>
      </c>
      <c r="BR43" s="423" t="str">
        <f>IF('Result Entry'!$ES45="Failed","F",IF(AND('Result Entry'!$ES45="supp.",BO43&lt;36),"S",'Result Entry'!BS45))</f>
        <v/>
      </c>
      <c r="BS43" s="422">
        <f>'Result Entry'!BT45</f>
        <v>0</v>
      </c>
      <c r="BT43" s="195">
        <f>'Result Entry'!BU45</f>
        <v>0</v>
      </c>
      <c r="BU43" s="195">
        <f>'Result Entry'!BV45</f>
        <v>0</v>
      </c>
      <c r="BV43" s="207">
        <f>'Result Entry'!BW45</f>
        <v>0</v>
      </c>
      <c r="BW43" s="195">
        <f>'Result Entry'!BX45</f>
        <v>0</v>
      </c>
      <c r="BX43" s="207">
        <f>'Result Entry'!BY45</f>
        <v>0</v>
      </c>
      <c r="BY43" s="195">
        <f>'Result Entry'!BZ45</f>
        <v>0</v>
      </c>
      <c r="BZ43" s="208">
        <f>'Result Entry'!CA45</f>
        <v>0</v>
      </c>
      <c r="CA43" s="408">
        <f>'Result Entry'!CB45</f>
        <v>0</v>
      </c>
      <c r="CB43" s="469" t="str">
        <f>'Result Entry'!CC45</f>
        <v/>
      </c>
      <c r="CC43" s="469" t="str">
        <f>'Result Entry'!CD45</f>
        <v/>
      </c>
      <c r="CD43" s="423" t="str">
        <f>IF('Result Entry'!$ES45="Failed","F",IF(AND('Result Entry'!$ES45="supp.",CA43&lt;36),"S",'Result Entry'!CE45))</f>
        <v/>
      </c>
      <c r="CE43" s="194">
        <f>'Result Entry'!CF45</f>
        <v>0</v>
      </c>
      <c r="CF43" s="415">
        <f>'Result Entry'!CG45</f>
        <v>0</v>
      </c>
      <c r="CG43" s="195">
        <f>'Result Entry'!CH45</f>
        <v>0</v>
      </c>
      <c r="CH43" s="207">
        <f>'Result Entry'!CI45</f>
        <v>0</v>
      </c>
      <c r="CI43" s="207">
        <f>'Result Entry'!CJ45</f>
        <v>0</v>
      </c>
      <c r="CJ43" s="195">
        <f>'Result Entry'!CK45</f>
        <v>0</v>
      </c>
      <c r="CK43" s="195">
        <f>'Result Entry'!CL45</f>
        <v>0</v>
      </c>
      <c r="CL43" s="207">
        <f>'Result Entry'!CM45</f>
        <v>0</v>
      </c>
      <c r="CM43" s="195">
        <f>'Result Entry'!CN45</f>
        <v>0</v>
      </c>
      <c r="CN43" s="195">
        <f>'Result Entry'!CO45</f>
        <v>0</v>
      </c>
      <c r="CO43" s="208">
        <f>'Result Entry'!CP45</f>
        <v>0</v>
      </c>
      <c r="CP43" s="208">
        <f>'Result Entry'!CQ45</f>
        <v>0</v>
      </c>
      <c r="CQ43" s="212" t="str">
        <f>'Result Entry'!CR45</f>
        <v/>
      </c>
      <c r="CR43" s="194">
        <f>'Result Entry'!CS45</f>
        <v>0</v>
      </c>
      <c r="CS43" s="415">
        <f>'Result Entry'!CT45</f>
        <v>0</v>
      </c>
      <c r="CT43" s="454">
        <f>'Result Entry'!CU45</f>
        <v>0</v>
      </c>
      <c r="CU43" s="195">
        <f>'Result Entry'!CV45</f>
        <v>0</v>
      </c>
      <c r="CV43" s="195">
        <f>'Result Entry'!CW45</f>
        <v>0</v>
      </c>
      <c r="CW43" s="207">
        <f>'Result Entry'!CX45</f>
        <v>0</v>
      </c>
      <c r="CX43" s="195">
        <f>'Result Entry'!CY45</f>
        <v>0</v>
      </c>
      <c r="CY43" s="195">
        <f>'Result Entry'!CZ45</f>
        <v>0</v>
      </c>
      <c r="CZ43" s="195" t="str">
        <f>'Result Entry'!DA45</f>
        <v/>
      </c>
      <c r="DA43" s="195">
        <f>'Result Entry'!DB45</f>
        <v>0</v>
      </c>
      <c r="DB43" s="207">
        <f>'Result Entry'!DC45</f>
        <v>0</v>
      </c>
      <c r="DC43" s="207">
        <f>'Result Entry'!DD45</f>
        <v>0</v>
      </c>
      <c r="DD43" s="195">
        <f>'Result Entry'!DE45</f>
        <v>0</v>
      </c>
      <c r="DE43" s="195">
        <f>'Result Entry'!DF45</f>
        <v>0</v>
      </c>
      <c r="DF43" s="207">
        <f>'Result Entry'!DG45</f>
        <v>0</v>
      </c>
      <c r="DG43" s="195">
        <f>'Result Entry'!DH45</f>
        <v>0</v>
      </c>
      <c r="DH43" s="195">
        <f>'Result Entry'!DI45</f>
        <v>0</v>
      </c>
      <c r="DI43" s="207">
        <f>'Result Entry'!DJ45</f>
        <v>0</v>
      </c>
      <c r="DJ43" s="207">
        <f>'Result Entry'!DK45</f>
        <v>0</v>
      </c>
      <c r="DK43" s="207">
        <f>'Result Entry'!DL45</f>
        <v>0</v>
      </c>
      <c r="DL43" s="208">
        <f>'Result Entry'!DM45</f>
        <v>0</v>
      </c>
      <c r="DM43" s="208">
        <f>'Result Entry'!DN45</f>
        <v>0</v>
      </c>
      <c r="DN43" s="212" t="str">
        <f>'Result Entry'!DO45</f>
        <v/>
      </c>
      <c r="DO43" s="194">
        <f>'Result Entry'!DP45</f>
        <v>0</v>
      </c>
      <c r="DP43" s="195">
        <f>'Result Entry'!DQ45</f>
        <v>0</v>
      </c>
      <c r="DQ43" s="195">
        <f>'Result Entry'!DR45</f>
        <v>0</v>
      </c>
      <c r="DR43" s="195">
        <f>'Result Entry'!DS45</f>
        <v>0</v>
      </c>
      <c r="DS43" s="195">
        <f>'Result Entry'!DT45</f>
        <v>0</v>
      </c>
      <c r="DT43" s="209" t="str">
        <f>'Result Entry'!DU45</f>
        <v/>
      </c>
      <c r="DU43" s="194">
        <f>'Result Entry'!DV45</f>
        <v>0</v>
      </c>
      <c r="DV43" s="195">
        <f>'Result Entry'!DW45</f>
        <v>0</v>
      </c>
      <c r="DW43" s="195">
        <f>'Result Entry'!DX45</f>
        <v>0</v>
      </c>
      <c r="DX43" s="195">
        <f>'Result Entry'!DY45</f>
        <v>0</v>
      </c>
      <c r="DY43" s="195">
        <f>'Result Entry'!DZ45</f>
        <v>0</v>
      </c>
      <c r="DZ43" s="197" t="str">
        <f>'Result Entry'!EA45</f>
        <v/>
      </c>
      <c r="EA43" s="194">
        <f>'Result Entry'!EB45</f>
        <v>0</v>
      </c>
      <c r="EB43" s="195">
        <f>'Result Entry'!EC45</f>
        <v>0</v>
      </c>
      <c r="EC43" s="207">
        <f>'Result Entry'!ED45</f>
        <v>0</v>
      </c>
      <c r="ED43" s="195">
        <f>'Result Entry'!EE45</f>
        <v>0</v>
      </c>
      <c r="EE43" s="207">
        <f>'Result Entry'!EF45</f>
        <v>0</v>
      </c>
      <c r="EF43" s="195">
        <f>'Result Entry'!EG45</f>
        <v>0</v>
      </c>
      <c r="EG43" s="195">
        <f>'Result Entry'!EH45</f>
        <v>0</v>
      </c>
      <c r="EH43" s="207">
        <f>'Result Entry'!EI45</f>
        <v>0</v>
      </c>
      <c r="EI43" s="208">
        <f>'Result Entry'!EJ45</f>
        <v>0</v>
      </c>
      <c r="EJ43" s="212" t="str">
        <f>'Result Entry'!EK45</f>
        <v/>
      </c>
      <c r="EK43" s="194">
        <f>'Result Entry'!EL45</f>
        <v>0</v>
      </c>
      <c r="EL43" s="195">
        <f>'Result Entry'!EM45</f>
        <v>0</v>
      </c>
      <c r="EM43" s="198" t="str">
        <f>'Result Entry'!EN45</f>
        <v/>
      </c>
      <c r="EN43" s="194" t="str">
        <f>'Result Entry'!EO45</f>
        <v/>
      </c>
      <c r="EO43" s="195" t="str">
        <f>'Result Entry'!EP45</f>
        <v/>
      </c>
      <c r="EP43" s="199" t="str">
        <f>'Result Entry'!EQ45</f>
        <v/>
      </c>
      <c r="EQ43" s="195" t="str">
        <f>'Result Entry'!ER45</f>
        <v/>
      </c>
      <c r="ER43" s="195" t="str">
        <f>'Result Entry'!ES45</f>
        <v/>
      </c>
      <c r="ES43" s="195" t="str">
        <f>'Result Entry'!ET45</f>
        <v/>
      </c>
      <c r="ET43" s="196" t="str">
        <f>'Result Entry'!EU45</f>
        <v/>
      </c>
      <c r="EU43" s="200" t="str">
        <f>'Result Entry'!EX45</f>
        <v/>
      </c>
    </row>
    <row r="44" spans="1:151" s="201" customFormat="1" ht="17.25" customHeight="1">
      <c r="A44" s="1267"/>
      <c r="B44" s="194">
        <f>IF(F44&gt;0,B43+1,0)</f>
        <v>0</v>
      </c>
      <c r="C44" s="195">
        <f>'Result Entry'!D46</f>
        <v>0</v>
      </c>
      <c r="D44" s="195">
        <f>'Result Entry'!E46</f>
        <v>0</v>
      </c>
      <c r="E44" s="195">
        <f>'Result Entry'!F46</f>
        <v>0</v>
      </c>
      <c r="F44" s="195">
        <f>'Result Entry'!$G46</f>
        <v>0</v>
      </c>
      <c r="G44" s="195">
        <f>'Result Entry'!$H46</f>
        <v>0</v>
      </c>
      <c r="H44" s="195">
        <f>'Result Entry'!I46</f>
        <v>0</v>
      </c>
      <c r="I44" s="195">
        <f>'Result Entry'!J46</f>
        <v>0</v>
      </c>
      <c r="J44" s="413">
        <f>'Result Entry'!K46</f>
        <v>0</v>
      </c>
      <c r="K44" s="422">
        <f>'Result Entry'!L46</f>
        <v>0</v>
      </c>
      <c r="L44" s="195">
        <f>'Result Entry'!M46</f>
        <v>0</v>
      </c>
      <c r="M44" s="195">
        <f>'Result Entry'!N46</f>
        <v>0</v>
      </c>
      <c r="N44" s="207">
        <f>'Result Entry'!O46</f>
        <v>0</v>
      </c>
      <c r="O44" s="195">
        <f>'Result Entry'!P46</f>
        <v>0</v>
      </c>
      <c r="P44" s="207">
        <f>'Result Entry'!Q46</f>
        <v>0</v>
      </c>
      <c r="Q44" s="195">
        <f>'Result Entry'!R46</f>
        <v>0</v>
      </c>
      <c r="R44" s="208">
        <f>'Result Entry'!S46</f>
        <v>0</v>
      </c>
      <c r="S44" s="408">
        <f>'Result Entry'!T46</f>
        <v>0</v>
      </c>
      <c r="T44" s="469" t="str">
        <f>'Result Entry'!U46</f>
        <v/>
      </c>
      <c r="U44" s="469" t="str">
        <f>'Result Entry'!V46</f>
        <v/>
      </c>
      <c r="V44" s="423" t="str">
        <f>IF('Result Entry'!$ES46="Failed","F",IF(AND('Result Entry'!$ES46="supp.",S44&lt;36),"S",'Result Entry'!W46))</f>
        <v/>
      </c>
      <c r="W44" s="422">
        <f>'Result Entry'!X46</f>
        <v>0</v>
      </c>
      <c r="X44" s="195">
        <f>'Result Entry'!Y46</f>
        <v>0</v>
      </c>
      <c r="Y44" s="195">
        <f>'Result Entry'!Z46</f>
        <v>0</v>
      </c>
      <c r="Z44" s="207">
        <f>'Result Entry'!AA46</f>
        <v>0</v>
      </c>
      <c r="AA44" s="195">
        <f>'Result Entry'!AB46</f>
        <v>0</v>
      </c>
      <c r="AB44" s="207">
        <f>'Result Entry'!AC46</f>
        <v>0</v>
      </c>
      <c r="AC44" s="195">
        <f>'Result Entry'!AD46</f>
        <v>0</v>
      </c>
      <c r="AD44" s="208">
        <f>'Result Entry'!AE46</f>
        <v>0</v>
      </c>
      <c r="AE44" s="408">
        <f>'Result Entry'!AF46</f>
        <v>0</v>
      </c>
      <c r="AF44" s="469" t="str">
        <f>'Result Entry'!AG46</f>
        <v/>
      </c>
      <c r="AG44" s="469" t="str">
        <f>'Result Entry'!AH46</f>
        <v/>
      </c>
      <c r="AH44" s="423" t="str">
        <f>IF('Result Entry'!$ES46="Failed","F",IF(AND('Result Entry'!$ES46="supp.",AE44&lt;36),"S",'Result Entry'!AI46))</f>
        <v/>
      </c>
      <c r="AI44" s="422">
        <f>'Result Entry'!AJ46</f>
        <v>0</v>
      </c>
      <c r="AJ44" s="195">
        <f>'Result Entry'!AK46</f>
        <v>0</v>
      </c>
      <c r="AK44" s="195">
        <f>'Result Entry'!AL46</f>
        <v>0</v>
      </c>
      <c r="AL44" s="207">
        <f>'Result Entry'!AM46</f>
        <v>0</v>
      </c>
      <c r="AM44" s="195">
        <f>'Result Entry'!AN46</f>
        <v>0</v>
      </c>
      <c r="AN44" s="207">
        <f>'Result Entry'!AO46</f>
        <v>0</v>
      </c>
      <c r="AO44" s="195">
        <f>'Result Entry'!AP46</f>
        <v>0</v>
      </c>
      <c r="AP44" s="208">
        <f>'Result Entry'!AQ46</f>
        <v>0</v>
      </c>
      <c r="AQ44" s="408">
        <f>'Result Entry'!AR46</f>
        <v>0</v>
      </c>
      <c r="AR44" s="469" t="str">
        <f>'Result Entry'!AS46</f>
        <v/>
      </c>
      <c r="AS44" s="469" t="str">
        <f>'Result Entry'!AT46</f>
        <v/>
      </c>
      <c r="AT44" s="423" t="str">
        <f>IF('Result Entry'!$ES46="Failed","F",IF(AND('Result Entry'!$ES46="supp.",AQ44&lt;36),"S",'Result Entry'!AU46))</f>
        <v/>
      </c>
      <c r="AU44" s="422">
        <f>'Result Entry'!AV46</f>
        <v>0</v>
      </c>
      <c r="AV44" s="195">
        <f>'Result Entry'!AW46</f>
        <v>0</v>
      </c>
      <c r="AW44" s="195">
        <f>'Result Entry'!AX46</f>
        <v>0</v>
      </c>
      <c r="AX44" s="207">
        <f>'Result Entry'!AY46</f>
        <v>0</v>
      </c>
      <c r="AY44" s="195">
        <f>'Result Entry'!AZ46</f>
        <v>0</v>
      </c>
      <c r="AZ44" s="207">
        <f>'Result Entry'!BA46</f>
        <v>0</v>
      </c>
      <c r="BA44" s="195">
        <f>'Result Entry'!BB46</f>
        <v>0</v>
      </c>
      <c r="BB44" s="208">
        <f>'Result Entry'!BC46</f>
        <v>0</v>
      </c>
      <c r="BC44" s="408">
        <f>'Result Entry'!BD46</f>
        <v>0</v>
      </c>
      <c r="BD44" s="469" t="str">
        <f>'Result Entry'!BE46</f>
        <v/>
      </c>
      <c r="BE44" s="469" t="str">
        <f>'Result Entry'!BF46</f>
        <v/>
      </c>
      <c r="BF44" s="423" t="str">
        <f>IF('Result Entry'!$ES46="Failed","F",IF(AND('Result Entry'!$ES46="supp.",BC44&lt;36),"S",'Result Entry'!BG46))</f>
        <v/>
      </c>
      <c r="BG44" s="422">
        <f>'Result Entry'!BH46</f>
        <v>0</v>
      </c>
      <c r="BH44" s="195">
        <f>'Result Entry'!BI46</f>
        <v>0</v>
      </c>
      <c r="BI44" s="195">
        <f>'Result Entry'!BJ46</f>
        <v>0</v>
      </c>
      <c r="BJ44" s="207">
        <f>'Result Entry'!BK46</f>
        <v>0</v>
      </c>
      <c r="BK44" s="195">
        <f>'Result Entry'!BL46</f>
        <v>0</v>
      </c>
      <c r="BL44" s="207">
        <f>'Result Entry'!BM46</f>
        <v>0</v>
      </c>
      <c r="BM44" s="195">
        <f>'Result Entry'!BN46</f>
        <v>0</v>
      </c>
      <c r="BN44" s="208">
        <f>'Result Entry'!BO46</f>
        <v>0</v>
      </c>
      <c r="BO44" s="408">
        <f>'Result Entry'!BP46</f>
        <v>0</v>
      </c>
      <c r="BP44" s="469" t="str">
        <f>'Result Entry'!BQ46</f>
        <v/>
      </c>
      <c r="BQ44" s="469" t="str">
        <f>'Result Entry'!BR46</f>
        <v/>
      </c>
      <c r="BR44" s="423" t="str">
        <f>IF('Result Entry'!$ES46="Failed","F",IF(AND('Result Entry'!$ES46="supp.",BO44&lt;36),"S",'Result Entry'!BS46))</f>
        <v/>
      </c>
      <c r="BS44" s="422">
        <f>'Result Entry'!BT46</f>
        <v>0</v>
      </c>
      <c r="BT44" s="195">
        <f>'Result Entry'!BU46</f>
        <v>0</v>
      </c>
      <c r="BU44" s="195">
        <f>'Result Entry'!BV46</f>
        <v>0</v>
      </c>
      <c r="BV44" s="207">
        <f>'Result Entry'!BW46</f>
        <v>0</v>
      </c>
      <c r="BW44" s="195">
        <f>'Result Entry'!BX46</f>
        <v>0</v>
      </c>
      <c r="BX44" s="207">
        <f>'Result Entry'!BY46</f>
        <v>0</v>
      </c>
      <c r="BY44" s="195">
        <f>'Result Entry'!BZ46</f>
        <v>0</v>
      </c>
      <c r="BZ44" s="208">
        <f>'Result Entry'!CA46</f>
        <v>0</v>
      </c>
      <c r="CA44" s="408">
        <f>'Result Entry'!CB46</f>
        <v>0</v>
      </c>
      <c r="CB44" s="469" t="str">
        <f>'Result Entry'!CC46</f>
        <v/>
      </c>
      <c r="CC44" s="469" t="str">
        <f>'Result Entry'!CD46</f>
        <v/>
      </c>
      <c r="CD44" s="423" t="str">
        <f>IF('Result Entry'!$ES46="Failed","F",IF(AND('Result Entry'!$ES46="supp.",CA44&lt;36),"S",'Result Entry'!CE46))</f>
        <v/>
      </c>
      <c r="CE44" s="194">
        <f>'Result Entry'!CF46</f>
        <v>0</v>
      </c>
      <c r="CF44" s="415">
        <f>'Result Entry'!CG46</f>
        <v>0</v>
      </c>
      <c r="CG44" s="195">
        <f>'Result Entry'!CH46</f>
        <v>0</v>
      </c>
      <c r="CH44" s="207">
        <f>'Result Entry'!CI46</f>
        <v>0</v>
      </c>
      <c r="CI44" s="207">
        <f>'Result Entry'!CJ46</f>
        <v>0</v>
      </c>
      <c r="CJ44" s="195">
        <f>'Result Entry'!CK46</f>
        <v>0</v>
      </c>
      <c r="CK44" s="195">
        <f>'Result Entry'!CL46</f>
        <v>0</v>
      </c>
      <c r="CL44" s="207">
        <f>'Result Entry'!CM46</f>
        <v>0</v>
      </c>
      <c r="CM44" s="195">
        <f>'Result Entry'!CN46</f>
        <v>0</v>
      </c>
      <c r="CN44" s="195">
        <f>'Result Entry'!CO46</f>
        <v>0</v>
      </c>
      <c r="CO44" s="208">
        <f>'Result Entry'!CP46</f>
        <v>0</v>
      </c>
      <c r="CP44" s="208">
        <f>'Result Entry'!CQ46</f>
        <v>0</v>
      </c>
      <c r="CQ44" s="212" t="str">
        <f>'Result Entry'!CR46</f>
        <v/>
      </c>
      <c r="CR44" s="194">
        <f>'Result Entry'!CS46</f>
        <v>0</v>
      </c>
      <c r="CS44" s="415">
        <f>'Result Entry'!CT46</f>
        <v>0</v>
      </c>
      <c r="CT44" s="454">
        <f>'Result Entry'!CU46</f>
        <v>0</v>
      </c>
      <c r="CU44" s="195">
        <f>'Result Entry'!CV46</f>
        <v>0</v>
      </c>
      <c r="CV44" s="195">
        <f>'Result Entry'!CW46</f>
        <v>0</v>
      </c>
      <c r="CW44" s="207">
        <f>'Result Entry'!CX46</f>
        <v>0</v>
      </c>
      <c r="CX44" s="195">
        <f>'Result Entry'!CY46</f>
        <v>0</v>
      </c>
      <c r="CY44" s="195">
        <f>'Result Entry'!CZ46</f>
        <v>0</v>
      </c>
      <c r="CZ44" s="195" t="str">
        <f>'Result Entry'!DA46</f>
        <v/>
      </c>
      <c r="DA44" s="195">
        <f>'Result Entry'!DB46</f>
        <v>0</v>
      </c>
      <c r="DB44" s="207">
        <f>'Result Entry'!DC46</f>
        <v>0</v>
      </c>
      <c r="DC44" s="207">
        <f>'Result Entry'!DD46</f>
        <v>0</v>
      </c>
      <c r="DD44" s="195">
        <f>'Result Entry'!DE46</f>
        <v>0</v>
      </c>
      <c r="DE44" s="195">
        <f>'Result Entry'!DF46</f>
        <v>0</v>
      </c>
      <c r="DF44" s="207">
        <f>'Result Entry'!DG46</f>
        <v>0</v>
      </c>
      <c r="DG44" s="195">
        <f>'Result Entry'!DH46</f>
        <v>0</v>
      </c>
      <c r="DH44" s="195">
        <f>'Result Entry'!DI46</f>
        <v>0</v>
      </c>
      <c r="DI44" s="207">
        <f>'Result Entry'!DJ46</f>
        <v>0</v>
      </c>
      <c r="DJ44" s="207">
        <f>'Result Entry'!DK46</f>
        <v>0</v>
      </c>
      <c r="DK44" s="207">
        <f>'Result Entry'!DL46</f>
        <v>0</v>
      </c>
      <c r="DL44" s="208">
        <f>'Result Entry'!DM46</f>
        <v>0</v>
      </c>
      <c r="DM44" s="208">
        <f>'Result Entry'!DN46</f>
        <v>0</v>
      </c>
      <c r="DN44" s="212" t="str">
        <f>'Result Entry'!DO46</f>
        <v/>
      </c>
      <c r="DO44" s="194">
        <f>'Result Entry'!DP46</f>
        <v>0</v>
      </c>
      <c r="DP44" s="195">
        <f>'Result Entry'!DQ46</f>
        <v>0</v>
      </c>
      <c r="DQ44" s="195">
        <f>'Result Entry'!DR46</f>
        <v>0</v>
      </c>
      <c r="DR44" s="195">
        <f>'Result Entry'!DS46</f>
        <v>0</v>
      </c>
      <c r="DS44" s="195">
        <f>'Result Entry'!DT46</f>
        <v>0</v>
      </c>
      <c r="DT44" s="209" t="str">
        <f>'Result Entry'!DU46</f>
        <v/>
      </c>
      <c r="DU44" s="194">
        <f>'Result Entry'!DV46</f>
        <v>0</v>
      </c>
      <c r="DV44" s="195">
        <f>'Result Entry'!DW46</f>
        <v>0</v>
      </c>
      <c r="DW44" s="195">
        <f>'Result Entry'!DX46</f>
        <v>0</v>
      </c>
      <c r="DX44" s="195">
        <f>'Result Entry'!DY46</f>
        <v>0</v>
      </c>
      <c r="DY44" s="195">
        <f>'Result Entry'!DZ46</f>
        <v>0</v>
      </c>
      <c r="DZ44" s="197" t="str">
        <f>'Result Entry'!EA46</f>
        <v/>
      </c>
      <c r="EA44" s="194">
        <f>'Result Entry'!EB46</f>
        <v>0</v>
      </c>
      <c r="EB44" s="195">
        <f>'Result Entry'!EC46</f>
        <v>0</v>
      </c>
      <c r="EC44" s="207">
        <f>'Result Entry'!ED46</f>
        <v>0</v>
      </c>
      <c r="ED44" s="195">
        <f>'Result Entry'!EE46</f>
        <v>0</v>
      </c>
      <c r="EE44" s="207">
        <f>'Result Entry'!EF46</f>
        <v>0</v>
      </c>
      <c r="EF44" s="195">
        <f>'Result Entry'!EG46</f>
        <v>0</v>
      </c>
      <c r="EG44" s="195">
        <f>'Result Entry'!EH46</f>
        <v>0</v>
      </c>
      <c r="EH44" s="207">
        <f>'Result Entry'!EI46</f>
        <v>0</v>
      </c>
      <c r="EI44" s="208">
        <f>'Result Entry'!EJ46</f>
        <v>0</v>
      </c>
      <c r="EJ44" s="212" t="str">
        <f>'Result Entry'!EK46</f>
        <v/>
      </c>
      <c r="EK44" s="194">
        <f>'Result Entry'!EL46</f>
        <v>0</v>
      </c>
      <c r="EL44" s="195">
        <f>'Result Entry'!EM46</f>
        <v>0</v>
      </c>
      <c r="EM44" s="198" t="str">
        <f>'Result Entry'!EN46</f>
        <v/>
      </c>
      <c r="EN44" s="194" t="str">
        <f>'Result Entry'!EO46</f>
        <v/>
      </c>
      <c r="EO44" s="195" t="str">
        <f>'Result Entry'!EP46</f>
        <v/>
      </c>
      <c r="EP44" s="199" t="str">
        <f>'Result Entry'!EQ46</f>
        <v/>
      </c>
      <c r="EQ44" s="195" t="str">
        <f>'Result Entry'!ER46</f>
        <v/>
      </c>
      <c r="ER44" s="195" t="str">
        <f>'Result Entry'!ES46</f>
        <v/>
      </c>
      <c r="ES44" s="195" t="str">
        <f>'Result Entry'!ET46</f>
        <v/>
      </c>
      <c r="ET44" s="196" t="str">
        <f>'Result Entry'!EU46</f>
        <v/>
      </c>
      <c r="EU44" s="200" t="str">
        <f>'Result Entry'!EX46</f>
        <v/>
      </c>
    </row>
    <row r="45" spans="1:151" s="201" customFormat="1" ht="17.25" customHeight="1">
      <c r="A45" s="1267"/>
      <c r="B45" s="194">
        <f t="shared" si="1"/>
        <v>0</v>
      </c>
      <c r="C45" s="195">
        <f>'Result Entry'!D47</f>
        <v>0</v>
      </c>
      <c r="D45" s="195">
        <f>'Result Entry'!E47</f>
        <v>0</v>
      </c>
      <c r="E45" s="195">
        <f>'Result Entry'!F47</f>
        <v>0</v>
      </c>
      <c r="F45" s="195">
        <f>'Result Entry'!$G47</f>
        <v>0</v>
      </c>
      <c r="G45" s="195">
        <f>'Result Entry'!$H47</f>
        <v>0</v>
      </c>
      <c r="H45" s="195">
        <f>'Result Entry'!I47</f>
        <v>0</v>
      </c>
      <c r="I45" s="195">
        <f>'Result Entry'!J47</f>
        <v>0</v>
      </c>
      <c r="J45" s="413">
        <f>'Result Entry'!K47</f>
        <v>0</v>
      </c>
      <c r="K45" s="422">
        <f>'Result Entry'!L47</f>
        <v>0</v>
      </c>
      <c r="L45" s="195">
        <f>'Result Entry'!M47</f>
        <v>0</v>
      </c>
      <c r="M45" s="195">
        <f>'Result Entry'!N47</f>
        <v>0</v>
      </c>
      <c r="N45" s="207">
        <f>'Result Entry'!O47</f>
        <v>0</v>
      </c>
      <c r="O45" s="195">
        <f>'Result Entry'!P47</f>
        <v>0</v>
      </c>
      <c r="P45" s="207">
        <f>'Result Entry'!Q47</f>
        <v>0</v>
      </c>
      <c r="Q45" s="195">
        <f>'Result Entry'!R47</f>
        <v>0</v>
      </c>
      <c r="R45" s="208">
        <f>'Result Entry'!S47</f>
        <v>0</v>
      </c>
      <c r="S45" s="408">
        <f>'Result Entry'!T47</f>
        <v>0</v>
      </c>
      <c r="T45" s="469" t="str">
        <f>'Result Entry'!U47</f>
        <v/>
      </c>
      <c r="U45" s="469" t="str">
        <f>'Result Entry'!V47</f>
        <v/>
      </c>
      <c r="V45" s="423" t="str">
        <f>IF('Result Entry'!$ES47="Failed","F",IF(AND('Result Entry'!$ES47="supp.",S45&lt;36),"S",'Result Entry'!W47))</f>
        <v/>
      </c>
      <c r="W45" s="422">
        <f>'Result Entry'!X47</f>
        <v>0</v>
      </c>
      <c r="X45" s="195">
        <f>'Result Entry'!Y47</f>
        <v>0</v>
      </c>
      <c r="Y45" s="195">
        <f>'Result Entry'!Z47</f>
        <v>0</v>
      </c>
      <c r="Z45" s="207">
        <f>'Result Entry'!AA47</f>
        <v>0</v>
      </c>
      <c r="AA45" s="195">
        <f>'Result Entry'!AB47</f>
        <v>0</v>
      </c>
      <c r="AB45" s="207">
        <f>'Result Entry'!AC47</f>
        <v>0</v>
      </c>
      <c r="AC45" s="195">
        <f>'Result Entry'!AD47</f>
        <v>0</v>
      </c>
      <c r="AD45" s="208">
        <f>'Result Entry'!AE47</f>
        <v>0</v>
      </c>
      <c r="AE45" s="408">
        <f>'Result Entry'!AF47</f>
        <v>0</v>
      </c>
      <c r="AF45" s="469" t="str">
        <f>'Result Entry'!AG47</f>
        <v/>
      </c>
      <c r="AG45" s="469" t="str">
        <f>'Result Entry'!AH47</f>
        <v/>
      </c>
      <c r="AH45" s="423" t="str">
        <f>IF('Result Entry'!$ES47="Failed","F",IF(AND('Result Entry'!$ES47="supp.",AE45&lt;36),"S",'Result Entry'!AI47))</f>
        <v/>
      </c>
      <c r="AI45" s="422">
        <f>'Result Entry'!AJ47</f>
        <v>0</v>
      </c>
      <c r="AJ45" s="195">
        <f>'Result Entry'!AK47</f>
        <v>0</v>
      </c>
      <c r="AK45" s="195">
        <f>'Result Entry'!AL47</f>
        <v>0</v>
      </c>
      <c r="AL45" s="207">
        <f>'Result Entry'!AM47</f>
        <v>0</v>
      </c>
      <c r="AM45" s="195">
        <f>'Result Entry'!AN47</f>
        <v>0</v>
      </c>
      <c r="AN45" s="207">
        <f>'Result Entry'!AO47</f>
        <v>0</v>
      </c>
      <c r="AO45" s="195">
        <f>'Result Entry'!AP47</f>
        <v>0</v>
      </c>
      <c r="AP45" s="208">
        <f>'Result Entry'!AQ47</f>
        <v>0</v>
      </c>
      <c r="AQ45" s="408">
        <f>'Result Entry'!AR47</f>
        <v>0</v>
      </c>
      <c r="AR45" s="469" t="str">
        <f>'Result Entry'!AS47</f>
        <v/>
      </c>
      <c r="AS45" s="469" t="str">
        <f>'Result Entry'!AT47</f>
        <v/>
      </c>
      <c r="AT45" s="423" t="str">
        <f>IF('Result Entry'!$ES47="Failed","F",IF(AND('Result Entry'!$ES47="supp.",AQ45&lt;36),"S",'Result Entry'!AU47))</f>
        <v/>
      </c>
      <c r="AU45" s="422">
        <f>'Result Entry'!AV47</f>
        <v>0</v>
      </c>
      <c r="AV45" s="195">
        <f>'Result Entry'!AW47</f>
        <v>0</v>
      </c>
      <c r="AW45" s="195">
        <f>'Result Entry'!AX47</f>
        <v>0</v>
      </c>
      <c r="AX45" s="207">
        <f>'Result Entry'!AY47</f>
        <v>0</v>
      </c>
      <c r="AY45" s="195">
        <f>'Result Entry'!AZ47</f>
        <v>0</v>
      </c>
      <c r="AZ45" s="207">
        <f>'Result Entry'!BA47</f>
        <v>0</v>
      </c>
      <c r="BA45" s="195">
        <f>'Result Entry'!BB47</f>
        <v>0</v>
      </c>
      <c r="BB45" s="208">
        <f>'Result Entry'!BC47</f>
        <v>0</v>
      </c>
      <c r="BC45" s="408">
        <f>'Result Entry'!BD47</f>
        <v>0</v>
      </c>
      <c r="BD45" s="469" t="str">
        <f>'Result Entry'!BE47</f>
        <v/>
      </c>
      <c r="BE45" s="469" t="str">
        <f>'Result Entry'!BF47</f>
        <v/>
      </c>
      <c r="BF45" s="423" t="str">
        <f>IF('Result Entry'!$ES47="Failed","F",IF(AND('Result Entry'!$ES47="supp.",BC45&lt;36),"S",'Result Entry'!BG47))</f>
        <v/>
      </c>
      <c r="BG45" s="422">
        <f>'Result Entry'!BH47</f>
        <v>0</v>
      </c>
      <c r="BH45" s="195">
        <f>'Result Entry'!BI47</f>
        <v>0</v>
      </c>
      <c r="BI45" s="195">
        <f>'Result Entry'!BJ47</f>
        <v>0</v>
      </c>
      <c r="BJ45" s="207">
        <f>'Result Entry'!BK47</f>
        <v>0</v>
      </c>
      <c r="BK45" s="195">
        <f>'Result Entry'!BL47</f>
        <v>0</v>
      </c>
      <c r="BL45" s="207">
        <f>'Result Entry'!BM47</f>
        <v>0</v>
      </c>
      <c r="BM45" s="195">
        <f>'Result Entry'!BN47</f>
        <v>0</v>
      </c>
      <c r="BN45" s="208">
        <f>'Result Entry'!BO47</f>
        <v>0</v>
      </c>
      <c r="BO45" s="408">
        <f>'Result Entry'!BP47</f>
        <v>0</v>
      </c>
      <c r="BP45" s="469" t="str">
        <f>'Result Entry'!BQ47</f>
        <v/>
      </c>
      <c r="BQ45" s="469" t="str">
        <f>'Result Entry'!BR47</f>
        <v/>
      </c>
      <c r="BR45" s="423" t="str">
        <f>IF('Result Entry'!$ES47="Failed","F",IF(AND('Result Entry'!$ES47="supp.",BO45&lt;36),"S",'Result Entry'!BS47))</f>
        <v/>
      </c>
      <c r="BS45" s="422">
        <f>'Result Entry'!BT47</f>
        <v>0</v>
      </c>
      <c r="BT45" s="195">
        <f>'Result Entry'!BU47</f>
        <v>0</v>
      </c>
      <c r="BU45" s="195">
        <f>'Result Entry'!BV47</f>
        <v>0</v>
      </c>
      <c r="BV45" s="207">
        <f>'Result Entry'!BW47</f>
        <v>0</v>
      </c>
      <c r="BW45" s="195">
        <f>'Result Entry'!BX47</f>
        <v>0</v>
      </c>
      <c r="BX45" s="207">
        <f>'Result Entry'!BY47</f>
        <v>0</v>
      </c>
      <c r="BY45" s="195">
        <f>'Result Entry'!BZ47</f>
        <v>0</v>
      </c>
      <c r="BZ45" s="208">
        <f>'Result Entry'!CA47</f>
        <v>0</v>
      </c>
      <c r="CA45" s="408">
        <f>'Result Entry'!CB47</f>
        <v>0</v>
      </c>
      <c r="CB45" s="469" t="str">
        <f>'Result Entry'!CC47</f>
        <v/>
      </c>
      <c r="CC45" s="469" t="str">
        <f>'Result Entry'!CD47</f>
        <v/>
      </c>
      <c r="CD45" s="423" t="str">
        <f>IF('Result Entry'!$ES47="Failed","F",IF(AND('Result Entry'!$ES47="supp.",CA45&lt;36),"S",'Result Entry'!CE47))</f>
        <v/>
      </c>
      <c r="CE45" s="194">
        <f>'Result Entry'!CF47</f>
        <v>0</v>
      </c>
      <c r="CF45" s="415">
        <f>'Result Entry'!CG47</f>
        <v>0</v>
      </c>
      <c r="CG45" s="195">
        <f>'Result Entry'!CH47</f>
        <v>0</v>
      </c>
      <c r="CH45" s="207">
        <f>'Result Entry'!CI47</f>
        <v>0</v>
      </c>
      <c r="CI45" s="207">
        <f>'Result Entry'!CJ47</f>
        <v>0</v>
      </c>
      <c r="CJ45" s="195">
        <f>'Result Entry'!CK47</f>
        <v>0</v>
      </c>
      <c r="CK45" s="195">
        <f>'Result Entry'!CL47</f>
        <v>0</v>
      </c>
      <c r="CL45" s="207">
        <f>'Result Entry'!CM47</f>
        <v>0</v>
      </c>
      <c r="CM45" s="195">
        <f>'Result Entry'!CN47</f>
        <v>0</v>
      </c>
      <c r="CN45" s="195">
        <f>'Result Entry'!CO47</f>
        <v>0</v>
      </c>
      <c r="CO45" s="208">
        <f>'Result Entry'!CP47</f>
        <v>0</v>
      </c>
      <c r="CP45" s="208">
        <f>'Result Entry'!CQ47</f>
        <v>0</v>
      </c>
      <c r="CQ45" s="212" t="str">
        <f>'Result Entry'!CR47</f>
        <v/>
      </c>
      <c r="CR45" s="194">
        <f>'Result Entry'!CS47</f>
        <v>0</v>
      </c>
      <c r="CS45" s="415">
        <f>'Result Entry'!CT47</f>
        <v>0</v>
      </c>
      <c r="CT45" s="454">
        <f>'Result Entry'!CU47</f>
        <v>0</v>
      </c>
      <c r="CU45" s="195">
        <f>'Result Entry'!CV47</f>
        <v>0</v>
      </c>
      <c r="CV45" s="195">
        <f>'Result Entry'!CW47</f>
        <v>0</v>
      </c>
      <c r="CW45" s="207">
        <f>'Result Entry'!CX47</f>
        <v>0</v>
      </c>
      <c r="CX45" s="195">
        <f>'Result Entry'!CY47</f>
        <v>0</v>
      </c>
      <c r="CY45" s="195">
        <f>'Result Entry'!CZ47</f>
        <v>0</v>
      </c>
      <c r="CZ45" s="195" t="str">
        <f>'Result Entry'!DA47</f>
        <v/>
      </c>
      <c r="DA45" s="195">
        <f>'Result Entry'!DB47</f>
        <v>0</v>
      </c>
      <c r="DB45" s="207">
        <f>'Result Entry'!DC47</f>
        <v>0</v>
      </c>
      <c r="DC45" s="207">
        <f>'Result Entry'!DD47</f>
        <v>0</v>
      </c>
      <c r="DD45" s="195">
        <f>'Result Entry'!DE47</f>
        <v>0</v>
      </c>
      <c r="DE45" s="195">
        <f>'Result Entry'!DF47</f>
        <v>0</v>
      </c>
      <c r="DF45" s="207">
        <f>'Result Entry'!DG47</f>
        <v>0</v>
      </c>
      <c r="DG45" s="195">
        <f>'Result Entry'!DH47</f>
        <v>0</v>
      </c>
      <c r="DH45" s="195">
        <f>'Result Entry'!DI47</f>
        <v>0</v>
      </c>
      <c r="DI45" s="207">
        <f>'Result Entry'!DJ47</f>
        <v>0</v>
      </c>
      <c r="DJ45" s="207">
        <f>'Result Entry'!DK47</f>
        <v>0</v>
      </c>
      <c r="DK45" s="207">
        <f>'Result Entry'!DL47</f>
        <v>0</v>
      </c>
      <c r="DL45" s="208">
        <f>'Result Entry'!DM47</f>
        <v>0</v>
      </c>
      <c r="DM45" s="208">
        <f>'Result Entry'!DN47</f>
        <v>0</v>
      </c>
      <c r="DN45" s="212" t="str">
        <f>'Result Entry'!DO47</f>
        <v/>
      </c>
      <c r="DO45" s="194">
        <f>'Result Entry'!DP47</f>
        <v>0</v>
      </c>
      <c r="DP45" s="195">
        <f>'Result Entry'!DQ47</f>
        <v>0</v>
      </c>
      <c r="DQ45" s="195">
        <f>'Result Entry'!DR47</f>
        <v>0</v>
      </c>
      <c r="DR45" s="195">
        <f>'Result Entry'!DS47</f>
        <v>0</v>
      </c>
      <c r="DS45" s="195">
        <f>'Result Entry'!DT47</f>
        <v>0</v>
      </c>
      <c r="DT45" s="209" t="str">
        <f>'Result Entry'!DU47</f>
        <v/>
      </c>
      <c r="DU45" s="194">
        <f>'Result Entry'!DV47</f>
        <v>0</v>
      </c>
      <c r="DV45" s="195">
        <f>'Result Entry'!DW47</f>
        <v>0</v>
      </c>
      <c r="DW45" s="195">
        <f>'Result Entry'!DX47</f>
        <v>0</v>
      </c>
      <c r="DX45" s="195">
        <f>'Result Entry'!DY47</f>
        <v>0</v>
      </c>
      <c r="DY45" s="195">
        <f>'Result Entry'!DZ47</f>
        <v>0</v>
      </c>
      <c r="DZ45" s="197" t="str">
        <f>'Result Entry'!EA47</f>
        <v/>
      </c>
      <c r="EA45" s="194">
        <f>'Result Entry'!EB47</f>
        <v>0</v>
      </c>
      <c r="EB45" s="195">
        <f>'Result Entry'!EC47</f>
        <v>0</v>
      </c>
      <c r="EC45" s="207">
        <f>'Result Entry'!ED47</f>
        <v>0</v>
      </c>
      <c r="ED45" s="195">
        <f>'Result Entry'!EE47</f>
        <v>0</v>
      </c>
      <c r="EE45" s="207">
        <f>'Result Entry'!EF47</f>
        <v>0</v>
      </c>
      <c r="EF45" s="195">
        <f>'Result Entry'!EG47</f>
        <v>0</v>
      </c>
      <c r="EG45" s="195">
        <f>'Result Entry'!EH47</f>
        <v>0</v>
      </c>
      <c r="EH45" s="207">
        <f>'Result Entry'!EI47</f>
        <v>0</v>
      </c>
      <c r="EI45" s="208">
        <f>'Result Entry'!EJ47</f>
        <v>0</v>
      </c>
      <c r="EJ45" s="212" t="str">
        <f>'Result Entry'!EK47</f>
        <v/>
      </c>
      <c r="EK45" s="194">
        <f>'Result Entry'!EL47</f>
        <v>0</v>
      </c>
      <c r="EL45" s="195">
        <f>'Result Entry'!EM47</f>
        <v>0</v>
      </c>
      <c r="EM45" s="198" t="str">
        <f>'Result Entry'!EN47</f>
        <v/>
      </c>
      <c r="EN45" s="194" t="str">
        <f>'Result Entry'!EO47</f>
        <v/>
      </c>
      <c r="EO45" s="195" t="str">
        <f>'Result Entry'!EP47</f>
        <v/>
      </c>
      <c r="EP45" s="199" t="str">
        <f>'Result Entry'!EQ47</f>
        <v/>
      </c>
      <c r="EQ45" s="195" t="str">
        <f>'Result Entry'!ER47</f>
        <v/>
      </c>
      <c r="ER45" s="195" t="str">
        <f>'Result Entry'!ES47</f>
        <v/>
      </c>
      <c r="ES45" s="195" t="str">
        <f>'Result Entry'!ET47</f>
        <v/>
      </c>
      <c r="ET45" s="196" t="str">
        <f>'Result Entry'!EU47</f>
        <v/>
      </c>
      <c r="EU45" s="200" t="str">
        <f>'Result Entry'!EX47</f>
        <v/>
      </c>
    </row>
    <row r="46" spans="1:151" s="201" customFormat="1" ht="17.25" customHeight="1">
      <c r="A46" s="1267"/>
      <c r="B46" s="194">
        <f t="shared" si="1"/>
        <v>0</v>
      </c>
      <c r="C46" s="195">
        <f>'Result Entry'!D48</f>
        <v>0</v>
      </c>
      <c r="D46" s="195">
        <f>'Result Entry'!E48</f>
        <v>0</v>
      </c>
      <c r="E46" s="195">
        <f>'Result Entry'!F48</f>
        <v>0</v>
      </c>
      <c r="F46" s="195">
        <f>'Result Entry'!$G48</f>
        <v>0</v>
      </c>
      <c r="G46" s="195">
        <f>'Result Entry'!$H48</f>
        <v>0</v>
      </c>
      <c r="H46" s="195">
        <f>'Result Entry'!I48</f>
        <v>0</v>
      </c>
      <c r="I46" s="195">
        <f>'Result Entry'!J48</f>
        <v>0</v>
      </c>
      <c r="J46" s="413">
        <f>'Result Entry'!K48</f>
        <v>0</v>
      </c>
      <c r="K46" s="422">
        <f>'Result Entry'!L48</f>
        <v>0</v>
      </c>
      <c r="L46" s="195">
        <f>'Result Entry'!M48</f>
        <v>0</v>
      </c>
      <c r="M46" s="195">
        <f>'Result Entry'!N48</f>
        <v>0</v>
      </c>
      <c r="N46" s="207">
        <f>'Result Entry'!O48</f>
        <v>0</v>
      </c>
      <c r="O46" s="195">
        <f>'Result Entry'!P48</f>
        <v>0</v>
      </c>
      <c r="P46" s="207">
        <f>'Result Entry'!Q48</f>
        <v>0</v>
      </c>
      <c r="Q46" s="195">
        <f>'Result Entry'!R48</f>
        <v>0</v>
      </c>
      <c r="R46" s="208">
        <f>'Result Entry'!S48</f>
        <v>0</v>
      </c>
      <c r="S46" s="408">
        <f>'Result Entry'!T48</f>
        <v>0</v>
      </c>
      <c r="T46" s="469" t="str">
        <f>'Result Entry'!U48</f>
        <v/>
      </c>
      <c r="U46" s="469" t="str">
        <f>'Result Entry'!V48</f>
        <v/>
      </c>
      <c r="V46" s="423" t="str">
        <f>IF('Result Entry'!$ES48="Failed","F",IF(AND('Result Entry'!$ES48="supp.",S46&lt;36),"S",'Result Entry'!W48))</f>
        <v/>
      </c>
      <c r="W46" s="422">
        <f>'Result Entry'!X48</f>
        <v>0</v>
      </c>
      <c r="X46" s="195">
        <f>'Result Entry'!Y48</f>
        <v>0</v>
      </c>
      <c r="Y46" s="195">
        <f>'Result Entry'!Z48</f>
        <v>0</v>
      </c>
      <c r="Z46" s="207">
        <f>'Result Entry'!AA48</f>
        <v>0</v>
      </c>
      <c r="AA46" s="195">
        <f>'Result Entry'!AB48</f>
        <v>0</v>
      </c>
      <c r="AB46" s="207">
        <f>'Result Entry'!AC48</f>
        <v>0</v>
      </c>
      <c r="AC46" s="195">
        <f>'Result Entry'!AD48</f>
        <v>0</v>
      </c>
      <c r="AD46" s="208">
        <f>'Result Entry'!AE48</f>
        <v>0</v>
      </c>
      <c r="AE46" s="408">
        <f>'Result Entry'!AF48</f>
        <v>0</v>
      </c>
      <c r="AF46" s="469" t="str">
        <f>'Result Entry'!AG48</f>
        <v/>
      </c>
      <c r="AG46" s="469" t="str">
        <f>'Result Entry'!AH48</f>
        <v/>
      </c>
      <c r="AH46" s="423" t="str">
        <f>IF('Result Entry'!$ES48="Failed","F",IF(AND('Result Entry'!$ES48="supp.",AE46&lt;36),"S",'Result Entry'!AI48))</f>
        <v/>
      </c>
      <c r="AI46" s="422">
        <f>'Result Entry'!AJ48</f>
        <v>0</v>
      </c>
      <c r="AJ46" s="195">
        <f>'Result Entry'!AK48</f>
        <v>0</v>
      </c>
      <c r="AK46" s="195">
        <f>'Result Entry'!AL48</f>
        <v>0</v>
      </c>
      <c r="AL46" s="207">
        <f>'Result Entry'!AM48</f>
        <v>0</v>
      </c>
      <c r="AM46" s="195">
        <f>'Result Entry'!AN48</f>
        <v>0</v>
      </c>
      <c r="AN46" s="207">
        <f>'Result Entry'!AO48</f>
        <v>0</v>
      </c>
      <c r="AO46" s="195">
        <f>'Result Entry'!AP48</f>
        <v>0</v>
      </c>
      <c r="AP46" s="208">
        <f>'Result Entry'!AQ48</f>
        <v>0</v>
      </c>
      <c r="AQ46" s="408">
        <f>'Result Entry'!AR48</f>
        <v>0</v>
      </c>
      <c r="AR46" s="469" t="str">
        <f>'Result Entry'!AS48</f>
        <v/>
      </c>
      <c r="AS46" s="469" t="str">
        <f>'Result Entry'!AT48</f>
        <v/>
      </c>
      <c r="AT46" s="423" t="str">
        <f>IF('Result Entry'!$ES48="Failed","F",IF(AND('Result Entry'!$ES48="supp.",AQ46&lt;36),"S",'Result Entry'!AU48))</f>
        <v/>
      </c>
      <c r="AU46" s="422">
        <f>'Result Entry'!AV48</f>
        <v>0</v>
      </c>
      <c r="AV46" s="195">
        <f>'Result Entry'!AW48</f>
        <v>0</v>
      </c>
      <c r="AW46" s="195">
        <f>'Result Entry'!AX48</f>
        <v>0</v>
      </c>
      <c r="AX46" s="207">
        <f>'Result Entry'!AY48</f>
        <v>0</v>
      </c>
      <c r="AY46" s="195">
        <f>'Result Entry'!AZ48</f>
        <v>0</v>
      </c>
      <c r="AZ46" s="207">
        <f>'Result Entry'!BA48</f>
        <v>0</v>
      </c>
      <c r="BA46" s="195">
        <f>'Result Entry'!BB48</f>
        <v>0</v>
      </c>
      <c r="BB46" s="208">
        <f>'Result Entry'!BC48</f>
        <v>0</v>
      </c>
      <c r="BC46" s="408">
        <f>'Result Entry'!BD48</f>
        <v>0</v>
      </c>
      <c r="BD46" s="469" t="str">
        <f>'Result Entry'!BE48</f>
        <v/>
      </c>
      <c r="BE46" s="469" t="str">
        <f>'Result Entry'!BF48</f>
        <v/>
      </c>
      <c r="BF46" s="423" t="str">
        <f>IF('Result Entry'!$ES48="Failed","F",IF(AND('Result Entry'!$ES48="supp.",BC46&lt;36),"S",'Result Entry'!BG48))</f>
        <v/>
      </c>
      <c r="BG46" s="422">
        <f>'Result Entry'!BH48</f>
        <v>0</v>
      </c>
      <c r="BH46" s="195">
        <f>'Result Entry'!BI48</f>
        <v>0</v>
      </c>
      <c r="BI46" s="195">
        <f>'Result Entry'!BJ48</f>
        <v>0</v>
      </c>
      <c r="BJ46" s="207">
        <f>'Result Entry'!BK48</f>
        <v>0</v>
      </c>
      <c r="BK46" s="195">
        <f>'Result Entry'!BL48</f>
        <v>0</v>
      </c>
      <c r="BL46" s="207">
        <f>'Result Entry'!BM48</f>
        <v>0</v>
      </c>
      <c r="BM46" s="195">
        <f>'Result Entry'!BN48</f>
        <v>0</v>
      </c>
      <c r="BN46" s="208">
        <f>'Result Entry'!BO48</f>
        <v>0</v>
      </c>
      <c r="BO46" s="408">
        <f>'Result Entry'!BP48</f>
        <v>0</v>
      </c>
      <c r="BP46" s="469" t="str">
        <f>'Result Entry'!BQ48</f>
        <v/>
      </c>
      <c r="BQ46" s="469" t="str">
        <f>'Result Entry'!BR48</f>
        <v/>
      </c>
      <c r="BR46" s="423" t="str">
        <f>IF('Result Entry'!$ES48="Failed","F",IF(AND('Result Entry'!$ES48="supp.",BO46&lt;36),"S",'Result Entry'!BS48))</f>
        <v/>
      </c>
      <c r="BS46" s="422">
        <f>'Result Entry'!BT48</f>
        <v>0</v>
      </c>
      <c r="BT46" s="195">
        <f>'Result Entry'!BU48</f>
        <v>0</v>
      </c>
      <c r="BU46" s="195">
        <f>'Result Entry'!BV48</f>
        <v>0</v>
      </c>
      <c r="BV46" s="207">
        <f>'Result Entry'!BW48</f>
        <v>0</v>
      </c>
      <c r="BW46" s="195">
        <f>'Result Entry'!BX48</f>
        <v>0</v>
      </c>
      <c r="BX46" s="207">
        <f>'Result Entry'!BY48</f>
        <v>0</v>
      </c>
      <c r="BY46" s="195">
        <f>'Result Entry'!BZ48</f>
        <v>0</v>
      </c>
      <c r="BZ46" s="208">
        <f>'Result Entry'!CA48</f>
        <v>0</v>
      </c>
      <c r="CA46" s="408">
        <f>'Result Entry'!CB48</f>
        <v>0</v>
      </c>
      <c r="CB46" s="469" t="str">
        <f>'Result Entry'!CC48</f>
        <v/>
      </c>
      <c r="CC46" s="469" t="str">
        <f>'Result Entry'!CD48</f>
        <v/>
      </c>
      <c r="CD46" s="423" t="str">
        <f>IF('Result Entry'!$ES48="Failed","F",IF(AND('Result Entry'!$ES48="supp.",CA46&lt;36),"S",'Result Entry'!CE48))</f>
        <v/>
      </c>
      <c r="CE46" s="194">
        <f>'Result Entry'!CF48</f>
        <v>0</v>
      </c>
      <c r="CF46" s="415">
        <f>'Result Entry'!CG48</f>
        <v>0</v>
      </c>
      <c r="CG46" s="195">
        <f>'Result Entry'!CH48</f>
        <v>0</v>
      </c>
      <c r="CH46" s="207">
        <f>'Result Entry'!CI48</f>
        <v>0</v>
      </c>
      <c r="CI46" s="207">
        <f>'Result Entry'!CJ48</f>
        <v>0</v>
      </c>
      <c r="CJ46" s="195">
        <f>'Result Entry'!CK48</f>
        <v>0</v>
      </c>
      <c r="CK46" s="195">
        <f>'Result Entry'!CL48</f>
        <v>0</v>
      </c>
      <c r="CL46" s="207">
        <f>'Result Entry'!CM48</f>
        <v>0</v>
      </c>
      <c r="CM46" s="195">
        <f>'Result Entry'!CN48</f>
        <v>0</v>
      </c>
      <c r="CN46" s="195">
        <f>'Result Entry'!CO48</f>
        <v>0</v>
      </c>
      <c r="CO46" s="208">
        <f>'Result Entry'!CP48</f>
        <v>0</v>
      </c>
      <c r="CP46" s="208">
        <f>'Result Entry'!CQ48</f>
        <v>0</v>
      </c>
      <c r="CQ46" s="212" t="str">
        <f>'Result Entry'!CR48</f>
        <v/>
      </c>
      <c r="CR46" s="194">
        <f>'Result Entry'!CS48</f>
        <v>0</v>
      </c>
      <c r="CS46" s="415">
        <f>'Result Entry'!CT48</f>
        <v>0</v>
      </c>
      <c r="CT46" s="454">
        <f>'Result Entry'!CU48</f>
        <v>0</v>
      </c>
      <c r="CU46" s="195">
        <f>'Result Entry'!CV48</f>
        <v>0</v>
      </c>
      <c r="CV46" s="195">
        <f>'Result Entry'!CW48</f>
        <v>0</v>
      </c>
      <c r="CW46" s="207">
        <f>'Result Entry'!CX48</f>
        <v>0</v>
      </c>
      <c r="CX46" s="195">
        <f>'Result Entry'!CY48</f>
        <v>0</v>
      </c>
      <c r="CY46" s="195">
        <f>'Result Entry'!CZ48</f>
        <v>0</v>
      </c>
      <c r="CZ46" s="195" t="str">
        <f>'Result Entry'!DA48</f>
        <v/>
      </c>
      <c r="DA46" s="195">
        <f>'Result Entry'!DB48</f>
        <v>0</v>
      </c>
      <c r="DB46" s="207">
        <f>'Result Entry'!DC48</f>
        <v>0</v>
      </c>
      <c r="DC46" s="207">
        <f>'Result Entry'!DD48</f>
        <v>0</v>
      </c>
      <c r="DD46" s="195">
        <f>'Result Entry'!DE48</f>
        <v>0</v>
      </c>
      <c r="DE46" s="195">
        <f>'Result Entry'!DF48</f>
        <v>0</v>
      </c>
      <c r="DF46" s="207">
        <f>'Result Entry'!DG48</f>
        <v>0</v>
      </c>
      <c r="DG46" s="195">
        <f>'Result Entry'!DH48</f>
        <v>0</v>
      </c>
      <c r="DH46" s="195">
        <f>'Result Entry'!DI48</f>
        <v>0</v>
      </c>
      <c r="DI46" s="207">
        <f>'Result Entry'!DJ48</f>
        <v>0</v>
      </c>
      <c r="DJ46" s="207">
        <f>'Result Entry'!DK48</f>
        <v>0</v>
      </c>
      <c r="DK46" s="207">
        <f>'Result Entry'!DL48</f>
        <v>0</v>
      </c>
      <c r="DL46" s="208">
        <f>'Result Entry'!DM48</f>
        <v>0</v>
      </c>
      <c r="DM46" s="208">
        <f>'Result Entry'!DN48</f>
        <v>0</v>
      </c>
      <c r="DN46" s="212" t="str">
        <f>'Result Entry'!DO48</f>
        <v/>
      </c>
      <c r="DO46" s="194">
        <f>'Result Entry'!DP48</f>
        <v>0</v>
      </c>
      <c r="DP46" s="195">
        <f>'Result Entry'!DQ48</f>
        <v>0</v>
      </c>
      <c r="DQ46" s="195">
        <f>'Result Entry'!DR48</f>
        <v>0</v>
      </c>
      <c r="DR46" s="195">
        <f>'Result Entry'!DS48</f>
        <v>0</v>
      </c>
      <c r="DS46" s="195">
        <f>'Result Entry'!DT48</f>
        <v>0</v>
      </c>
      <c r="DT46" s="209" t="str">
        <f>'Result Entry'!DU48</f>
        <v/>
      </c>
      <c r="DU46" s="194">
        <f>'Result Entry'!DV48</f>
        <v>0</v>
      </c>
      <c r="DV46" s="195">
        <f>'Result Entry'!DW48</f>
        <v>0</v>
      </c>
      <c r="DW46" s="195">
        <f>'Result Entry'!DX48</f>
        <v>0</v>
      </c>
      <c r="DX46" s="195">
        <f>'Result Entry'!DY48</f>
        <v>0</v>
      </c>
      <c r="DY46" s="195">
        <f>'Result Entry'!DZ48</f>
        <v>0</v>
      </c>
      <c r="DZ46" s="197" t="str">
        <f>'Result Entry'!EA48</f>
        <v/>
      </c>
      <c r="EA46" s="194">
        <f>'Result Entry'!EB48</f>
        <v>0</v>
      </c>
      <c r="EB46" s="195">
        <f>'Result Entry'!EC48</f>
        <v>0</v>
      </c>
      <c r="EC46" s="207">
        <f>'Result Entry'!ED48</f>
        <v>0</v>
      </c>
      <c r="ED46" s="195">
        <f>'Result Entry'!EE48</f>
        <v>0</v>
      </c>
      <c r="EE46" s="207">
        <f>'Result Entry'!EF48</f>
        <v>0</v>
      </c>
      <c r="EF46" s="195">
        <f>'Result Entry'!EG48</f>
        <v>0</v>
      </c>
      <c r="EG46" s="195">
        <f>'Result Entry'!EH48</f>
        <v>0</v>
      </c>
      <c r="EH46" s="207">
        <f>'Result Entry'!EI48</f>
        <v>0</v>
      </c>
      <c r="EI46" s="208">
        <f>'Result Entry'!EJ48</f>
        <v>0</v>
      </c>
      <c r="EJ46" s="212" t="str">
        <f>'Result Entry'!EK48</f>
        <v/>
      </c>
      <c r="EK46" s="194">
        <f>'Result Entry'!EL48</f>
        <v>0</v>
      </c>
      <c r="EL46" s="195">
        <f>'Result Entry'!EM48</f>
        <v>0</v>
      </c>
      <c r="EM46" s="198" t="str">
        <f>'Result Entry'!EN48</f>
        <v/>
      </c>
      <c r="EN46" s="194" t="str">
        <f>'Result Entry'!EO48</f>
        <v/>
      </c>
      <c r="EO46" s="195" t="str">
        <f>'Result Entry'!EP48</f>
        <v/>
      </c>
      <c r="EP46" s="199" t="str">
        <f>'Result Entry'!EQ48</f>
        <v/>
      </c>
      <c r="EQ46" s="195" t="str">
        <f>'Result Entry'!ER48</f>
        <v/>
      </c>
      <c r="ER46" s="195" t="str">
        <f>'Result Entry'!ES48</f>
        <v/>
      </c>
      <c r="ES46" s="195" t="str">
        <f>'Result Entry'!ET48</f>
        <v/>
      </c>
      <c r="ET46" s="196" t="str">
        <f>'Result Entry'!EU48</f>
        <v/>
      </c>
      <c r="EU46" s="200" t="str">
        <f>'Result Entry'!EX48</f>
        <v/>
      </c>
    </row>
    <row r="47" spans="1:151" s="201" customFormat="1" ht="17.25" customHeight="1">
      <c r="A47" s="1267"/>
      <c r="B47" s="194">
        <f t="shared" si="1"/>
        <v>0</v>
      </c>
      <c r="C47" s="195">
        <f>'Result Entry'!D49</f>
        <v>0</v>
      </c>
      <c r="D47" s="195">
        <f>'Result Entry'!E49</f>
        <v>0</v>
      </c>
      <c r="E47" s="195">
        <f>'Result Entry'!F49</f>
        <v>0</v>
      </c>
      <c r="F47" s="195">
        <f>'Result Entry'!$G49</f>
        <v>0</v>
      </c>
      <c r="G47" s="195">
        <f>'Result Entry'!$H49</f>
        <v>0</v>
      </c>
      <c r="H47" s="195">
        <f>'Result Entry'!I49</f>
        <v>0</v>
      </c>
      <c r="I47" s="195">
        <f>'Result Entry'!J49</f>
        <v>0</v>
      </c>
      <c r="J47" s="413">
        <f>'Result Entry'!K49</f>
        <v>0</v>
      </c>
      <c r="K47" s="422">
        <f>'Result Entry'!L49</f>
        <v>0</v>
      </c>
      <c r="L47" s="195">
        <f>'Result Entry'!M49</f>
        <v>0</v>
      </c>
      <c r="M47" s="195">
        <f>'Result Entry'!N49</f>
        <v>0</v>
      </c>
      <c r="N47" s="207">
        <f>'Result Entry'!O49</f>
        <v>0</v>
      </c>
      <c r="O47" s="195">
        <f>'Result Entry'!P49</f>
        <v>0</v>
      </c>
      <c r="P47" s="207">
        <f>'Result Entry'!Q49</f>
        <v>0</v>
      </c>
      <c r="Q47" s="195">
        <f>'Result Entry'!R49</f>
        <v>0</v>
      </c>
      <c r="R47" s="208">
        <f>'Result Entry'!S49</f>
        <v>0</v>
      </c>
      <c r="S47" s="408">
        <f>'Result Entry'!T49</f>
        <v>0</v>
      </c>
      <c r="T47" s="469" t="str">
        <f>'Result Entry'!U49</f>
        <v/>
      </c>
      <c r="U47" s="469" t="str">
        <f>'Result Entry'!V49</f>
        <v/>
      </c>
      <c r="V47" s="423" t="str">
        <f>IF('Result Entry'!$ES49="Failed","F",IF(AND('Result Entry'!$ES49="supp.",S47&lt;36),"S",'Result Entry'!W49))</f>
        <v/>
      </c>
      <c r="W47" s="422">
        <f>'Result Entry'!X49</f>
        <v>0</v>
      </c>
      <c r="X47" s="195">
        <f>'Result Entry'!Y49</f>
        <v>0</v>
      </c>
      <c r="Y47" s="195">
        <f>'Result Entry'!Z49</f>
        <v>0</v>
      </c>
      <c r="Z47" s="207">
        <f>'Result Entry'!AA49</f>
        <v>0</v>
      </c>
      <c r="AA47" s="195">
        <f>'Result Entry'!AB49</f>
        <v>0</v>
      </c>
      <c r="AB47" s="207">
        <f>'Result Entry'!AC49</f>
        <v>0</v>
      </c>
      <c r="AC47" s="195">
        <f>'Result Entry'!AD49</f>
        <v>0</v>
      </c>
      <c r="AD47" s="208">
        <f>'Result Entry'!AE49</f>
        <v>0</v>
      </c>
      <c r="AE47" s="408">
        <f>'Result Entry'!AF49</f>
        <v>0</v>
      </c>
      <c r="AF47" s="469" t="str">
        <f>'Result Entry'!AG49</f>
        <v/>
      </c>
      <c r="AG47" s="469" t="str">
        <f>'Result Entry'!AH49</f>
        <v/>
      </c>
      <c r="AH47" s="423" t="str">
        <f>IF('Result Entry'!$ES49="Failed","F",IF(AND('Result Entry'!$ES49="supp.",AE47&lt;36),"S",'Result Entry'!AI49))</f>
        <v/>
      </c>
      <c r="AI47" s="422">
        <f>'Result Entry'!AJ49</f>
        <v>0</v>
      </c>
      <c r="AJ47" s="195">
        <f>'Result Entry'!AK49</f>
        <v>0</v>
      </c>
      <c r="AK47" s="195">
        <f>'Result Entry'!AL49</f>
        <v>0</v>
      </c>
      <c r="AL47" s="207">
        <f>'Result Entry'!AM49</f>
        <v>0</v>
      </c>
      <c r="AM47" s="195">
        <f>'Result Entry'!AN49</f>
        <v>0</v>
      </c>
      <c r="AN47" s="207">
        <f>'Result Entry'!AO49</f>
        <v>0</v>
      </c>
      <c r="AO47" s="195">
        <f>'Result Entry'!AP49</f>
        <v>0</v>
      </c>
      <c r="AP47" s="208">
        <f>'Result Entry'!AQ49</f>
        <v>0</v>
      </c>
      <c r="AQ47" s="408">
        <f>'Result Entry'!AR49</f>
        <v>0</v>
      </c>
      <c r="AR47" s="469" t="str">
        <f>'Result Entry'!AS49</f>
        <v/>
      </c>
      <c r="AS47" s="469" t="str">
        <f>'Result Entry'!AT49</f>
        <v/>
      </c>
      <c r="AT47" s="423" t="str">
        <f>IF('Result Entry'!$ES49="Failed","F",IF(AND('Result Entry'!$ES49="supp.",AQ47&lt;36),"S",'Result Entry'!AU49))</f>
        <v/>
      </c>
      <c r="AU47" s="422">
        <f>'Result Entry'!AV49</f>
        <v>0</v>
      </c>
      <c r="AV47" s="195">
        <f>'Result Entry'!AW49</f>
        <v>0</v>
      </c>
      <c r="AW47" s="195">
        <f>'Result Entry'!AX49</f>
        <v>0</v>
      </c>
      <c r="AX47" s="207">
        <f>'Result Entry'!AY49</f>
        <v>0</v>
      </c>
      <c r="AY47" s="195">
        <f>'Result Entry'!AZ49</f>
        <v>0</v>
      </c>
      <c r="AZ47" s="207">
        <f>'Result Entry'!BA49</f>
        <v>0</v>
      </c>
      <c r="BA47" s="195">
        <f>'Result Entry'!BB49</f>
        <v>0</v>
      </c>
      <c r="BB47" s="208">
        <f>'Result Entry'!BC49</f>
        <v>0</v>
      </c>
      <c r="BC47" s="408">
        <f>'Result Entry'!BD49</f>
        <v>0</v>
      </c>
      <c r="BD47" s="469" t="str">
        <f>'Result Entry'!BE49</f>
        <v/>
      </c>
      <c r="BE47" s="469" t="str">
        <f>'Result Entry'!BF49</f>
        <v/>
      </c>
      <c r="BF47" s="423" t="str">
        <f>IF('Result Entry'!$ES49="Failed","F",IF(AND('Result Entry'!$ES49="supp.",BC47&lt;36),"S",'Result Entry'!BG49))</f>
        <v/>
      </c>
      <c r="BG47" s="422">
        <f>'Result Entry'!BH49</f>
        <v>0</v>
      </c>
      <c r="BH47" s="195">
        <f>'Result Entry'!BI49</f>
        <v>0</v>
      </c>
      <c r="BI47" s="195">
        <f>'Result Entry'!BJ49</f>
        <v>0</v>
      </c>
      <c r="BJ47" s="207">
        <f>'Result Entry'!BK49</f>
        <v>0</v>
      </c>
      <c r="BK47" s="195">
        <f>'Result Entry'!BL49</f>
        <v>0</v>
      </c>
      <c r="BL47" s="207">
        <f>'Result Entry'!BM49</f>
        <v>0</v>
      </c>
      <c r="BM47" s="195">
        <f>'Result Entry'!BN49</f>
        <v>0</v>
      </c>
      <c r="BN47" s="208">
        <f>'Result Entry'!BO49</f>
        <v>0</v>
      </c>
      <c r="BO47" s="408">
        <f>'Result Entry'!BP49</f>
        <v>0</v>
      </c>
      <c r="BP47" s="469" t="str">
        <f>'Result Entry'!BQ49</f>
        <v/>
      </c>
      <c r="BQ47" s="469" t="str">
        <f>'Result Entry'!BR49</f>
        <v/>
      </c>
      <c r="BR47" s="423" t="str">
        <f>IF('Result Entry'!$ES49="Failed","F",IF(AND('Result Entry'!$ES49="supp.",BO47&lt;36),"S",'Result Entry'!BS49))</f>
        <v/>
      </c>
      <c r="BS47" s="422">
        <f>'Result Entry'!BT49</f>
        <v>0</v>
      </c>
      <c r="BT47" s="195">
        <f>'Result Entry'!BU49</f>
        <v>0</v>
      </c>
      <c r="BU47" s="195">
        <f>'Result Entry'!BV49</f>
        <v>0</v>
      </c>
      <c r="BV47" s="207">
        <f>'Result Entry'!BW49</f>
        <v>0</v>
      </c>
      <c r="BW47" s="195">
        <f>'Result Entry'!BX49</f>
        <v>0</v>
      </c>
      <c r="BX47" s="207">
        <f>'Result Entry'!BY49</f>
        <v>0</v>
      </c>
      <c r="BY47" s="195">
        <f>'Result Entry'!BZ49</f>
        <v>0</v>
      </c>
      <c r="BZ47" s="208">
        <f>'Result Entry'!CA49</f>
        <v>0</v>
      </c>
      <c r="CA47" s="408">
        <f>'Result Entry'!CB49</f>
        <v>0</v>
      </c>
      <c r="CB47" s="469" t="str">
        <f>'Result Entry'!CC49</f>
        <v/>
      </c>
      <c r="CC47" s="469" t="str">
        <f>'Result Entry'!CD49</f>
        <v/>
      </c>
      <c r="CD47" s="423" t="str">
        <f>IF('Result Entry'!$ES49="Failed","F",IF(AND('Result Entry'!$ES49="supp.",CA47&lt;36),"S",'Result Entry'!CE49))</f>
        <v/>
      </c>
      <c r="CE47" s="194">
        <f>'Result Entry'!CF49</f>
        <v>0</v>
      </c>
      <c r="CF47" s="415">
        <f>'Result Entry'!CG49</f>
        <v>0</v>
      </c>
      <c r="CG47" s="195">
        <f>'Result Entry'!CH49</f>
        <v>0</v>
      </c>
      <c r="CH47" s="207">
        <f>'Result Entry'!CI49</f>
        <v>0</v>
      </c>
      <c r="CI47" s="207">
        <f>'Result Entry'!CJ49</f>
        <v>0</v>
      </c>
      <c r="CJ47" s="195">
        <f>'Result Entry'!CK49</f>
        <v>0</v>
      </c>
      <c r="CK47" s="195">
        <f>'Result Entry'!CL49</f>
        <v>0</v>
      </c>
      <c r="CL47" s="207">
        <f>'Result Entry'!CM49</f>
        <v>0</v>
      </c>
      <c r="CM47" s="195">
        <f>'Result Entry'!CN49</f>
        <v>0</v>
      </c>
      <c r="CN47" s="195">
        <f>'Result Entry'!CO49</f>
        <v>0</v>
      </c>
      <c r="CO47" s="208">
        <f>'Result Entry'!CP49</f>
        <v>0</v>
      </c>
      <c r="CP47" s="208">
        <f>'Result Entry'!CQ49</f>
        <v>0</v>
      </c>
      <c r="CQ47" s="212" t="str">
        <f>'Result Entry'!CR49</f>
        <v/>
      </c>
      <c r="CR47" s="194">
        <f>'Result Entry'!CS49</f>
        <v>0</v>
      </c>
      <c r="CS47" s="415">
        <f>'Result Entry'!CT49</f>
        <v>0</v>
      </c>
      <c r="CT47" s="454">
        <f>'Result Entry'!CU49</f>
        <v>0</v>
      </c>
      <c r="CU47" s="195">
        <f>'Result Entry'!CV49</f>
        <v>0</v>
      </c>
      <c r="CV47" s="195">
        <f>'Result Entry'!CW49</f>
        <v>0</v>
      </c>
      <c r="CW47" s="207">
        <f>'Result Entry'!CX49</f>
        <v>0</v>
      </c>
      <c r="CX47" s="195">
        <f>'Result Entry'!CY49</f>
        <v>0</v>
      </c>
      <c r="CY47" s="195">
        <f>'Result Entry'!CZ49</f>
        <v>0</v>
      </c>
      <c r="CZ47" s="195" t="str">
        <f>'Result Entry'!DA49</f>
        <v/>
      </c>
      <c r="DA47" s="195">
        <f>'Result Entry'!DB49</f>
        <v>0</v>
      </c>
      <c r="DB47" s="207">
        <f>'Result Entry'!DC49</f>
        <v>0</v>
      </c>
      <c r="DC47" s="207">
        <f>'Result Entry'!DD49</f>
        <v>0</v>
      </c>
      <c r="DD47" s="195">
        <f>'Result Entry'!DE49</f>
        <v>0</v>
      </c>
      <c r="DE47" s="195">
        <f>'Result Entry'!DF49</f>
        <v>0</v>
      </c>
      <c r="DF47" s="207">
        <f>'Result Entry'!DG49</f>
        <v>0</v>
      </c>
      <c r="DG47" s="195">
        <f>'Result Entry'!DH49</f>
        <v>0</v>
      </c>
      <c r="DH47" s="195">
        <f>'Result Entry'!DI49</f>
        <v>0</v>
      </c>
      <c r="DI47" s="207">
        <f>'Result Entry'!DJ49</f>
        <v>0</v>
      </c>
      <c r="DJ47" s="207">
        <f>'Result Entry'!DK49</f>
        <v>0</v>
      </c>
      <c r="DK47" s="207">
        <f>'Result Entry'!DL49</f>
        <v>0</v>
      </c>
      <c r="DL47" s="208">
        <f>'Result Entry'!DM49</f>
        <v>0</v>
      </c>
      <c r="DM47" s="208">
        <f>'Result Entry'!DN49</f>
        <v>0</v>
      </c>
      <c r="DN47" s="212" t="str">
        <f>'Result Entry'!DO49</f>
        <v/>
      </c>
      <c r="DO47" s="194">
        <f>'Result Entry'!DP49</f>
        <v>0</v>
      </c>
      <c r="DP47" s="195">
        <f>'Result Entry'!DQ49</f>
        <v>0</v>
      </c>
      <c r="DQ47" s="195">
        <f>'Result Entry'!DR49</f>
        <v>0</v>
      </c>
      <c r="DR47" s="195">
        <f>'Result Entry'!DS49</f>
        <v>0</v>
      </c>
      <c r="DS47" s="195">
        <f>'Result Entry'!DT49</f>
        <v>0</v>
      </c>
      <c r="DT47" s="209" t="str">
        <f>'Result Entry'!DU49</f>
        <v/>
      </c>
      <c r="DU47" s="194">
        <f>'Result Entry'!DV49</f>
        <v>0</v>
      </c>
      <c r="DV47" s="195">
        <f>'Result Entry'!DW49</f>
        <v>0</v>
      </c>
      <c r="DW47" s="195">
        <f>'Result Entry'!DX49</f>
        <v>0</v>
      </c>
      <c r="DX47" s="195">
        <f>'Result Entry'!DY49</f>
        <v>0</v>
      </c>
      <c r="DY47" s="195">
        <f>'Result Entry'!DZ49</f>
        <v>0</v>
      </c>
      <c r="DZ47" s="197" t="str">
        <f>'Result Entry'!EA49</f>
        <v/>
      </c>
      <c r="EA47" s="194">
        <f>'Result Entry'!EB49</f>
        <v>0</v>
      </c>
      <c r="EB47" s="195">
        <f>'Result Entry'!EC49</f>
        <v>0</v>
      </c>
      <c r="EC47" s="207">
        <f>'Result Entry'!ED49</f>
        <v>0</v>
      </c>
      <c r="ED47" s="195">
        <f>'Result Entry'!EE49</f>
        <v>0</v>
      </c>
      <c r="EE47" s="207">
        <f>'Result Entry'!EF49</f>
        <v>0</v>
      </c>
      <c r="EF47" s="195">
        <f>'Result Entry'!EG49</f>
        <v>0</v>
      </c>
      <c r="EG47" s="195">
        <f>'Result Entry'!EH49</f>
        <v>0</v>
      </c>
      <c r="EH47" s="207">
        <f>'Result Entry'!EI49</f>
        <v>0</v>
      </c>
      <c r="EI47" s="208">
        <f>'Result Entry'!EJ49</f>
        <v>0</v>
      </c>
      <c r="EJ47" s="212" t="str">
        <f>'Result Entry'!EK49</f>
        <v/>
      </c>
      <c r="EK47" s="194">
        <f>'Result Entry'!EL49</f>
        <v>0</v>
      </c>
      <c r="EL47" s="195">
        <f>'Result Entry'!EM49</f>
        <v>0</v>
      </c>
      <c r="EM47" s="198" t="str">
        <f>'Result Entry'!EN49</f>
        <v/>
      </c>
      <c r="EN47" s="194" t="str">
        <f>'Result Entry'!EO49</f>
        <v/>
      </c>
      <c r="EO47" s="195" t="str">
        <f>'Result Entry'!EP49</f>
        <v/>
      </c>
      <c r="EP47" s="199" t="str">
        <f>'Result Entry'!EQ49</f>
        <v/>
      </c>
      <c r="EQ47" s="195" t="str">
        <f>'Result Entry'!ER49</f>
        <v/>
      </c>
      <c r="ER47" s="195" t="str">
        <f>'Result Entry'!ES49</f>
        <v/>
      </c>
      <c r="ES47" s="195" t="str">
        <f>'Result Entry'!ET49</f>
        <v/>
      </c>
      <c r="ET47" s="196" t="str">
        <f>'Result Entry'!EU49</f>
        <v/>
      </c>
      <c r="EU47" s="200" t="str">
        <f>'Result Entry'!EX49</f>
        <v/>
      </c>
    </row>
    <row r="48" spans="1:151" s="201" customFormat="1" ht="17.25" customHeight="1">
      <c r="A48" s="1267"/>
      <c r="B48" s="194">
        <f t="shared" si="1"/>
        <v>0</v>
      </c>
      <c r="C48" s="195">
        <f>'Result Entry'!D50</f>
        <v>0</v>
      </c>
      <c r="D48" s="195">
        <f>'Result Entry'!E50</f>
        <v>0</v>
      </c>
      <c r="E48" s="195">
        <f>'Result Entry'!F50</f>
        <v>0</v>
      </c>
      <c r="F48" s="195">
        <f>'Result Entry'!$G50</f>
        <v>0</v>
      </c>
      <c r="G48" s="195">
        <f>'Result Entry'!$H50</f>
        <v>0</v>
      </c>
      <c r="H48" s="195">
        <f>'Result Entry'!I50</f>
        <v>0</v>
      </c>
      <c r="I48" s="195">
        <f>'Result Entry'!J50</f>
        <v>0</v>
      </c>
      <c r="J48" s="413">
        <f>'Result Entry'!K50</f>
        <v>0</v>
      </c>
      <c r="K48" s="422">
        <f>'Result Entry'!L50</f>
        <v>0</v>
      </c>
      <c r="L48" s="195">
        <f>'Result Entry'!M50</f>
        <v>0</v>
      </c>
      <c r="M48" s="195">
        <f>'Result Entry'!N50</f>
        <v>0</v>
      </c>
      <c r="N48" s="207">
        <f>'Result Entry'!O50</f>
        <v>0</v>
      </c>
      <c r="O48" s="195">
        <f>'Result Entry'!P50</f>
        <v>0</v>
      </c>
      <c r="P48" s="207">
        <f>'Result Entry'!Q50</f>
        <v>0</v>
      </c>
      <c r="Q48" s="195">
        <f>'Result Entry'!R50</f>
        <v>0</v>
      </c>
      <c r="R48" s="208">
        <f>'Result Entry'!S50</f>
        <v>0</v>
      </c>
      <c r="S48" s="408">
        <f>'Result Entry'!T50</f>
        <v>0</v>
      </c>
      <c r="T48" s="469" t="str">
        <f>'Result Entry'!U50</f>
        <v/>
      </c>
      <c r="U48" s="469" t="str">
        <f>'Result Entry'!V50</f>
        <v/>
      </c>
      <c r="V48" s="423" t="str">
        <f>IF('Result Entry'!$ES50="Failed","F",IF(AND('Result Entry'!$ES50="supp.",S48&lt;36),"S",'Result Entry'!W50))</f>
        <v/>
      </c>
      <c r="W48" s="422">
        <f>'Result Entry'!X50</f>
        <v>0</v>
      </c>
      <c r="X48" s="195">
        <f>'Result Entry'!Y50</f>
        <v>0</v>
      </c>
      <c r="Y48" s="195">
        <f>'Result Entry'!Z50</f>
        <v>0</v>
      </c>
      <c r="Z48" s="207">
        <f>'Result Entry'!AA50</f>
        <v>0</v>
      </c>
      <c r="AA48" s="195">
        <f>'Result Entry'!AB50</f>
        <v>0</v>
      </c>
      <c r="AB48" s="207">
        <f>'Result Entry'!AC50</f>
        <v>0</v>
      </c>
      <c r="AC48" s="195">
        <f>'Result Entry'!AD50</f>
        <v>0</v>
      </c>
      <c r="AD48" s="208">
        <f>'Result Entry'!AE50</f>
        <v>0</v>
      </c>
      <c r="AE48" s="408">
        <f>'Result Entry'!AF50</f>
        <v>0</v>
      </c>
      <c r="AF48" s="469" t="str">
        <f>'Result Entry'!AG50</f>
        <v/>
      </c>
      <c r="AG48" s="469" t="str">
        <f>'Result Entry'!AH50</f>
        <v/>
      </c>
      <c r="AH48" s="423" t="str">
        <f>IF('Result Entry'!$ES50="Failed","F",IF(AND('Result Entry'!$ES50="supp.",AE48&lt;36),"S",'Result Entry'!AI50))</f>
        <v/>
      </c>
      <c r="AI48" s="422">
        <f>'Result Entry'!AJ50</f>
        <v>0</v>
      </c>
      <c r="AJ48" s="195">
        <f>'Result Entry'!AK50</f>
        <v>0</v>
      </c>
      <c r="AK48" s="195">
        <f>'Result Entry'!AL50</f>
        <v>0</v>
      </c>
      <c r="AL48" s="207">
        <f>'Result Entry'!AM50</f>
        <v>0</v>
      </c>
      <c r="AM48" s="195">
        <f>'Result Entry'!AN50</f>
        <v>0</v>
      </c>
      <c r="AN48" s="207">
        <f>'Result Entry'!AO50</f>
        <v>0</v>
      </c>
      <c r="AO48" s="195">
        <f>'Result Entry'!AP50</f>
        <v>0</v>
      </c>
      <c r="AP48" s="208">
        <f>'Result Entry'!AQ50</f>
        <v>0</v>
      </c>
      <c r="AQ48" s="408">
        <f>'Result Entry'!AR50</f>
        <v>0</v>
      </c>
      <c r="AR48" s="469" t="str">
        <f>'Result Entry'!AS50</f>
        <v/>
      </c>
      <c r="AS48" s="469" t="str">
        <f>'Result Entry'!AT50</f>
        <v/>
      </c>
      <c r="AT48" s="423" t="str">
        <f>IF('Result Entry'!$ES50="Failed","F",IF(AND('Result Entry'!$ES50="supp.",AQ48&lt;36),"S",'Result Entry'!AU50))</f>
        <v/>
      </c>
      <c r="AU48" s="422">
        <f>'Result Entry'!AV50</f>
        <v>0</v>
      </c>
      <c r="AV48" s="195">
        <f>'Result Entry'!AW50</f>
        <v>0</v>
      </c>
      <c r="AW48" s="195">
        <f>'Result Entry'!AX50</f>
        <v>0</v>
      </c>
      <c r="AX48" s="207">
        <f>'Result Entry'!AY50</f>
        <v>0</v>
      </c>
      <c r="AY48" s="195">
        <f>'Result Entry'!AZ50</f>
        <v>0</v>
      </c>
      <c r="AZ48" s="207">
        <f>'Result Entry'!BA50</f>
        <v>0</v>
      </c>
      <c r="BA48" s="195">
        <f>'Result Entry'!BB50</f>
        <v>0</v>
      </c>
      <c r="BB48" s="208">
        <f>'Result Entry'!BC50</f>
        <v>0</v>
      </c>
      <c r="BC48" s="408">
        <f>'Result Entry'!BD50</f>
        <v>0</v>
      </c>
      <c r="BD48" s="469" t="str">
        <f>'Result Entry'!BE50</f>
        <v/>
      </c>
      <c r="BE48" s="469" t="str">
        <f>'Result Entry'!BF50</f>
        <v/>
      </c>
      <c r="BF48" s="423" t="str">
        <f>IF('Result Entry'!$ES50="Failed","F",IF(AND('Result Entry'!$ES50="supp.",BC48&lt;36),"S",'Result Entry'!BG50))</f>
        <v/>
      </c>
      <c r="BG48" s="422">
        <f>'Result Entry'!BH50</f>
        <v>0</v>
      </c>
      <c r="BH48" s="195">
        <f>'Result Entry'!BI50</f>
        <v>0</v>
      </c>
      <c r="BI48" s="195">
        <f>'Result Entry'!BJ50</f>
        <v>0</v>
      </c>
      <c r="BJ48" s="207">
        <f>'Result Entry'!BK50</f>
        <v>0</v>
      </c>
      <c r="BK48" s="195">
        <f>'Result Entry'!BL50</f>
        <v>0</v>
      </c>
      <c r="BL48" s="207">
        <f>'Result Entry'!BM50</f>
        <v>0</v>
      </c>
      <c r="BM48" s="195">
        <f>'Result Entry'!BN50</f>
        <v>0</v>
      </c>
      <c r="BN48" s="208">
        <f>'Result Entry'!BO50</f>
        <v>0</v>
      </c>
      <c r="BO48" s="408">
        <f>'Result Entry'!BP50</f>
        <v>0</v>
      </c>
      <c r="BP48" s="469" t="str">
        <f>'Result Entry'!BQ50</f>
        <v/>
      </c>
      <c r="BQ48" s="469" t="str">
        <f>'Result Entry'!BR50</f>
        <v/>
      </c>
      <c r="BR48" s="423" t="str">
        <f>IF('Result Entry'!$ES50="Failed","F",IF(AND('Result Entry'!$ES50="supp.",BO48&lt;36),"S",'Result Entry'!BS50))</f>
        <v/>
      </c>
      <c r="BS48" s="422">
        <f>'Result Entry'!BT50</f>
        <v>0</v>
      </c>
      <c r="BT48" s="195">
        <f>'Result Entry'!BU50</f>
        <v>0</v>
      </c>
      <c r="BU48" s="195">
        <f>'Result Entry'!BV50</f>
        <v>0</v>
      </c>
      <c r="BV48" s="207">
        <f>'Result Entry'!BW50</f>
        <v>0</v>
      </c>
      <c r="BW48" s="195">
        <f>'Result Entry'!BX50</f>
        <v>0</v>
      </c>
      <c r="BX48" s="207">
        <f>'Result Entry'!BY50</f>
        <v>0</v>
      </c>
      <c r="BY48" s="195">
        <f>'Result Entry'!BZ50</f>
        <v>0</v>
      </c>
      <c r="BZ48" s="208">
        <f>'Result Entry'!CA50</f>
        <v>0</v>
      </c>
      <c r="CA48" s="408">
        <f>'Result Entry'!CB50</f>
        <v>0</v>
      </c>
      <c r="CB48" s="469" t="str">
        <f>'Result Entry'!CC50</f>
        <v/>
      </c>
      <c r="CC48" s="469" t="str">
        <f>'Result Entry'!CD50</f>
        <v/>
      </c>
      <c r="CD48" s="423" t="str">
        <f>IF('Result Entry'!$ES50="Failed","F",IF(AND('Result Entry'!$ES50="supp.",CA48&lt;36),"S",'Result Entry'!CE50))</f>
        <v/>
      </c>
      <c r="CE48" s="194">
        <f>'Result Entry'!CF50</f>
        <v>0</v>
      </c>
      <c r="CF48" s="415">
        <f>'Result Entry'!CG50</f>
        <v>0</v>
      </c>
      <c r="CG48" s="195">
        <f>'Result Entry'!CH50</f>
        <v>0</v>
      </c>
      <c r="CH48" s="207">
        <f>'Result Entry'!CI50</f>
        <v>0</v>
      </c>
      <c r="CI48" s="207">
        <f>'Result Entry'!CJ50</f>
        <v>0</v>
      </c>
      <c r="CJ48" s="195">
        <f>'Result Entry'!CK50</f>
        <v>0</v>
      </c>
      <c r="CK48" s="195">
        <f>'Result Entry'!CL50</f>
        <v>0</v>
      </c>
      <c r="CL48" s="207">
        <f>'Result Entry'!CM50</f>
        <v>0</v>
      </c>
      <c r="CM48" s="195">
        <f>'Result Entry'!CN50</f>
        <v>0</v>
      </c>
      <c r="CN48" s="195">
        <f>'Result Entry'!CO50</f>
        <v>0</v>
      </c>
      <c r="CO48" s="208">
        <f>'Result Entry'!CP50</f>
        <v>0</v>
      </c>
      <c r="CP48" s="208">
        <f>'Result Entry'!CQ50</f>
        <v>0</v>
      </c>
      <c r="CQ48" s="212" t="str">
        <f>'Result Entry'!CR50</f>
        <v/>
      </c>
      <c r="CR48" s="194">
        <f>'Result Entry'!CS50</f>
        <v>0</v>
      </c>
      <c r="CS48" s="415">
        <f>'Result Entry'!CT50</f>
        <v>0</v>
      </c>
      <c r="CT48" s="454">
        <f>'Result Entry'!CU50</f>
        <v>0</v>
      </c>
      <c r="CU48" s="195">
        <f>'Result Entry'!CV50</f>
        <v>0</v>
      </c>
      <c r="CV48" s="195">
        <f>'Result Entry'!CW50</f>
        <v>0</v>
      </c>
      <c r="CW48" s="207">
        <f>'Result Entry'!CX50</f>
        <v>0</v>
      </c>
      <c r="CX48" s="195">
        <f>'Result Entry'!CY50</f>
        <v>0</v>
      </c>
      <c r="CY48" s="195">
        <f>'Result Entry'!CZ50</f>
        <v>0</v>
      </c>
      <c r="CZ48" s="195" t="str">
        <f>'Result Entry'!DA50</f>
        <v/>
      </c>
      <c r="DA48" s="195">
        <f>'Result Entry'!DB50</f>
        <v>0</v>
      </c>
      <c r="DB48" s="207">
        <f>'Result Entry'!DC50</f>
        <v>0</v>
      </c>
      <c r="DC48" s="207">
        <f>'Result Entry'!DD50</f>
        <v>0</v>
      </c>
      <c r="DD48" s="195">
        <f>'Result Entry'!DE50</f>
        <v>0</v>
      </c>
      <c r="DE48" s="195">
        <f>'Result Entry'!DF50</f>
        <v>0</v>
      </c>
      <c r="DF48" s="207">
        <f>'Result Entry'!DG50</f>
        <v>0</v>
      </c>
      <c r="DG48" s="195">
        <f>'Result Entry'!DH50</f>
        <v>0</v>
      </c>
      <c r="DH48" s="195">
        <f>'Result Entry'!DI50</f>
        <v>0</v>
      </c>
      <c r="DI48" s="207">
        <f>'Result Entry'!DJ50</f>
        <v>0</v>
      </c>
      <c r="DJ48" s="207">
        <f>'Result Entry'!DK50</f>
        <v>0</v>
      </c>
      <c r="DK48" s="207">
        <f>'Result Entry'!DL50</f>
        <v>0</v>
      </c>
      <c r="DL48" s="208">
        <f>'Result Entry'!DM50</f>
        <v>0</v>
      </c>
      <c r="DM48" s="208">
        <f>'Result Entry'!DN50</f>
        <v>0</v>
      </c>
      <c r="DN48" s="212" t="str">
        <f>'Result Entry'!DO50</f>
        <v/>
      </c>
      <c r="DO48" s="194">
        <f>'Result Entry'!DP50</f>
        <v>0</v>
      </c>
      <c r="DP48" s="195">
        <f>'Result Entry'!DQ50</f>
        <v>0</v>
      </c>
      <c r="DQ48" s="195">
        <f>'Result Entry'!DR50</f>
        <v>0</v>
      </c>
      <c r="DR48" s="195">
        <f>'Result Entry'!DS50</f>
        <v>0</v>
      </c>
      <c r="DS48" s="195">
        <f>'Result Entry'!DT50</f>
        <v>0</v>
      </c>
      <c r="DT48" s="209" t="str">
        <f>'Result Entry'!DU50</f>
        <v/>
      </c>
      <c r="DU48" s="194">
        <f>'Result Entry'!DV50</f>
        <v>0</v>
      </c>
      <c r="DV48" s="195">
        <f>'Result Entry'!DW50</f>
        <v>0</v>
      </c>
      <c r="DW48" s="195">
        <f>'Result Entry'!DX50</f>
        <v>0</v>
      </c>
      <c r="DX48" s="195">
        <f>'Result Entry'!DY50</f>
        <v>0</v>
      </c>
      <c r="DY48" s="195">
        <f>'Result Entry'!DZ50</f>
        <v>0</v>
      </c>
      <c r="DZ48" s="197" t="str">
        <f>'Result Entry'!EA50</f>
        <v/>
      </c>
      <c r="EA48" s="194">
        <f>'Result Entry'!EB50</f>
        <v>0</v>
      </c>
      <c r="EB48" s="195">
        <f>'Result Entry'!EC50</f>
        <v>0</v>
      </c>
      <c r="EC48" s="207">
        <f>'Result Entry'!ED50</f>
        <v>0</v>
      </c>
      <c r="ED48" s="195">
        <f>'Result Entry'!EE50</f>
        <v>0</v>
      </c>
      <c r="EE48" s="207">
        <f>'Result Entry'!EF50</f>
        <v>0</v>
      </c>
      <c r="EF48" s="195">
        <f>'Result Entry'!EG50</f>
        <v>0</v>
      </c>
      <c r="EG48" s="195">
        <f>'Result Entry'!EH50</f>
        <v>0</v>
      </c>
      <c r="EH48" s="207">
        <f>'Result Entry'!EI50</f>
        <v>0</v>
      </c>
      <c r="EI48" s="208">
        <f>'Result Entry'!EJ50</f>
        <v>0</v>
      </c>
      <c r="EJ48" s="212" t="str">
        <f>'Result Entry'!EK50</f>
        <v/>
      </c>
      <c r="EK48" s="194">
        <f>'Result Entry'!EL50</f>
        <v>0</v>
      </c>
      <c r="EL48" s="195">
        <f>'Result Entry'!EM50</f>
        <v>0</v>
      </c>
      <c r="EM48" s="198" t="str">
        <f>'Result Entry'!EN50</f>
        <v/>
      </c>
      <c r="EN48" s="194" t="str">
        <f>'Result Entry'!EO50</f>
        <v/>
      </c>
      <c r="EO48" s="195" t="str">
        <f>'Result Entry'!EP50</f>
        <v/>
      </c>
      <c r="EP48" s="199" t="str">
        <f>'Result Entry'!EQ50</f>
        <v/>
      </c>
      <c r="EQ48" s="195" t="str">
        <f>'Result Entry'!ER50</f>
        <v/>
      </c>
      <c r="ER48" s="195" t="str">
        <f>'Result Entry'!ES50</f>
        <v/>
      </c>
      <c r="ES48" s="195" t="str">
        <f>'Result Entry'!ET50</f>
        <v/>
      </c>
      <c r="ET48" s="196" t="str">
        <f>'Result Entry'!EU50</f>
        <v/>
      </c>
      <c r="EU48" s="200" t="str">
        <f>'Result Entry'!EX50</f>
        <v/>
      </c>
    </row>
    <row r="49" spans="1:151" s="201" customFormat="1" ht="17.25" customHeight="1">
      <c r="A49" s="1267"/>
      <c r="B49" s="194">
        <f t="shared" si="1"/>
        <v>0</v>
      </c>
      <c r="C49" s="195">
        <f>'Result Entry'!D51</f>
        <v>0</v>
      </c>
      <c r="D49" s="195">
        <f>'Result Entry'!E51</f>
        <v>0</v>
      </c>
      <c r="E49" s="195">
        <f>'Result Entry'!F51</f>
        <v>0</v>
      </c>
      <c r="F49" s="195">
        <f>'Result Entry'!$G51</f>
        <v>0</v>
      </c>
      <c r="G49" s="195">
        <f>'Result Entry'!$H51</f>
        <v>0</v>
      </c>
      <c r="H49" s="195">
        <f>'Result Entry'!I51</f>
        <v>0</v>
      </c>
      <c r="I49" s="195">
        <f>'Result Entry'!J51</f>
        <v>0</v>
      </c>
      <c r="J49" s="413">
        <f>'Result Entry'!K51</f>
        <v>0</v>
      </c>
      <c r="K49" s="422">
        <f>'Result Entry'!L51</f>
        <v>0</v>
      </c>
      <c r="L49" s="195">
        <f>'Result Entry'!M51</f>
        <v>0</v>
      </c>
      <c r="M49" s="195">
        <f>'Result Entry'!N51</f>
        <v>0</v>
      </c>
      <c r="N49" s="207">
        <f>'Result Entry'!O51</f>
        <v>0</v>
      </c>
      <c r="O49" s="195">
        <f>'Result Entry'!P51</f>
        <v>0</v>
      </c>
      <c r="P49" s="207">
        <f>'Result Entry'!Q51</f>
        <v>0</v>
      </c>
      <c r="Q49" s="195">
        <f>'Result Entry'!R51</f>
        <v>0</v>
      </c>
      <c r="R49" s="208">
        <f>'Result Entry'!S51</f>
        <v>0</v>
      </c>
      <c r="S49" s="408">
        <f>'Result Entry'!T51</f>
        <v>0</v>
      </c>
      <c r="T49" s="469" t="str">
        <f>'Result Entry'!U51</f>
        <v/>
      </c>
      <c r="U49" s="469" t="str">
        <f>'Result Entry'!V51</f>
        <v/>
      </c>
      <c r="V49" s="423" t="str">
        <f>IF('Result Entry'!$ES51="Failed","F",IF(AND('Result Entry'!$ES51="supp.",S49&lt;36),"S",'Result Entry'!W51))</f>
        <v/>
      </c>
      <c r="W49" s="422">
        <f>'Result Entry'!X51</f>
        <v>0</v>
      </c>
      <c r="X49" s="195">
        <f>'Result Entry'!Y51</f>
        <v>0</v>
      </c>
      <c r="Y49" s="195">
        <f>'Result Entry'!Z51</f>
        <v>0</v>
      </c>
      <c r="Z49" s="207">
        <f>'Result Entry'!AA51</f>
        <v>0</v>
      </c>
      <c r="AA49" s="195">
        <f>'Result Entry'!AB51</f>
        <v>0</v>
      </c>
      <c r="AB49" s="207">
        <f>'Result Entry'!AC51</f>
        <v>0</v>
      </c>
      <c r="AC49" s="195">
        <f>'Result Entry'!AD51</f>
        <v>0</v>
      </c>
      <c r="AD49" s="208">
        <f>'Result Entry'!AE51</f>
        <v>0</v>
      </c>
      <c r="AE49" s="408">
        <f>'Result Entry'!AF51</f>
        <v>0</v>
      </c>
      <c r="AF49" s="469" t="str">
        <f>'Result Entry'!AG51</f>
        <v/>
      </c>
      <c r="AG49" s="469" t="str">
        <f>'Result Entry'!AH51</f>
        <v/>
      </c>
      <c r="AH49" s="423" t="str">
        <f>IF('Result Entry'!$ES51="Failed","F",IF(AND('Result Entry'!$ES51="supp.",AE49&lt;36),"S",'Result Entry'!AI51))</f>
        <v/>
      </c>
      <c r="AI49" s="422">
        <f>'Result Entry'!AJ51</f>
        <v>0</v>
      </c>
      <c r="AJ49" s="195">
        <f>'Result Entry'!AK51</f>
        <v>0</v>
      </c>
      <c r="AK49" s="195">
        <f>'Result Entry'!AL51</f>
        <v>0</v>
      </c>
      <c r="AL49" s="207">
        <f>'Result Entry'!AM51</f>
        <v>0</v>
      </c>
      <c r="AM49" s="195">
        <f>'Result Entry'!AN51</f>
        <v>0</v>
      </c>
      <c r="AN49" s="207">
        <f>'Result Entry'!AO51</f>
        <v>0</v>
      </c>
      <c r="AO49" s="195">
        <f>'Result Entry'!AP51</f>
        <v>0</v>
      </c>
      <c r="AP49" s="208">
        <f>'Result Entry'!AQ51</f>
        <v>0</v>
      </c>
      <c r="AQ49" s="408">
        <f>'Result Entry'!AR51</f>
        <v>0</v>
      </c>
      <c r="AR49" s="469" t="str">
        <f>'Result Entry'!AS51</f>
        <v/>
      </c>
      <c r="AS49" s="469" t="str">
        <f>'Result Entry'!AT51</f>
        <v/>
      </c>
      <c r="AT49" s="423" t="str">
        <f>IF('Result Entry'!$ES51="Failed","F",IF(AND('Result Entry'!$ES51="supp.",AQ49&lt;36),"S",'Result Entry'!AU51))</f>
        <v/>
      </c>
      <c r="AU49" s="422">
        <f>'Result Entry'!AV51</f>
        <v>0</v>
      </c>
      <c r="AV49" s="195">
        <f>'Result Entry'!AW51</f>
        <v>0</v>
      </c>
      <c r="AW49" s="195">
        <f>'Result Entry'!AX51</f>
        <v>0</v>
      </c>
      <c r="AX49" s="207">
        <f>'Result Entry'!AY51</f>
        <v>0</v>
      </c>
      <c r="AY49" s="195">
        <f>'Result Entry'!AZ51</f>
        <v>0</v>
      </c>
      <c r="AZ49" s="207">
        <f>'Result Entry'!BA51</f>
        <v>0</v>
      </c>
      <c r="BA49" s="195">
        <f>'Result Entry'!BB51</f>
        <v>0</v>
      </c>
      <c r="BB49" s="208">
        <f>'Result Entry'!BC51</f>
        <v>0</v>
      </c>
      <c r="BC49" s="408">
        <f>'Result Entry'!BD51</f>
        <v>0</v>
      </c>
      <c r="BD49" s="469" t="str">
        <f>'Result Entry'!BE51</f>
        <v/>
      </c>
      <c r="BE49" s="469" t="str">
        <f>'Result Entry'!BF51</f>
        <v/>
      </c>
      <c r="BF49" s="423" t="str">
        <f>IF('Result Entry'!$ES51="Failed","F",IF(AND('Result Entry'!$ES51="supp.",BC49&lt;36),"S",'Result Entry'!BG51))</f>
        <v/>
      </c>
      <c r="BG49" s="422">
        <f>'Result Entry'!BH51</f>
        <v>0</v>
      </c>
      <c r="BH49" s="195">
        <f>'Result Entry'!BI51</f>
        <v>0</v>
      </c>
      <c r="BI49" s="195">
        <f>'Result Entry'!BJ51</f>
        <v>0</v>
      </c>
      <c r="BJ49" s="207">
        <f>'Result Entry'!BK51</f>
        <v>0</v>
      </c>
      <c r="BK49" s="195">
        <f>'Result Entry'!BL51</f>
        <v>0</v>
      </c>
      <c r="BL49" s="207">
        <f>'Result Entry'!BM51</f>
        <v>0</v>
      </c>
      <c r="BM49" s="195">
        <f>'Result Entry'!BN51</f>
        <v>0</v>
      </c>
      <c r="BN49" s="208">
        <f>'Result Entry'!BO51</f>
        <v>0</v>
      </c>
      <c r="BO49" s="408">
        <f>'Result Entry'!BP51</f>
        <v>0</v>
      </c>
      <c r="BP49" s="469" t="str">
        <f>'Result Entry'!BQ51</f>
        <v/>
      </c>
      <c r="BQ49" s="469" t="str">
        <f>'Result Entry'!BR51</f>
        <v/>
      </c>
      <c r="BR49" s="423" t="str">
        <f>IF('Result Entry'!$ES51="Failed","F",IF(AND('Result Entry'!$ES51="supp.",BO49&lt;36),"S",'Result Entry'!BS51))</f>
        <v/>
      </c>
      <c r="BS49" s="422">
        <f>'Result Entry'!BT51</f>
        <v>0</v>
      </c>
      <c r="BT49" s="195">
        <f>'Result Entry'!BU51</f>
        <v>0</v>
      </c>
      <c r="BU49" s="195">
        <f>'Result Entry'!BV51</f>
        <v>0</v>
      </c>
      <c r="BV49" s="207">
        <f>'Result Entry'!BW51</f>
        <v>0</v>
      </c>
      <c r="BW49" s="195">
        <f>'Result Entry'!BX51</f>
        <v>0</v>
      </c>
      <c r="BX49" s="207">
        <f>'Result Entry'!BY51</f>
        <v>0</v>
      </c>
      <c r="BY49" s="195">
        <f>'Result Entry'!BZ51</f>
        <v>0</v>
      </c>
      <c r="BZ49" s="208">
        <f>'Result Entry'!CA51</f>
        <v>0</v>
      </c>
      <c r="CA49" s="408">
        <f>'Result Entry'!CB51</f>
        <v>0</v>
      </c>
      <c r="CB49" s="469" t="str">
        <f>'Result Entry'!CC51</f>
        <v/>
      </c>
      <c r="CC49" s="469" t="str">
        <f>'Result Entry'!CD51</f>
        <v/>
      </c>
      <c r="CD49" s="423" t="str">
        <f>IF('Result Entry'!$ES51="Failed","F",IF(AND('Result Entry'!$ES51="supp.",CA49&lt;36),"S",'Result Entry'!CE51))</f>
        <v/>
      </c>
      <c r="CE49" s="194">
        <f>'Result Entry'!CF51</f>
        <v>0</v>
      </c>
      <c r="CF49" s="415">
        <f>'Result Entry'!CG51</f>
        <v>0</v>
      </c>
      <c r="CG49" s="195">
        <f>'Result Entry'!CH51</f>
        <v>0</v>
      </c>
      <c r="CH49" s="207">
        <f>'Result Entry'!CI51</f>
        <v>0</v>
      </c>
      <c r="CI49" s="207">
        <f>'Result Entry'!CJ51</f>
        <v>0</v>
      </c>
      <c r="CJ49" s="195">
        <f>'Result Entry'!CK51</f>
        <v>0</v>
      </c>
      <c r="CK49" s="195">
        <f>'Result Entry'!CL51</f>
        <v>0</v>
      </c>
      <c r="CL49" s="207">
        <f>'Result Entry'!CM51</f>
        <v>0</v>
      </c>
      <c r="CM49" s="195">
        <f>'Result Entry'!CN51</f>
        <v>0</v>
      </c>
      <c r="CN49" s="195">
        <f>'Result Entry'!CO51</f>
        <v>0</v>
      </c>
      <c r="CO49" s="208">
        <f>'Result Entry'!CP51</f>
        <v>0</v>
      </c>
      <c r="CP49" s="208">
        <f>'Result Entry'!CQ51</f>
        <v>0</v>
      </c>
      <c r="CQ49" s="212" t="str">
        <f>'Result Entry'!CR51</f>
        <v/>
      </c>
      <c r="CR49" s="194">
        <f>'Result Entry'!CS51</f>
        <v>0</v>
      </c>
      <c r="CS49" s="415">
        <f>'Result Entry'!CT51</f>
        <v>0</v>
      </c>
      <c r="CT49" s="454">
        <f>'Result Entry'!CU51</f>
        <v>0</v>
      </c>
      <c r="CU49" s="195">
        <f>'Result Entry'!CV51</f>
        <v>0</v>
      </c>
      <c r="CV49" s="195">
        <f>'Result Entry'!CW51</f>
        <v>0</v>
      </c>
      <c r="CW49" s="207">
        <f>'Result Entry'!CX51</f>
        <v>0</v>
      </c>
      <c r="CX49" s="195">
        <f>'Result Entry'!CY51</f>
        <v>0</v>
      </c>
      <c r="CY49" s="195">
        <f>'Result Entry'!CZ51</f>
        <v>0</v>
      </c>
      <c r="CZ49" s="195" t="str">
        <f>'Result Entry'!DA51</f>
        <v/>
      </c>
      <c r="DA49" s="195">
        <f>'Result Entry'!DB51</f>
        <v>0</v>
      </c>
      <c r="DB49" s="207">
        <f>'Result Entry'!DC51</f>
        <v>0</v>
      </c>
      <c r="DC49" s="207">
        <f>'Result Entry'!DD51</f>
        <v>0</v>
      </c>
      <c r="DD49" s="195">
        <f>'Result Entry'!DE51</f>
        <v>0</v>
      </c>
      <c r="DE49" s="195">
        <f>'Result Entry'!DF51</f>
        <v>0</v>
      </c>
      <c r="DF49" s="207">
        <f>'Result Entry'!DG51</f>
        <v>0</v>
      </c>
      <c r="DG49" s="195">
        <f>'Result Entry'!DH51</f>
        <v>0</v>
      </c>
      <c r="DH49" s="195">
        <f>'Result Entry'!DI51</f>
        <v>0</v>
      </c>
      <c r="DI49" s="207">
        <f>'Result Entry'!DJ51</f>
        <v>0</v>
      </c>
      <c r="DJ49" s="207">
        <f>'Result Entry'!DK51</f>
        <v>0</v>
      </c>
      <c r="DK49" s="207">
        <f>'Result Entry'!DL51</f>
        <v>0</v>
      </c>
      <c r="DL49" s="208">
        <f>'Result Entry'!DM51</f>
        <v>0</v>
      </c>
      <c r="DM49" s="208">
        <f>'Result Entry'!DN51</f>
        <v>0</v>
      </c>
      <c r="DN49" s="212" t="str">
        <f>'Result Entry'!DO51</f>
        <v/>
      </c>
      <c r="DO49" s="194">
        <f>'Result Entry'!DP51</f>
        <v>0</v>
      </c>
      <c r="DP49" s="195">
        <f>'Result Entry'!DQ51</f>
        <v>0</v>
      </c>
      <c r="DQ49" s="195">
        <f>'Result Entry'!DR51</f>
        <v>0</v>
      </c>
      <c r="DR49" s="195">
        <f>'Result Entry'!DS51</f>
        <v>0</v>
      </c>
      <c r="DS49" s="195">
        <f>'Result Entry'!DT51</f>
        <v>0</v>
      </c>
      <c r="DT49" s="209" t="str">
        <f>'Result Entry'!DU51</f>
        <v/>
      </c>
      <c r="DU49" s="194">
        <f>'Result Entry'!DV51</f>
        <v>0</v>
      </c>
      <c r="DV49" s="195">
        <f>'Result Entry'!DW51</f>
        <v>0</v>
      </c>
      <c r="DW49" s="195">
        <f>'Result Entry'!DX51</f>
        <v>0</v>
      </c>
      <c r="DX49" s="195">
        <f>'Result Entry'!DY51</f>
        <v>0</v>
      </c>
      <c r="DY49" s="195">
        <f>'Result Entry'!DZ51</f>
        <v>0</v>
      </c>
      <c r="DZ49" s="197" t="str">
        <f>'Result Entry'!EA51</f>
        <v/>
      </c>
      <c r="EA49" s="194">
        <f>'Result Entry'!EB51</f>
        <v>0</v>
      </c>
      <c r="EB49" s="195">
        <f>'Result Entry'!EC51</f>
        <v>0</v>
      </c>
      <c r="EC49" s="207">
        <f>'Result Entry'!ED51</f>
        <v>0</v>
      </c>
      <c r="ED49" s="195">
        <f>'Result Entry'!EE51</f>
        <v>0</v>
      </c>
      <c r="EE49" s="207">
        <f>'Result Entry'!EF51</f>
        <v>0</v>
      </c>
      <c r="EF49" s="195">
        <f>'Result Entry'!EG51</f>
        <v>0</v>
      </c>
      <c r="EG49" s="195">
        <f>'Result Entry'!EH51</f>
        <v>0</v>
      </c>
      <c r="EH49" s="207">
        <f>'Result Entry'!EI51</f>
        <v>0</v>
      </c>
      <c r="EI49" s="208">
        <f>'Result Entry'!EJ51</f>
        <v>0</v>
      </c>
      <c r="EJ49" s="212" t="str">
        <f>'Result Entry'!EK51</f>
        <v/>
      </c>
      <c r="EK49" s="194">
        <f>'Result Entry'!EL51</f>
        <v>0</v>
      </c>
      <c r="EL49" s="195">
        <f>'Result Entry'!EM51</f>
        <v>0</v>
      </c>
      <c r="EM49" s="198" t="str">
        <f>'Result Entry'!EN51</f>
        <v/>
      </c>
      <c r="EN49" s="194" t="str">
        <f>'Result Entry'!EO51</f>
        <v/>
      </c>
      <c r="EO49" s="195" t="str">
        <f>'Result Entry'!EP51</f>
        <v/>
      </c>
      <c r="EP49" s="199" t="str">
        <f>'Result Entry'!EQ51</f>
        <v/>
      </c>
      <c r="EQ49" s="195" t="str">
        <f>'Result Entry'!ER51</f>
        <v/>
      </c>
      <c r="ER49" s="195" t="str">
        <f>'Result Entry'!ES51</f>
        <v/>
      </c>
      <c r="ES49" s="195" t="str">
        <f>'Result Entry'!ET51</f>
        <v/>
      </c>
      <c r="ET49" s="196" t="str">
        <f>'Result Entry'!EU51</f>
        <v/>
      </c>
      <c r="EU49" s="200" t="str">
        <f>'Result Entry'!EX51</f>
        <v/>
      </c>
    </row>
    <row r="50" spans="1:151" s="201" customFormat="1" ht="17.25" customHeight="1">
      <c r="A50" s="1267"/>
      <c r="B50" s="194">
        <f t="shared" si="1"/>
        <v>0</v>
      </c>
      <c r="C50" s="195">
        <f>'Result Entry'!D52</f>
        <v>0</v>
      </c>
      <c r="D50" s="195">
        <f>'Result Entry'!E52</f>
        <v>0</v>
      </c>
      <c r="E50" s="195">
        <f>'Result Entry'!F52</f>
        <v>0</v>
      </c>
      <c r="F50" s="195">
        <f>'Result Entry'!$G52</f>
        <v>0</v>
      </c>
      <c r="G50" s="195">
        <f>'Result Entry'!$H52</f>
        <v>0</v>
      </c>
      <c r="H50" s="195">
        <f>'Result Entry'!I52</f>
        <v>0</v>
      </c>
      <c r="I50" s="195">
        <f>'Result Entry'!J52</f>
        <v>0</v>
      </c>
      <c r="J50" s="413">
        <f>'Result Entry'!K52</f>
        <v>0</v>
      </c>
      <c r="K50" s="422">
        <f>'Result Entry'!L52</f>
        <v>0</v>
      </c>
      <c r="L50" s="195">
        <f>'Result Entry'!M52</f>
        <v>0</v>
      </c>
      <c r="M50" s="195">
        <f>'Result Entry'!N52</f>
        <v>0</v>
      </c>
      <c r="N50" s="207">
        <f>'Result Entry'!O52</f>
        <v>0</v>
      </c>
      <c r="O50" s="195">
        <f>'Result Entry'!P52</f>
        <v>0</v>
      </c>
      <c r="P50" s="207">
        <f>'Result Entry'!Q52</f>
        <v>0</v>
      </c>
      <c r="Q50" s="195">
        <f>'Result Entry'!R52</f>
        <v>0</v>
      </c>
      <c r="R50" s="208">
        <f>'Result Entry'!S52</f>
        <v>0</v>
      </c>
      <c r="S50" s="408">
        <f>'Result Entry'!T52</f>
        <v>0</v>
      </c>
      <c r="T50" s="469" t="str">
        <f>'Result Entry'!U52</f>
        <v/>
      </c>
      <c r="U50" s="469" t="str">
        <f>'Result Entry'!V52</f>
        <v/>
      </c>
      <c r="V50" s="423" t="str">
        <f>IF('Result Entry'!$ES52="Failed","F",IF(AND('Result Entry'!$ES52="supp.",S50&lt;36),"S",'Result Entry'!W52))</f>
        <v/>
      </c>
      <c r="W50" s="422">
        <f>'Result Entry'!X52</f>
        <v>0</v>
      </c>
      <c r="X50" s="195">
        <f>'Result Entry'!Y52</f>
        <v>0</v>
      </c>
      <c r="Y50" s="195">
        <f>'Result Entry'!Z52</f>
        <v>0</v>
      </c>
      <c r="Z50" s="207">
        <f>'Result Entry'!AA52</f>
        <v>0</v>
      </c>
      <c r="AA50" s="195">
        <f>'Result Entry'!AB52</f>
        <v>0</v>
      </c>
      <c r="AB50" s="207">
        <f>'Result Entry'!AC52</f>
        <v>0</v>
      </c>
      <c r="AC50" s="195">
        <f>'Result Entry'!AD52</f>
        <v>0</v>
      </c>
      <c r="AD50" s="208">
        <f>'Result Entry'!AE52</f>
        <v>0</v>
      </c>
      <c r="AE50" s="408">
        <f>'Result Entry'!AF52</f>
        <v>0</v>
      </c>
      <c r="AF50" s="469" t="str">
        <f>'Result Entry'!AG52</f>
        <v/>
      </c>
      <c r="AG50" s="469" t="str">
        <f>'Result Entry'!AH52</f>
        <v/>
      </c>
      <c r="AH50" s="423" t="str">
        <f>IF('Result Entry'!$ES52="Failed","F",IF(AND('Result Entry'!$ES52="supp.",AE50&lt;36),"S",'Result Entry'!AI52))</f>
        <v/>
      </c>
      <c r="AI50" s="422">
        <f>'Result Entry'!AJ52</f>
        <v>0</v>
      </c>
      <c r="AJ50" s="195">
        <f>'Result Entry'!AK52</f>
        <v>0</v>
      </c>
      <c r="AK50" s="195">
        <f>'Result Entry'!AL52</f>
        <v>0</v>
      </c>
      <c r="AL50" s="207">
        <f>'Result Entry'!AM52</f>
        <v>0</v>
      </c>
      <c r="AM50" s="195">
        <f>'Result Entry'!AN52</f>
        <v>0</v>
      </c>
      <c r="AN50" s="207">
        <f>'Result Entry'!AO52</f>
        <v>0</v>
      </c>
      <c r="AO50" s="195">
        <f>'Result Entry'!AP52</f>
        <v>0</v>
      </c>
      <c r="AP50" s="208">
        <f>'Result Entry'!AQ52</f>
        <v>0</v>
      </c>
      <c r="AQ50" s="408">
        <f>'Result Entry'!AR52</f>
        <v>0</v>
      </c>
      <c r="AR50" s="469" t="str">
        <f>'Result Entry'!AS52</f>
        <v/>
      </c>
      <c r="AS50" s="469" t="str">
        <f>'Result Entry'!AT52</f>
        <v/>
      </c>
      <c r="AT50" s="423" t="str">
        <f>IF('Result Entry'!$ES52="Failed","F",IF(AND('Result Entry'!$ES52="supp.",AQ50&lt;36),"S",'Result Entry'!AU52))</f>
        <v/>
      </c>
      <c r="AU50" s="422">
        <f>'Result Entry'!AV52</f>
        <v>0</v>
      </c>
      <c r="AV50" s="195">
        <f>'Result Entry'!AW52</f>
        <v>0</v>
      </c>
      <c r="AW50" s="195">
        <f>'Result Entry'!AX52</f>
        <v>0</v>
      </c>
      <c r="AX50" s="207">
        <f>'Result Entry'!AY52</f>
        <v>0</v>
      </c>
      <c r="AY50" s="195">
        <f>'Result Entry'!AZ52</f>
        <v>0</v>
      </c>
      <c r="AZ50" s="207">
        <f>'Result Entry'!BA52</f>
        <v>0</v>
      </c>
      <c r="BA50" s="195">
        <f>'Result Entry'!BB52</f>
        <v>0</v>
      </c>
      <c r="BB50" s="208">
        <f>'Result Entry'!BC52</f>
        <v>0</v>
      </c>
      <c r="BC50" s="408">
        <f>'Result Entry'!BD52</f>
        <v>0</v>
      </c>
      <c r="BD50" s="469" t="str">
        <f>'Result Entry'!BE52</f>
        <v/>
      </c>
      <c r="BE50" s="469" t="str">
        <f>'Result Entry'!BF52</f>
        <v/>
      </c>
      <c r="BF50" s="423" t="str">
        <f>IF('Result Entry'!$ES52="Failed","F",IF(AND('Result Entry'!$ES52="supp.",BC50&lt;36),"S",'Result Entry'!BG52))</f>
        <v/>
      </c>
      <c r="BG50" s="422">
        <f>'Result Entry'!BH52</f>
        <v>0</v>
      </c>
      <c r="BH50" s="195">
        <f>'Result Entry'!BI52</f>
        <v>0</v>
      </c>
      <c r="BI50" s="195">
        <f>'Result Entry'!BJ52</f>
        <v>0</v>
      </c>
      <c r="BJ50" s="207">
        <f>'Result Entry'!BK52</f>
        <v>0</v>
      </c>
      <c r="BK50" s="195">
        <f>'Result Entry'!BL52</f>
        <v>0</v>
      </c>
      <c r="BL50" s="207">
        <f>'Result Entry'!BM52</f>
        <v>0</v>
      </c>
      <c r="BM50" s="195">
        <f>'Result Entry'!BN52</f>
        <v>0</v>
      </c>
      <c r="BN50" s="208">
        <f>'Result Entry'!BO52</f>
        <v>0</v>
      </c>
      <c r="BO50" s="408">
        <f>'Result Entry'!BP52</f>
        <v>0</v>
      </c>
      <c r="BP50" s="469" t="str">
        <f>'Result Entry'!BQ52</f>
        <v/>
      </c>
      <c r="BQ50" s="469" t="str">
        <f>'Result Entry'!BR52</f>
        <v/>
      </c>
      <c r="BR50" s="423" t="str">
        <f>IF('Result Entry'!$ES52="Failed","F",IF(AND('Result Entry'!$ES52="supp.",BO50&lt;36),"S",'Result Entry'!BS52))</f>
        <v/>
      </c>
      <c r="BS50" s="422">
        <f>'Result Entry'!BT52</f>
        <v>0</v>
      </c>
      <c r="BT50" s="195">
        <f>'Result Entry'!BU52</f>
        <v>0</v>
      </c>
      <c r="BU50" s="195">
        <f>'Result Entry'!BV52</f>
        <v>0</v>
      </c>
      <c r="BV50" s="207">
        <f>'Result Entry'!BW52</f>
        <v>0</v>
      </c>
      <c r="BW50" s="195">
        <f>'Result Entry'!BX52</f>
        <v>0</v>
      </c>
      <c r="BX50" s="207">
        <f>'Result Entry'!BY52</f>
        <v>0</v>
      </c>
      <c r="BY50" s="195">
        <f>'Result Entry'!BZ52</f>
        <v>0</v>
      </c>
      <c r="BZ50" s="208">
        <f>'Result Entry'!CA52</f>
        <v>0</v>
      </c>
      <c r="CA50" s="408">
        <f>'Result Entry'!CB52</f>
        <v>0</v>
      </c>
      <c r="CB50" s="469" t="str">
        <f>'Result Entry'!CC52</f>
        <v/>
      </c>
      <c r="CC50" s="469" t="str">
        <f>'Result Entry'!CD52</f>
        <v/>
      </c>
      <c r="CD50" s="423" t="str">
        <f>IF('Result Entry'!$ES52="Failed","F",IF(AND('Result Entry'!$ES52="supp.",CA50&lt;36),"S",'Result Entry'!CE52))</f>
        <v/>
      </c>
      <c r="CE50" s="194">
        <f>'Result Entry'!CF52</f>
        <v>0</v>
      </c>
      <c r="CF50" s="415">
        <f>'Result Entry'!CG52</f>
        <v>0</v>
      </c>
      <c r="CG50" s="195">
        <f>'Result Entry'!CH52</f>
        <v>0</v>
      </c>
      <c r="CH50" s="207">
        <f>'Result Entry'!CI52</f>
        <v>0</v>
      </c>
      <c r="CI50" s="207">
        <f>'Result Entry'!CJ52</f>
        <v>0</v>
      </c>
      <c r="CJ50" s="195">
        <f>'Result Entry'!CK52</f>
        <v>0</v>
      </c>
      <c r="CK50" s="195">
        <f>'Result Entry'!CL52</f>
        <v>0</v>
      </c>
      <c r="CL50" s="207">
        <f>'Result Entry'!CM52</f>
        <v>0</v>
      </c>
      <c r="CM50" s="195">
        <f>'Result Entry'!CN52</f>
        <v>0</v>
      </c>
      <c r="CN50" s="195">
        <f>'Result Entry'!CO52</f>
        <v>0</v>
      </c>
      <c r="CO50" s="208">
        <f>'Result Entry'!CP52</f>
        <v>0</v>
      </c>
      <c r="CP50" s="208">
        <f>'Result Entry'!CQ52</f>
        <v>0</v>
      </c>
      <c r="CQ50" s="212" t="str">
        <f>'Result Entry'!CR52</f>
        <v/>
      </c>
      <c r="CR50" s="194">
        <f>'Result Entry'!CS52</f>
        <v>0</v>
      </c>
      <c r="CS50" s="415">
        <f>'Result Entry'!CT52</f>
        <v>0</v>
      </c>
      <c r="CT50" s="454">
        <f>'Result Entry'!CU52</f>
        <v>0</v>
      </c>
      <c r="CU50" s="195">
        <f>'Result Entry'!CV52</f>
        <v>0</v>
      </c>
      <c r="CV50" s="195">
        <f>'Result Entry'!CW52</f>
        <v>0</v>
      </c>
      <c r="CW50" s="207">
        <f>'Result Entry'!CX52</f>
        <v>0</v>
      </c>
      <c r="CX50" s="195">
        <f>'Result Entry'!CY52</f>
        <v>0</v>
      </c>
      <c r="CY50" s="195">
        <f>'Result Entry'!CZ52</f>
        <v>0</v>
      </c>
      <c r="CZ50" s="195" t="str">
        <f>'Result Entry'!DA52</f>
        <v/>
      </c>
      <c r="DA50" s="195">
        <f>'Result Entry'!DB52</f>
        <v>0</v>
      </c>
      <c r="DB50" s="207">
        <f>'Result Entry'!DC52</f>
        <v>0</v>
      </c>
      <c r="DC50" s="207">
        <f>'Result Entry'!DD52</f>
        <v>0</v>
      </c>
      <c r="DD50" s="195">
        <f>'Result Entry'!DE52</f>
        <v>0</v>
      </c>
      <c r="DE50" s="195">
        <f>'Result Entry'!DF52</f>
        <v>0</v>
      </c>
      <c r="DF50" s="207">
        <f>'Result Entry'!DG52</f>
        <v>0</v>
      </c>
      <c r="DG50" s="195">
        <f>'Result Entry'!DH52</f>
        <v>0</v>
      </c>
      <c r="DH50" s="195">
        <f>'Result Entry'!DI52</f>
        <v>0</v>
      </c>
      <c r="DI50" s="207">
        <f>'Result Entry'!DJ52</f>
        <v>0</v>
      </c>
      <c r="DJ50" s="207">
        <f>'Result Entry'!DK52</f>
        <v>0</v>
      </c>
      <c r="DK50" s="207">
        <f>'Result Entry'!DL52</f>
        <v>0</v>
      </c>
      <c r="DL50" s="208">
        <f>'Result Entry'!DM52</f>
        <v>0</v>
      </c>
      <c r="DM50" s="208">
        <f>'Result Entry'!DN52</f>
        <v>0</v>
      </c>
      <c r="DN50" s="212" t="str">
        <f>'Result Entry'!DO52</f>
        <v/>
      </c>
      <c r="DO50" s="194">
        <f>'Result Entry'!DP52</f>
        <v>0</v>
      </c>
      <c r="DP50" s="195">
        <f>'Result Entry'!DQ52</f>
        <v>0</v>
      </c>
      <c r="DQ50" s="195">
        <f>'Result Entry'!DR52</f>
        <v>0</v>
      </c>
      <c r="DR50" s="195">
        <f>'Result Entry'!DS52</f>
        <v>0</v>
      </c>
      <c r="DS50" s="195">
        <f>'Result Entry'!DT52</f>
        <v>0</v>
      </c>
      <c r="DT50" s="209" t="str">
        <f>'Result Entry'!DU52</f>
        <v/>
      </c>
      <c r="DU50" s="194">
        <f>'Result Entry'!DV52</f>
        <v>0</v>
      </c>
      <c r="DV50" s="195">
        <f>'Result Entry'!DW52</f>
        <v>0</v>
      </c>
      <c r="DW50" s="195">
        <f>'Result Entry'!DX52</f>
        <v>0</v>
      </c>
      <c r="DX50" s="195">
        <f>'Result Entry'!DY52</f>
        <v>0</v>
      </c>
      <c r="DY50" s="195">
        <f>'Result Entry'!DZ52</f>
        <v>0</v>
      </c>
      <c r="DZ50" s="197" t="str">
        <f>'Result Entry'!EA52</f>
        <v/>
      </c>
      <c r="EA50" s="194">
        <f>'Result Entry'!EB52</f>
        <v>0</v>
      </c>
      <c r="EB50" s="195">
        <f>'Result Entry'!EC52</f>
        <v>0</v>
      </c>
      <c r="EC50" s="207">
        <f>'Result Entry'!ED52</f>
        <v>0</v>
      </c>
      <c r="ED50" s="195">
        <f>'Result Entry'!EE52</f>
        <v>0</v>
      </c>
      <c r="EE50" s="207">
        <f>'Result Entry'!EF52</f>
        <v>0</v>
      </c>
      <c r="EF50" s="195">
        <f>'Result Entry'!EG52</f>
        <v>0</v>
      </c>
      <c r="EG50" s="195">
        <f>'Result Entry'!EH52</f>
        <v>0</v>
      </c>
      <c r="EH50" s="207">
        <f>'Result Entry'!EI52</f>
        <v>0</v>
      </c>
      <c r="EI50" s="208">
        <f>'Result Entry'!EJ52</f>
        <v>0</v>
      </c>
      <c r="EJ50" s="212" t="str">
        <f>'Result Entry'!EK52</f>
        <v/>
      </c>
      <c r="EK50" s="194">
        <f>'Result Entry'!EL52</f>
        <v>0</v>
      </c>
      <c r="EL50" s="195">
        <f>'Result Entry'!EM52</f>
        <v>0</v>
      </c>
      <c r="EM50" s="198" t="str">
        <f>'Result Entry'!EN52</f>
        <v/>
      </c>
      <c r="EN50" s="194" t="str">
        <f>'Result Entry'!EO52</f>
        <v/>
      </c>
      <c r="EO50" s="195" t="str">
        <f>'Result Entry'!EP52</f>
        <v/>
      </c>
      <c r="EP50" s="199" t="str">
        <f>'Result Entry'!EQ52</f>
        <v/>
      </c>
      <c r="EQ50" s="195" t="str">
        <f>'Result Entry'!ER52</f>
        <v/>
      </c>
      <c r="ER50" s="195" t="str">
        <f>'Result Entry'!ES52</f>
        <v/>
      </c>
      <c r="ES50" s="195" t="str">
        <f>'Result Entry'!ET52</f>
        <v/>
      </c>
      <c r="ET50" s="196" t="str">
        <f>'Result Entry'!EU52</f>
        <v/>
      </c>
      <c r="EU50" s="200" t="str">
        <f>'Result Entry'!EX52</f>
        <v/>
      </c>
    </row>
    <row r="51" spans="1:151" s="201" customFormat="1" ht="17.25" customHeight="1">
      <c r="A51" s="1267"/>
      <c r="B51" s="194">
        <f t="shared" si="1"/>
        <v>0</v>
      </c>
      <c r="C51" s="195">
        <f>'Result Entry'!D53</f>
        <v>0</v>
      </c>
      <c r="D51" s="195">
        <f>'Result Entry'!E53</f>
        <v>0</v>
      </c>
      <c r="E51" s="195">
        <f>'Result Entry'!F53</f>
        <v>0</v>
      </c>
      <c r="F51" s="195">
        <f>'Result Entry'!$G53</f>
        <v>0</v>
      </c>
      <c r="G51" s="195">
        <f>'Result Entry'!$H53</f>
        <v>0</v>
      </c>
      <c r="H51" s="195">
        <f>'Result Entry'!I53</f>
        <v>0</v>
      </c>
      <c r="I51" s="195">
        <f>'Result Entry'!J53</f>
        <v>0</v>
      </c>
      <c r="J51" s="413">
        <f>'Result Entry'!K53</f>
        <v>0</v>
      </c>
      <c r="K51" s="422">
        <f>'Result Entry'!L53</f>
        <v>0</v>
      </c>
      <c r="L51" s="195">
        <f>'Result Entry'!M53</f>
        <v>0</v>
      </c>
      <c r="M51" s="195">
        <f>'Result Entry'!N53</f>
        <v>0</v>
      </c>
      <c r="N51" s="207">
        <f>'Result Entry'!O53</f>
        <v>0</v>
      </c>
      <c r="O51" s="195">
        <f>'Result Entry'!P53</f>
        <v>0</v>
      </c>
      <c r="P51" s="207">
        <f>'Result Entry'!Q53</f>
        <v>0</v>
      </c>
      <c r="Q51" s="195">
        <f>'Result Entry'!R53</f>
        <v>0</v>
      </c>
      <c r="R51" s="208">
        <f>'Result Entry'!S53</f>
        <v>0</v>
      </c>
      <c r="S51" s="408">
        <f>'Result Entry'!T53</f>
        <v>0</v>
      </c>
      <c r="T51" s="469" t="str">
        <f>'Result Entry'!U53</f>
        <v/>
      </c>
      <c r="U51" s="469" t="str">
        <f>'Result Entry'!V53</f>
        <v/>
      </c>
      <c r="V51" s="423" t="str">
        <f>IF('Result Entry'!$ES53="Failed","F",IF(AND('Result Entry'!$ES53="supp.",S51&lt;36),"S",'Result Entry'!W53))</f>
        <v/>
      </c>
      <c r="W51" s="422">
        <f>'Result Entry'!X53</f>
        <v>0</v>
      </c>
      <c r="X51" s="195">
        <f>'Result Entry'!Y53</f>
        <v>0</v>
      </c>
      <c r="Y51" s="195">
        <f>'Result Entry'!Z53</f>
        <v>0</v>
      </c>
      <c r="Z51" s="207">
        <f>'Result Entry'!AA53</f>
        <v>0</v>
      </c>
      <c r="AA51" s="195">
        <f>'Result Entry'!AB53</f>
        <v>0</v>
      </c>
      <c r="AB51" s="207">
        <f>'Result Entry'!AC53</f>
        <v>0</v>
      </c>
      <c r="AC51" s="195">
        <f>'Result Entry'!AD53</f>
        <v>0</v>
      </c>
      <c r="AD51" s="208">
        <f>'Result Entry'!AE53</f>
        <v>0</v>
      </c>
      <c r="AE51" s="408">
        <f>'Result Entry'!AF53</f>
        <v>0</v>
      </c>
      <c r="AF51" s="469" t="str">
        <f>'Result Entry'!AG53</f>
        <v/>
      </c>
      <c r="AG51" s="469" t="str">
        <f>'Result Entry'!AH53</f>
        <v/>
      </c>
      <c r="AH51" s="423" t="str">
        <f>IF('Result Entry'!$ES53="Failed","F",IF(AND('Result Entry'!$ES53="supp.",AE51&lt;36),"S",'Result Entry'!AI53))</f>
        <v/>
      </c>
      <c r="AI51" s="422">
        <f>'Result Entry'!AJ53</f>
        <v>0</v>
      </c>
      <c r="AJ51" s="195">
        <f>'Result Entry'!AK53</f>
        <v>0</v>
      </c>
      <c r="AK51" s="195">
        <f>'Result Entry'!AL53</f>
        <v>0</v>
      </c>
      <c r="AL51" s="207">
        <f>'Result Entry'!AM53</f>
        <v>0</v>
      </c>
      <c r="AM51" s="195">
        <f>'Result Entry'!AN53</f>
        <v>0</v>
      </c>
      <c r="AN51" s="207">
        <f>'Result Entry'!AO53</f>
        <v>0</v>
      </c>
      <c r="AO51" s="195">
        <f>'Result Entry'!AP53</f>
        <v>0</v>
      </c>
      <c r="AP51" s="208">
        <f>'Result Entry'!AQ53</f>
        <v>0</v>
      </c>
      <c r="AQ51" s="408">
        <f>'Result Entry'!AR53</f>
        <v>0</v>
      </c>
      <c r="AR51" s="469" t="str">
        <f>'Result Entry'!AS53</f>
        <v/>
      </c>
      <c r="AS51" s="469" t="str">
        <f>'Result Entry'!AT53</f>
        <v/>
      </c>
      <c r="AT51" s="423" t="str">
        <f>IF('Result Entry'!$ES53="Failed","F",IF(AND('Result Entry'!$ES53="supp.",AQ51&lt;36),"S",'Result Entry'!AU53))</f>
        <v/>
      </c>
      <c r="AU51" s="422">
        <f>'Result Entry'!AV53</f>
        <v>0</v>
      </c>
      <c r="AV51" s="195">
        <f>'Result Entry'!AW53</f>
        <v>0</v>
      </c>
      <c r="AW51" s="195">
        <f>'Result Entry'!AX53</f>
        <v>0</v>
      </c>
      <c r="AX51" s="207">
        <f>'Result Entry'!AY53</f>
        <v>0</v>
      </c>
      <c r="AY51" s="195">
        <f>'Result Entry'!AZ53</f>
        <v>0</v>
      </c>
      <c r="AZ51" s="207">
        <f>'Result Entry'!BA53</f>
        <v>0</v>
      </c>
      <c r="BA51" s="195">
        <f>'Result Entry'!BB53</f>
        <v>0</v>
      </c>
      <c r="BB51" s="208">
        <f>'Result Entry'!BC53</f>
        <v>0</v>
      </c>
      <c r="BC51" s="408">
        <f>'Result Entry'!BD53</f>
        <v>0</v>
      </c>
      <c r="BD51" s="469" t="str">
        <f>'Result Entry'!BE53</f>
        <v/>
      </c>
      <c r="BE51" s="469" t="str">
        <f>'Result Entry'!BF53</f>
        <v/>
      </c>
      <c r="BF51" s="423" t="str">
        <f>IF('Result Entry'!$ES53="Failed","F",IF(AND('Result Entry'!$ES53="supp.",BC51&lt;36),"S",'Result Entry'!BG53))</f>
        <v/>
      </c>
      <c r="BG51" s="422">
        <f>'Result Entry'!BH53</f>
        <v>0</v>
      </c>
      <c r="BH51" s="195">
        <f>'Result Entry'!BI53</f>
        <v>0</v>
      </c>
      <c r="BI51" s="195">
        <f>'Result Entry'!BJ53</f>
        <v>0</v>
      </c>
      <c r="BJ51" s="207">
        <f>'Result Entry'!BK53</f>
        <v>0</v>
      </c>
      <c r="BK51" s="195">
        <f>'Result Entry'!BL53</f>
        <v>0</v>
      </c>
      <c r="BL51" s="207">
        <f>'Result Entry'!BM53</f>
        <v>0</v>
      </c>
      <c r="BM51" s="195">
        <f>'Result Entry'!BN53</f>
        <v>0</v>
      </c>
      <c r="BN51" s="208">
        <f>'Result Entry'!BO53</f>
        <v>0</v>
      </c>
      <c r="BO51" s="408">
        <f>'Result Entry'!BP53</f>
        <v>0</v>
      </c>
      <c r="BP51" s="469" t="str">
        <f>'Result Entry'!BQ53</f>
        <v/>
      </c>
      <c r="BQ51" s="469" t="str">
        <f>'Result Entry'!BR53</f>
        <v/>
      </c>
      <c r="BR51" s="423" t="str">
        <f>IF('Result Entry'!$ES53="Failed","F",IF(AND('Result Entry'!$ES53="supp.",BO51&lt;36),"S",'Result Entry'!BS53))</f>
        <v/>
      </c>
      <c r="BS51" s="422">
        <f>'Result Entry'!BT53</f>
        <v>0</v>
      </c>
      <c r="BT51" s="195">
        <f>'Result Entry'!BU53</f>
        <v>0</v>
      </c>
      <c r="BU51" s="195">
        <f>'Result Entry'!BV53</f>
        <v>0</v>
      </c>
      <c r="BV51" s="207">
        <f>'Result Entry'!BW53</f>
        <v>0</v>
      </c>
      <c r="BW51" s="195">
        <f>'Result Entry'!BX53</f>
        <v>0</v>
      </c>
      <c r="BX51" s="207">
        <f>'Result Entry'!BY53</f>
        <v>0</v>
      </c>
      <c r="BY51" s="195">
        <f>'Result Entry'!BZ53</f>
        <v>0</v>
      </c>
      <c r="BZ51" s="208">
        <f>'Result Entry'!CA53</f>
        <v>0</v>
      </c>
      <c r="CA51" s="408">
        <f>'Result Entry'!CB53</f>
        <v>0</v>
      </c>
      <c r="CB51" s="469" t="str">
        <f>'Result Entry'!CC53</f>
        <v/>
      </c>
      <c r="CC51" s="469" t="str">
        <f>'Result Entry'!CD53</f>
        <v/>
      </c>
      <c r="CD51" s="423" t="str">
        <f>IF('Result Entry'!$ES53="Failed","F",IF(AND('Result Entry'!$ES53="supp.",CA51&lt;36),"S",'Result Entry'!CE53))</f>
        <v/>
      </c>
      <c r="CE51" s="194">
        <f>'Result Entry'!CF53</f>
        <v>0</v>
      </c>
      <c r="CF51" s="415">
        <f>'Result Entry'!CG53</f>
        <v>0</v>
      </c>
      <c r="CG51" s="195">
        <f>'Result Entry'!CH53</f>
        <v>0</v>
      </c>
      <c r="CH51" s="207">
        <f>'Result Entry'!CI53</f>
        <v>0</v>
      </c>
      <c r="CI51" s="207">
        <f>'Result Entry'!CJ53</f>
        <v>0</v>
      </c>
      <c r="CJ51" s="195">
        <f>'Result Entry'!CK53</f>
        <v>0</v>
      </c>
      <c r="CK51" s="195">
        <f>'Result Entry'!CL53</f>
        <v>0</v>
      </c>
      <c r="CL51" s="207">
        <f>'Result Entry'!CM53</f>
        <v>0</v>
      </c>
      <c r="CM51" s="195">
        <f>'Result Entry'!CN53</f>
        <v>0</v>
      </c>
      <c r="CN51" s="195">
        <f>'Result Entry'!CO53</f>
        <v>0</v>
      </c>
      <c r="CO51" s="208">
        <f>'Result Entry'!CP53</f>
        <v>0</v>
      </c>
      <c r="CP51" s="208">
        <f>'Result Entry'!CQ53</f>
        <v>0</v>
      </c>
      <c r="CQ51" s="212" t="str">
        <f>'Result Entry'!CR53</f>
        <v/>
      </c>
      <c r="CR51" s="194">
        <f>'Result Entry'!CS53</f>
        <v>0</v>
      </c>
      <c r="CS51" s="415">
        <f>'Result Entry'!CT53</f>
        <v>0</v>
      </c>
      <c r="CT51" s="454">
        <f>'Result Entry'!CU53</f>
        <v>0</v>
      </c>
      <c r="CU51" s="195">
        <f>'Result Entry'!CV53</f>
        <v>0</v>
      </c>
      <c r="CV51" s="195">
        <f>'Result Entry'!CW53</f>
        <v>0</v>
      </c>
      <c r="CW51" s="207">
        <f>'Result Entry'!CX53</f>
        <v>0</v>
      </c>
      <c r="CX51" s="195">
        <f>'Result Entry'!CY53</f>
        <v>0</v>
      </c>
      <c r="CY51" s="195">
        <f>'Result Entry'!CZ53</f>
        <v>0</v>
      </c>
      <c r="CZ51" s="195" t="str">
        <f>'Result Entry'!DA53</f>
        <v/>
      </c>
      <c r="DA51" s="195">
        <f>'Result Entry'!DB53</f>
        <v>0</v>
      </c>
      <c r="DB51" s="207">
        <f>'Result Entry'!DC53</f>
        <v>0</v>
      </c>
      <c r="DC51" s="207">
        <f>'Result Entry'!DD53</f>
        <v>0</v>
      </c>
      <c r="DD51" s="195">
        <f>'Result Entry'!DE53</f>
        <v>0</v>
      </c>
      <c r="DE51" s="195">
        <f>'Result Entry'!DF53</f>
        <v>0</v>
      </c>
      <c r="DF51" s="207">
        <f>'Result Entry'!DG53</f>
        <v>0</v>
      </c>
      <c r="DG51" s="195">
        <f>'Result Entry'!DH53</f>
        <v>0</v>
      </c>
      <c r="DH51" s="195">
        <f>'Result Entry'!DI53</f>
        <v>0</v>
      </c>
      <c r="DI51" s="207">
        <f>'Result Entry'!DJ53</f>
        <v>0</v>
      </c>
      <c r="DJ51" s="207">
        <f>'Result Entry'!DK53</f>
        <v>0</v>
      </c>
      <c r="DK51" s="207">
        <f>'Result Entry'!DL53</f>
        <v>0</v>
      </c>
      <c r="DL51" s="208">
        <f>'Result Entry'!DM53</f>
        <v>0</v>
      </c>
      <c r="DM51" s="208">
        <f>'Result Entry'!DN53</f>
        <v>0</v>
      </c>
      <c r="DN51" s="212" t="str">
        <f>'Result Entry'!DO53</f>
        <v/>
      </c>
      <c r="DO51" s="194">
        <f>'Result Entry'!DP53</f>
        <v>0</v>
      </c>
      <c r="DP51" s="195">
        <f>'Result Entry'!DQ53</f>
        <v>0</v>
      </c>
      <c r="DQ51" s="195">
        <f>'Result Entry'!DR53</f>
        <v>0</v>
      </c>
      <c r="DR51" s="195">
        <f>'Result Entry'!DS53</f>
        <v>0</v>
      </c>
      <c r="DS51" s="195">
        <f>'Result Entry'!DT53</f>
        <v>0</v>
      </c>
      <c r="DT51" s="209" t="str">
        <f>'Result Entry'!DU53</f>
        <v/>
      </c>
      <c r="DU51" s="194">
        <f>'Result Entry'!DV53</f>
        <v>0</v>
      </c>
      <c r="DV51" s="195">
        <f>'Result Entry'!DW53</f>
        <v>0</v>
      </c>
      <c r="DW51" s="195">
        <f>'Result Entry'!DX53</f>
        <v>0</v>
      </c>
      <c r="DX51" s="195">
        <f>'Result Entry'!DY53</f>
        <v>0</v>
      </c>
      <c r="DY51" s="195">
        <f>'Result Entry'!DZ53</f>
        <v>0</v>
      </c>
      <c r="DZ51" s="197" t="str">
        <f>'Result Entry'!EA53</f>
        <v/>
      </c>
      <c r="EA51" s="194">
        <f>'Result Entry'!EB53</f>
        <v>0</v>
      </c>
      <c r="EB51" s="195">
        <f>'Result Entry'!EC53</f>
        <v>0</v>
      </c>
      <c r="EC51" s="207">
        <f>'Result Entry'!ED53</f>
        <v>0</v>
      </c>
      <c r="ED51" s="195">
        <f>'Result Entry'!EE53</f>
        <v>0</v>
      </c>
      <c r="EE51" s="207">
        <f>'Result Entry'!EF53</f>
        <v>0</v>
      </c>
      <c r="EF51" s="195">
        <f>'Result Entry'!EG53</f>
        <v>0</v>
      </c>
      <c r="EG51" s="195">
        <f>'Result Entry'!EH53</f>
        <v>0</v>
      </c>
      <c r="EH51" s="207">
        <f>'Result Entry'!EI53</f>
        <v>0</v>
      </c>
      <c r="EI51" s="208">
        <f>'Result Entry'!EJ53</f>
        <v>0</v>
      </c>
      <c r="EJ51" s="212" t="str">
        <f>'Result Entry'!EK53</f>
        <v/>
      </c>
      <c r="EK51" s="194">
        <f>'Result Entry'!EL53</f>
        <v>0</v>
      </c>
      <c r="EL51" s="195">
        <f>'Result Entry'!EM53</f>
        <v>0</v>
      </c>
      <c r="EM51" s="198" t="str">
        <f>'Result Entry'!EN53</f>
        <v/>
      </c>
      <c r="EN51" s="194" t="str">
        <f>'Result Entry'!EO53</f>
        <v/>
      </c>
      <c r="EO51" s="195" t="str">
        <f>'Result Entry'!EP53</f>
        <v/>
      </c>
      <c r="EP51" s="199" t="str">
        <f>'Result Entry'!EQ53</f>
        <v/>
      </c>
      <c r="EQ51" s="195" t="str">
        <f>'Result Entry'!ER53</f>
        <v/>
      </c>
      <c r="ER51" s="195" t="str">
        <f>'Result Entry'!ES53</f>
        <v/>
      </c>
      <c r="ES51" s="195" t="str">
        <f>'Result Entry'!ET53</f>
        <v/>
      </c>
      <c r="ET51" s="196" t="str">
        <f>'Result Entry'!EU53</f>
        <v/>
      </c>
      <c r="EU51" s="200" t="str">
        <f>'Result Entry'!EX53</f>
        <v/>
      </c>
    </row>
    <row r="52" spans="1:151" s="201" customFormat="1" ht="17.25" customHeight="1">
      <c r="A52" s="1267"/>
      <c r="B52" s="194">
        <f t="shared" si="1"/>
        <v>0</v>
      </c>
      <c r="C52" s="195">
        <f>'Result Entry'!D54</f>
        <v>0</v>
      </c>
      <c r="D52" s="195">
        <f>'Result Entry'!E54</f>
        <v>0</v>
      </c>
      <c r="E52" s="195">
        <f>'Result Entry'!F54</f>
        <v>0</v>
      </c>
      <c r="F52" s="195">
        <f>'Result Entry'!$G54</f>
        <v>0</v>
      </c>
      <c r="G52" s="195">
        <f>'Result Entry'!$H54</f>
        <v>0</v>
      </c>
      <c r="H52" s="195">
        <f>'Result Entry'!I54</f>
        <v>0</v>
      </c>
      <c r="I52" s="195">
        <f>'Result Entry'!J54</f>
        <v>0</v>
      </c>
      <c r="J52" s="413">
        <f>'Result Entry'!K54</f>
        <v>0</v>
      </c>
      <c r="K52" s="422">
        <f>'Result Entry'!L54</f>
        <v>0</v>
      </c>
      <c r="L52" s="195">
        <f>'Result Entry'!M54</f>
        <v>0</v>
      </c>
      <c r="M52" s="195">
        <f>'Result Entry'!N54</f>
        <v>0</v>
      </c>
      <c r="N52" s="207">
        <f>'Result Entry'!O54</f>
        <v>0</v>
      </c>
      <c r="O52" s="195">
        <f>'Result Entry'!P54</f>
        <v>0</v>
      </c>
      <c r="P52" s="207">
        <f>'Result Entry'!Q54</f>
        <v>0</v>
      </c>
      <c r="Q52" s="195">
        <f>'Result Entry'!R54</f>
        <v>0</v>
      </c>
      <c r="R52" s="208">
        <f>'Result Entry'!S54</f>
        <v>0</v>
      </c>
      <c r="S52" s="408">
        <f>'Result Entry'!T54</f>
        <v>0</v>
      </c>
      <c r="T52" s="469" t="str">
        <f>'Result Entry'!U54</f>
        <v/>
      </c>
      <c r="U52" s="469" t="str">
        <f>'Result Entry'!V54</f>
        <v/>
      </c>
      <c r="V52" s="423" t="str">
        <f>IF('Result Entry'!$ES54="Failed","F",IF(AND('Result Entry'!$ES54="supp.",S52&lt;36),"S",'Result Entry'!W54))</f>
        <v/>
      </c>
      <c r="W52" s="422">
        <f>'Result Entry'!X54</f>
        <v>0</v>
      </c>
      <c r="X52" s="195">
        <f>'Result Entry'!Y54</f>
        <v>0</v>
      </c>
      <c r="Y52" s="195">
        <f>'Result Entry'!Z54</f>
        <v>0</v>
      </c>
      <c r="Z52" s="207">
        <f>'Result Entry'!AA54</f>
        <v>0</v>
      </c>
      <c r="AA52" s="195">
        <f>'Result Entry'!AB54</f>
        <v>0</v>
      </c>
      <c r="AB52" s="207">
        <f>'Result Entry'!AC54</f>
        <v>0</v>
      </c>
      <c r="AC52" s="195">
        <f>'Result Entry'!AD54</f>
        <v>0</v>
      </c>
      <c r="AD52" s="208">
        <f>'Result Entry'!AE54</f>
        <v>0</v>
      </c>
      <c r="AE52" s="408">
        <f>'Result Entry'!AF54</f>
        <v>0</v>
      </c>
      <c r="AF52" s="469" t="str">
        <f>'Result Entry'!AG54</f>
        <v/>
      </c>
      <c r="AG52" s="469" t="str">
        <f>'Result Entry'!AH54</f>
        <v/>
      </c>
      <c r="AH52" s="423" t="str">
        <f>IF('Result Entry'!$ES54="Failed","F",IF(AND('Result Entry'!$ES54="supp.",AE52&lt;36),"S",'Result Entry'!AI54))</f>
        <v/>
      </c>
      <c r="AI52" s="422">
        <f>'Result Entry'!AJ54</f>
        <v>0</v>
      </c>
      <c r="AJ52" s="195">
        <f>'Result Entry'!AK54</f>
        <v>0</v>
      </c>
      <c r="AK52" s="195">
        <f>'Result Entry'!AL54</f>
        <v>0</v>
      </c>
      <c r="AL52" s="207">
        <f>'Result Entry'!AM54</f>
        <v>0</v>
      </c>
      <c r="AM52" s="195">
        <f>'Result Entry'!AN54</f>
        <v>0</v>
      </c>
      <c r="AN52" s="207">
        <f>'Result Entry'!AO54</f>
        <v>0</v>
      </c>
      <c r="AO52" s="195">
        <f>'Result Entry'!AP54</f>
        <v>0</v>
      </c>
      <c r="AP52" s="208">
        <f>'Result Entry'!AQ54</f>
        <v>0</v>
      </c>
      <c r="AQ52" s="408">
        <f>'Result Entry'!AR54</f>
        <v>0</v>
      </c>
      <c r="AR52" s="469" t="str">
        <f>'Result Entry'!AS54</f>
        <v/>
      </c>
      <c r="AS52" s="469" t="str">
        <f>'Result Entry'!AT54</f>
        <v/>
      </c>
      <c r="AT52" s="423" t="str">
        <f>IF('Result Entry'!$ES54="Failed","F",IF(AND('Result Entry'!$ES54="supp.",AQ52&lt;36),"S",'Result Entry'!AU54))</f>
        <v/>
      </c>
      <c r="AU52" s="422">
        <f>'Result Entry'!AV54</f>
        <v>0</v>
      </c>
      <c r="AV52" s="195">
        <f>'Result Entry'!AW54</f>
        <v>0</v>
      </c>
      <c r="AW52" s="195">
        <f>'Result Entry'!AX54</f>
        <v>0</v>
      </c>
      <c r="AX52" s="207">
        <f>'Result Entry'!AY54</f>
        <v>0</v>
      </c>
      <c r="AY52" s="195">
        <f>'Result Entry'!AZ54</f>
        <v>0</v>
      </c>
      <c r="AZ52" s="207">
        <f>'Result Entry'!BA54</f>
        <v>0</v>
      </c>
      <c r="BA52" s="195">
        <f>'Result Entry'!BB54</f>
        <v>0</v>
      </c>
      <c r="BB52" s="208">
        <f>'Result Entry'!BC54</f>
        <v>0</v>
      </c>
      <c r="BC52" s="408">
        <f>'Result Entry'!BD54</f>
        <v>0</v>
      </c>
      <c r="BD52" s="469" t="str">
        <f>'Result Entry'!BE54</f>
        <v/>
      </c>
      <c r="BE52" s="469" t="str">
        <f>'Result Entry'!BF54</f>
        <v/>
      </c>
      <c r="BF52" s="423" t="str">
        <f>IF('Result Entry'!$ES54="Failed","F",IF(AND('Result Entry'!$ES54="supp.",BC52&lt;36),"S",'Result Entry'!BG54))</f>
        <v/>
      </c>
      <c r="BG52" s="422">
        <f>'Result Entry'!BH54</f>
        <v>0</v>
      </c>
      <c r="BH52" s="195">
        <f>'Result Entry'!BI54</f>
        <v>0</v>
      </c>
      <c r="BI52" s="195">
        <f>'Result Entry'!BJ54</f>
        <v>0</v>
      </c>
      <c r="BJ52" s="207">
        <f>'Result Entry'!BK54</f>
        <v>0</v>
      </c>
      <c r="BK52" s="195">
        <f>'Result Entry'!BL54</f>
        <v>0</v>
      </c>
      <c r="BL52" s="207">
        <f>'Result Entry'!BM54</f>
        <v>0</v>
      </c>
      <c r="BM52" s="195">
        <f>'Result Entry'!BN54</f>
        <v>0</v>
      </c>
      <c r="BN52" s="208">
        <f>'Result Entry'!BO54</f>
        <v>0</v>
      </c>
      <c r="BO52" s="408">
        <f>'Result Entry'!BP54</f>
        <v>0</v>
      </c>
      <c r="BP52" s="469" t="str">
        <f>'Result Entry'!BQ54</f>
        <v/>
      </c>
      <c r="BQ52" s="469" t="str">
        <f>'Result Entry'!BR54</f>
        <v/>
      </c>
      <c r="BR52" s="423" t="str">
        <f>IF('Result Entry'!$ES54="Failed","F",IF(AND('Result Entry'!$ES54="supp.",BO52&lt;36),"S",'Result Entry'!BS54))</f>
        <v/>
      </c>
      <c r="BS52" s="422">
        <f>'Result Entry'!BT54</f>
        <v>0</v>
      </c>
      <c r="BT52" s="195">
        <f>'Result Entry'!BU54</f>
        <v>0</v>
      </c>
      <c r="BU52" s="195">
        <f>'Result Entry'!BV54</f>
        <v>0</v>
      </c>
      <c r="BV52" s="207">
        <f>'Result Entry'!BW54</f>
        <v>0</v>
      </c>
      <c r="BW52" s="195">
        <f>'Result Entry'!BX54</f>
        <v>0</v>
      </c>
      <c r="BX52" s="207">
        <f>'Result Entry'!BY54</f>
        <v>0</v>
      </c>
      <c r="BY52" s="195">
        <f>'Result Entry'!BZ54</f>
        <v>0</v>
      </c>
      <c r="BZ52" s="208">
        <f>'Result Entry'!CA54</f>
        <v>0</v>
      </c>
      <c r="CA52" s="408">
        <f>'Result Entry'!CB54</f>
        <v>0</v>
      </c>
      <c r="CB52" s="469" t="str">
        <f>'Result Entry'!CC54</f>
        <v/>
      </c>
      <c r="CC52" s="469" t="str">
        <f>'Result Entry'!CD54</f>
        <v/>
      </c>
      <c r="CD52" s="423" t="str">
        <f>IF('Result Entry'!$ES54="Failed","F",IF(AND('Result Entry'!$ES54="supp.",CA52&lt;36),"S",'Result Entry'!CE54))</f>
        <v/>
      </c>
      <c r="CE52" s="194">
        <f>'Result Entry'!CF54</f>
        <v>0</v>
      </c>
      <c r="CF52" s="415">
        <f>'Result Entry'!CG54</f>
        <v>0</v>
      </c>
      <c r="CG52" s="195">
        <f>'Result Entry'!CH54</f>
        <v>0</v>
      </c>
      <c r="CH52" s="207">
        <f>'Result Entry'!CI54</f>
        <v>0</v>
      </c>
      <c r="CI52" s="207">
        <f>'Result Entry'!CJ54</f>
        <v>0</v>
      </c>
      <c r="CJ52" s="195">
        <f>'Result Entry'!CK54</f>
        <v>0</v>
      </c>
      <c r="CK52" s="195">
        <f>'Result Entry'!CL54</f>
        <v>0</v>
      </c>
      <c r="CL52" s="207">
        <f>'Result Entry'!CM54</f>
        <v>0</v>
      </c>
      <c r="CM52" s="195">
        <f>'Result Entry'!CN54</f>
        <v>0</v>
      </c>
      <c r="CN52" s="195">
        <f>'Result Entry'!CO54</f>
        <v>0</v>
      </c>
      <c r="CO52" s="208">
        <f>'Result Entry'!CP54</f>
        <v>0</v>
      </c>
      <c r="CP52" s="208">
        <f>'Result Entry'!CQ54</f>
        <v>0</v>
      </c>
      <c r="CQ52" s="212" t="str">
        <f>'Result Entry'!CR54</f>
        <v/>
      </c>
      <c r="CR52" s="194">
        <f>'Result Entry'!CS54</f>
        <v>0</v>
      </c>
      <c r="CS52" s="415">
        <f>'Result Entry'!CT54</f>
        <v>0</v>
      </c>
      <c r="CT52" s="454">
        <f>'Result Entry'!CU54</f>
        <v>0</v>
      </c>
      <c r="CU52" s="195">
        <f>'Result Entry'!CV54</f>
        <v>0</v>
      </c>
      <c r="CV52" s="195">
        <f>'Result Entry'!CW54</f>
        <v>0</v>
      </c>
      <c r="CW52" s="207">
        <f>'Result Entry'!CX54</f>
        <v>0</v>
      </c>
      <c r="CX52" s="195">
        <f>'Result Entry'!CY54</f>
        <v>0</v>
      </c>
      <c r="CY52" s="195">
        <f>'Result Entry'!CZ54</f>
        <v>0</v>
      </c>
      <c r="CZ52" s="195" t="str">
        <f>'Result Entry'!DA54</f>
        <v/>
      </c>
      <c r="DA52" s="195">
        <f>'Result Entry'!DB54</f>
        <v>0</v>
      </c>
      <c r="DB52" s="207">
        <f>'Result Entry'!DC54</f>
        <v>0</v>
      </c>
      <c r="DC52" s="207">
        <f>'Result Entry'!DD54</f>
        <v>0</v>
      </c>
      <c r="DD52" s="195">
        <f>'Result Entry'!DE54</f>
        <v>0</v>
      </c>
      <c r="DE52" s="195">
        <f>'Result Entry'!DF54</f>
        <v>0</v>
      </c>
      <c r="DF52" s="207">
        <f>'Result Entry'!DG54</f>
        <v>0</v>
      </c>
      <c r="DG52" s="195">
        <f>'Result Entry'!DH54</f>
        <v>0</v>
      </c>
      <c r="DH52" s="195">
        <f>'Result Entry'!DI54</f>
        <v>0</v>
      </c>
      <c r="DI52" s="207">
        <f>'Result Entry'!DJ54</f>
        <v>0</v>
      </c>
      <c r="DJ52" s="207">
        <f>'Result Entry'!DK54</f>
        <v>0</v>
      </c>
      <c r="DK52" s="207">
        <f>'Result Entry'!DL54</f>
        <v>0</v>
      </c>
      <c r="DL52" s="208">
        <f>'Result Entry'!DM54</f>
        <v>0</v>
      </c>
      <c r="DM52" s="208">
        <f>'Result Entry'!DN54</f>
        <v>0</v>
      </c>
      <c r="DN52" s="212" t="str">
        <f>'Result Entry'!DO54</f>
        <v/>
      </c>
      <c r="DO52" s="194">
        <f>'Result Entry'!DP54</f>
        <v>0</v>
      </c>
      <c r="DP52" s="195">
        <f>'Result Entry'!DQ54</f>
        <v>0</v>
      </c>
      <c r="DQ52" s="195">
        <f>'Result Entry'!DR54</f>
        <v>0</v>
      </c>
      <c r="DR52" s="195">
        <f>'Result Entry'!DS54</f>
        <v>0</v>
      </c>
      <c r="DS52" s="195">
        <f>'Result Entry'!DT54</f>
        <v>0</v>
      </c>
      <c r="DT52" s="209" t="str">
        <f>'Result Entry'!DU54</f>
        <v/>
      </c>
      <c r="DU52" s="194">
        <f>'Result Entry'!DV54</f>
        <v>0</v>
      </c>
      <c r="DV52" s="195">
        <f>'Result Entry'!DW54</f>
        <v>0</v>
      </c>
      <c r="DW52" s="195">
        <f>'Result Entry'!DX54</f>
        <v>0</v>
      </c>
      <c r="DX52" s="195">
        <f>'Result Entry'!DY54</f>
        <v>0</v>
      </c>
      <c r="DY52" s="195">
        <f>'Result Entry'!DZ54</f>
        <v>0</v>
      </c>
      <c r="DZ52" s="197" t="str">
        <f>'Result Entry'!EA54</f>
        <v/>
      </c>
      <c r="EA52" s="194">
        <f>'Result Entry'!EB54</f>
        <v>0</v>
      </c>
      <c r="EB52" s="195">
        <f>'Result Entry'!EC54</f>
        <v>0</v>
      </c>
      <c r="EC52" s="207">
        <f>'Result Entry'!ED54</f>
        <v>0</v>
      </c>
      <c r="ED52" s="195">
        <f>'Result Entry'!EE54</f>
        <v>0</v>
      </c>
      <c r="EE52" s="207">
        <f>'Result Entry'!EF54</f>
        <v>0</v>
      </c>
      <c r="EF52" s="195">
        <f>'Result Entry'!EG54</f>
        <v>0</v>
      </c>
      <c r="EG52" s="195">
        <f>'Result Entry'!EH54</f>
        <v>0</v>
      </c>
      <c r="EH52" s="207">
        <f>'Result Entry'!EI54</f>
        <v>0</v>
      </c>
      <c r="EI52" s="208">
        <f>'Result Entry'!EJ54</f>
        <v>0</v>
      </c>
      <c r="EJ52" s="212" t="str">
        <f>'Result Entry'!EK54</f>
        <v/>
      </c>
      <c r="EK52" s="194">
        <f>'Result Entry'!EL54</f>
        <v>0</v>
      </c>
      <c r="EL52" s="195">
        <f>'Result Entry'!EM54</f>
        <v>0</v>
      </c>
      <c r="EM52" s="198" t="str">
        <f>'Result Entry'!EN54</f>
        <v/>
      </c>
      <c r="EN52" s="194" t="str">
        <f>'Result Entry'!EO54</f>
        <v/>
      </c>
      <c r="EO52" s="195" t="str">
        <f>'Result Entry'!EP54</f>
        <v/>
      </c>
      <c r="EP52" s="199" t="str">
        <f>'Result Entry'!EQ54</f>
        <v/>
      </c>
      <c r="EQ52" s="195" t="str">
        <f>'Result Entry'!ER54</f>
        <v/>
      </c>
      <c r="ER52" s="195" t="str">
        <f>'Result Entry'!ES54</f>
        <v/>
      </c>
      <c r="ES52" s="195" t="str">
        <f>'Result Entry'!ET54</f>
        <v/>
      </c>
      <c r="ET52" s="196" t="str">
        <f>'Result Entry'!EU54</f>
        <v/>
      </c>
      <c r="EU52" s="200" t="str">
        <f>'Result Entry'!EX54</f>
        <v/>
      </c>
    </row>
    <row r="53" spans="1:151" s="201" customFormat="1" ht="17.25" customHeight="1">
      <c r="A53" s="1267"/>
      <c r="B53" s="194">
        <f t="shared" si="1"/>
        <v>0</v>
      </c>
      <c r="C53" s="195">
        <f>'Result Entry'!D55</f>
        <v>0</v>
      </c>
      <c r="D53" s="195">
        <f>'Result Entry'!E55</f>
        <v>0</v>
      </c>
      <c r="E53" s="195">
        <f>'Result Entry'!F55</f>
        <v>0</v>
      </c>
      <c r="F53" s="195">
        <f>'Result Entry'!$G55</f>
        <v>0</v>
      </c>
      <c r="G53" s="195">
        <f>'Result Entry'!$H55</f>
        <v>0</v>
      </c>
      <c r="H53" s="195">
        <f>'Result Entry'!I55</f>
        <v>0</v>
      </c>
      <c r="I53" s="195">
        <f>'Result Entry'!J55</f>
        <v>0</v>
      </c>
      <c r="J53" s="413">
        <f>'Result Entry'!K55</f>
        <v>0</v>
      </c>
      <c r="K53" s="422">
        <f>'Result Entry'!L55</f>
        <v>0</v>
      </c>
      <c r="L53" s="195">
        <f>'Result Entry'!M55</f>
        <v>0</v>
      </c>
      <c r="M53" s="195">
        <f>'Result Entry'!N55</f>
        <v>0</v>
      </c>
      <c r="N53" s="207">
        <f>'Result Entry'!O55</f>
        <v>0</v>
      </c>
      <c r="O53" s="195">
        <f>'Result Entry'!P55</f>
        <v>0</v>
      </c>
      <c r="P53" s="207">
        <f>'Result Entry'!Q55</f>
        <v>0</v>
      </c>
      <c r="Q53" s="195">
        <f>'Result Entry'!R55</f>
        <v>0</v>
      </c>
      <c r="R53" s="208">
        <f>'Result Entry'!S55</f>
        <v>0</v>
      </c>
      <c r="S53" s="408">
        <f>'Result Entry'!T55</f>
        <v>0</v>
      </c>
      <c r="T53" s="469" t="str">
        <f>'Result Entry'!U55</f>
        <v/>
      </c>
      <c r="U53" s="469" t="str">
        <f>'Result Entry'!V55</f>
        <v/>
      </c>
      <c r="V53" s="423" t="str">
        <f>IF('Result Entry'!$ES55="Failed","F",IF(AND('Result Entry'!$ES55="supp.",S53&lt;36),"S",'Result Entry'!W55))</f>
        <v/>
      </c>
      <c r="W53" s="422">
        <f>'Result Entry'!X55</f>
        <v>0</v>
      </c>
      <c r="X53" s="195">
        <f>'Result Entry'!Y55</f>
        <v>0</v>
      </c>
      <c r="Y53" s="195">
        <f>'Result Entry'!Z55</f>
        <v>0</v>
      </c>
      <c r="Z53" s="207">
        <f>'Result Entry'!AA55</f>
        <v>0</v>
      </c>
      <c r="AA53" s="195">
        <f>'Result Entry'!AB55</f>
        <v>0</v>
      </c>
      <c r="AB53" s="207">
        <f>'Result Entry'!AC55</f>
        <v>0</v>
      </c>
      <c r="AC53" s="195">
        <f>'Result Entry'!AD55</f>
        <v>0</v>
      </c>
      <c r="AD53" s="208">
        <f>'Result Entry'!AE55</f>
        <v>0</v>
      </c>
      <c r="AE53" s="408">
        <f>'Result Entry'!AF55</f>
        <v>0</v>
      </c>
      <c r="AF53" s="469" t="str">
        <f>'Result Entry'!AG55</f>
        <v/>
      </c>
      <c r="AG53" s="469" t="str">
        <f>'Result Entry'!AH55</f>
        <v/>
      </c>
      <c r="AH53" s="423" t="str">
        <f>IF('Result Entry'!$ES55="Failed","F",IF(AND('Result Entry'!$ES55="supp.",AE53&lt;36),"S",'Result Entry'!AI55))</f>
        <v/>
      </c>
      <c r="AI53" s="422">
        <f>'Result Entry'!AJ55</f>
        <v>0</v>
      </c>
      <c r="AJ53" s="195">
        <f>'Result Entry'!AK55</f>
        <v>0</v>
      </c>
      <c r="AK53" s="195">
        <f>'Result Entry'!AL55</f>
        <v>0</v>
      </c>
      <c r="AL53" s="207">
        <f>'Result Entry'!AM55</f>
        <v>0</v>
      </c>
      <c r="AM53" s="195">
        <f>'Result Entry'!AN55</f>
        <v>0</v>
      </c>
      <c r="AN53" s="207">
        <f>'Result Entry'!AO55</f>
        <v>0</v>
      </c>
      <c r="AO53" s="195">
        <f>'Result Entry'!AP55</f>
        <v>0</v>
      </c>
      <c r="AP53" s="208">
        <f>'Result Entry'!AQ55</f>
        <v>0</v>
      </c>
      <c r="AQ53" s="408">
        <f>'Result Entry'!AR55</f>
        <v>0</v>
      </c>
      <c r="AR53" s="469" t="str">
        <f>'Result Entry'!AS55</f>
        <v/>
      </c>
      <c r="AS53" s="469" t="str">
        <f>'Result Entry'!AT55</f>
        <v/>
      </c>
      <c r="AT53" s="423" t="str">
        <f>IF('Result Entry'!$ES55="Failed","F",IF(AND('Result Entry'!$ES55="supp.",AQ53&lt;36),"S",'Result Entry'!AU55))</f>
        <v/>
      </c>
      <c r="AU53" s="422">
        <f>'Result Entry'!AV55</f>
        <v>0</v>
      </c>
      <c r="AV53" s="195">
        <f>'Result Entry'!AW55</f>
        <v>0</v>
      </c>
      <c r="AW53" s="195">
        <f>'Result Entry'!AX55</f>
        <v>0</v>
      </c>
      <c r="AX53" s="207">
        <f>'Result Entry'!AY55</f>
        <v>0</v>
      </c>
      <c r="AY53" s="195">
        <f>'Result Entry'!AZ55</f>
        <v>0</v>
      </c>
      <c r="AZ53" s="207">
        <f>'Result Entry'!BA55</f>
        <v>0</v>
      </c>
      <c r="BA53" s="195">
        <f>'Result Entry'!BB55</f>
        <v>0</v>
      </c>
      <c r="BB53" s="208">
        <f>'Result Entry'!BC55</f>
        <v>0</v>
      </c>
      <c r="BC53" s="408">
        <f>'Result Entry'!BD55</f>
        <v>0</v>
      </c>
      <c r="BD53" s="469" t="str">
        <f>'Result Entry'!BE55</f>
        <v/>
      </c>
      <c r="BE53" s="469" t="str">
        <f>'Result Entry'!BF55</f>
        <v/>
      </c>
      <c r="BF53" s="423" t="str">
        <f>IF('Result Entry'!$ES55="Failed","F",IF(AND('Result Entry'!$ES55="supp.",BC53&lt;36),"S",'Result Entry'!BG55))</f>
        <v/>
      </c>
      <c r="BG53" s="422">
        <f>'Result Entry'!BH55</f>
        <v>0</v>
      </c>
      <c r="BH53" s="195">
        <f>'Result Entry'!BI55</f>
        <v>0</v>
      </c>
      <c r="BI53" s="195">
        <f>'Result Entry'!BJ55</f>
        <v>0</v>
      </c>
      <c r="BJ53" s="207">
        <f>'Result Entry'!BK55</f>
        <v>0</v>
      </c>
      <c r="BK53" s="195">
        <f>'Result Entry'!BL55</f>
        <v>0</v>
      </c>
      <c r="BL53" s="207">
        <f>'Result Entry'!BM55</f>
        <v>0</v>
      </c>
      <c r="BM53" s="195">
        <f>'Result Entry'!BN55</f>
        <v>0</v>
      </c>
      <c r="BN53" s="208">
        <f>'Result Entry'!BO55</f>
        <v>0</v>
      </c>
      <c r="BO53" s="408">
        <f>'Result Entry'!BP55</f>
        <v>0</v>
      </c>
      <c r="BP53" s="469" t="str">
        <f>'Result Entry'!BQ55</f>
        <v/>
      </c>
      <c r="BQ53" s="469" t="str">
        <f>'Result Entry'!BR55</f>
        <v/>
      </c>
      <c r="BR53" s="423" t="str">
        <f>IF('Result Entry'!$ES55="Failed","F",IF(AND('Result Entry'!$ES55="supp.",BO53&lt;36),"S",'Result Entry'!BS55))</f>
        <v/>
      </c>
      <c r="BS53" s="422">
        <f>'Result Entry'!BT55</f>
        <v>0</v>
      </c>
      <c r="BT53" s="195">
        <f>'Result Entry'!BU55</f>
        <v>0</v>
      </c>
      <c r="BU53" s="195">
        <f>'Result Entry'!BV55</f>
        <v>0</v>
      </c>
      <c r="BV53" s="207">
        <f>'Result Entry'!BW55</f>
        <v>0</v>
      </c>
      <c r="BW53" s="195">
        <f>'Result Entry'!BX55</f>
        <v>0</v>
      </c>
      <c r="BX53" s="207">
        <f>'Result Entry'!BY55</f>
        <v>0</v>
      </c>
      <c r="BY53" s="195">
        <f>'Result Entry'!BZ55</f>
        <v>0</v>
      </c>
      <c r="BZ53" s="208">
        <f>'Result Entry'!CA55</f>
        <v>0</v>
      </c>
      <c r="CA53" s="408">
        <f>'Result Entry'!CB55</f>
        <v>0</v>
      </c>
      <c r="CB53" s="469" t="str">
        <f>'Result Entry'!CC55</f>
        <v/>
      </c>
      <c r="CC53" s="469" t="str">
        <f>'Result Entry'!CD55</f>
        <v/>
      </c>
      <c r="CD53" s="423" t="str">
        <f>IF('Result Entry'!$ES55="Failed","F",IF(AND('Result Entry'!$ES55="supp.",CA53&lt;36),"S",'Result Entry'!CE55))</f>
        <v/>
      </c>
      <c r="CE53" s="194">
        <f>'Result Entry'!CF55</f>
        <v>0</v>
      </c>
      <c r="CF53" s="415">
        <f>'Result Entry'!CG55</f>
        <v>0</v>
      </c>
      <c r="CG53" s="195">
        <f>'Result Entry'!CH55</f>
        <v>0</v>
      </c>
      <c r="CH53" s="207">
        <f>'Result Entry'!CI55</f>
        <v>0</v>
      </c>
      <c r="CI53" s="207">
        <f>'Result Entry'!CJ55</f>
        <v>0</v>
      </c>
      <c r="CJ53" s="195">
        <f>'Result Entry'!CK55</f>
        <v>0</v>
      </c>
      <c r="CK53" s="195">
        <f>'Result Entry'!CL55</f>
        <v>0</v>
      </c>
      <c r="CL53" s="207">
        <f>'Result Entry'!CM55</f>
        <v>0</v>
      </c>
      <c r="CM53" s="195">
        <f>'Result Entry'!CN55</f>
        <v>0</v>
      </c>
      <c r="CN53" s="195">
        <f>'Result Entry'!CO55</f>
        <v>0</v>
      </c>
      <c r="CO53" s="208">
        <f>'Result Entry'!CP55</f>
        <v>0</v>
      </c>
      <c r="CP53" s="208">
        <f>'Result Entry'!CQ55</f>
        <v>0</v>
      </c>
      <c r="CQ53" s="212" t="str">
        <f>'Result Entry'!CR55</f>
        <v/>
      </c>
      <c r="CR53" s="194">
        <f>'Result Entry'!CS55</f>
        <v>0</v>
      </c>
      <c r="CS53" s="415">
        <f>'Result Entry'!CT55</f>
        <v>0</v>
      </c>
      <c r="CT53" s="454">
        <f>'Result Entry'!CU55</f>
        <v>0</v>
      </c>
      <c r="CU53" s="195">
        <f>'Result Entry'!CV55</f>
        <v>0</v>
      </c>
      <c r="CV53" s="195">
        <f>'Result Entry'!CW55</f>
        <v>0</v>
      </c>
      <c r="CW53" s="207">
        <f>'Result Entry'!CX55</f>
        <v>0</v>
      </c>
      <c r="CX53" s="195">
        <f>'Result Entry'!CY55</f>
        <v>0</v>
      </c>
      <c r="CY53" s="195">
        <f>'Result Entry'!CZ55</f>
        <v>0</v>
      </c>
      <c r="CZ53" s="195" t="str">
        <f>'Result Entry'!DA55</f>
        <v/>
      </c>
      <c r="DA53" s="195">
        <f>'Result Entry'!DB55</f>
        <v>0</v>
      </c>
      <c r="DB53" s="207">
        <f>'Result Entry'!DC55</f>
        <v>0</v>
      </c>
      <c r="DC53" s="207">
        <f>'Result Entry'!DD55</f>
        <v>0</v>
      </c>
      <c r="DD53" s="195">
        <f>'Result Entry'!DE55</f>
        <v>0</v>
      </c>
      <c r="DE53" s="195">
        <f>'Result Entry'!DF55</f>
        <v>0</v>
      </c>
      <c r="DF53" s="207">
        <f>'Result Entry'!DG55</f>
        <v>0</v>
      </c>
      <c r="DG53" s="195">
        <f>'Result Entry'!DH55</f>
        <v>0</v>
      </c>
      <c r="DH53" s="195">
        <f>'Result Entry'!DI55</f>
        <v>0</v>
      </c>
      <c r="DI53" s="207">
        <f>'Result Entry'!DJ55</f>
        <v>0</v>
      </c>
      <c r="DJ53" s="207">
        <f>'Result Entry'!DK55</f>
        <v>0</v>
      </c>
      <c r="DK53" s="207">
        <f>'Result Entry'!DL55</f>
        <v>0</v>
      </c>
      <c r="DL53" s="208">
        <f>'Result Entry'!DM55</f>
        <v>0</v>
      </c>
      <c r="DM53" s="208">
        <f>'Result Entry'!DN55</f>
        <v>0</v>
      </c>
      <c r="DN53" s="212" t="str">
        <f>'Result Entry'!DO55</f>
        <v/>
      </c>
      <c r="DO53" s="194">
        <f>'Result Entry'!DP55</f>
        <v>0</v>
      </c>
      <c r="DP53" s="195">
        <f>'Result Entry'!DQ55</f>
        <v>0</v>
      </c>
      <c r="DQ53" s="195">
        <f>'Result Entry'!DR55</f>
        <v>0</v>
      </c>
      <c r="DR53" s="195">
        <f>'Result Entry'!DS55</f>
        <v>0</v>
      </c>
      <c r="DS53" s="195">
        <f>'Result Entry'!DT55</f>
        <v>0</v>
      </c>
      <c r="DT53" s="209" t="str">
        <f>'Result Entry'!DU55</f>
        <v/>
      </c>
      <c r="DU53" s="194">
        <f>'Result Entry'!DV55</f>
        <v>0</v>
      </c>
      <c r="DV53" s="195">
        <f>'Result Entry'!DW55</f>
        <v>0</v>
      </c>
      <c r="DW53" s="195">
        <f>'Result Entry'!DX55</f>
        <v>0</v>
      </c>
      <c r="DX53" s="195">
        <f>'Result Entry'!DY55</f>
        <v>0</v>
      </c>
      <c r="DY53" s="195">
        <f>'Result Entry'!DZ55</f>
        <v>0</v>
      </c>
      <c r="DZ53" s="197" t="str">
        <f>'Result Entry'!EA55</f>
        <v/>
      </c>
      <c r="EA53" s="194">
        <f>'Result Entry'!EB55</f>
        <v>0</v>
      </c>
      <c r="EB53" s="195">
        <f>'Result Entry'!EC55</f>
        <v>0</v>
      </c>
      <c r="EC53" s="207">
        <f>'Result Entry'!ED55</f>
        <v>0</v>
      </c>
      <c r="ED53" s="195">
        <f>'Result Entry'!EE55</f>
        <v>0</v>
      </c>
      <c r="EE53" s="207">
        <f>'Result Entry'!EF55</f>
        <v>0</v>
      </c>
      <c r="EF53" s="195">
        <f>'Result Entry'!EG55</f>
        <v>0</v>
      </c>
      <c r="EG53" s="195">
        <f>'Result Entry'!EH55</f>
        <v>0</v>
      </c>
      <c r="EH53" s="207">
        <f>'Result Entry'!EI55</f>
        <v>0</v>
      </c>
      <c r="EI53" s="208">
        <f>'Result Entry'!EJ55</f>
        <v>0</v>
      </c>
      <c r="EJ53" s="212" t="str">
        <f>'Result Entry'!EK55</f>
        <v/>
      </c>
      <c r="EK53" s="194">
        <f>'Result Entry'!EL55</f>
        <v>0</v>
      </c>
      <c r="EL53" s="195">
        <f>'Result Entry'!EM55</f>
        <v>0</v>
      </c>
      <c r="EM53" s="198" t="str">
        <f>'Result Entry'!EN55</f>
        <v/>
      </c>
      <c r="EN53" s="194" t="str">
        <f>'Result Entry'!EO55</f>
        <v/>
      </c>
      <c r="EO53" s="195" t="str">
        <f>'Result Entry'!EP55</f>
        <v/>
      </c>
      <c r="EP53" s="199" t="str">
        <f>'Result Entry'!EQ55</f>
        <v/>
      </c>
      <c r="EQ53" s="195" t="str">
        <f>'Result Entry'!ER55</f>
        <v/>
      </c>
      <c r="ER53" s="195" t="str">
        <f>'Result Entry'!ES55</f>
        <v/>
      </c>
      <c r="ES53" s="195" t="str">
        <f>'Result Entry'!ET55</f>
        <v/>
      </c>
      <c r="ET53" s="196" t="str">
        <f>'Result Entry'!EU55</f>
        <v/>
      </c>
      <c r="EU53" s="200" t="str">
        <f>'Result Entry'!EX55</f>
        <v/>
      </c>
    </row>
    <row r="54" spans="1:151" s="201" customFormat="1" ht="17.25" customHeight="1">
      <c r="A54" s="1267"/>
      <c r="B54" s="194">
        <f t="shared" si="1"/>
        <v>0</v>
      </c>
      <c r="C54" s="195">
        <f>'Result Entry'!D56</f>
        <v>0</v>
      </c>
      <c r="D54" s="195">
        <f>'Result Entry'!E56</f>
        <v>0</v>
      </c>
      <c r="E54" s="195">
        <f>'Result Entry'!F56</f>
        <v>0</v>
      </c>
      <c r="F54" s="195">
        <f>'Result Entry'!$G56</f>
        <v>0</v>
      </c>
      <c r="G54" s="195">
        <f>'Result Entry'!$H56</f>
        <v>0</v>
      </c>
      <c r="H54" s="195">
        <f>'Result Entry'!I56</f>
        <v>0</v>
      </c>
      <c r="I54" s="195">
        <f>'Result Entry'!J56</f>
        <v>0</v>
      </c>
      <c r="J54" s="413">
        <f>'Result Entry'!K56</f>
        <v>0</v>
      </c>
      <c r="K54" s="422">
        <f>'Result Entry'!L56</f>
        <v>0</v>
      </c>
      <c r="L54" s="195">
        <f>'Result Entry'!M56</f>
        <v>0</v>
      </c>
      <c r="M54" s="195">
        <f>'Result Entry'!N56</f>
        <v>0</v>
      </c>
      <c r="N54" s="207">
        <f>'Result Entry'!O56</f>
        <v>0</v>
      </c>
      <c r="O54" s="195">
        <f>'Result Entry'!P56</f>
        <v>0</v>
      </c>
      <c r="P54" s="207">
        <f>'Result Entry'!Q56</f>
        <v>0</v>
      </c>
      <c r="Q54" s="195">
        <f>'Result Entry'!R56</f>
        <v>0</v>
      </c>
      <c r="R54" s="208">
        <f>'Result Entry'!S56</f>
        <v>0</v>
      </c>
      <c r="S54" s="408">
        <f>'Result Entry'!T56</f>
        <v>0</v>
      </c>
      <c r="T54" s="469" t="str">
        <f>'Result Entry'!U56</f>
        <v/>
      </c>
      <c r="U54" s="469" t="str">
        <f>'Result Entry'!V56</f>
        <v/>
      </c>
      <c r="V54" s="423" t="str">
        <f>IF('Result Entry'!$ES56="Failed","F",IF(AND('Result Entry'!$ES56="supp.",S54&lt;36),"S",'Result Entry'!W56))</f>
        <v/>
      </c>
      <c r="W54" s="422">
        <f>'Result Entry'!X56</f>
        <v>0</v>
      </c>
      <c r="X54" s="195">
        <f>'Result Entry'!Y56</f>
        <v>0</v>
      </c>
      <c r="Y54" s="195">
        <f>'Result Entry'!Z56</f>
        <v>0</v>
      </c>
      <c r="Z54" s="207">
        <f>'Result Entry'!AA56</f>
        <v>0</v>
      </c>
      <c r="AA54" s="195">
        <f>'Result Entry'!AB56</f>
        <v>0</v>
      </c>
      <c r="AB54" s="207">
        <f>'Result Entry'!AC56</f>
        <v>0</v>
      </c>
      <c r="AC54" s="195">
        <f>'Result Entry'!AD56</f>
        <v>0</v>
      </c>
      <c r="AD54" s="208">
        <f>'Result Entry'!AE56</f>
        <v>0</v>
      </c>
      <c r="AE54" s="408">
        <f>'Result Entry'!AF56</f>
        <v>0</v>
      </c>
      <c r="AF54" s="469" t="str">
        <f>'Result Entry'!AG56</f>
        <v/>
      </c>
      <c r="AG54" s="469" t="str">
        <f>'Result Entry'!AH56</f>
        <v/>
      </c>
      <c r="AH54" s="423" t="str">
        <f>IF('Result Entry'!$ES56="Failed","F",IF(AND('Result Entry'!$ES56="supp.",AE54&lt;36),"S",'Result Entry'!AI56))</f>
        <v/>
      </c>
      <c r="AI54" s="422">
        <f>'Result Entry'!AJ56</f>
        <v>0</v>
      </c>
      <c r="AJ54" s="195">
        <f>'Result Entry'!AK56</f>
        <v>0</v>
      </c>
      <c r="AK54" s="195">
        <f>'Result Entry'!AL56</f>
        <v>0</v>
      </c>
      <c r="AL54" s="207">
        <f>'Result Entry'!AM56</f>
        <v>0</v>
      </c>
      <c r="AM54" s="195">
        <f>'Result Entry'!AN56</f>
        <v>0</v>
      </c>
      <c r="AN54" s="207">
        <f>'Result Entry'!AO56</f>
        <v>0</v>
      </c>
      <c r="AO54" s="195">
        <f>'Result Entry'!AP56</f>
        <v>0</v>
      </c>
      <c r="AP54" s="208">
        <f>'Result Entry'!AQ56</f>
        <v>0</v>
      </c>
      <c r="AQ54" s="408">
        <f>'Result Entry'!AR56</f>
        <v>0</v>
      </c>
      <c r="AR54" s="469" t="str">
        <f>'Result Entry'!AS56</f>
        <v/>
      </c>
      <c r="AS54" s="469" t="str">
        <f>'Result Entry'!AT56</f>
        <v/>
      </c>
      <c r="AT54" s="423" t="str">
        <f>IF('Result Entry'!$ES56="Failed","F",IF(AND('Result Entry'!$ES56="supp.",AQ54&lt;36),"S",'Result Entry'!AU56))</f>
        <v/>
      </c>
      <c r="AU54" s="422">
        <f>'Result Entry'!AV56</f>
        <v>0</v>
      </c>
      <c r="AV54" s="195">
        <f>'Result Entry'!AW56</f>
        <v>0</v>
      </c>
      <c r="AW54" s="195">
        <f>'Result Entry'!AX56</f>
        <v>0</v>
      </c>
      <c r="AX54" s="207">
        <f>'Result Entry'!AY56</f>
        <v>0</v>
      </c>
      <c r="AY54" s="195">
        <f>'Result Entry'!AZ56</f>
        <v>0</v>
      </c>
      <c r="AZ54" s="207">
        <f>'Result Entry'!BA56</f>
        <v>0</v>
      </c>
      <c r="BA54" s="195">
        <f>'Result Entry'!BB56</f>
        <v>0</v>
      </c>
      <c r="BB54" s="208">
        <f>'Result Entry'!BC56</f>
        <v>0</v>
      </c>
      <c r="BC54" s="408">
        <f>'Result Entry'!BD56</f>
        <v>0</v>
      </c>
      <c r="BD54" s="469" t="str">
        <f>'Result Entry'!BE56</f>
        <v/>
      </c>
      <c r="BE54" s="469" t="str">
        <f>'Result Entry'!BF56</f>
        <v/>
      </c>
      <c r="BF54" s="423" t="str">
        <f>IF('Result Entry'!$ES56="Failed","F",IF(AND('Result Entry'!$ES56="supp.",BC54&lt;36),"S",'Result Entry'!BG56))</f>
        <v/>
      </c>
      <c r="BG54" s="422">
        <f>'Result Entry'!BH56</f>
        <v>0</v>
      </c>
      <c r="BH54" s="195">
        <f>'Result Entry'!BI56</f>
        <v>0</v>
      </c>
      <c r="BI54" s="195">
        <f>'Result Entry'!BJ56</f>
        <v>0</v>
      </c>
      <c r="BJ54" s="207">
        <f>'Result Entry'!BK56</f>
        <v>0</v>
      </c>
      <c r="BK54" s="195">
        <f>'Result Entry'!BL56</f>
        <v>0</v>
      </c>
      <c r="BL54" s="207">
        <f>'Result Entry'!BM56</f>
        <v>0</v>
      </c>
      <c r="BM54" s="195">
        <f>'Result Entry'!BN56</f>
        <v>0</v>
      </c>
      <c r="BN54" s="208">
        <f>'Result Entry'!BO56</f>
        <v>0</v>
      </c>
      <c r="BO54" s="408">
        <f>'Result Entry'!BP56</f>
        <v>0</v>
      </c>
      <c r="BP54" s="469" t="str">
        <f>'Result Entry'!BQ56</f>
        <v/>
      </c>
      <c r="BQ54" s="469" t="str">
        <f>'Result Entry'!BR56</f>
        <v/>
      </c>
      <c r="BR54" s="423" t="str">
        <f>IF('Result Entry'!$ES56="Failed","F",IF(AND('Result Entry'!$ES56="supp.",BO54&lt;36),"S",'Result Entry'!BS56))</f>
        <v/>
      </c>
      <c r="BS54" s="422">
        <f>'Result Entry'!BT56</f>
        <v>0</v>
      </c>
      <c r="BT54" s="195">
        <f>'Result Entry'!BU56</f>
        <v>0</v>
      </c>
      <c r="BU54" s="195">
        <f>'Result Entry'!BV56</f>
        <v>0</v>
      </c>
      <c r="BV54" s="207">
        <f>'Result Entry'!BW56</f>
        <v>0</v>
      </c>
      <c r="BW54" s="195">
        <f>'Result Entry'!BX56</f>
        <v>0</v>
      </c>
      <c r="BX54" s="207">
        <f>'Result Entry'!BY56</f>
        <v>0</v>
      </c>
      <c r="BY54" s="195">
        <f>'Result Entry'!BZ56</f>
        <v>0</v>
      </c>
      <c r="BZ54" s="208">
        <f>'Result Entry'!CA56</f>
        <v>0</v>
      </c>
      <c r="CA54" s="408">
        <f>'Result Entry'!CB56</f>
        <v>0</v>
      </c>
      <c r="CB54" s="469" t="str">
        <f>'Result Entry'!CC56</f>
        <v/>
      </c>
      <c r="CC54" s="469" t="str">
        <f>'Result Entry'!CD56</f>
        <v/>
      </c>
      <c r="CD54" s="423" t="str">
        <f>IF('Result Entry'!$ES56="Failed","F",IF(AND('Result Entry'!$ES56="supp.",CA54&lt;36),"S",'Result Entry'!CE56))</f>
        <v/>
      </c>
      <c r="CE54" s="194">
        <f>'Result Entry'!CF56</f>
        <v>0</v>
      </c>
      <c r="CF54" s="415">
        <f>'Result Entry'!CG56</f>
        <v>0</v>
      </c>
      <c r="CG54" s="195">
        <f>'Result Entry'!CH56</f>
        <v>0</v>
      </c>
      <c r="CH54" s="207">
        <f>'Result Entry'!CI56</f>
        <v>0</v>
      </c>
      <c r="CI54" s="207">
        <f>'Result Entry'!CJ56</f>
        <v>0</v>
      </c>
      <c r="CJ54" s="195">
        <f>'Result Entry'!CK56</f>
        <v>0</v>
      </c>
      <c r="CK54" s="195">
        <f>'Result Entry'!CL56</f>
        <v>0</v>
      </c>
      <c r="CL54" s="207">
        <f>'Result Entry'!CM56</f>
        <v>0</v>
      </c>
      <c r="CM54" s="195">
        <f>'Result Entry'!CN56</f>
        <v>0</v>
      </c>
      <c r="CN54" s="195">
        <f>'Result Entry'!CO56</f>
        <v>0</v>
      </c>
      <c r="CO54" s="208">
        <f>'Result Entry'!CP56</f>
        <v>0</v>
      </c>
      <c r="CP54" s="208">
        <f>'Result Entry'!CQ56</f>
        <v>0</v>
      </c>
      <c r="CQ54" s="212" t="str">
        <f>'Result Entry'!CR56</f>
        <v/>
      </c>
      <c r="CR54" s="194">
        <f>'Result Entry'!CS56</f>
        <v>0</v>
      </c>
      <c r="CS54" s="415">
        <f>'Result Entry'!CT56</f>
        <v>0</v>
      </c>
      <c r="CT54" s="454">
        <f>'Result Entry'!CU56</f>
        <v>0</v>
      </c>
      <c r="CU54" s="195">
        <f>'Result Entry'!CV56</f>
        <v>0</v>
      </c>
      <c r="CV54" s="195">
        <f>'Result Entry'!CW56</f>
        <v>0</v>
      </c>
      <c r="CW54" s="207">
        <f>'Result Entry'!CX56</f>
        <v>0</v>
      </c>
      <c r="CX54" s="195">
        <f>'Result Entry'!CY56</f>
        <v>0</v>
      </c>
      <c r="CY54" s="195">
        <f>'Result Entry'!CZ56</f>
        <v>0</v>
      </c>
      <c r="CZ54" s="195" t="str">
        <f>'Result Entry'!DA56</f>
        <v/>
      </c>
      <c r="DA54" s="195">
        <f>'Result Entry'!DB56</f>
        <v>0</v>
      </c>
      <c r="DB54" s="207">
        <f>'Result Entry'!DC56</f>
        <v>0</v>
      </c>
      <c r="DC54" s="207">
        <f>'Result Entry'!DD56</f>
        <v>0</v>
      </c>
      <c r="DD54" s="195">
        <f>'Result Entry'!DE56</f>
        <v>0</v>
      </c>
      <c r="DE54" s="195">
        <f>'Result Entry'!DF56</f>
        <v>0</v>
      </c>
      <c r="DF54" s="207">
        <f>'Result Entry'!DG56</f>
        <v>0</v>
      </c>
      <c r="DG54" s="195">
        <f>'Result Entry'!DH56</f>
        <v>0</v>
      </c>
      <c r="DH54" s="195">
        <f>'Result Entry'!DI56</f>
        <v>0</v>
      </c>
      <c r="DI54" s="207">
        <f>'Result Entry'!DJ56</f>
        <v>0</v>
      </c>
      <c r="DJ54" s="207">
        <f>'Result Entry'!DK56</f>
        <v>0</v>
      </c>
      <c r="DK54" s="207">
        <f>'Result Entry'!DL56</f>
        <v>0</v>
      </c>
      <c r="DL54" s="208">
        <f>'Result Entry'!DM56</f>
        <v>0</v>
      </c>
      <c r="DM54" s="208">
        <f>'Result Entry'!DN56</f>
        <v>0</v>
      </c>
      <c r="DN54" s="212" t="str">
        <f>'Result Entry'!DO56</f>
        <v/>
      </c>
      <c r="DO54" s="194">
        <f>'Result Entry'!DP56</f>
        <v>0</v>
      </c>
      <c r="DP54" s="195">
        <f>'Result Entry'!DQ56</f>
        <v>0</v>
      </c>
      <c r="DQ54" s="195">
        <f>'Result Entry'!DR56</f>
        <v>0</v>
      </c>
      <c r="DR54" s="195">
        <f>'Result Entry'!DS56</f>
        <v>0</v>
      </c>
      <c r="DS54" s="195">
        <f>'Result Entry'!DT56</f>
        <v>0</v>
      </c>
      <c r="DT54" s="209" t="str">
        <f>'Result Entry'!DU56</f>
        <v/>
      </c>
      <c r="DU54" s="194">
        <f>'Result Entry'!DV56</f>
        <v>0</v>
      </c>
      <c r="DV54" s="195">
        <f>'Result Entry'!DW56</f>
        <v>0</v>
      </c>
      <c r="DW54" s="195">
        <f>'Result Entry'!DX56</f>
        <v>0</v>
      </c>
      <c r="DX54" s="195">
        <f>'Result Entry'!DY56</f>
        <v>0</v>
      </c>
      <c r="DY54" s="195">
        <f>'Result Entry'!DZ56</f>
        <v>0</v>
      </c>
      <c r="DZ54" s="197" t="str">
        <f>'Result Entry'!EA56</f>
        <v/>
      </c>
      <c r="EA54" s="194">
        <f>'Result Entry'!EB56</f>
        <v>0</v>
      </c>
      <c r="EB54" s="195">
        <f>'Result Entry'!EC56</f>
        <v>0</v>
      </c>
      <c r="EC54" s="207">
        <f>'Result Entry'!ED56</f>
        <v>0</v>
      </c>
      <c r="ED54" s="195">
        <f>'Result Entry'!EE56</f>
        <v>0</v>
      </c>
      <c r="EE54" s="207">
        <f>'Result Entry'!EF56</f>
        <v>0</v>
      </c>
      <c r="EF54" s="195">
        <f>'Result Entry'!EG56</f>
        <v>0</v>
      </c>
      <c r="EG54" s="195">
        <f>'Result Entry'!EH56</f>
        <v>0</v>
      </c>
      <c r="EH54" s="207">
        <f>'Result Entry'!EI56</f>
        <v>0</v>
      </c>
      <c r="EI54" s="208">
        <f>'Result Entry'!EJ56</f>
        <v>0</v>
      </c>
      <c r="EJ54" s="212" t="str">
        <f>'Result Entry'!EK56</f>
        <v/>
      </c>
      <c r="EK54" s="194">
        <f>'Result Entry'!EL56</f>
        <v>0</v>
      </c>
      <c r="EL54" s="195">
        <f>'Result Entry'!EM56</f>
        <v>0</v>
      </c>
      <c r="EM54" s="198" t="str">
        <f>'Result Entry'!EN56</f>
        <v/>
      </c>
      <c r="EN54" s="194" t="str">
        <f>'Result Entry'!EO56</f>
        <v/>
      </c>
      <c r="EO54" s="195" t="str">
        <f>'Result Entry'!EP56</f>
        <v/>
      </c>
      <c r="EP54" s="199" t="str">
        <f>'Result Entry'!EQ56</f>
        <v/>
      </c>
      <c r="EQ54" s="195" t="str">
        <f>'Result Entry'!ER56</f>
        <v/>
      </c>
      <c r="ER54" s="195" t="str">
        <f>'Result Entry'!ES56</f>
        <v/>
      </c>
      <c r="ES54" s="195" t="str">
        <f>'Result Entry'!ET56</f>
        <v/>
      </c>
      <c r="ET54" s="196" t="str">
        <f>'Result Entry'!EU56</f>
        <v/>
      </c>
      <c r="EU54" s="200" t="str">
        <f>'Result Entry'!EX56</f>
        <v/>
      </c>
    </row>
    <row r="55" spans="1:151" s="201" customFormat="1" ht="17.25" customHeight="1">
      <c r="A55" s="1267"/>
      <c r="B55" s="194">
        <f t="shared" si="1"/>
        <v>0</v>
      </c>
      <c r="C55" s="195">
        <f>'Result Entry'!D57</f>
        <v>0</v>
      </c>
      <c r="D55" s="195">
        <f>'Result Entry'!E57</f>
        <v>0</v>
      </c>
      <c r="E55" s="195">
        <f>'Result Entry'!F57</f>
        <v>0</v>
      </c>
      <c r="F55" s="195">
        <f>'Result Entry'!$G57</f>
        <v>0</v>
      </c>
      <c r="G55" s="195">
        <f>'Result Entry'!$H57</f>
        <v>0</v>
      </c>
      <c r="H55" s="195">
        <f>'Result Entry'!I57</f>
        <v>0</v>
      </c>
      <c r="I55" s="195">
        <f>'Result Entry'!J57</f>
        <v>0</v>
      </c>
      <c r="J55" s="413">
        <f>'Result Entry'!K57</f>
        <v>0</v>
      </c>
      <c r="K55" s="422">
        <f>'Result Entry'!L57</f>
        <v>0</v>
      </c>
      <c r="L55" s="195">
        <f>'Result Entry'!M57</f>
        <v>0</v>
      </c>
      <c r="M55" s="195">
        <f>'Result Entry'!N57</f>
        <v>0</v>
      </c>
      <c r="N55" s="207">
        <f>'Result Entry'!O57</f>
        <v>0</v>
      </c>
      <c r="O55" s="195">
        <f>'Result Entry'!P57</f>
        <v>0</v>
      </c>
      <c r="P55" s="207">
        <f>'Result Entry'!Q57</f>
        <v>0</v>
      </c>
      <c r="Q55" s="195">
        <f>'Result Entry'!R57</f>
        <v>0</v>
      </c>
      <c r="R55" s="208">
        <f>'Result Entry'!S57</f>
        <v>0</v>
      </c>
      <c r="S55" s="408">
        <f>'Result Entry'!T57</f>
        <v>0</v>
      </c>
      <c r="T55" s="469" t="str">
        <f>'Result Entry'!U57</f>
        <v/>
      </c>
      <c r="U55" s="469" t="str">
        <f>'Result Entry'!V57</f>
        <v/>
      </c>
      <c r="V55" s="423" t="str">
        <f>IF('Result Entry'!$ES57="Failed","F",IF(AND('Result Entry'!$ES57="supp.",S55&lt;36),"S",'Result Entry'!W57))</f>
        <v/>
      </c>
      <c r="W55" s="422">
        <f>'Result Entry'!X57</f>
        <v>0</v>
      </c>
      <c r="X55" s="195">
        <f>'Result Entry'!Y57</f>
        <v>0</v>
      </c>
      <c r="Y55" s="195">
        <f>'Result Entry'!Z57</f>
        <v>0</v>
      </c>
      <c r="Z55" s="207">
        <f>'Result Entry'!AA57</f>
        <v>0</v>
      </c>
      <c r="AA55" s="195">
        <f>'Result Entry'!AB57</f>
        <v>0</v>
      </c>
      <c r="AB55" s="207">
        <f>'Result Entry'!AC57</f>
        <v>0</v>
      </c>
      <c r="AC55" s="195">
        <f>'Result Entry'!AD57</f>
        <v>0</v>
      </c>
      <c r="AD55" s="208">
        <f>'Result Entry'!AE57</f>
        <v>0</v>
      </c>
      <c r="AE55" s="408">
        <f>'Result Entry'!AF57</f>
        <v>0</v>
      </c>
      <c r="AF55" s="469" t="str">
        <f>'Result Entry'!AG57</f>
        <v/>
      </c>
      <c r="AG55" s="469" t="str">
        <f>'Result Entry'!AH57</f>
        <v/>
      </c>
      <c r="AH55" s="423" t="str">
        <f>IF('Result Entry'!$ES57="Failed","F",IF(AND('Result Entry'!$ES57="supp.",AE55&lt;36),"S",'Result Entry'!AI57))</f>
        <v/>
      </c>
      <c r="AI55" s="422">
        <f>'Result Entry'!AJ57</f>
        <v>0</v>
      </c>
      <c r="AJ55" s="195">
        <f>'Result Entry'!AK57</f>
        <v>0</v>
      </c>
      <c r="AK55" s="195">
        <f>'Result Entry'!AL57</f>
        <v>0</v>
      </c>
      <c r="AL55" s="207">
        <f>'Result Entry'!AM57</f>
        <v>0</v>
      </c>
      <c r="AM55" s="195">
        <f>'Result Entry'!AN57</f>
        <v>0</v>
      </c>
      <c r="AN55" s="207">
        <f>'Result Entry'!AO57</f>
        <v>0</v>
      </c>
      <c r="AO55" s="195">
        <f>'Result Entry'!AP57</f>
        <v>0</v>
      </c>
      <c r="AP55" s="208">
        <f>'Result Entry'!AQ57</f>
        <v>0</v>
      </c>
      <c r="AQ55" s="408">
        <f>'Result Entry'!AR57</f>
        <v>0</v>
      </c>
      <c r="AR55" s="469" t="str">
        <f>'Result Entry'!AS57</f>
        <v/>
      </c>
      <c r="AS55" s="469" t="str">
        <f>'Result Entry'!AT57</f>
        <v/>
      </c>
      <c r="AT55" s="423" t="str">
        <f>IF('Result Entry'!$ES57="Failed","F",IF(AND('Result Entry'!$ES57="supp.",AQ55&lt;36),"S",'Result Entry'!AU57))</f>
        <v/>
      </c>
      <c r="AU55" s="422">
        <f>'Result Entry'!AV57</f>
        <v>0</v>
      </c>
      <c r="AV55" s="195">
        <f>'Result Entry'!AW57</f>
        <v>0</v>
      </c>
      <c r="AW55" s="195">
        <f>'Result Entry'!AX57</f>
        <v>0</v>
      </c>
      <c r="AX55" s="207">
        <f>'Result Entry'!AY57</f>
        <v>0</v>
      </c>
      <c r="AY55" s="195">
        <f>'Result Entry'!AZ57</f>
        <v>0</v>
      </c>
      <c r="AZ55" s="207">
        <f>'Result Entry'!BA57</f>
        <v>0</v>
      </c>
      <c r="BA55" s="195">
        <f>'Result Entry'!BB57</f>
        <v>0</v>
      </c>
      <c r="BB55" s="208">
        <f>'Result Entry'!BC57</f>
        <v>0</v>
      </c>
      <c r="BC55" s="408">
        <f>'Result Entry'!BD57</f>
        <v>0</v>
      </c>
      <c r="BD55" s="469" t="str">
        <f>'Result Entry'!BE57</f>
        <v/>
      </c>
      <c r="BE55" s="469" t="str">
        <f>'Result Entry'!BF57</f>
        <v/>
      </c>
      <c r="BF55" s="423" t="str">
        <f>IF('Result Entry'!$ES57="Failed","F",IF(AND('Result Entry'!$ES57="supp.",BC55&lt;36),"S",'Result Entry'!BG57))</f>
        <v/>
      </c>
      <c r="BG55" s="422">
        <f>'Result Entry'!BH57</f>
        <v>0</v>
      </c>
      <c r="BH55" s="195">
        <f>'Result Entry'!BI57</f>
        <v>0</v>
      </c>
      <c r="BI55" s="195">
        <f>'Result Entry'!BJ57</f>
        <v>0</v>
      </c>
      <c r="BJ55" s="207">
        <f>'Result Entry'!BK57</f>
        <v>0</v>
      </c>
      <c r="BK55" s="195">
        <f>'Result Entry'!BL57</f>
        <v>0</v>
      </c>
      <c r="BL55" s="207">
        <f>'Result Entry'!BM57</f>
        <v>0</v>
      </c>
      <c r="BM55" s="195">
        <f>'Result Entry'!BN57</f>
        <v>0</v>
      </c>
      <c r="BN55" s="208">
        <f>'Result Entry'!BO57</f>
        <v>0</v>
      </c>
      <c r="BO55" s="408">
        <f>'Result Entry'!BP57</f>
        <v>0</v>
      </c>
      <c r="BP55" s="469" t="str">
        <f>'Result Entry'!BQ57</f>
        <v/>
      </c>
      <c r="BQ55" s="469" t="str">
        <f>'Result Entry'!BR57</f>
        <v/>
      </c>
      <c r="BR55" s="423" t="str">
        <f>IF('Result Entry'!$ES57="Failed","F",IF(AND('Result Entry'!$ES57="supp.",BO55&lt;36),"S",'Result Entry'!BS57))</f>
        <v/>
      </c>
      <c r="BS55" s="422">
        <f>'Result Entry'!BT57</f>
        <v>0</v>
      </c>
      <c r="BT55" s="195">
        <f>'Result Entry'!BU57</f>
        <v>0</v>
      </c>
      <c r="BU55" s="195">
        <f>'Result Entry'!BV57</f>
        <v>0</v>
      </c>
      <c r="BV55" s="207">
        <f>'Result Entry'!BW57</f>
        <v>0</v>
      </c>
      <c r="BW55" s="195">
        <f>'Result Entry'!BX57</f>
        <v>0</v>
      </c>
      <c r="BX55" s="207">
        <f>'Result Entry'!BY57</f>
        <v>0</v>
      </c>
      <c r="BY55" s="195">
        <f>'Result Entry'!BZ57</f>
        <v>0</v>
      </c>
      <c r="BZ55" s="208">
        <f>'Result Entry'!CA57</f>
        <v>0</v>
      </c>
      <c r="CA55" s="408">
        <f>'Result Entry'!CB57</f>
        <v>0</v>
      </c>
      <c r="CB55" s="469" t="str">
        <f>'Result Entry'!CC57</f>
        <v/>
      </c>
      <c r="CC55" s="469" t="str">
        <f>'Result Entry'!CD57</f>
        <v/>
      </c>
      <c r="CD55" s="423" t="str">
        <f>IF('Result Entry'!$ES57="Failed","F",IF(AND('Result Entry'!$ES57="supp.",CA55&lt;36),"S",'Result Entry'!CE57))</f>
        <v/>
      </c>
      <c r="CE55" s="194">
        <f>'Result Entry'!CF57</f>
        <v>0</v>
      </c>
      <c r="CF55" s="415">
        <f>'Result Entry'!CG57</f>
        <v>0</v>
      </c>
      <c r="CG55" s="195">
        <f>'Result Entry'!CH57</f>
        <v>0</v>
      </c>
      <c r="CH55" s="207">
        <f>'Result Entry'!CI57</f>
        <v>0</v>
      </c>
      <c r="CI55" s="207">
        <f>'Result Entry'!CJ57</f>
        <v>0</v>
      </c>
      <c r="CJ55" s="195">
        <f>'Result Entry'!CK57</f>
        <v>0</v>
      </c>
      <c r="CK55" s="195">
        <f>'Result Entry'!CL57</f>
        <v>0</v>
      </c>
      <c r="CL55" s="207">
        <f>'Result Entry'!CM57</f>
        <v>0</v>
      </c>
      <c r="CM55" s="195">
        <f>'Result Entry'!CN57</f>
        <v>0</v>
      </c>
      <c r="CN55" s="195">
        <f>'Result Entry'!CO57</f>
        <v>0</v>
      </c>
      <c r="CO55" s="208">
        <f>'Result Entry'!CP57</f>
        <v>0</v>
      </c>
      <c r="CP55" s="208">
        <f>'Result Entry'!CQ57</f>
        <v>0</v>
      </c>
      <c r="CQ55" s="212" t="str">
        <f>'Result Entry'!CR57</f>
        <v/>
      </c>
      <c r="CR55" s="194">
        <f>'Result Entry'!CS57</f>
        <v>0</v>
      </c>
      <c r="CS55" s="415">
        <f>'Result Entry'!CT57</f>
        <v>0</v>
      </c>
      <c r="CT55" s="454">
        <f>'Result Entry'!CU57</f>
        <v>0</v>
      </c>
      <c r="CU55" s="195">
        <f>'Result Entry'!CV57</f>
        <v>0</v>
      </c>
      <c r="CV55" s="195">
        <f>'Result Entry'!CW57</f>
        <v>0</v>
      </c>
      <c r="CW55" s="207">
        <f>'Result Entry'!CX57</f>
        <v>0</v>
      </c>
      <c r="CX55" s="195">
        <f>'Result Entry'!CY57</f>
        <v>0</v>
      </c>
      <c r="CY55" s="195">
        <f>'Result Entry'!CZ57</f>
        <v>0</v>
      </c>
      <c r="CZ55" s="195" t="str">
        <f>'Result Entry'!DA57</f>
        <v/>
      </c>
      <c r="DA55" s="195">
        <f>'Result Entry'!DB57</f>
        <v>0</v>
      </c>
      <c r="DB55" s="207">
        <f>'Result Entry'!DC57</f>
        <v>0</v>
      </c>
      <c r="DC55" s="207">
        <f>'Result Entry'!DD57</f>
        <v>0</v>
      </c>
      <c r="DD55" s="195">
        <f>'Result Entry'!DE57</f>
        <v>0</v>
      </c>
      <c r="DE55" s="195">
        <f>'Result Entry'!DF57</f>
        <v>0</v>
      </c>
      <c r="DF55" s="207">
        <f>'Result Entry'!DG57</f>
        <v>0</v>
      </c>
      <c r="DG55" s="195">
        <f>'Result Entry'!DH57</f>
        <v>0</v>
      </c>
      <c r="DH55" s="195">
        <f>'Result Entry'!DI57</f>
        <v>0</v>
      </c>
      <c r="DI55" s="207">
        <f>'Result Entry'!DJ57</f>
        <v>0</v>
      </c>
      <c r="DJ55" s="207">
        <f>'Result Entry'!DK57</f>
        <v>0</v>
      </c>
      <c r="DK55" s="207">
        <f>'Result Entry'!DL57</f>
        <v>0</v>
      </c>
      <c r="DL55" s="208">
        <f>'Result Entry'!DM57</f>
        <v>0</v>
      </c>
      <c r="DM55" s="208">
        <f>'Result Entry'!DN57</f>
        <v>0</v>
      </c>
      <c r="DN55" s="212" t="str">
        <f>'Result Entry'!DO57</f>
        <v/>
      </c>
      <c r="DO55" s="194">
        <f>'Result Entry'!DP57</f>
        <v>0</v>
      </c>
      <c r="DP55" s="195">
        <f>'Result Entry'!DQ57</f>
        <v>0</v>
      </c>
      <c r="DQ55" s="195">
        <f>'Result Entry'!DR57</f>
        <v>0</v>
      </c>
      <c r="DR55" s="195">
        <f>'Result Entry'!DS57</f>
        <v>0</v>
      </c>
      <c r="DS55" s="195">
        <f>'Result Entry'!DT57</f>
        <v>0</v>
      </c>
      <c r="DT55" s="209" t="str">
        <f>'Result Entry'!DU57</f>
        <v/>
      </c>
      <c r="DU55" s="194">
        <f>'Result Entry'!DV57</f>
        <v>0</v>
      </c>
      <c r="DV55" s="195">
        <f>'Result Entry'!DW57</f>
        <v>0</v>
      </c>
      <c r="DW55" s="195">
        <f>'Result Entry'!DX57</f>
        <v>0</v>
      </c>
      <c r="DX55" s="195">
        <f>'Result Entry'!DY57</f>
        <v>0</v>
      </c>
      <c r="DY55" s="195">
        <f>'Result Entry'!DZ57</f>
        <v>0</v>
      </c>
      <c r="DZ55" s="197" t="str">
        <f>'Result Entry'!EA57</f>
        <v/>
      </c>
      <c r="EA55" s="194">
        <f>'Result Entry'!EB57</f>
        <v>0</v>
      </c>
      <c r="EB55" s="195">
        <f>'Result Entry'!EC57</f>
        <v>0</v>
      </c>
      <c r="EC55" s="207">
        <f>'Result Entry'!ED57</f>
        <v>0</v>
      </c>
      <c r="ED55" s="195">
        <f>'Result Entry'!EE57</f>
        <v>0</v>
      </c>
      <c r="EE55" s="207">
        <f>'Result Entry'!EF57</f>
        <v>0</v>
      </c>
      <c r="EF55" s="195">
        <f>'Result Entry'!EG57</f>
        <v>0</v>
      </c>
      <c r="EG55" s="195">
        <f>'Result Entry'!EH57</f>
        <v>0</v>
      </c>
      <c r="EH55" s="207">
        <f>'Result Entry'!EI57</f>
        <v>0</v>
      </c>
      <c r="EI55" s="208">
        <f>'Result Entry'!EJ57</f>
        <v>0</v>
      </c>
      <c r="EJ55" s="212" t="str">
        <f>'Result Entry'!EK57</f>
        <v/>
      </c>
      <c r="EK55" s="194">
        <f>'Result Entry'!EL57</f>
        <v>0</v>
      </c>
      <c r="EL55" s="195">
        <f>'Result Entry'!EM57</f>
        <v>0</v>
      </c>
      <c r="EM55" s="198" t="str">
        <f>'Result Entry'!EN57</f>
        <v/>
      </c>
      <c r="EN55" s="194" t="str">
        <f>'Result Entry'!EO57</f>
        <v/>
      </c>
      <c r="EO55" s="195" t="str">
        <f>'Result Entry'!EP57</f>
        <v/>
      </c>
      <c r="EP55" s="199" t="str">
        <f>'Result Entry'!EQ57</f>
        <v/>
      </c>
      <c r="EQ55" s="195" t="str">
        <f>'Result Entry'!ER57</f>
        <v/>
      </c>
      <c r="ER55" s="195" t="str">
        <f>'Result Entry'!ES57</f>
        <v/>
      </c>
      <c r="ES55" s="195" t="str">
        <f>'Result Entry'!ET57</f>
        <v/>
      </c>
      <c r="ET55" s="196" t="str">
        <f>'Result Entry'!EU57</f>
        <v/>
      </c>
      <c r="EU55" s="200" t="str">
        <f>'Result Entry'!EX57</f>
        <v/>
      </c>
    </row>
    <row r="56" spans="1:151" s="201" customFormat="1" ht="17.25" customHeight="1">
      <c r="A56" s="1267"/>
      <c r="B56" s="194">
        <f t="shared" si="1"/>
        <v>0</v>
      </c>
      <c r="C56" s="195">
        <f>'Result Entry'!D58</f>
        <v>0</v>
      </c>
      <c r="D56" s="195">
        <f>'Result Entry'!E58</f>
        <v>0</v>
      </c>
      <c r="E56" s="195">
        <f>'Result Entry'!F58</f>
        <v>0</v>
      </c>
      <c r="F56" s="195">
        <f>'Result Entry'!$G58</f>
        <v>0</v>
      </c>
      <c r="G56" s="195">
        <f>'Result Entry'!$H58</f>
        <v>0</v>
      </c>
      <c r="H56" s="195">
        <f>'Result Entry'!I58</f>
        <v>0</v>
      </c>
      <c r="I56" s="195">
        <f>'Result Entry'!J58</f>
        <v>0</v>
      </c>
      <c r="J56" s="413">
        <f>'Result Entry'!K58</f>
        <v>0</v>
      </c>
      <c r="K56" s="422">
        <f>'Result Entry'!L58</f>
        <v>0</v>
      </c>
      <c r="L56" s="195">
        <f>'Result Entry'!M58</f>
        <v>0</v>
      </c>
      <c r="M56" s="195">
        <f>'Result Entry'!N58</f>
        <v>0</v>
      </c>
      <c r="N56" s="207">
        <f>'Result Entry'!O58</f>
        <v>0</v>
      </c>
      <c r="O56" s="195">
        <f>'Result Entry'!P58</f>
        <v>0</v>
      </c>
      <c r="P56" s="207">
        <f>'Result Entry'!Q58</f>
        <v>0</v>
      </c>
      <c r="Q56" s="195">
        <f>'Result Entry'!R58</f>
        <v>0</v>
      </c>
      <c r="R56" s="208">
        <f>'Result Entry'!S58</f>
        <v>0</v>
      </c>
      <c r="S56" s="408">
        <f>'Result Entry'!T58</f>
        <v>0</v>
      </c>
      <c r="T56" s="469" t="str">
        <f>'Result Entry'!U58</f>
        <v/>
      </c>
      <c r="U56" s="469" t="str">
        <f>'Result Entry'!V58</f>
        <v/>
      </c>
      <c r="V56" s="423" t="str">
        <f>IF('Result Entry'!$ES58="Failed","F",IF(AND('Result Entry'!$ES58="supp.",S56&lt;36),"S",'Result Entry'!W58))</f>
        <v/>
      </c>
      <c r="W56" s="422">
        <f>'Result Entry'!X58</f>
        <v>0</v>
      </c>
      <c r="X56" s="195">
        <f>'Result Entry'!Y58</f>
        <v>0</v>
      </c>
      <c r="Y56" s="195">
        <f>'Result Entry'!Z58</f>
        <v>0</v>
      </c>
      <c r="Z56" s="207">
        <f>'Result Entry'!AA58</f>
        <v>0</v>
      </c>
      <c r="AA56" s="195">
        <f>'Result Entry'!AB58</f>
        <v>0</v>
      </c>
      <c r="AB56" s="207">
        <f>'Result Entry'!AC58</f>
        <v>0</v>
      </c>
      <c r="AC56" s="195">
        <f>'Result Entry'!AD58</f>
        <v>0</v>
      </c>
      <c r="AD56" s="208">
        <f>'Result Entry'!AE58</f>
        <v>0</v>
      </c>
      <c r="AE56" s="408">
        <f>'Result Entry'!AF58</f>
        <v>0</v>
      </c>
      <c r="AF56" s="469" t="str">
        <f>'Result Entry'!AG58</f>
        <v/>
      </c>
      <c r="AG56" s="469" t="str">
        <f>'Result Entry'!AH58</f>
        <v/>
      </c>
      <c r="AH56" s="423" t="str">
        <f>IF('Result Entry'!$ES58="Failed","F",IF(AND('Result Entry'!$ES58="supp.",AE56&lt;36),"S",'Result Entry'!AI58))</f>
        <v/>
      </c>
      <c r="AI56" s="422">
        <f>'Result Entry'!AJ58</f>
        <v>0</v>
      </c>
      <c r="AJ56" s="195">
        <f>'Result Entry'!AK58</f>
        <v>0</v>
      </c>
      <c r="AK56" s="195">
        <f>'Result Entry'!AL58</f>
        <v>0</v>
      </c>
      <c r="AL56" s="207">
        <f>'Result Entry'!AM58</f>
        <v>0</v>
      </c>
      <c r="AM56" s="195">
        <f>'Result Entry'!AN58</f>
        <v>0</v>
      </c>
      <c r="AN56" s="207">
        <f>'Result Entry'!AO58</f>
        <v>0</v>
      </c>
      <c r="AO56" s="195">
        <f>'Result Entry'!AP58</f>
        <v>0</v>
      </c>
      <c r="AP56" s="208">
        <f>'Result Entry'!AQ58</f>
        <v>0</v>
      </c>
      <c r="AQ56" s="408">
        <f>'Result Entry'!AR58</f>
        <v>0</v>
      </c>
      <c r="AR56" s="469" t="str">
        <f>'Result Entry'!AS58</f>
        <v/>
      </c>
      <c r="AS56" s="469" t="str">
        <f>'Result Entry'!AT58</f>
        <v/>
      </c>
      <c r="AT56" s="423" t="str">
        <f>IF('Result Entry'!$ES58="Failed","F",IF(AND('Result Entry'!$ES58="supp.",AQ56&lt;36),"S",'Result Entry'!AU58))</f>
        <v/>
      </c>
      <c r="AU56" s="422">
        <f>'Result Entry'!AV58</f>
        <v>0</v>
      </c>
      <c r="AV56" s="195">
        <f>'Result Entry'!AW58</f>
        <v>0</v>
      </c>
      <c r="AW56" s="195">
        <f>'Result Entry'!AX58</f>
        <v>0</v>
      </c>
      <c r="AX56" s="207">
        <f>'Result Entry'!AY58</f>
        <v>0</v>
      </c>
      <c r="AY56" s="195">
        <f>'Result Entry'!AZ58</f>
        <v>0</v>
      </c>
      <c r="AZ56" s="207">
        <f>'Result Entry'!BA58</f>
        <v>0</v>
      </c>
      <c r="BA56" s="195">
        <f>'Result Entry'!BB58</f>
        <v>0</v>
      </c>
      <c r="BB56" s="208">
        <f>'Result Entry'!BC58</f>
        <v>0</v>
      </c>
      <c r="BC56" s="408">
        <f>'Result Entry'!BD58</f>
        <v>0</v>
      </c>
      <c r="BD56" s="469" t="str">
        <f>'Result Entry'!BE58</f>
        <v/>
      </c>
      <c r="BE56" s="469" t="str">
        <f>'Result Entry'!BF58</f>
        <v/>
      </c>
      <c r="BF56" s="423" t="str">
        <f>IF('Result Entry'!$ES58="Failed","F",IF(AND('Result Entry'!$ES58="supp.",BC56&lt;36),"S",'Result Entry'!BG58))</f>
        <v/>
      </c>
      <c r="BG56" s="422">
        <f>'Result Entry'!BH58</f>
        <v>0</v>
      </c>
      <c r="BH56" s="195">
        <f>'Result Entry'!BI58</f>
        <v>0</v>
      </c>
      <c r="BI56" s="195">
        <f>'Result Entry'!BJ58</f>
        <v>0</v>
      </c>
      <c r="BJ56" s="207">
        <f>'Result Entry'!BK58</f>
        <v>0</v>
      </c>
      <c r="BK56" s="195">
        <f>'Result Entry'!BL58</f>
        <v>0</v>
      </c>
      <c r="BL56" s="207">
        <f>'Result Entry'!BM58</f>
        <v>0</v>
      </c>
      <c r="BM56" s="195">
        <f>'Result Entry'!BN58</f>
        <v>0</v>
      </c>
      <c r="BN56" s="208">
        <f>'Result Entry'!BO58</f>
        <v>0</v>
      </c>
      <c r="BO56" s="408">
        <f>'Result Entry'!BP58</f>
        <v>0</v>
      </c>
      <c r="BP56" s="469" t="str">
        <f>'Result Entry'!BQ58</f>
        <v/>
      </c>
      <c r="BQ56" s="469" t="str">
        <f>'Result Entry'!BR58</f>
        <v/>
      </c>
      <c r="BR56" s="423" t="str">
        <f>IF('Result Entry'!$ES58="Failed","F",IF(AND('Result Entry'!$ES58="supp.",BO56&lt;36),"S",'Result Entry'!BS58))</f>
        <v/>
      </c>
      <c r="BS56" s="422">
        <f>'Result Entry'!BT58</f>
        <v>0</v>
      </c>
      <c r="BT56" s="195">
        <f>'Result Entry'!BU58</f>
        <v>0</v>
      </c>
      <c r="BU56" s="195">
        <f>'Result Entry'!BV58</f>
        <v>0</v>
      </c>
      <c r="BV56" s="207">
        <f>'Result Entry'!BW58</f>
        <v>0</v>
      </c>
      <c r="BW56" s="195">
        <f>'Result Entry'!BX58</f>
        <v>0</v>
      </c>
      <c r="BX56" s="207">
        <f>'Result Entry'!BY58</f>
        <v>0</v>
      </c>
      <c r="BY56" s="195">
        <f>'Result Entry'!BZ58</f>
        <v>0</v>
      </c>
      <c r="BZ56" s="208">
        <f>'Result Entry'!CA58</f>
        <v>0</v>
      </c>
      <c r="CA56" s="408">
        <f>'Result Entry'!CB58</f>
        <v>0</v>
      </c>
      <c r="CB56" s="469" t="str">
        <f>'Result Entry'!CC58</f>
        <v/>
      </c>
      <c r="CC56" s="469" t="str">
        <f>'Result Entry'!CD58</f>
        <v/>
      </c>
      <c r="CD56" s="423" t="str">
        <f>IF('Result Entry'!$ES58="Failed","F",IF(AND('Result Entry'!$ES58="supp.",CA56&lt;36),"S",'Result Entry'!CE58))</f>
        <v/>
      </c>
      <c r="CE56" s="194">
        <f>'Result Entry'!CF58</f>
        <v>0</v>
      </c>
      <c r="CF56" s="415">
        <f>'Result Entry'!CG58</f>
        <v>0</v>
      </c>
      <c r="CG56" s="195">
        <f>'Result Entry'!CH58</f>
        <v>0</v>
      </c>
      <c r="CH56" s="207">
        <f>'Result Entry'!CI58</f>
        <v>0</v>
      </c>
      <c r="CI56" s="207">
        <f>'Result Entry'!CJ58</f>
        <v>0</v>
      </c>
      <c r="CJ56" s="195">
        <f>'Result Entry'!CK58</f>
        <v>0</v>
      </c>
      <c r="CK56" s="195">
        <f>'Result Entry'!CL58</f>
        <v>0</v>
      </c>
      <c r="CL56" s="207">
        <f>'Result Entry'!CM58</f>
        <v>0</v>
      </c>
      <c r="CM56" s="195">
        <f>'Result Entry'!CN58</f>
        <v>0</v>
      </c>
      <c r="CN56" s="195">
        <f>'Result Entry'!CO58</f>
        <v>0</v>
      </c>
      <c r="CO56" s="208">
        <f>'Result Entry'!CP58</f>
        <v>0</v>
      </c>
      <c r="CP56" s="208">
        <f>'Result Entry'!CQ58</f>
        <v>0</v>
      </c>
      <c r="CQ56" s="212" t="str">
        <f>'Result Entry'!CR58</f>
        <v/>
      </c>
      <c r="CR56" s="194">
        <f>'Result Entry'!CS58</f>
        <v>0</v>
      </c>
      <c r="CS56" s="415">
        <f>'Result Entry'!CT58</f>
        <v>0</v>
      </c>
      <c r="CT56" s="454">
        <f>'Result Entry'!CU58</f>
        <v>0</v>
      </c>
      <c r="CU56" s="195">
        <f>'Result Entry'!CV58</f>
        <v>0</v>
      </c>
      <c r="CV56" s="195">
        <f>'Result Entry'!CW58</f>
        <v>0</v>
      </c>
      <c r="CW56" s="207">
        <f>'Result Entry'!CX58</f>
        <v>0</v>
      </c>
      <c r="CX56" s="195">
        <f>'Result Entry'!CY58</f>
        <v>0</v>
      </c>
      <c r="CY56" s="195">
        <f>'Result Entry'!CZ58</f>
        <v>0</v>
      </c>
      <c r="CZ56" s="195" t="str">
        <f>'Result Entry'!DA58</f>
        <v/>
      </c>
      <c r="DA56" s="195">
        <f>'Result Entry'!DB58</f>
        <v>0</v>
      </c>
      <c r="DB56" s="207">
        <f>'Result Entry'!DC58</f>
        <v>0</v>
      </c>
      <c r="DC56" s="207">
        <f>'Result Entry'!DD58</f>
        <v>0</v>
      </c>
      <c r="DD56" s="195">
        <f>'Result Entry'!DE58</f>
        <v>0</v>
      </c>
      <c r="DE56" s="195">
        <f>'Result Entry'!DF58</f>
        <v>0</v>
      </c>
      <c r="DF56" s="207">
        <f>'Result Entry'!DG58</f>
        <v>0</v>
      </c>
      <c r="DG56" s="195">
        <f>'Result Entry'!DH58</f>
        <v>0</v>
      </c>
      <c r="DH56" s="195">
        <f>'Result Entry'!DI58</f>
        <v>0</v>
      </c>
      <c r="DI56" s="207">
        <f>'Result Entry'!DJ58</f>
        <v>0</v>
      </c>
      <c r="DJ56" s="207">
        <f>'Result Entry'!DK58</f>
        <v>0</v>
      </c>
      <c r="DK56" s="207">
        <f>'Result Entry'!DL58</f>
        <v>0</v>
      </c>
      <c r="DL56" s="208">
        <f>'Result Entry'!DM58</f>
        <v>0</v>
      </c>
      <c r="DM56" s="208">
        <f>'Result Entry'!DN58</f>
        <v>0</v>
      </c>
      <c r="DN56" s="212" t="str">
        <f>'Result Entry'!DO58</f>
        <v/>
      </c>
      <c r="DO56" s="194">
        <f>'Result Entry'!DP58</f>
        <v>0</v>
      </c>
      <c r="DP56" s="195">
        <f>'Result Entry'!DQ58</f>
        <v>0</v>
      </c>
      <c r="DQ56" s="195">
        <f>'Result Entry'!DR58</f>
        <v>0</v>
      </c>
      <c r="DR56" s="195">
        <f>'Result Entry'!DS58</f>
        <v>0</v>
      </c>
      <c r="DS56" s="195">
        <f>'Result Entry'!DT58</f>
        <v>0</v>
      </c>
      <c r="DT56" s="209" t="str">
        <f>'Result Entry'!DU58</f>
        <v/>
      </c>
      <c r="DU56" s="194">
        <f>'Result Entry'!DV58</f>
        <v>0</v>
      </c>
      <c r="DV56" s="195">
        <f>'Result Entry'!DW58</f>
        <v>0</v>
      </c>
      <c r="DW56" s="195">
        <f>'Result Entry'!DX58</f>
        <v>0</v>
      </c>
      <c r="DX56" s="195">
        <f>'Result Entry'!DY58</f>
        <v>0</v>
      </c>
      <c r="DY56" s="195">
        <f>'Result Entry'!DZ58</f>
        <v>0</v>
      </c>
      <c r="DZ56" s="197" t="str">
        <f>'Result Entry'!EA58</f>
        <v/>
      </c>
      <c r="EA56" s="194">
        <f>'Result Entry'!EB58</f>
        <v>0</v>
      </c>
      <c r="EB56" s="195">
        <f>'Result Entry'!EC58</f>
        <v>0</v>
      </c>
      <c r="EC56" s="207">
        <f>'Result Entry'!ED58</f>
        <v>0</v>
      </c>
      <c r="ED56" s="195">
        <f>'Result Entry'!EE58</f>
        <v>0</v>
      </c>
      <c r="EE56" s="207">
        <f>'Result Entry'!EF58</f>
        <v>0</v>
      </c>
      <c r="EF56" s="195">
        <f>'Result Entry'!EG58</f>
        <v>0</v>
      </c>
      <c r="EG56" s="195">
        <f>'Result Entry'!EH58</f>
        <v>0</v>
      </c>
      <c r="EH56" s="207">
        <f>'Result Entry'!EI58</f>
        <v>0</v>
      </c>
      <c r="EI56" s="208">
        <f>'Result Entry'!EJ58</f>
        <v>0</v>
      </c>
      <c r="EJ56" s="212" t="str">
        <f>'Result Entry'!EK58</f>
        <v/>
      </c>
      <c r="EK56" s="194">
        <f>'Result Entry'!EL58</f>
        <v>0</v>
      </c>
      <c r="EL56" s="195">
        <f>'Result Entry'!EM58</f>
        <v>0</v>
      </c>
      <c r="EM56" s="198" t="str">
        <f>'Result Entry'!EN58</f>
        <v/>
      </c>
      <c r="EN56" s="194" t="str">
        <f>'Result Entry'!EO58</f>
        <v/>
      </c>
      <c r="EO56" s="195" t="str">
        <f>'Result Entry'!EP58</f>
        <v/>
      </c>
      <c r="EP56" s="199" t="str">
        <f>'Result Entry'!EQ58</f>
        <v/>
      </c>
      <c r="EQ56" s="195" t="str">
        <f>'Result Entry'!ER58</f>
        <v/>
      </c>
      <c r="ER56" s="195" t="str">
        <f>'Result Entry'!ES58</f>
        <v/>
      </c>
      <c r="ES56" s="195" t="str">
        <f>'Result Entry'!ET58</f>
        <v/>
      </c>
      <c r="ET56" s="196" t="str">
        <f>'Result Entry'!EU58</f>
        <v/>
      </c>
      <c r="EU56" s="200" t="str">
        <f>'Result Entry'!EX58</f>
        <v/>
      </c>
    </row>
    <row r="57" spans="1:151" s="201" customFormat="1" ht="17.25" customHeight="1">
      <c r="A57" s="1267"/>
      <c r="B57" s="194">
        <f t="shared" si="1"/>
        <v>0</v>
      </c>
      <c r="C57" s="195">
        <f>'Result Entry'!D59</f>
        <v>0</v>
      </c>
      <c r="D57" s="195">
        <f>'Result Entry'!E59</f>
        <v>0</v>
      </c>
      <c r="E57" s="195">
        <f>'Result Entry'!F59</f>
        <v>0</v>
      </c>
      <c r="F57" s="195">
        <f>'Result Entry'!$G59</f>
        <v>0</v>
      </c>
      <c r="G57" s="195">
        <f>'Result Entry'!$H59</f>
        <v>0</v>
      </c>
      <c r="H57" s="195">
        <f>'Result Entry'!I59</f>
        <v>0</v>
      </c>
      <c r="I57" s="195">
        <f>'Result Entry'!J59</f>
        <v>0</v>
      </c>
      <c r="J57" s="413">
        <f>'Result Entry'!K59</f>
        <v>0</v>
      </c>
      <c r="K57" s="422">
        <f>'Result Entry'!L59</f>
        <v>0</v>
      </c>
      <c r="L57" s="195">
        <f>'Result Entry'!M59</f>
        <v>0</v>
      </c>
      <c r="M57" s="195">
        <f>'Result Entry'!N59</f>
        <v>0</v>
      </c>
      <c r="N57" s="207">
        <f>'Result Entry'!O59</f>
        <v>0</v>
      </c>
      <c r="O57" s="195">
        <f>'Result Entry'!P59</f>
        <v>0</v>
      </c>
      <c r="P57" s="207">
        <f>'Result Entry'!Q59</f>
        <v>0</v>
      </c>
      <c r="Q57" s="195">
        <f>'Result Entry'!R59</f>
        <v>0</v>
      </c>
      <c r="R57" s="208">
        <f>'Result Entry'!S59</f>
        <v>0</v>
      </c>
      <c r="S57" s="408">
        <f>'Result Entry'!T59</f>
        <v>0</v>
      </c>
      <c r="T57" s="469" t="str">
        <f>'Result Entry'!U59</f>
        <v/>
      </c>
      <c r="U57" s="469" t="str">
        <f>'Result Entry'!V59</f>
        <v/>
      </c>
      <c r="V57" s="423" t="str">
        <f>IF('Result Entry'!$ES59="Failed","F",IF(AND('Result Entry'!$ES59="supp.",S57&lt;36),"S",'Result Entry'!W59))</f>
        <v/>
      </c>
      <c r="W57" s="422">
        <f>'Result Entry'!X59</f>
        <v>0</v>
      </c>
      <c r="X57" s="195">
        <f>'Result Entry'!Y59</f>
        <v>0</v>
      </c>
      <c r="Y57" s="195">
        <f>'Result Entry'!Z59</f>
        <v>0</v>
      </c>
      <c r="Z57" s="207">
        <f>'Result Entry'!AA59</f>
        <v>0</v>
      </c>
      <c r="AA57" s="195">
        <f>'Result Entry'!AB59</f>
        <v>0</v>
      </c>
      <c r="AB57" s="207">
        <f>'Result Entry'!AC59</f>
        <v>0</v>
      </c>
      <c r="AC57" s="195">
        <f>'Result Entry'!AD59</f>
        <v>0</v>
      </c>
      <c r="AD57" s="208">
        <f>'Result Entry'!AE59</f>
        <v>0</v>
      </c>
      <c r="AE57" s="408">
        <f>'Result Entry'!AF59</f>
        <v>0</v>
      </c>
      <c r="AF57" s="469" t="str">
        <f>'Result Entry'!AG59</f>
        <v/>
      </c>
      <c r="AG57" s="469" t="str">
        <f>'Result Entry'!AH59</f>
        <v/>
      </c>
      <c r="AH57" s="423" t="str">
        <f>IF('Result Entry'!$ES59="Failed","F",IF(AND('Result Entry'!$ES59="supp.",AE57&lt;36),"S",'Result Entry'!AI59))</f>
        <v/>
      </c>
      <c r="AI57" s="422">
        <f>'Result Entry'!AJ59</f>
        <v>0</v>
      </c>
      <c r="AJ57" s="195">
        <f>'Result Entry'!AK59</f>
        <v>0</v>
      </c>
      <c r="AK57" s="195">
        <f>'Result Entry'!AL59</f>
        <v>0</v>
      </c>
      <c r="AL57" s="207">
        <f>'Result Entry'!AM59</f>
        <v>0</v>
      </c>
      <c r="AM57" s="195">
        <f>'Result Entry'!AN59</f>
        <v>0</v>
      </c>
      <c r="AN57" s="207">
        <f>'Result Entry'!AO59</f>
        <v>0</v>
      </c>
      <c r="AO57" s="195">
        <f>'Result Entry'!AP59</f>
        <v>0</v>
      </c>
      <c r="AP57" s="208">
        <f>'Result Entry'!AQ59</f>
        <v>0</v>
      </c>
      <c r="AQ57" s="408">
        <f>'Result Entry'!AR59</f>
        <v>0</v>
      </c>
      <c r="AR57" s="469" t="str">
        <f>'Result Entry'!AS59</f>
        <v/>
      </c>
      <c r="AS57" s="469" t="str">
        <f>'Result Entry'!AT59</f>
        <v/>
      </c>
      <c r="AT57" s="423" t="str">
        <f>IF('Result Entry'!$ES59="Failed","F",IF(AND('Result Entry'!$ES59="supp.",AQ57&lt;36),"S",'Result Entry'!AU59))</f>
        <v/>
      </c>
      <c r="AU57" s="422">
        <f>'Result Entry'!AV59</f>
        <v>0</v>
      </c>
      <c r="AV57" s="195">
        <f>'Result Entry'!AW59</f>
        <v>0</v>
      </c>
      <c r="AW57" s="195">
        <f>'Result Entry'!AX59</f>
        <v>0</v>
      </c>
      <c r="AX57" s="207">
        <f>'Result Entry'!AY59</f>
        <v>0</v>
      </c>
      <c r="AY57" s="195">
        <f>'Result Entry'!AZ59</f>
        <v>0</v>
      </c>
      <c r="AZ57" s="207">
        <f>'Result Entry'!BA59</f>
        <v>0</v>
      </c>
      <c r="BA57" s="195">
        <f>'Result Entry'!BB59</f>
        <v>0</v>
      </c>
      <c r="BB57" s="208">
        <f>'Result Entry'!BC59</f>
        <v>0</v>
      </c>
      <c r="BC57" s="408">
        <f>'Result Entry'!BD59</f>
        <v>0</v>
      </c>
      <c r="BD57" s="469" t="str">
        <f>'Result Entry'!BE59</f>
        <v/>
      </c>
      <c r="BE57" s="469" t="str">
        <f>'Result Entry'!BF59</f>
        <v/>
      </c>
      <c r="BF57" s="423" t="str">
        <f>IF('Result Entry'!$ES59="Failed","F",IF(AND('Result Entry'!$ES59="supp.",BC57&lt;36),"S",'Result Entry'!BG59))</f>
        <v/>
      </c>
      <c r="BG57" s="422">
        <f>'Result Entry'!BH59</f>
        <v>0</v>
      </c>
      <c r="BH57" s="195">
        <f>'Result Entry'!BI59</f>
        <v>0</v>
      </c>
      <c r="BI57" s="195">
        <f>'Result Entry'!BJ59</f>
        <v>0</v>
      </c>
      <c r="BJ57" s="207">
        <f>'Result Entry'!BK59</f>
        <v>0</v>
      </c>
      <c r="BK57" s="195">
        <f>'Result Entry'!BL59</f>
        <v>0</v>
      </c>
      <c r="BL57" s="207">
        <f>'Result Entry'!BM59</f>
        <v>0</v>
      </c>
      <c r="BM57" s="195">
        <f>'Result Entry'!BN59</f>
        <v>0</v>
      </c>
      <c r="BN57" s="208">
        <f>'Result Entry'!BO59</f>
        <v>0</v>
      </c>
      <c r="BO57" s="408">
        <f>'Result Entry'!BP59</f>
        <v>0</v>
      </c>
      <c r="BP57" s="469" t="str">
        <f>'Result Entry'!BQ59</f>
        <v/>
      </c>
      <c r="BQ57" s="469" t="str">
        <f>'Result Entry'!BR59</f>
        <v/>
      </c>
      <c r="BR57" s="423" t="str">
        <f>IF('Result Entry'!$ES59="Failed","F",IF(AND('Result Entry'!$ES59="supp.",BO57&lt;36),"S",'Result Entry'!BS59))</f>
        <v/>
      </c>
      <c r="BS57" s="422">
        <f>'Result Entry'!BT59</f>
        <v>0</v>
      </c>
      <c r="BT57" s="195">
        <f>'Result Entry'!BU59</f>
        <v>0</v>
      </c>
      <c r="BU57" s="195">
        <f>'Result Entry'!BV59</f>
        <v>0</v>
      </c>
      <c r="BV57" s="207">
        <f>'Result Entry'!BW59</f>
        <v>0</v>
      </c>
      <c r="BW57" s="195">
        <f>'Result Entry'!BX59</f>
        <v>0</v>
      </c>
      <c r="BX57" s="207">
        <f>'Result Entry'!BY59</f>
        <v>0</v>
      </c>
      <c r="BY57" s="195">
        <f>'Result Entry'!BZ59</f>
        <v>0</v>
      </c>
      <c r="BZ57" s="208">
        <f>'Result Entry'!CA59</f>
        <v>0</v>
      </c>
      <c r="CA57" s="408">
        <f>'Result Entry'!CB59</f>
        <v>0</v>
      </c>
      <c r="CB57" s="469" t="str">
        <f>'Result Entry'!CC59</f>
        <v/>
      </c>
      <c r="CC57" s="469" t="str">
        <f>'Result Entry'!CD59</f>
        <v/>
      </c>
      <c r="CD57" s="423" t="str">
        <f>IF('Result Entry'!$ES59="Failed","F",IF(AND('Result Entry'!$ES59="supp.",CA57&lt;36),"S",'Result Entry'!CE59))</f>
        <v/>
      </c>
      <c r="CE57" s="194">
        <f>'Result Entry'!CF59</f>
        <v>0</v>
      </c>
      <c r="CF57" s="415">
        <f>'Result Entry'!CG59</f>
        <v>0</v>
      </c>
      <c r="CG57" s="195">
        <f>'Result Entry'!CH59</f>
        <v>0</v>
      </c>
      <c r="CH57" s="207">
        <f>'Result Entry'!CI59</f>
        <v>0</v>
      </c>
      <c r="CI57" s="207">
        <f>'Result Entry'!CJ59</f>
        <v>0</v>
      </c>
      <c r="CJ57" s="195">
        <f>'Result Entry'!CK59</f>
        <v>0</v>
      </c>
      <c r="CK57" s="195">
        <f>'Result Entry'!CL59</f>
        <v>0</v>
      </c>
      <c r="CL57" s="207">
        <f>'Result Entry'!CM59</f>
        <v>0</v>
      </c>
      <c r="CM57" s="195">
        <f>'Result Entry'!CN59</f>
        <v>0</v>
      </c>
      <c r="CN57" s="195">
        <f>'Result Entry'!CO59</f>
        <v>0</v>
      </c>
      <c r="CO57" s="208">
        <f>'Result Entry'!CP59</f>
        <v>0</v>
      </c>
      <c r="CP57" s="208">
        <f>'Result Entry'!CQ59</f>
        <v>0</v>
      </c>
      <c r="CQ57" s="212" t="str">
        <f>'Result Entry'!CR59</f>
        <v/>
      </c>
      <c r="CR57" s="194">
        <f>'Result Entry'!CS59</f>
        <v>0</v>
      </c>
      <c r="CS57" s="415">
        <f>'Result Entry'!CT59</f>
        <v>0</v>
      </c>
      <c r="CT57" s="454">
        <f>'Result Entry'!CU59</f>
        <v>0</v>
      </c>
      <c r="CU57" s="195">
        <f>'Result Entry'!CV59</f>
        <v>0</v>
      </c>
      <c r="CV57" s="195">
        <f>'Result Entry'!CW59</f>
        <v>0</v>
      </c>
      <c r="CW57" s="207">
        <f>'Result Entry'!CX59</f>
        <v>0</v>
      </c>
      <c r="CX57" s="195">
        <f>'Result Entry'!CY59</f>
        <v>0</v>
      </c>
      <c r="CY57" s="195">
        <f>'Result Entry'!CZ59</f>
        <v>0</v>
      </c>
      <c r="CZ57" s="195" t="str">
        <f>'Result Entry'!DA59</f>
        <v/>
      </c>
      <c r="DA57" s="195">
        <f>'Result Entry'!DB59</f>
        <v>0</v>
      </c>
      <c r="DB57" s="207">
        <f>'Result Entry'!DC59</f>
        <v>0</v>
      </c>
      <c r="DC57" s="207">
        <f>'Result Entry'!DD59</f>
        <v>0</v>
      </c>
      <c r="DD57" s="195">
        <f>'Result Entry'!DE59</f>
        <v>0</v>
      </c>
      <c r="DE57" s="195">
        <f>'Result Entry'!DF59</f>
        <v>0</v>
      </c>
      <c r="DF57" s="207">
        <f>'Result Entry'!DG59</f>
        <v>0</v>
      </c>
      <c r="DG57" s="195">
        <f>'Result Entry'!DH59</f>
        <v>0</v>
      </c>
      <c r="DH57" s="195">
        <f>'Result Entry'!DI59</f>
        <v>0</v>
      </c>
      <c r="DI57" s="207">
        <f>'Result Entry'!DJ59</f>
        <v>0</v>
      </c>
      <c r="DJ57" s="207">
        <f>'Result Entry'!DK59</f>
        <v>0</v>
      </c>
      <c r="DK57" s="207">
        <f>'Result Entry'!DL59</f>
        <v>0</v>
      </c>
      <c r="DL57" s="208">
        <f>'Result Entry'!DM59</f>
        <v>0</v>
      </c>
      <c r="DM57" s="208">
        <f>'Result Entry'!DN59</f>
        <v>0</v>
      </c>
      <c r="DN57" s="212" t="str">
        <f>'Result Entry'!DO59</f>
        <v/>
      </c>
      <c r="DO57" s="194">
        <f>'Result Entry'!DP59</f>
        <v>0</v>
      </c>
      <c r="DP57" s="195">
        <f>'Result Entry'!DQ59</f>
        <v>0</v>
      </c>
      <c r="DQ57" s="195">
        <f>'Result Entry'!DR59</f>
        <v>0</v>
      </c>
      <c r="DR57" s="195">
        <f>'Result Entry'!DS59</f>
        <v>0</v>
      </c>
      <c r="DS57" s="195">
        <f>'Result Entry'!DT59</f>
        <v>0</v>
      </c>
      <c r="DT57" s="209" t="str">
        <f>'Result Entry'!DU59</f>
        <v/>
      </c>
      <c r="DU57" s="194">
        <f>'Result Entry'!DV59</f>
        <v>0</v>
      </c>
      <c r="DV57" s="195">
        <f>'Result Entry'!DW59</f>
        <v>0</v>
      </c>
      <c r="DW57" s="195">
        <f>'Result Entry'!DX59</f>
        <v>0</v>
      </c>
      <c r="DX57" s="195">
        <f>'Result Entry'!DY59</f>
        <v>0</v>
      </c>
      <c r="DY57" s="195">
        <f>'Result Entry'!DZ59</f>
        <v>0</v>
      </c>
      <c r="DZ57" s="197" t="str">
        <f>'Result Entry'!EA59</f>
        <v/>
      </c>
      <c r="EA57" s="194">
        <f>'Result Entry'!EB59</f>
        <v>0</v>
      </c>
      <c r="EB57" s="195">
        <f>'Result Entry'!EC59</f>
        <v>0</v>
      </c>
      <c r="EC57" s="207">
        <f>'Result Entry'!ED59</f>
        <v>0</v>
      </c>
      <c r="ED57" s="195">
        <f>'Result Entry'!EE59</f>
        <v>0</v>
      </c>
      <c r="EE57" s="207">
        <f>'Result Entry'!EF59</f>
        <v>0</v>
      </c>
      <c r="EF57" s="195">
        <f>'Result Entry'!EG59</f>
        <v>0</v>
      </c>
      <c r="EG57" s="195">
        <f>'Result Entry'!EH59</f>
        <v>0</v>
      </c>
      <c r="EH57" s="207">
        <f>'Result Entry'!EI59</f>
        <v>0</v>
      </c>
      <c r="EI57" s="208">
        <f>'Result Entry'!EJ59</f>
        <v>0</v>
      </c>
      <c r="EJ57" s="212" t="str">
        <f>'Result Entry'!EK59</f>
        <v/>
      </c>
      <c r="EK57" s="194">
        <f>'Result Entry'!EL59</f>
        <v>0</v>
      </c>
      <c r="EL57" s="195">
        <f>'Result Entry'!EM59</f>
        <v>0</v>
      </c>
      <c r="EM57" s="198" t="str">
        <f>'Result Entry'!EN59</f>
        <v/>
      </c>
      <c r="EN57" s="194" t="str">
        <f>'Result Entry'!EO59</f>
        <v/>
      </c>
      <c r="EO57" s="195" t="str">
        <f>'Result Entry'!EP59</f>
        <v/>
      </c>
      <c r="EP57" s="199" t="str">
        <f>'Result Entry'!EQ59</f>
        <v/>
      </c>
      <c r="EQ57" s="195" t="str">
        <f>'Result Entry'!ER59</f>
        <v/>
      </c>
      <c r="ER57" s="195" t="str">
        <f>'Result Entry'!ES59</f>
        <v/>
      </c>
      <c r="ES57" s="195" t="str">
        <f>'Result Entry'!ET59</f>
        <v/>
      </c>
      <c r="ET57" s="196" t="str">
        <f>'Result Entry'!EU59</f>
        <v/>
      </c>
      <c r="EU57" s="200" t="str">
        <f>'Result Entry'!EX59</f>
        <v/>
      </c>
    </row>
    <row r="58" spans="1:151" s="201" customFormat="1" ht="17.25" customHeight="1">
      <c r="A58" s="1267"/>
      <c r="B58" s="194">
        <f t="shared" si="1"/>
        <v>0</v>
      </c>
      <c r="C58" s="195">
        <f>'Result Entry'!D60</f>
        <v>0</v>
      </c>
      <c r="D58" s="195">
        <f>'Result Entry'!E60</f>
        <v>0</v>
      </c>
      <c r="E58" s="195">
        <f>'Result Entry'!F60</f>
        <v>0</v>
      </c>
      <c r="F58" s="195">
        <f>'Result Entry'!$G60</f>
        <v>0</v>
      </c>
      <c r="G58" s="195">
        <f>'Result Entry'!$H60</f>
        <v>0</v>
      </c>
      <c r="H58" s="195">
        <f>'Result Entry'!I60</f>
        <v>0</v>
      </c>
      <c r="I58" s="195">
        <f>'Result Entry'!J60</f>
        <v>0</v>
      </c>
      <c r="J58" s="413">
        <f>'Result Entry'!K60</f>
        <v>0</v>
      </c>
      <c r="K58" s="422">
        <f>'Result Entry'!L60</f>
        <v>0</v>
      </c>
      <c r="L58" s="195">
        <f>'Result Entry'!M60</f>
        <v>0</v>
      </c>
      <c r="M58" s="195">
        <f>'Result Entry'!N60</f>
        <v>0</v>
      </c>
      <c r="N58" s="207">
        <f>'Result Entry'!O60</f>
        <v>0</v>
      </c>
      <c r="O58" s="195">
        <f>'Result Entry'!P60</f>
        <v>0</v>
      </c>
      <c r="P58" s="207">
        <f>'Result Entry'!Q60</f>
        <v>0</v>
      </c>
      <c r="Q58" s="195">
        <f>'Result Entry'!R60</f>
        <v>0</v>
      </c>
      <c r="R58" s="208">
        <f>'Result Entry'!S60</f>
        <v>0</v>
      </c>
      <c r="S58" s="408">
        <f>'Result Entry'!T60</f>
        <v>0</v>
      </c>
      <c r="T58" s="469" t="str">
        <f>'Result Entry'!U60</f>
        <v/>
      </c>
      <c r="U58" s="469" t="str">
        <f>'Result Entry'!V60</f>
        <v/>
      </c>
      <c r="V58" s="423" t="str">
        <f>IF('Result Entry'!$ES60="Failed","F",IF(AND('Result Entry'!$ES60="supp.",S58&lt;36),"S",'Result Entry'!W60))</f>
        <v/>
      </c>
      <c r="W58" s="422">
        <f>'Result Entry'!X60</f>
        <v>0</v>
      </c>
      <c r="X58" s="195">
        <f>'Result Entry'!Y60</f>
        <v>0</v>
      </c>
      <c r="Y58" s="195">
        <f>'Result Entry'!Z60</f>
        <v>0</v>
      </c>
      <c r="Z58" s="207">
        <f>'Result Entry'!AA60</f>
        <v>0</v>
      </c>
      <c r="AA58" s="195">
        <f>'Result Entry'!AB60</f>
        <v>0</v>
      </c>
      <c r="AB58" s="207">
        <f>'Result Entry'!AC60</f>
        <v>0</v>
      </c>
      <c r="AC58" s="195">
        <f>'Result Entry'!AD60</f>
        <v>0</v>
      </c>
      <c r="AD58" s="208">
        <f>'Result Entry'!AE60</f>
        <v>0</v>
      </c>
      <c r="AE58" s="408">
        <f>'Result Entry'!AF60</f>
        <v>0</v>
      </c>
      <c r="AF58" s="469" t="str">
        <f>'Result Entry'!AG60</f>
        <v/>
      </c>
      <c r="AG58" s="469" t="str">
        <f>'Result Entry'!AH60</f>
        <v/>
      </c>
      <c r="AH58" s="423" t="str">
        <f>IF('Result Entry'!$ES60="Failed","F",IF(AND('Result Entry'!$ES60="supp.",AE58&lt;36),"S",'Result Entry'!AI60))</f>
        <v/>
      </c>
      <c r="AI58" s="422">
        <f>'Result Entry'!AJ60</f>
        <v>0</v>
      </c>
      <c r="AJ58" s="195">
        <f>'Result Entry'!AK60</f>
        <v>0</v>
      </c>
      <c r="AK58" s="195">
        <f>'Result Entry'!AL60</f>
        <v>0</v>
      </c>
      <c r="AL58" s="207">
        <f>'Result Entry'!AM60</f>
        <v>0</v>
      </c>
      <c r="AM58" s="195">
        <f>'Result Entry'!AN60</f>
        <v>0</v>
      </c>
      <c r="AN58" s="207">
        <f>'Result Entry'!AO60</f>
        <v>0</v>
      </c>
      <c r="AO58" s="195">
        <f>'Result Entry'!AP60</f>
        <v>0</v>
      </c>
      <c r="AP58" s="208">
        <f>'Result Entry'!AQ60</f>
        <v>0</v>
      </c>
      <c r="AQ58" s="408">
        <f>'Result Entry'!AR60</f>
        <v>0</v>
      </c>
      <c r="AR58" s="469" t="str">
        <f>'Result Entry'!AS60</f>
        <v/>
      </c>
      <c r="AS58" s="469" t="str">
        <f>'Result Entry'!AT60</f>
        <v/>
      </c>
      <c r="AT58" s="423" t="str">
        <f>IF('Result Entry'!$ES60="Failed","F",IF(AND('Result Entry'!$ES60="supp.",AQ58&lt;36),"S",'Result Entry'!AU60))</f>
        <v/>
      </c>
      <c r="AU58" s="422">
        <f>'Result Entry'!AV60</f>
        <v>0</v>
      </c>
      <c r="AV58" s="195">
        <f>'Result Entry'!AW60</f>
        <v>0</v>
      </c>
      <c r="AW58" s="195">
        <f>'Result Entry'!AX60</f>
        <v>0</v>
      </c>
      <c r="AX58" s="207">
        <f>'Result Entry'!AY60</f>
        <v>0</v>
      </c>
      <c r="AY58" s="195">
        <f>'Result Entry'!AZ60</f>
        <v>0</v>
      </c>
      <c r="AZ58" s="207">
        <f>'Result Entry'!BA60</f>
        <v>0</v>
      </c>
      <c r="BA58" s="195">
        <f>'Result Entry'!BB60</f>
        <v>0</v>
      </c>
      <c r="BB58" s="208">
        <f>'Result Entry'!BC60</f>
        <v>0</v>
      </c>
      <c r="BC58" s="408">
        <f>'Result Entry'!BD60</f>
        <v>0</v>
      </c>
      <c r="BD58" s="469" t="str">
        <f>'Result Entry'!BE60</f>
        <v/>
      </c>
      <c r="BE58" s="469" t="str">
        <f>'Result Entry'!BF60</f>
        <v/>
      </c>
      <c r="BF58" s="423" t="str">
        <f>IF('Result Entry'!$ES60="Failed","F",IF(AND('Result Entry'!$ES60="supp.",BC58&lt;36),"S",'Result Entry'!BG60))</f>
        <v/>
      </c>
      <c r="BG58" s="422">
        <f>'Result Entry'!BH60</f>
        <v>0</v>
      </c>
      <c r="BH58" s="195">
        <f>'Result Entry'!BI60</f>
        <v>0</v>
      </c>
      <c r="BI58" s="195">
        <f>'Result Entry'!BJ60</f>
        <v>0</v>
      </c>
      <c r="BJ58" s="207">
        <f>'Result Entry'!BK60</f>
        <v>0</v>
      </c>
      <c r="BK58" s="195">
        <f>'Result Entry'!BL60</f>
        <v>0</v>
      </c>
      <c r="BL58" s="207">
        <f>'Result Entry'!BM60</f>
        <v>0</v>
      </c>
      <c r="BM58" s="195">
        <f>'Result Entry'!BN60</f>
        <v>0</v>
      </c>
      <c r="BN58" s="208">
        <f>'Result Entry'!BO60</f>
        <v>0</v>
      </c>
      <c r="BO58" s="408">
        <f>'Result Entry'!BP60</f>
        <v>0</v>
      </c>
      <c r="BP58" s="469" t="str">
        <f>'Result Entry'!BQ60</f>
        <v/>
      </c>
      <c r="BQ58" s="469" t="str">
        <f>'Result Entry'!BR60</f>
        <v/>
      </c>
      <c r="BR58" s="423" t="str">
        <f>IF('Result Entry'!$ES60="Failed","F",IF(AND('Result Entry'!$ES60="supp.",BO58&lt;36),"S",'Result Entry'!BS60))</f>
        <v/>
      </c>
      <c r="BS58" s="422">
        <f>'Result Entry'!BT60</f>
        <v>0</v>
      </c>
      <c r="BT58" s="195">
        <f>'Result Entry'!BU60</f>
        <v>0</v>
      </c>
      <c r="BU58" s="195">
        <f>'Result Entry'!BV60</f>
        <v>0</v>
      </c>
      <c r="BV58" s="207">
        <f>'Result Entry'!BW60</f>
        <v>0</v>
      </c>
      <c r="BW58" s="195">
        <f>'Result Entry'!BX60</f>
        <v>0</v>
      </c>
      <c r="BX58" s="207">
        <f>'Result Entry'!BY60</f>
        <v>0</v>
      </c>
      <c r="BY58" s="195">
        <f>'Result Entry'!BZ60</f>
        <v>0</v>
      </c>
      <c r="BZ58" s="208">
        <f>'Result Entry'!CA60</f>
        <v>0</v>
      </c>
      <c r="CA58" s="408">
        <f>'Result Entry'!CB60</f>
        <v>0</v>
      </c>
      <c r="CB58" s="469" t="str">
        <f>'Result Entry'!CC60</f>
        <v/>
      </c>
      <c r="CC58" s="469" t="str">
        <f>'Result Entry'!CD60</f>
        <v/>
      </c>
      <c r="CD58" s="423" t="str">
        <f>IF('Result Entry'!$ES60="Failed","F",IF(AND('Result Entry'!$ES60="supp.",CA58&lt;36),"S",'Result Entry'!CE60))</f>
        <v/>
      </c>
      <c r="CE58" s="194">
        <f>'Result Entry'!CF60</f>
        <v>0</v>
      </c>
      <c r="CF58" s="415">
        <f>'Result Entry'!CG60</f>
        <v>0</v>
      </c>
      <c r="CG58" s="195">
        <f>'Result Entry'!CH60</f>
        <v>0</v>
      </c>
      <c r="CH58" s="207">
        <f>'Result Entry'!CI60</f>
        <v>0</v>
      </c>
      <c r="CI58" s="207">
        <f>'Result Entry'!CJ60</f>
        <v>0</v>
      </c>
      <c r="CJ58" s="195">
        <f>'Result Entry'!CK60</f>
        <v>0</v>
      </c>
      <c r="CK58" s="195">
        <f>'Result Entry'!CL60</f>
        <v>0</v>
      </c>
      <c r="CL58" s="207">
        <f>'Result Entry'!CM60</f>
        <v>0</v>
      </c>
      <c r="CM58" s="195">
        <f>'Result Entry'!CN60</f>
        <v>0</v>
      </c>
      <c r="CN58" s="195">
        <f>'Result Entry'!CO60</f>
        <v>0</v>
      </c>
      <c r="CO58" s="208">
        <f>'Result Entry'!CP60</f>
        <v>0</v>
      </c>
      <c r="CP58" s="208">
        <f>'Result Entry'!CQ60</f>
        <v>0</v>
      </c>
      <c r="CQ58" s="212" t="str">
        <f>'Result Entry'!CR60</f>
        <v/>
      </c>
      <c r="CR58" s="194">
        <f>'Result Entry'!CS60</f>
        <v>0</v>
      </c>
      <c r="CS58" s="415">
        <f>'Result Entry'!CT60</f>
        <v>0</v>
      </c>
      <c r="CT58" s="454">
        <f>'Result Entry'!CU60</f>
        <v>0</v>
      </c>
      <c r="CU58" s="195">
        <f>'Result Entry'!CV60</f>
        <v>0</v>
      </c>
      <c r="CV58" s="195">
        <f>'Result Entry'!CW60</f>
        <v>0</v>
      </c>
      <c r="CW58" s="207">
        <f>'Result Entry'!CX60</f>
        <v>0</v>
      </c>
      <c r="CX58" s="195">
        <f>'Result Entry'!CY60</f>
        <v>0</v>
      </c>
      <c r="CY58" s="195">
        <f>'Result Entry'!CZ60</f>
        <v>0</v>
      </c>
      <c r="CZ58" s="195" t="str">
        <f>'Result Entry'!DA60</f>
        <v/>
      </c>
      <c r="DA58" s="195">
        <f>'Result Entry'!DB60</f>
        <v>0</v>
      </c>
      <c r="DB58" s="207">
        <f>'Result Entry'!DC60</f>
        <v>0</v>
      </c>
      <c r="DC58" s="207">
        <f>'Result Entry'!DD60</f>
        <v>0</v>
      </c>
      <c r="DD58" s="195">
        <f>'Result Entry'!DE60</f>
        <v>0</v>
      </c>
      <c r="DE58" s="195">
        <f>'Result Entry'!DF60</f>
        <v>0</v>
      </c>
      <c r="DF58" s="207">
        <f>'Result Entry'!DG60</f>
        <v>0</v>
      </c>
      <c r="DG58" s="195">
        <f>'Result Entry'!DH60</f>
        <v>0</v>
      </c>
      <c r="DH58" s="195">
        <f>'Result Entry'!DI60</f>
        <v>0</v>
      </c>
      <c r="DI58" s="207">
        <f>'Result Entry'!DJ60</f>
        <v>0</v>
      </c>
      <c r="DJ58" s="207">
        <f>'Result Entry'!DK60</f>
        <v>0</v>
      </c>
      <c r="DK58" s="207">
        <f>'Result Entry'!DL60</f>
        <v>0</v>
      </c>
      <c r="DL58" s="208">
        <f>'Result Entry'!DM60</f>
        <v>0</v>
      </c>
      <c r="DM58" s="208">
        <f>'Result Entry'!DN60</f>
        <v>0</v>
      </c>
      <c r="DN58" s="212" t="str">
        <f>'Result Entry'!DO60</f>
        <v/>
      </c>
      <c r="DO58" s="194">
        <f>'Result Entry'!DP60</f>
        <v>0</v>
      </c>
      <c r="DP58" s="195">
        <f>'Result Entry'!DQ60</f>
        <v>0</v>
      </c>
      <c r="DQ58" s="195">
        <f>'Result Entry'!DR60</f>
        <v>0</v>
      </c>
      <c r="DR58" s="195">
        <f>'Result Entry'!DS60</f>
        <v>0</v>
      </c>
      <c r="DS58" s="195">
        <f>'Result Entry'!DT60</f>
        <v>0</v>
      </c>
      <c r="DT58" s="209" t="str">
        <f>'Result Entry'!DU60</f>
        <v/>
      </c>
      <c r="DU58" s="194">
        <f>'Result Entry'!DV60</f>
        <v>0</v>
      </c>
      <c r="DV58" s="195">
        <f>'Result Entry'!DW60</f>
        <v>0</v>
      </c>
      <c r="DW58" s="195">
        <f>'Result Entry'!DX60</f>
        <v>0</v>
      </c>
      <c r="DX58" s="195">
        <f>'Result Entry'!DY60</f>
        <v>0</v>
      </c>
      <c r="DY58" s="195">
        <f>'Result Entry'!DZ60</f>
        <v>0</v>
      </c>
      <c r="DZ58" s="197" t="str">
        <f>'Result Entry'!EA60</f>
        <v/>
      </c>
      <c r="EA58" s="194">
        <f>'Result Entry'!EB60</f>
        <v>0</v>
      </c>
      <c r="EB58" s="195">
        <f>'Result Entry'!EC60</f>
        <v>0</v>
      </c>
      <c r="EC58" s="207">
        <f>'Result Entry'!ED60</f>
        <v>0</v>
      </c>
      <c r="ED58" s="195">
        <f>'Result Entry'!EE60</f>
        <v>0</v>
      </c>
      <c r="EE58" s="207">
        <f>'Result Entry'!EF60</f>
        <v>0</v>
      </c>
      <c r="EF58" s="195">
        <f>'Result Entry'!EG60</f>
        <v>0</v>
      </c>
      <c r="EG58" s="195">
        <f>'Result Entry'!EH60</f>
        <v>0</v>
      </c>
      <c r="EH58" s="207">
        <f>'Result Entry'!EI60</f>
        <v>0</v>
      </c>
      <c r="EI58" s="208">
        <f>'Result Entry'!EJ60</f>
        <v>0</v>
      </c>
      <c r="EJ58" s="212" t="str">
        <f>'Result Entry'!EK60</f>
        <v/>
      </c>
      <c r="EK58" s="194">
        <f>'Result Entry'!EL60</f>
        <v>0</v>
      </c>
      <c r="EL58" s="195">
        <f>'Result Entry'!EM60</f>
        <v>0</v>
      </c>
      <c r="EM58" s="198" t="str">
        <f>'Result Entry'!EN60</f>
        <v/>
      </c>
      <c r="EN58" s="194" t="str">
        <f>'Result Entry'!EO60</f>
        <v/>
      </c>
      <c r="EO58" s="195" t="str">
        <f>'Result Entry'!EP60</f>
        <v/>
      </c>
      <c r="EP58" s="199" t="str">
        <f>'Result Entry'!EQ60</f>
        <v/>
      </c>
      <c r="EQ58" s="195" t="str">
        <f>'Result Entry'!ER60</f>
        <v/>
      </c>
      <c r="ER58" s="195" t="str">
        <f>'Result Entry'!ES60</f>
        <v/>
      </c>
      <c r="ES58" s="195" t="str">
        <f>'Result Entry'!ET60</f>
        <v/>
      </c>
      <c r="ET58" s="196" t="str">
        <f>'Result Entry'!EU60</f>
        <v/>
      </c>
      <c r="EU58" s="200" t="str">
        <f>'Result Entry'!EX60</f>
        <v/>
      </c>
    </row>
    <row r="59" spans="1:151" s="201" customFormat="1" ht="17.25" customHeight="1">
      <c r="A59" s="1267"/>
      <c r="B59" s="194">
        <f t="shared" si="1"/>
        <v>0</v>
      </c>
      <c r="C59" s="195">
        <f>'Result Entry'!D61</f>
        <v>0</v>
      </c>
      <c r="D59" s="195">
        <f>'Result Entry'!E61</f>
        <v>0</v>
      </c>
      <c r="E59" s="195">
        <f>'Result Entry'!F61</f>
        <v>0</v>
      </c>
      <c r="F59" s="195">
        <f>'Result Entry'!$G61</f>
        <v>0</v>
      </c>
      <c r="G59" s="195">
        <f>'Result Entry'!$H61</f>
        <v>0</v>
      </c>
      <c r="H59" s="195">
        <f>'Result Entry'!I61</f>
        <v>0</v>
      </c>
      <c r="I59" s="195">
        <f>'Result Entry'!J61</f>
        <v>0</v>
      </c>
      <c r="J59" s="413">
        <f>'Result Entry'!K61</f>
        <v>0</v>
      </c>
      <c r="K59" s="422">
        <f>'Result Entry'!L61</f>
        <v>0</v>
      </c>
      <c r="L59" s="195">
        <f>'Result Entry'!M61</f>
        <v>0</v>
      </c>
      <c r="M59" s="195">
        <f>'Result Entry'!N61</f>
        <v>0</v>
      </c>
      <c r="N59" s="207">
        <f>'Result Entry'!O61</f>
        <v>0</v>
      </c>
      <c r="O59" s="195">
        <f>'Result Entry'!P61</f>
        <v>0</v>
      </c>
      <c r="P59" s="207">
        <f>'Result Entry'!Q61</f>
        <v>0</v>
      </c>
      <c r="Q59" s="195">
        <f>'Result Entry'!R61</f>
        <v>0</v>
      </c>
      <c r="R59" s="208">
        <f>'Result Entry'!S61</f>
        <v>0</v>
      </c>
      <c r="S59" s="408">
        <f>'Result Entry'!T61</f>
        <v>0</v>
      </c>
      <c r="T59" s="469" t="str">
        <f>'Result Entry'!U61</f>
        <v/>
      </c>
      <c r="U59" s="469" t="str">
        <f>'Result Entry'!V61</f>
        <v/>
      </c>
      <c r="V59" s="423" t="str">
        <f>IF('Result Entry'!$ES61="Failed","F",IF(AND('Result Entry'!$ES61="supp.",S59&lt;36),"S",'Result Entry'!W61))</f>
        <v/>
      </c>
      <c r="W59" s="422">
        <f>'Result Entry'!X61</f>
        <v>0</v>
      </c>
      <c r="X59" s="195">
        <f>'Result Entry'!Y61</f>
        <v>0</v>
      </c>
      <c r="Y59" s="195">
        <f>'Result Entry'!Z61</f>
        <v>0</v>
      </c>
      <c r="Z59" s="207">
        <f>'Result Entry'!AA61</f>
        <v>0</v>
      </c>
      <c r="AA59" s="195">
        <f>'Result Entry'!AB61</f>
        <v>0</v>
      </c>
      <c r="AB59" s="207">
        <f>'Result Entry'!AC61</f>
        <v>0</v>
      </c>
      <c r="AC59" s="195">
        <f>'Result Entry'!AD61</f>
        <v>0</v>
      </c>
      <c r="AD59" s="208">
        <f>'Result Entry'!AE61</f>
        <v>0</v>
      </c>
      <c r="AE59" s="408">
        <f>'Result Entry'!AF61</f>
        <v>0</v>
      </c>
      <c r="AF59" s="469" t="str">
        <f>'Result Entry'!AG61</f>
        <v/>
      </c>
      <c r="AG59" s="469" t="str">
        <f>'Result Entry'!AH61</f>
        <v/>
      </c>
      <c r="AH59" s="423" t="str">
        <f>IF('Result Entry'!$ES61="Failed","F",IF(AND('Result Entry'!$ES61="supp.",AE59&lt;36),"S",'Result Entry'!AI61))</f>
        <v/>
      </c>
      <c r="AI59" s="422">
        <f>'Result Entry'!AJ61</f>
        <v>0</v>
      </c>
      <c r="AJ59" s="195">
        <f>'Result Entry'!AK61</f>
        <v>0</v>
      </c>
      <c r="AK59" s="195">
        <f>'Result Entry'!AL61</f>
        <v>0</v>
      </c>
      <c r="AL59" s="207">
        <f>'Result Entry'!AM61</f>
        <v>0</v>
      </c>
      <c r="AM59" s="195">
        <f>'Result Entry'!AN61</f>
        <v>0</v>
      </c>
      <c r="AN59" s="207">
        <f>'Result Entry'!AO61</f>
        <v>0</v>
      </c>
      <c r="AO59" s="195">
        <f>'Result Entry'!AP61</f>
        <v>0</v>
      </c>
      <c r="AP59" s="208">
        <f>'Result Entry'!AQ61</f>
        <v>0</v>
      </c>
      <c r="AQ59" s="408">
        <f>'Result Entry'!AR61</f>
        <v>0</v>
      </c>
      <c r="AR59" s="469" t="str">
        <f>'Result Entry'!AS61</f>
        <v/>
      </c>
      <c r="AS59" s="469" t="str">
        <f>'Result Entry'!AT61</f>
        <v/>
      </c>
      <c r="AT59" s="423" t="str">
        <f>IF('Result Entry'!$ES61="Failed","F",IF(AND('Result Entry'!$ES61="supp.",AQ59&lt;36),"S",'Result Entry'!AU61))</f>
        <v/>
      </c>
      <c r="AU59" s="422">
        <f>'Result Entry'!AV61</f>
        <v>0</v>
      </c>
      <c r="AV59" s="195">
        <f>'Result Entry'!AW61</f>
        <v>0</v>
      </c>
      <c r="AW59" s="195">
        <f>'Result Entry'!AX61</f>
        <v>0</v>
      </c>
      <c r="AX59" s="207">
        <f>'Result Entry'!AY61</f>
        <v>0</v>
      </c>
      <c r="AY59" s="195">
        <f>'Result Entry'!AZ61</f>
        <v>0</v>
      </c>
      <c r="AZ59" s="207">
        <f>'Result Entry'!BA61</f>
        <v>0</v>
      </c>
      <c r="BA59" s="195">
        <f>'Result Entry'!BB61</f>
        <v>0</v>
      </c>
      <c r="BB59" s="208">
        <f>'Result Entry'!BC61</f>
        <v>0</v>
      </c>
      <c r="BC59" s="408">
        <f>'Result Entry'!BD61</f>
        <v>0</v>
      </c>
      <c r="BD59" s="469" t="str">
        <f>'Result Entry'!BE61</f>
        <v/>
      </c>
      <c r="BE59" s="469" t="str">
        <f>'Result Entry'!BF61</f>
        <v/>
      </c>
      <c r="BF59" s="423" t="str">
        <f>IF('Result Entry'!$ES61="Failed","F",IF(AND('Result Entry'!$ES61="supp.",BC59&lt;36),"S",'Result Entry'!BG61))</f>
        <v/>
      </c>
      <c r="BG59" s="422">
        <f>'Result Entry'!BH61</f>
        <v>0</v>
      </c>
      <c r="BH59" s="195">
        <f>'Result Entry'!BI61</f>
        <v>0</v>
      </c>
      <c r="BI59" s="195">
        <f>'Result Entry'!BJ61</f>
        <v>0</v>
      </c>
      <c r="BJ59" s="207">
        <f>'Result Entry'!BK61</f>
        <v>0</v>
      </c>
      <c r="BK59" s="195">
        <f>'Result Entry'!BL61</f>
        <v>0</v>
      </c>
      <c r="BL59" s="207">
        <f>'Result Entry'!BM61</f>
        <v>0</v>
      </c>
      <c r="BM59" s="195">
        <f>'Result Entry'!BN61</f>
        <v>0</v>
      </c>
      <c r="BN59" s="208">
        <f>'Result Entry'!BO61</f>
        <v>0</v>
      </c>
      <c r="BO59" s="408">
        <f>'Result Entry'!BP61</f>
        <v>0</v>
      </c>
      <c r="BP59" s="469" t="str">
        <f>'Result Entry'!BQ61</f>
        <v/>
      </c>
      <c r="BQ59" s="469" t="str">
        <f>'Result Entry'!BR61</f>
        <v/>
      </c>
      <c r="BR59" s="423" t="str">
        <f>IF('Result Entry'!$ES61="Failed","F",IF(AND('Result Entry'!$ES61="supp.",BO59&lt;36),"S",'Result Entry'!BS61))</f>
        <v/>
      </c>
      <c r="BS59" s="422">
        <f>'Result Entry'!BT61</f>
        <v>0</v>
      </c>
      <c r="BT59" s="195">
        <f>'Result Entry'!BU61</f>
        <v>0</v>
      </c>
      <c r="BU59" s="195">
        <f>'Result Entry'!BV61</f>
        <v>0</v>
      </c>
      <c r="BV59" s="207">
        <f>'Result Entry'!BW61</f>
        <v>0</v>
      </c>
      <c r="BW59" s="195">
        <f>'Result Entry'!BX61</f>
        <v>0</v>
      </c>
      <c r="BX59" s="207">
        <f>'Result Entry'!BY61</f>
        <v>0</v>
      </c>
      <c r="BY59" s="195">
        <f>'Result Entry'!BZ61</f>
        <v>0</v>
      </c>
      <c r="BZ59" s="208">
        <f>'Result Entry'!CA61</f>
        <v>0</v>
      </c>
      <c r="CA59" s="408">
        <f>'Result Entry'!CB61</f>
        <v>0</v>
      </c>
      <c r="CB59" s="469" t="str">
        <f>'Result Entry'!CC61</f>
        <v/>
      </c>
      <c r="CC59" s="469" t="str">
        <f>'Result Entry'!CD61</f>
        <v/>
      </c>
      <c r="CD59" s="423" t="str">
        <f>IF('Result Entry'!$ES61="Failed","F",IF(AND('Result Entry'!$ES61="supp.",CA59&lt;36),"S",'Result Entry'!CE61))</f>
        <v/>
      </c>
      <c r="CE59" s="194">
        <f>'Result Entry'!CF61</f>
        <v>0</v>
      </c>
      <c r="CF59" s="415">
        <f>'Result Entry'!CG61</f>
        <v>0</v>
      </c>
      <c r="CG59" s="195">
        <f>'Result Entry'!CH61</f>
        <v>0</v>
      </c>
      <c r="CH59" s="207">
        <f>'Result Entry'!CI61</f>
        <v>0</v>
      </c>
      <c r="CI59" s="207">
        <f>'Result Entry'!CJ61</f>
        <v>0</v>
      </c>
      <c r="CJ59" s="195">
        <f>'Result Entry'!CK61</f>
        <v>0</v>
      </c>
      <c r="CK59" s="195">
        <f>'Result Entry'!CL61</f>
        <v>0</v>
      </c>
      <c r="CL59" s="207">
        <f>'Result Entry'!CM61</f>
        <v>0</v>
      </c>
      <c r="CM59" s="195">
        <f>'Result Entry'!CN61</f>
        <v>0</v>
      </c>
      <c r="CN59" s="195">
        <f>'Result Entry'!CO61</f>
        <v>0</v>
      </c>
      <c r="CO59" s="208">
        <f>'Result Entry'!CP61</f>
        <v>0</v>
      </c>
      <c r="CP59" s="208">
        <f>'Result Entry'!CQ61</f>
        <v>0</v>
      </c>
      <c r="CQ59" s="212" t="str">
        <f>'Result Entry'!CR61</f>
        <v/>
      </c>
      <c r="CR59" s="194">
        <f>'Result Entry'!CS61</f>
        <v>0</v>
      </c>
      <c r="CS59" s="415">
        <f>'Result Entry'!CT61</f>
        <v>0</v>
      </c>
      <c r="CT59" s="454">
        <f>'Result Entry'!CU61</f>
        <v>0</v>
      </c>
      <c r="CU59" s="195">
        <f>'Result Entry'!CV61</f>
        <v>0</v>
      </c>
      <c r="CV59" s="195">
        <f>'Result Entry'!CW61</f>
        <v>0</v>
      </c>
      <c r="CW59" s="207">
        <f>'Result Entry'!CX61</f>
        <v>0</v>
      </c>
      <c r="CX59" s="195">
        <f>'Result Entry'!CY61</f>
        <v>0</v>
      </c>
      <c r="CY59" s="195">
        <f>'Result Entry'!CZ61</f>
        <v>0</v>
      </c>
      <c r="CZ59" s="195" t="str">
        <f>'Result Entry'!DA61</f>
        <v/>
      </c>
      <c r="DA59" s="195">
        <f>'Result Entry'!DB61</f>
        <v>0</v>
      </c>
      <c r="DB59" s="207">
        <f>'Result Entry'!DC61</f>
        <v>0</v>
      </c>
      <c r="DC59" s="207">
        <f>'Result Entry'!DD61</f>
        <v>0</v>
      </c>
      <c r="DD59" s="195">
        <f>'Result Entry'!DE61</f>
        <v>0</v>
      </c>
      <c r="DE59" s="195">
        <f>'Result Entry'!DF61</f>
        <v>0</v>
      </c>
      <c r="DF59" s="207">
        <f>'Result Entry'!DG61</f>
        <v>0</v>
      </c>
      <c r="DG59" s="195">
        <f>'Result Entry'!DH61</f>
        <v>0</v>
      </c>
      <c r="DH59" s="195">
        <f>'Result Entry'!DI61</f>
        <v>0</v>
      </c>
      <c r="DI59" s="207">
        <f>'Result Entry'!DJ61</f>
        <v>0</v>
      </c>
      <c r="DJ59" s="207">
        <f>'Result Entry'!DK61</f>
        <v>0</v>
      </c>
      <c r="DK59" s="207">
        <f>'Result Entry'!DL61</f>
        <v>0</v>
      </c>
      <c r="DL59" s="208">
        <f>'Result Entry'!DM61</f>
        <v>0</v>
      </c>
      <c r="DM59" s="208">
        <f>'Result Entry'!DN61</f>
        <v>0</v>
      </c>
      <c r="DN59" s="212" t="str">
        <f>'Result Entry'!DO61</f>
        <v/>
      </c>
      <c r="DO59" s="194">
        <f>'Result Entry'!DP61</f>
        <v>0</v>
      </c>
      <c r="DP59" s="195">
        <f>'Result Entry'!DQ61</f>
        <v>0</v>
      </c>
      <c r="DQ59" s="195">
        <f>'Result Entry'!DR61</f>
        <v>0</v>
      </c>
      <c r="DR59" s="195">
        <f>'Result Entry'!DS61</f>
        <v>0</v>
      </c>
      <c r="DS59" s="195">
        <f>'Result Entry'!DT61</f>
        <v>0</v>
      </c>
      <c r="DT59" s="209" t="str">
        <f>'Result Entry'!DU61</f>
        <v/>
      </c>
      <c r="DU59" s="194">
        <f>'Result Entry'!DV61</f>
        <v>0</v>
      </c>
      <c r="DV59" s="195">
        <f>'Result Entry'!DW61</f>
        <v>0</v>
      </c>
      <c r="DW59" s="195">
        <f>'Result Entry'!DX61</f>
        <v>0</v>
      </c>
      <c r="DX59" s="195">
        <f>'Result Entry'!DY61</f>
        <v>0</v>
      </c>
      <c r="DY59" s="195">
        <f>'Result Entry'!DZ61</f>
        <v>0</v>
      </c>
      <c r="DZ59" s="197" t="str">
        <f>'Result Entry'!EA61</f>
        <v/>
      </c>
      <c r="EA59" s="194">
        <f>'Result Entry'!EB61</f>
        <v>0</v>
      </c>
      <c r="EB59" s="195">
        <f>'Result Entry'!EC61</f>
        <v>0</v>
      </c>
      <c r="EC59" s="207">
        <f>'Result Entry'!ED61</f>
        <v>0</v>
      </c>
      <c r="ED59" s="195">
        <f>'Result Entry'!EE61</f>
        <v>0</v>
      </c>
      <c r="EE59" s="207">
        <f>'Result Entry'!EF61</f>
        <v>0</v>
      </c>
      <c r="EF59" s="195">
        <f>'Result Entry'!EG61</f>
        <v>0</v>
      </c>
      <c r="EG59" s="195">
        <f>'Result Entry'!EH61</f>
        <v>0</v>
      </c>
      <c r="EH59" s="207">
        <f>'Result Entry'!EI61</f>
        <v>0</v>
      </c>
      <c r="EI59" s="208">
        <f>'Result Entry'!EJ61</f>
        <v>0</v>
      </c>
      <c r="EJ59" s="212" t="str">
        <f>'Result Entry'!EK61</f>
        <v/>
      </c>
      <c r="EK59" s="194">
        <f>'Result Entry'!EL61</f>
        <v>0</v>
      </c>
      <c r="EL59" s="195">
        <f>'Result Entry'!EM61</f>
        <v>0</v>
      </c>
      <c r="EM59" s="198" t="str">
        <f>'Result Entry'!EN61</f>
        <v/>
      </c>
      <c r="EN59" s="194" t="str">
        <f>'Result Entry'!EO61</f>
        <v/>
      </c>
      <c r="EO59" s="195" t="str">
        <f>'Result Entry'!EP61</f>
        <v/>
      </c>
      <c r="EP59" s="199" t="str">
        <f>'Result Entry'!EQ61</f>
        <v/>
      </c>
      <c r="EQ59" s="195" t="str">
        <f>'Result Entry'!ER61</f>
        <v/>
      </c>
      <c r="ER59" s="195" t="str">
        <f>'Result Entry'!ES61</f>
        <v/>
      </c>
      <c r="ES59" s="195" t="str">
        <f>'Result Entry'!ET61</f>
        <v/>
      </c>
      <c r="ET59" s="196" t="str">
        <f>'Result Entry'!EU61</f>
        <v/>
      </c>
      <c r="EU59" s="200" t="str">
        <f>'Result Entry'!EX61</f>
        <v/>
      </c>
    </row>
    <row r="60" spans="1:151" s="201" customFormat="1" ht="17.25" customHeight="1">
      <c r="A60" s="1267"/>
      <c r="B60" s="194">
        <f t="shared" si="1"/>
        <v>0</v>
      </c>
      <c r="C60" s="195">
        <f>'Result Entry'!D62</f>
        <v>0</v>
      </c>
      <c r="D60" s="195">
        <f>'Result Entry'!E62</f>
        <v>0</v>
      </c>
      <c r="E60" s="195">
        <f>'Result Entry'!F62</f>
        <v>0</v>
      </c>
      <c r="F60" s="195">
        <f>'Result Entry'!$G62</f>
        <v>0</v>
      </c>
      <c r="G60" s="195">
        <f>'Result Entry'!$H62</f>
        <v>0</v>
      </c>
      <c r="H60" s="195">
        <f>'Result Entry'!I62</f>
        <v>0</v>
      </c>
      <c r="I60" s="195">
        <f>'Result Entry'!J62</f>
        <v>0</v>
      </c>
      <c r="J60" s="413">
        <f>'Result Entry'!K62</f>
        <v>0</v>
      </c>
      <c r="K60" s="422">
        <f>'Result Entry'!L62</f>
        <v>0</v>
      </c>
      <c r="L60" s="195">
        <f>'Result Entry'!M62</f>
        <v>0</v>
      </c>
      <c r="M60" s="195">
        <f>'Result Entry'!N62</f>
        <v>0</v>
      </c>
      <c r="N60" s="207">
        <f>'Result Entry'!O62</f>
        <v>0</v>
      </c>
      <c r="O60" s="195">
        <f>'Result Entry'!P62</f>
        <v>0</v>
      </c>
      <c r="P60" s="207">
        <f>'Result Entry'!Q62</f>
        <v>0</v>
      </c>
      <c r="Q60" s="195">
        <f>'Result Entry'!R62</f>
        <v>0</v>
      </c>
      <c r="R60" s="208">
        <f>'Result Entry'!S62</f>
        <v>0</v>
      </c>
      <c r="S60" s="408">
        <f>'Result Entry'!T62</f>
        <v>0</v>
      </c>
      <c r="T60" s="469" t="str">
        <f>'Result Entry'!U62</f>
        <v/>
      </c>
      <c r="U60" s="469" t="str">
        <f>'Result Entry'!V62</f>
        <v/>
      </c>
      <c r="V60" s="423" t="str">
        <f>IF('Result Entry'!$ES62="Failed","F",IF(AND('Result Entry'!$ES62="supp.",S60&lt;36),"S",'Result Entry'!W62))</f>
        <v/>
      </c>
      <c r="W60" s="422">
        <f>'Result Entry'!X62</f>
        <v>0</v>
      </c>
      <c r="X60" s="195">
        <f>'Result Entry'!Y62</f>
        <v>0</v>
      </c>
      <c r="Y60" s="195">
        <f>'Result Entry'!Z62</f>
        <v>0</v>
      </c>
      <c r="Z60" s="207">
        <f>'Result Entry'!AA62</f>
        <v>0</v>
      </c>
      <c r="AA60" s="195">
        <f>'Result Entry'!AB62</f>
        <v>0</v>
      </c>
      <c r="AB60" s="207">
        <f>'Result Entry'!AC62</f>
        <v>0</v>
      </c>
      <c r="AC60" s="195">
        <f>'Result Entry'!AD62</f>
        <v>0</v>
      </c>
      <c r="AD60" s="208">
        <f>'Result Entry'!AE62</f>
        <v>0</v>
      </c>
      <c r="AE60" s="408">
        <f>'Result Entry'!AF62</f>
        <v>0</v>
      </c>
      <c r="AF60" s="469" t="str">
        <f>'Result Entry'!AG62</f>
        <v/>
      </c>
      <c r="AG60" s="469" t="str">
        <f>'Result Entry'!AH62</f>
        <v/>
      </c>
      <c r="AH60" s="423" t="str">
        <f>IF('Result Entry'!$ES62="Failed","F",IF(AND('Result Entry'!$ES62="supp.",AE60&lt;36),"S",'Result Entry'!AI62))</f>
        <v/>
      </c>
      <c r="AI60" s="422">
        <f>'Result Entry'!AJ62</f>
        <v>0</v>
      </c>
      <c r="AJ60" s="195">
        <f>'Result Entry'!AK62</f>
        <v>0</v>
      </c>
      <c r="AK60" s="195">
        <f>'Result Entry'!AL62</f>
        <v>0</v>
      </c>
      <c r="AL60" s="207">
        <f>'Result Entry'!AM62</f>
        <v>0</v>
      </c>
      <c r="AM60" s="195">
        <f>'Result Entry'!AN62</f>
        <v>0</v>
      </c>
      <c r="AN60" s="207">
        <f>'Result Entry'!AO62</f>
        <v>0</v>
      </c>
      <c r="AO60" s="195">
        <f>'Result Entry'!AP62</f>
        <v>0</v>
      </c>
      <c r="AP60" s="208">
        <f>'Result Entry'!AQ62</f>
        <v>0</v>
      </c>
      <c r="AQ60" s="408">
        <f>'Result Entry'!AR62</f>
        <v>0</v>
      </c>
      <c r="AR60" s="469" t="str">
        <f>'Result Entry'!AS62</f>
        <v/>
      </c>
      <c r="AS60" s="469" t="str">
        <f>'Result Entry'!AT62</f>
        <v/>
      </c>
      <c r="AT60" s="423" t="str">
        <f>IF('Result Entry'!$ES62="Failed","F",IF(AND('Result Entry'!$ES62="supp.",AQ60&lt;36),"S",'Result Entry'!AU62))</f>
        <v/>
      </c>
      <c r="AU60" s="422">
        <f>'Result Entry'!AV62</f>
        <v>0</v>
      </c>
      <c r="AV60" s="195">
        <f>'Result Entry'!AW62</f>
        <v>0</v>
      </c>
      <c r="AW60" s="195">
        <f>'Result Entry'!AX62</f>
        <v>0</v>
      </c>
      <c r="AX60" s="207">
        <f>'Result Entry'!AY62</f>
        <v>0</v>
      </c>
      <c r="AY60" s="195">
        <f>'Result Entry'!AZ62</f>
        <v>0</v>
      </c>
      <c r="AZ60" s="207">
        <f>'Result Entry'!BA62</f>
        <v>0</v>
      </c>
      <c r="BA60" s="195">
        <f>'Result Entry'!BB62</f>
        <v>0</v>
      </c>
      <c r="BB60" s="208">
        <f>'Result Entry'!BC62</f>
        <v>0</v>
      </c>
      <c r="BC60" s="408">
        <f>'Result Entry'!BD62</f>
        <v>0</v>
      </c>
      <c r="BD60" s="469" t="str">
        <f>'Result Entry'!BE62</f>
        <v/>
      </c>
      <c r="BE60" s="469" t="str">
        <f>'Result Entry'!BF62</f>
        <v/>
      </c>
      <c r="BF60" s="423" t="str">
        <f>IF('Result Entry'!$ES62="Failed","F",IF(AND('Result Entry'!$ES62="supp.",BC60&lt;36),"S",'Result Entry'!BG62))</f>
        <v/>
      </c>
      <c r="BG60" s="422">
        <f>'Result Entry'!BH62</f>
        <v>0</v>
      </c>
      <c r="BH60" s="195">
        <f>'Result Entry'!BI62</f>
        <v>0</v>
      </c>
      <c r="BI60" s="195">
        <f>'Result Entry'!BJ62</f>
        <v>0</v>
      </c>
      <c r="BJ60" s="207">
        <f>'Result Entry'!BK62</f>
        <v>0</v>
      </c>
      <c r="BK60" s="195">
        <f>'Result Entry'!BL62</f>
        <v>0</v>
      </c>
      <c r="BL60" s="207">
        <f>'Result Entry'!BM62</f>
        <v>0</v>
      </c>
      <c r="BM60" s="195">
        <f>'Result Entry'!BN62</f>
        <v>0</v>
      </c>
      <c r="BN60" s="208">
        <f>'Result Entry'!BO62</f>
        <v>0</v>
      </c>
      <c r="BO60" s="408">
        <f>'Result Entry'!BP62</f>
        <v>0</v>
      </c>
      <c r="BP60" s="469" t="str">
        <f>'Result Entry'!BQ62</f>
        <v/>
      </c>
      <c r="BQ60" s="469" t="str">
        <f>'Result Entry'!BR62</f>
        <v/>
      </c>
      <c r="BR60" s="423" t="str">
        <f>IF('Result Entry'!$ES62="Failed","F",IF(AND('Result Entry'!$ES62="supp.",BO60&lt;36),"S",'Result Entry'!BS62))</f>
        <v/>
      </c>
      <c r="BS60" s="422">
        <f>'Result Entry'!BT62</f>
        <v>0</v>
      </c>
      <c r="BT60" s="195">
        <f>'Result Entry'!BU62</f>
        <v>0</v>
      </c>
      <c r="BU60" s="195">
        <f>'Result Entry'!BV62</f>
        <v>0</v>
      </c>
      <c r="BV60" s="207">
        <f>'Result Entry'!BW62</f>
        <v>0</v>
      </c>
      <c r="BW60" s="195">
        <f>'Result Entry'!BX62</f>
        <v>0</v>
      </c>
      <c r="BX60" s="207">
        <f>'Result Entry'!BY62</f>
        <v>0</v>
      </c>
      <c r="BY60" s="195">
        <f>'Result Entry'!BZ62</f>
        <v>0</v>
      </c>
      <c r="BZ60" s="208">
        <f>'Result Entry'!CA62</f>
        <v>0</v>
      </c>
      <c r="CA60" s="408">
        <f>'Result Entry'!CB62</f>
        <v>0</v>
      </c>
      <c r="CB60" s="469" t="str">
        <f>'Result Entry'!CC62</f>
        <v/>
      </c>
      <c r="CC60" s="469" t="str">
        <f>'Result Entry'!CD62</f>
        <v/>
      </c>
      <c r="CD60" s="423" t="str">
        <f>IF('Result Entry'!$ES62="Failed","F",IF(AND('Result Entry'!$ES62="supp.",CA60&lt;36),"S",'Result Entry'!CE62))</f>
        <v/>
      </c>
      <c r="CE60" s="194">
        <f>'Result Entry'!CF62</f>
        <v>0</v>
      </c>
      <c r="CF60" s="415">
        <f>'Result Entry'!CG62</f>
        <v>0</v>
      </c>
      <c r="CG60" s="195">
        <f>'Result Entry'!CH62</f>
        <v>0</v>
      </c>
      <c r="CH60" s="207">
        <f>'Result Entry'!CI62</f>
        <v>0</v>
      </c>
      <c r="CI60" s="207">
        <f>'Result Entry'!CJ62</f>
        <v>0</v>
      </c>
      <c r="CJ60" s="195">
        <f>'Result Entry'!CK62</f>
        <v>0</v>
      </c>
      <c r="CK60" s="195">
        <f>'Result Entry'!CL62</f>
        <v>0</v>
      </c>
      <c r="CL60" s="207">
        <f>'Result Entry'!CM62</f>
        <v>0</v>
      </c>
      <c r="CM60" s="195">
        <f>'Result Entry'!CN62</f>
        <v>0</v>
      </c>
      <c r="CN60" s="195">
        <f>'Result Entry'!CO62</f>
        <v>0</v>
      </c>
      <c r="CO60" s="208">
        <f>'Result Entry'!CP62</f>
        <v>0</v>
      </c>
      <c r="CP60" s="208">
        <f>'Result Entry'!CQ62</f>
        <v>0</v>
      </c>
      <c r="CQ60" s="212" t="str">
        <f>'Result Entry'!CR62</f>
        <v/>
      </c>
      <c r="CR60" s="194">
        <f>'Result Entry'!CS62</f>
        <v>0</v>
      </c>
      <c r="CS60" s="415">
        <f>'Result Entry'!CT62</f>
        <v>0</v>
      </c>
      <c r="CT60" s="454">
        <f>'Result Entry'!CU62</f>
        <v>0</v>
      </c>
      <c r="CU60" s="195">
        <f>'Result Entry'!CV62</f>
        <v>0</v>
      </c>
      <c r="CV60" s="195">
        <f>'Result Entry'!CW62</f>
        <v>0</v>
      </c>
      <c r="CW60" s="207">
        <f>'Result Entry'!CX62</f>
        <v>0</v>
      </c>
      <c r="CX60" s="195">
        <f>'Result Entry'!CY62</f>
        <v>0</v>
      </c>
      <c r="CY60" s="195">
        <f>'Result Entry'!CZ62</f>
        <v>0</v>
      </c>
      <c r="CZ60" s="195" t="str">
        <f>'Result Entry'!DA62</f>
        <v/>
      </c>
      <c r="DA60" s="195">
        <f>'Result Entry'!DB62</f>
        <v>0</v>
      </c>
      <c r="DB60" s="207">
        <f>'Result Entry'!DC62</f>
        <v>0</v>
      </c>
      <c r="DC60" s="207">
        <f>'Result Entry'!DD62</f>
        <v>0</v>
      </c>
      <c r="DD60" s="195">
        <f>'Result Entry'!DE62</f>
        <v>0</v>
      </c>
      <c r="DE60" s="195">
        <f>'Result Entry'!DF62</f>
        <v>0</v>
      </c>
      <c r="DF60" s="207">
        <f>'Result Entry'!DG62</f>
        <v>0</v>
      </c>
      <c r="DG60" s="195">
        <f>'Result Entry'!DH62</f>
        <v>0</v>
      </c>
      <c r="DH60" s="195">
        <f>'Result Entry'!DI62</f>
        <v>0</v>
      </c>
      <c r="DI60" s="207">
        <f>'Result Entry'!DJ62</f>
        <v>0</v>
      </c>
      <c r="DJ60" s="207">
        <f>'Result Entry'!DK62</f>
        <v>0</v>
      </c>
      <c r="DK60" s="207">
        <f>'Result Entry'!DL62</f>
        <v>0</v>
      </c>
      <c r="DL60" s="208">
        <f>'Result Entry'!DM62</f>
        <v>0</v>
      </c>
      <c r="DM60" s="208">
        <f>'Result Entry'!DN62</f>
        <v>0</v>
      </c>
      <c r="DN60" s="212" t="str">
        <f>'Result Entry'!DO62</f>
        <v/>
      </c>
      <c r="DO60" s="194">
        <f>'Result Entry'!DP62</f>
        <v>0</v>
      </c>
      <c r="DP60" s="195">
        <f>'Result Entry'!DQ62</f>
        <v>0</v>
      </c>
      <c r="DQ60" s="195">
        <f>'Result Entry'!DR62</f>
        <v>0</v>
      </c>
      <c r="DR60" s="195">
        <f>'Result Entry'!DS62</f>
        <v>0</v>
      </c>
      <c r="DS60" s="195">
        <f>'Result Entry'!DT62</f>
        <v>0</v>
      </c>
      <c r="DT60" s="209" t="str">
        <f>'Result Entry'!DU62</f>
        <v/>
      </c>
      <c r="DU60" s="194">
        <f>'Result Entry'!DV62</f>
        <v>0</v>
      </c>
      <c r="DV60" s="195">
        <f>'Result Entry'!DW62</f>
        <v>0</v>
      </c>
      <c r="DW60" s="195">
        <f>'Result Entry'!DX62</f>
        <v>0</v>
      </c>
      <c r="DX60" s="195">
        <f>'Result Entry'!DY62</f>
        <v>0</v>
      </c>
      <c r="DY60" s="195">
        <f>'Result Entry'!DZ62</f>
        <v>0</v>
      </c>
      <c r="DZ60" s="197" t="str">
        <f>'Result Entry'!EA62</f>
        <v/>
      </c>
      <c r="EA60" s="194">
        <f>'Result Entry'!EB62</f>
        <v>0</v>
      </c>
      <c r="EB60" s="195">
        <f>'Result Entry'!EC62</f>
        <v>0</v>
      </c>
      <c r="EC60" s="207">
        <f>'Result Entry'!ED62</f>
        <v>0</v>
      </c>
      <c r="ED60" s="195">
        <f>'Result Entry'!EE62</f>
        <v>0</v>
      </c>
      <c r="EE60" s="207">
        <f>'Result Entry'!EF62</f>
        <v>0</v>
      </c>
      <c r="EF60" s="195">
        <f>'Result Entry'!EG62</f>
        <v>0</v>
      </c>
      <c r="EG60" s="195">
        <f>'Result Entry'!EH62</f>
        <v>0</v>
      </c>
      <c r="EH60" s="207">
        <f>'Result Entry'!EI62</f>
        <v>0</v>
      </c>
      <c r="EI60" s="208">
        <f>'Result Entry'!EJ62</f>
        <v>0</v>
      </c>
      <c r="EJ60" s="212" t="str">
        <f>'Result Entry'!EK62</f>
        <v/>
      </c>
      <c r="EK60" s="194">
        <f>'Result Entry'!EL62</f>
        <v>0</v>
      </c>
      <c r="EL60" s="195">
        <f>'Result Entry'!EM62</f>
        <v>0</v>
      </c>
      <c r="EM60" s="198" t="str">
        <f>'Result Entry'!EN62</f>
        <v/>
      </c>
      <c r="EN60" s="194" t="str">
        <f>'Result Entry'!EO62</f>
        <v/>
      </c>
      <c r="EO60" s="195" t="str">
        <f>'Result Entry'!EP62</f>
        <v/>
      </c>
      <c r="EP60" s="199" t="str">
        <f>'Result Entry'!EQ62</f>
        <v/>
      </c>
      <c r="EQ60" s="195" t="str">
        <f>'Result Entry'!ER62</f>
        <v/>
      </c>
      <c r="ER60" s="195" t="str">
        <f>'Result Entry'!ES62</f>
        <v/>
      </c>
      <c r="ES60" s="195" t="str">
        <f>'Result Entry'!ET62</f>
        <v/>
      </c>
      <c r="ET60" s="196" t="str">
        <f>'Result Entry'!EU62</f>
        <v/>
      </c>
      <c r="EU60" s="200" t="str">
        <f>'Result Entry'!EX62</f>
        <v/>
      </c>
    </row>
    <row r="61" spans="1:151" s="201" customFormat="1" ht="17.25" customHeight="1">
      <c r="A61" s="1267"/>
      <c r="B61" s="194">
        <f t="shared" si="1"/>
        <v>0</v>
      </c>
      <c r="C61" s="195">
        <f>'Result Entry'!D63</f>
        <v>0</v>
      </c>
      <c r="D61" s="195">
        <f>'Result Entry'!E63</f>
        <v>0</v>
      </c>
      <c r="E61" s="195">
        <f>'Result Entry'!F63</f>
        <v>0</v>
      </c>
      <c r="F61" s="195">
        <f>'Result Entry'!$G63</f>
        <v>0</v>
      </c>
      <c r="G61" s="195">
        <f>'Result Entry'!$H63</f>
        <v>0</v>
      </c>
      <c r="H61" s="195">
        <f>'Result Entry'!I63</f>
        <v>0</v>
      </c>
      <c r="I61" s="195">
        <f>'Result Entry'!J63</f>
        <v>0</v>
      </c>
      <c r="J61" s="413">
        <f>'Result Entry'!K63</f>
        <v>0</v>
      </c>
      <c r="K61" s="422">
        <f>'Result Entry'!L63</f>
        <v>0</v>
      </c>
      <c r="L61" s="195">
        <f>'Result Entry'!M63</f>
        <v>0</v>
      </c>
      <c r="M61" s="195">
        <f>'Result Entry'!N63</f>
        <v>0</v>
      </c>
      <c r="N61" s="207">
        <f>'Result Entry'!O63</f>
        <v>0</v>
      </c>
      <c r="O61" s="195">
        <f>'Result Entry'!P63</f>
        <v>0</v>
      </c>
      <c r="P61" s="207">
        <f>'Result Entry'!Q63</f>
        <v>0</v>
      </c>
      <c r="Q61" s="195">
        <f>'Result Entry'!R63</f>
        <v>0</v>
      </c>
      <c r="R61" s="208">
        <f>'Result Entry'!S63</f>
        <v>0</v>
      </c>
      <c r="S61" s="408">
        <f>'Result Entry'!T63</f>
        <v>0</v>
      </c>
      <c r="T61" s="469" t="str">
        <f>'Result Entry'!U63</f>
        <v/>
      </c>
      <c r="U61" s="469" t="str">
        <f>'Result Entry'!V63</f>
        <v/>
      </c>
      <c r="V61" s="423" t="str">
        <f>IF('Result Entry'!$ES63="Failed","F",IF(AND('Result Entry'!$ES63="supp.",S61&lt;36),"S",'Result Entry'!W63))</f>
        <v/>
      </c>
      <c r="W61" s="422">
        <f>'Result Entry'!X63</f>
        <v>0</v>
      </c>
      <c r="X61" s="195">
        <f>'Result Entry'!Y63</f>
        <v>0</v>
      </c>
      <c r="Y61" s="195">
        <f>'Result Entry'!Z63</f>
        <v>0</v>
      </c>
      <c r="Z61" s="207">
        <f>'Result Entry'!AA63</f>
        <v>0</v>
      </c>
      <c r="AA61" s="195">
        <f>'Result Entry'!AB63</f>
        <v>0</v>
      </c>
      <c r="AB61" s="207">
        <f>'Result Entry'!AC63</f>
        <v>0</v>
      </c>
      <c r="AC61" s="195">
        <f>'Result Entry'!AD63</f>
        <v>0</v>
      </c>
      <c r="AD61" s="208">
        <f>'Result Entry'!AE63</f>
        <v>0</v>
      </c>
      <c r="AE61" s="408">
        <f>'Result Entry'!AF63</f>
        <v>0</v>
      </c>
      <c r="AF61" s="469" t="str">
        <f>'Result Entry'!AG63</f>
        <v/>
      </c>
      <c r="AG61" s="469" t="str">
        <f>'Result Entry'!AH63</f>
        <v/>
      </c>
      <c r="AH61" s="423" t="str">
        <f>IF('Result Entry'!$ES63="Failed","F",IF(AND('Result Entry'!$ES63="supp.",AE61&lt;36),"S",'Result Entry'!AI63))</f>
        <v/>
      </c>
      <c r="AI61" s="422">
        <f>'Result Entry'!AJ63</f>
        <v>0</v>
      </c>
      <c r="AJ61" s="195">
        <f>'Result Entry'!AK63</f>
        <v>0</v>
      </c>
      <c r="AK61" s="195">
        <f>'Result Entry'!AL63</f>
        <v>0</v>
      </c>
      <c r="AL61" s="207">
        <f>'Result Entry'!AM63</f>
        <v>0</v>
      </c>
      <c r="AM61" s="195">
        <f>'Result Entry'!AN63</f>
        <v>0</v>
      </c>
      <c r="AN61" s="207">
        <f>'Result Entry'!AO63</f>
        <v>0</v>
      </c>
      <c r="AO61" s="195">
        <f>'Result Entry'!AP63</f>
        <v>0</v>
      </c>
      <c r="AP61" s="208">
        <f>'Result Entry'!AQ63</f>
        <v>0</v>
      </c>
      <c r="AQ61" s="408">
        <f>'Result Entry'!AR63</f>
        <v>0</v>
      </c>
      <c r="AR61" s="469" t="str">
        <f>'Result Entry'!AS63</f>
        <v/>
      </c>
      <c r="AS61" s="469" t="str">
        <f>'Result Entry'!AT63</f>
        <v/>
      </c>
      <c r="AT61" s="423" t="str">
        <f>IF('Result Entry'!$ES63="Failed","F",IF(AND('Result Entry'!$ES63="supp.",AQ61&lt;36),"S",'Result Entry'!AU63))</f>
        <v/>
      </c>
      <c r="AU61" s="422">
        <f>'Result Entry'!AV63</f>
        <v>0</v>
      </c>
      <c r="AV61" s="195">
        <f>'Result Entry'!AW63</f>
        <v>0</v>
      </c>
      <c r="AW61" s="195">
        <f>'Result Entry'!AX63</f>
        <v>0</v>
      </c>
      <c r="AX61" s="207">
        <f>'Result Entry'!AY63</f>
        <v>0</v>
      </c>
      <c r="AY61" s="195">
        <f>'Result Entry'!AZ63</f>
        <v>0</v>
      </c>
      <c r="AZ61" s="207">
        <f>'Result Entry'!BA63</f>
        <v>0</v>
      </c>
      <c r="BA61" s="195">
        <f>'Result Entry'!BB63</f>
        <v>0</v>
      </c>
      <c r="BB61" s="208">
        <f>'Result Entry'!BC63</f>
        <v>0</v>
      </c>
      <c r="BC61" s="408">
        <f>'Result Entry'!BD63</f>
        <v>0</v>
      </c>
      <c r="BD61" s="469" t="str">
        <f>'Result Entry'!BE63</f>
        <v/>
      </c>
      <c r="BE61" s="469" t="str">
        <f>'Result Entry'!BF63</f>
        <v/>
      </c>
      <c r="BF61" s="423" t="str">
        <f>IF('Result Entry'!$ES63="Failed","F",IF(AND('Result Entry'!$ES63="supp.",BC61&lt;36),"S",'Result Entry'!BG63))</f>
        <v/>
      </c>
      <c r="BG61" s="422">
        <f>'Result Entry'!BH63</f>
        <v>0</v>
      </c>
      <c r="BH61" s="195">
        <f>'Result Entry'!BI63</f>
        <v>0</v>
      </c>
      <c r="BI61" s="195">
        <f>'Result Entry'!BJ63</f>
        <v>0</v>
      </c>
      <c r="BJ61" s="207">
        <f>'Result Entry'!BK63</f>
        <v>0</v>
      </c>
      <c r="BK61" s="195">
        <f>'Result Entry'!BL63</f>
        <v>0</v>
      </c>
      <c r="BL61" s="207">
        <f>'Result Entry'!BM63</f>
        <v>0</v>
      </c>
      <c r="BM61" s="195">
        <f>'Result Entry'!BN63</f>
        <v>0</v>
      </c>
      <c r="BN61" s="208">
        <f>'Result Entry'!BO63</f>
        <v>0</v>
      </c>
      <c r="BO61" s="408">
        <f>'Result Entry'!BP63</f>
        <v>0</v>
      </c>
      <c r="BP61" s="469" t="str">
        <f>'Result Entry'!BQ63</f>
        <v/>
      </c>
      <c r="BQ61" s="469" t="str">
        <f>'Result Entry'!BR63</f>
        <v/>
      </c>
      <c r="BR61" s="423" t="str">
        <f>IF('Result Entry'!$ES63="Failed","F",IF(AND('Result Entry'!$ES63="supp.",BO61&lt;36),"S",'Result Entry'!BS63))</f>
        <v/>
      </c>
      <c r="BS61" s="422">
        <f>'Result Entry'!BT63</f>
        <v>0</v>
      </c>
      <c r="BT61" s="195">
        <f>'Result Entry'!BU63</f>
        <v>0</v>
      </c>
      <c r="BU61" s="195">
        <f>'Result Entry'!BV63</f>
        <v>0</v>
      </c>
      <c r="BV61" s="207">
        <f>'Result Entry'!BW63</f>
        <v>0</v>
      </c>
      <c r="BW61" s="195">
        <f>'Result Entry'!BX63</f>
        <v>0</v>
      </c>
      <c r="BX61" s="207">
        <f>'Result Entry'!BY63</f>
        <v>0</v>
      </c>
      <c r="BY61" s="195">
        <f>'Result Entry'!BZ63</f>
        <v>0</v>
      </c>
      <c r="BZ61" s="208">
        <f>'Result Entry'!CA63</f>
        <v>0</v>
      </c>
      <c r="CA61" s="408">
        <f>'Result Entry'!CB63</f>
        <v>0</v>
      </c>
      <c r="CB61" s="469" t="str">
        <f>'Result Entry'!CC63</f>
        <v/>
      </c>
      <c r="CC61" s="469" t="str">
        <f>'Result Entry'!CD63</f>
        <v/>
      </c>
      <c r="CD61" s="423" t="str">
        <f>IF('Result Entry'!$ES63="Failed","F",IF(AND('Result Entry'!$ES63="supp.",CA61&lt;36),"S",'Result Entry'!CE63))</f>
        <v/>
      </c>
      <c r="CE61" s="194">
        <f>'Result Entry'!CF63</f>
        <v>0</v>
      </c>
      <c r="CF61" s="415">
        <f>'Result Entry'!CG63</f>
        <v>0</v>
      </c>
      <c r="CG61" s="195">
        <f>'Result Entry'!CH63</f>
        <v>0</v>
      </c>
      <c r="CH61" s="207">
        <f>'Result Entry'!CI63</f>
        <v>0</v>
      </c>
      <c r="CI61" s="207">
        <f>'Result Entry'!CJ63</f>
        <v>0</v>
      </c>
      <c r="CJ61" s="195">
        <f>'Result Entry'!CK63</f>
        <v>0</v>
      </c>
      <c r="CK61" s="195">
        <f>'Result Entry'!CL63</f>
        <v>0</v>
      </c>
      <c r="CL61" s="207">
        <f>'Result Entry'!CM63</f>
        <v>0</v>
      </c>
      <c r="CM61" s="195">
        <f>'Result Entry'!CN63</f>
        <v>0</v>
      </c>
      <c r="CN61" s="195">
        <f>'Result Entry'!CO63</f>
        <v>0</v>
      </c>
      <c r="CO61" s="208">
        <f>'Result Entry'!CP63</f>
        <v>0</v>
      </c>
      <c r="CP61" s="208">
        <f>'Result Entry'!CQ63</f>
        <v>0</v>
      </c>
      <c r="CQ61" s="212" t="str">
        <f>'Result Entry'!CR63</f>
        <v/>
      </c>
      <c r="CR61" s="194">
        <f>'Result Entry'!CS63</f>
        <v>0</v>
      </c>
      <c r="CS61" s="415">
        <f>'Result Entry'!CT63</f>
        <v>0</v>
      </c>
      <c r="CT61" s="454">
        <f>'Result Entry'!CU63</f>
        <v>0</v>
      </c>
      <c r="CU61" s="195">
        <f>'Result Entry'!CV63</f>
        <v>0</v>
      </c>
      <c r="CV61" s="195">
        <f>'Result Entry'!CW63</f>
        <v>0</v>
      </c>
      <c r="CW61" s="207">
        <f>'Result Entry'!CX63</f>
        <v>0</v>
      </c>
      <c r="CX61" s="195">
        <f>'Result Entry'!CY63</f>
        <v>0</v>
      </c>
      <c r="CY61" s="195">
        <f>'Result Entry'!CZ63</f>
        <v>0</v>
      </c>
      <c r="CZ61" s="195" t="str">
        <f>'Result Entry'!DA63</f>
        <v/>
      </c>
      <c r="DA61" s="195">
        <f>'Result Entry'!DB63</f>
        <v>0</v>
      </c>
      <c r="DB61" s="207">
        <f>'Result Entry'!DC63</f>
        <v>0</v>
      </c>
      <c r="DC61" s="207">
        <f>'Result Entry'!DD63</f>
        <v>0</v>
      </c>
      <c r="DD61" s="195">
        <f>'Result Entry'!DE63</f>
        <v>0</v>
      </c>
      <c r="DE61" s="195">
        <f>'Result Entry'!DF63</f>
        <v>0</v>
      </c>
      <c r="DF61" s="207">
        <f>'Result Entry'!DG63</f>
        <v>0</v>
      </c>
      <c r="DG61" s="195">
        <f>'Result Entry'!DH63</f>
        <v>0</v>
      </c>
      <c r="DH61" s="195">
        <f>'Result Entry'!DI63</f>
        <v>0</v>
      </c>
      <c r="DI61" s="207">
        <f>'Result Entry'!DJ63</f>
        <v>0</v>
      </c>
      <c r="DJ61" s="207">
        <f>'Result Entry'!DK63</f>
        <v>0</v>
      </c>
      <c r="DK61" s="207">
        <f>'Result Entry'!DL63</f>
        <v>0</v>
      </c>
      <c r="DL61" s="208">
        <f>'Result Entry'!DM63</f>
        <v>0</v>
      </c>
      <c r="DM61" s="208">
        <f>'Result Entry'!DN63</f>
        <v>0</v>
      </c>
      <c r="DN61" s="212" t="str">
        <f>'Result Entry'!DO63</f>
        <v/>
      </c>
      <c r="DO61" s="194">
        <f>'Result Entry'!DP63</f>
        <v>0</v>
      </c>
      <c r="DP61" s="195">
        <f>'Result Entry'!DQ63</f>
        <v>0</v>
      </c>
      <c r="DQ61" s="195">
        <f>'Result Entry'!DR63</f>
        <v>0</v>
      </c>
      <c r="DR61" s="195">
        <f>'Result Entry'!DS63</f>
        <v>0</v>
      </c>
      <c r="DS61" s="195">
        <f>'Result Entry'!DT63</f>
        <v>0</v>
      </c>
      <c r="DT61" s="209" t="str">
        <f>'Result Entry'!DU63</f>
        <v/>
      </c>
      <c r="DU61" s="194">
        <f>'Result Entry'!DV63</f>
        <v>0</v>
      </c>
      <c r="DV61" s="195">
        <f>'Result Entry'!DW63</f>
        <v>0</v>
      </c>
      <c r="DW61" s="195">
        <f>'Result Entry'!DX63</f>
        <v>0</v>
      </c>
      <c r="DX61" s="195">
        <f>'Result Entry'!DY63</f>
        <v>0</v>
      </c>
      <c r="DY61" s="195">
        <f>'Result Entry'!DZ63</f>
        <v>0</v>
      </c>
      <c r="DZ61" s="197" t="str">
        <f>'Result Entry'!EA63</f>
        <v/>
      </c>
      <c r="EA61" s="194">
        <f>'Result Entry'!EB63</f>
        <v>0</v>
      </c>
      <c r="EB61" s="195">
        <f>'Result Entry'!EC63</f>
        <v>0</v>
      </c>
      <c r="EC61" s="207">
        <f>'Result Entry'!ED63</f>
        <v>0</v>
      </c>
      <c r="ED61" s="195">
        <f>'Result Entry'!EE63</f>
        <v>0</v>
      </c>
      <c r="EE61" s="207">
        <f>'Result Entry'!EF63</f>
        <v>0</v>
      </c>
      <c r="EF61" s="195">
        <f>'Result Entry'!EG63</f>
        <v>0</v>
      </c>
      <c r="EG61" s="195">
        <f>'Result Entry'!EH63</f>
        <v>0</v>
      </c>
      <c r="EH61" s="207">
        <f>'Result Entry'!EI63</f>
        <v>0</v>
      </c>
      <c r="EI61" s="208">
        <f>'Result Entry'!EJ63</f>
        <v>0</v>
      </c>
      <c r="EJ61" s="212" t="str">
        <f>'Result Entry'!EK63</f>
        <v/>
      </c>
      <c r="EK61" s="194">
        <f>'Result Entry'!EL63</f>
        <v>0</v>
      </c>
      <c r="EL61" s="195">
        <f>'Result Entry'!EM63</f>
        <v>0</v>
      </c>
      <c r="EM61" s="198" t="str">
        <f>'Result Entry'!EN63</f>
        <v/>
      </c>
      <c r="EN61" s="194" t="str">
        <f>'Result Entry'!EO63</f>
        <v/>
      </c>
      <c r="EO61" s="195" t="str">
        <f>'Result Entry'!EP63</f>
        <v/>
      </c>
      <c r="EP61" s="199" t="str">
        <f>'Result Entry'!EQ63</f>
        <v/>
      </c>
      <c r="EQ61" s="195" t="str">
        <f>'Result Entry'!ER63</f>
        <v/>
      </c>
      <c r="ER61" s="195" t="str">
        <f>'Result Entry'!ES63</f>
        <v/>
      </c>
      <c r="ES61" s="195" t="str">
        <f>'Result Entry'!ET63</f>
        <v/>
      </c>
      <c r="ET61" s="196" t="str">
        <f>'Result Entry'!EU63</f>
        <v/>
      </c>
      <c r="EU61" s="200" t="str">
        <f>'Result Entry'!EX63</f>
        <v/>
      </c>
    </row>
    <row r="62" spans="1:151" s="201" customFormat="1" ht="17.25" customHeight="1">
      <c r="A62" s="1267"/>
      <c r="B62" s="194">
        <f t="shared" si="1"/>
        <v>0</v>
      </c>
      <c r="C62" s="195">
        <f>'Result Entry'!D64</f>
        <v>0</v>
      </c>
      <c r="D62" s="195">
        <f>'Result Entry'!E64</f>
        <v>0</v>
      </c>
      <c r="E62" s="195">
        <f>'Result Entry'!F64</f>
        <v>0</v>
      </c>
      <c r="F62" s="195">
        <f>'Result Entry'!$G64</f>
        <v>0</v>
      </c>
      <c r="G62" s="195">
        <f>'Result Entry'!$H64</f>
        <v>0</v>
      </c>
      <c r="H62" s="195">
        <f>'Result Entry'!I64</f>
        <v>0</v>
      </c>
      <c r="I62" s="195">
        <f>'Result Entry'!J64</f>
        <v>0</v>
      </c>
      <c r="J62" s="413">
        <f>'Result Entry'!K64</f>
        <v>0</v>
      </c>
      <c r="K62" s="422">
        <f>'Result Entry'!L64</f>
        <v>0</v>
      </c>
      <c r="L62" s="195">
        <f>'Result Entry'!M64</f>
        <v>0</v>
      </c>
      <c r="M62" s="195">
        <f>'Result Entry'!N64</f>
        <v>0</v>
      </c>
      <c r="N62" s="207">
        <f>'Result Entry'!O64</f>
        <v>0</v>
      </c>
      <c r="O62" s="195">
        <f>'Result Entry'!P64</f>
        <v>0</v>
      </c>
      <c r="P62" s="207">
        <f>'Result Entry'!Q64</f>
        <v>0</v>
      </c>
      <c r="Q62" s="195">
        <f>'Result Entry'!R64</f>
        <v>0</v>
      </c>
      <c r="R62" s="208">
        <f>'Result Entry'!S64</f>
        <v>0</v>
      </c>
      <c r="S62" s="408">
        <f>'Result Entry'!T64</f>
        <v>0</v>
      </c>
      <c r="T62" s="469" t="str">
        <f>'Result Entry'!U64</f>
        <v/>
      </c>
      <c r="U62" s="469" t="str">
        <f>'Result Entry'!V64</f>
        <v/>
      </c>
      <c r="V62" s="423" t="str">
        <f>IF('Result Entry'!$ES64="Failed","F",IF(AND('Result Entry'!$ES64="supp.",S62&lt;36),"S",'Result Entry'!W64))</f>
        <v/>
      </c>
      <c r="W62" s="422">
        <f>'Result Entry'!X64</f>
        <v>0</v>
      </c>
      <c r="X62" s="195">
        <f>'Result Entry'!Y64</f>
        <v>0</v>
      </c>
      <c r="Y62" s="195">
        <f>'Result Entry'!Z64</f>
        <v>0</v>
      </c>
      <c r="Z62" s="207">
        <f>'Result Entry'!AA64</f>
        <v>0</v>
      </c>
      <c r="AA62" s="195">
        <f>'Result Entry'!AB64</f>
        <v>0</v>
      </c>
      <c r="AB62" s="207">
        <f>'Result Entry'!AC64</f>
        <v>0</v>
      </c>
      <c r="AC62" s="195">
        <f>'Result Entry'!AD64</f>
        <v>0</v>
      </c>
      <c r="AD62" s="208">
        <f>'Result Entry'!AE64</f>
        <v>0</v>
      </c>
      <c r="AE62" s="408">
        <f>'Result Entry'!AF64</f>
        <v>0</v>
      </c>
      <c r="AF62" s="469" t="str">
        <f>'Result Entry'!AG64</f>
        <v/>
      </c>
      <c r="AG62" s="469" t="str">
        <f>'Result Entry'!AH64</f>
        <v/>
      </c>
      <c r="AH62" s="423" t="str">
        <f>IF('Result Entry'!$ES64="Failed","F",IF(AND('Result Entry'!$ES64="supp.",AE62&lt;36),"S",'Result Entry'!AI64))</f>
        <v/>
      </c>
      <c r="AI62" s="422">
        <f>'Result Entry'!AJ64</f>
        <v>0</v>
      </c>
      <c r="AJ62" s="195">
        <f>'Result Entry'!AK64</f>
        <v>0</v>
      </c>
      <c r="AK62" s="195">
        <f>'Result Entry'!AL64</f>
        <v>0</v>
      </c>
      <c r="AL62" s="207">
        <f>'Result Entry'!AM64</f>
        <v>0</v>
      </c>
      <c r="AM62" s="195">
        <f>'Result Entry'!AN64</f>
        <v>0</v>
      </c>
      <c r="AN62" s="207">
        <f>'Result Entry'!AO64</f>
        <v>0</v>
      </c>
      <c r="AO62" s="195">
        <f>'Result Entry'!AP64</f>
        <v>0</v>
      </c>
      <c r="AP62" s="208">
        <f>'Result Entry'!AQ64</f>
        <v>0</v>
      </c>
      <c r="AQ62" s="408">
        <f>'Result Entry'!AR64</f>
        <v>0</v>
      </c>
      <c r="AR62" s="469" t="str">
        <f>'Result Entry'!AS64</f>
        <v/>
      </c>
      <c r="AS62" s="469" t="str">
        <f>'Result Entry'!AT64</f>
        <v/>
      </c>
      <c r="AT62" s="423" t="str">
        <f>IF('Result Entry'!$ES64="Failed","F",IF(AND('Result Entry'!$ES64="supp.",AQ62&lt;36),"S",'Result Entry'!AU64))</f>
        <v/>
      </c>
      <c r="AU62" s="422">
        <f>'Result Entry'!AV64</f>
        <v>0</v>
      </c>
      <c r="AV62" s="195">
        <f>'Result Entry'!AW64</f>
        <v>0</v>
      </c>
      <c r="AW62" s="195">
        <f>'Result Entry'!AX64</f>
        <v>0</v>
      </c>
      <c r="AX62" s="207">
        <f>'Result Entry'!AY64</f>
        <v>0</v>
      </c>
      <c r="AY62" s="195">
        <f>'Result Entry'!AZ64</f>
        <v>0</v>
      </c>
      <c r="AZ62" s="207">
        <f>'Result Entry'!BA64</f>
        <v>0</v>
      </c>
      <c r="BA62" s="195">
        <f>'Result Entry'!BB64</f>
        <v>0</v>
      </c>
      <c r="BB62" s="208">
        <f>'Result Entry'!BC64</f>
        <v>0</v>
      </c>
      <c r="BC62" s="408">
        <f>'Result Entry'!BD64</f>
        <v>0</v>
      </c>
      <c r="BD62" s="469" t="str">
        <f>'Result Entry'!BE64</f>
        <v/>
      </c>
      <c r="BE62" s="469" t="str">
        <f>'Result Entry'!BF64</f>
        <v/>
      </c>
      <c r="BF62" s="423" t="str">
        <f>IF('Result Entry'!$ES64="Failed","F",IF(AND('Result Entry'!$ES64="supp.",BC62&lt;36),"S",'Result Entry'!BG64))</f>
        <v/>
      </c>
      <c r="BG62" s="422">
        <f>'Result Entry'!BH64</f>
        <v>0</v>
      </c>
      <c r="BH62" s="195">
        <f>'Result Entry'!BI64</f>
        <v>0</v>
      </c>
      <c r="BI62" s="195">
        <f>'Result Entry'!BJ64</f>
        <v>0</v>
      </c>
      <c r="BJ62" s="207">
        <f>'Result Entry'!BK64</f>
        <v>0</v>
      </c>
      <c r="BK62" s="195">
        <f>'Result Entry'!BL64</f>
        <v>0</v>
      </c>
      <c r="BL62" s="207">
        <f>'Result Entry'!BM64</f>
        <v>0</v>
      </c>
      <c r="BM62" s="195">
        <f>'Result Entry'!BN64</f>
        <v>0</v>
      </c>
      <c r="BN62" s="208">
        <f>'Result Entry'!BO64</f>
        <v>0</v>
      </c>
      <c r="BO62" s="408">
        <f>'Result Entry'!BP64</f>
        <v>0</v>
      </c>
      <c r="BP62" s="469" t="str">
        <f>'Result Entry'!BQ64</f>
        <v/>
      </c>
      <c r="BQ62" s="469" t="str">
        <f>'Result Entry'!BR64</f>
        <v/>
      </c>
      <c r="BR62" s="423" t="str">
        <f>IF('Result Entry'!$ES64="Failed","F",IF(AND('Result Entry'!$ES64="supp.",BO62&lt;36),"S",'Result Entry'!BS64))</f>
        <v/>
      </c>
      <c r="BS62" s="422">
        <f>'Result Entry'!BT64</f>
        <v>0</v>
      </c>
      <c r="BT62" s="195">
        <f>'Result Entry'!BU64</f>
        <v>0</v>
      </c>
      <c r="BU62" s="195">
        <f>'Result Entry'!BV64</f>
        <v>0</v>
      </c>
      <c r="BV62" s="207">
        <f>'Result Entry'!BW64</f>
        <v>0</v>
      </c>
      <c r="BW62" s="195">
        <f>'Result Entry'!BX64</f>
        <v>0</v>
      </c>
      <c r="BX62" s="207">
        <f>'Result Entry'!BY64</f>
        <v>0</v>
      </c>
      <c r="BY62" s="195">
        <f>'Result Entry'!BZ64</f>
        <v>0</v>
      </c>
      <c r="BZ62" s="208">
        <f>'Result Entry'!CA64</f>
        <v>0</v>
      </c>
      <c r="CA62" s="408">
        <f>'Result Entry'!CB64</f>
        <v>0</v>
      </c>
      <c r="CB62" s="469" t="str">
        <f>'Result Entry'!CC64</f>
        <v/>
      </c>
      <c r="CC62" s="469" t="str">
        <f>'Result Entry'!CD64</f>
        <v/>
      </c>
      <c r="CD62" s="423" t="str">
        <f>IF('Result Entry'!$ES64="Failed","F",IF(AND('Result Entry'!$ES64="supp.",CA62&lt;36),"S",'Result Entry'!CE64))</f>
        <v/>
      </c>
      <c r="CE62" s="194">
        <f>'Result Entry'!CF64</f>
        <v>0</v>
      </c>
      <c r="CF62" s="415">
        <f>'Result Entry'!CG64</f>
        <v>0</v>
      </c>
      <c r="CG62" s="195">
        <f>'Result Entry'!CH64</f>
        <v>0</v>
      </c>
      <c r="CH62" s="207">
        <f>'Result Entry'!CI64</f>
        <v>0</v>
      </c>
      <c r="CI62" s="207">
        <f>'Result Entry'!CJ64</f>
        <v>0</v>
      </c>
      <c r="CJ62" s="195">
        <f>'Result Entry'!CK64</f>
        <v>0</v>
      </c>
      <c r="CK62" s="195">
        <f>'Result Entry'!CL64</f>
        <v>0</v>
      </c>
      <c r="CL62" s="207">
        <f>'Result Entry'!CM64</f>
        <v>0</v>
      </c>
      <c r="CM62" s="195">
        <f>'Result Entry'!CN64</f>
        <v>0</v>
      </c>
      <c r="CN62" s="195">
        <f>'Result Entry'!CO64</f>
        <v>0</v>
      </c>
      <c r="CO62" s="208">
        <f>'Result Entry'!CP64</f>
        <v>0</v>
      </c>
      <c r="CP62" s="208">
        <f>'Result Entry'!CQ64</f>
        <v>0</v>
      </c>
      <c r="CQ62" s="212" t="str">
        <f>'Result Entry'!CR64</f>
        <v/>
      </c>
      <c r="CR62" s="194">
        <f>'Result Entry'!CS64</f>
        <v>0</v>
      </c>
      <c r="CS62" s="415">
        <f>'Result Entry'!CT64</f>
        <v>0</v>
      </c>
      <c r="CT62" s="454">
        <f>'Result Entry'!CU64</f>
        <v>0</v>
      </c>
      <c r="CU62" s="195">
        <f>'Result Entry'!CV64</f>
        <v>0</v>
      </c>
      <c r="CV62" s="195">
        <f>'Result Entry'!CW64</f>
        <v>0</v>
      </c>
      <c r="CW62" s="207">
        <f>'Result Entry'!CX64</f>
        <v>0</v>
      </c>
      <c r="CX62" s="195">
        <f>'Result Entry'!CY64</f>
        <v>0</v>
      </c>
      <c r="CY62" s="195">
        <f>'Result Entry'!CZ64</f>
        <v>0</v>
      </c>
      <c r="CZ62" s="195" t="str">
        <f>'Result Entry'!DA64</f>
        <v/>
      </c>
      <c r="DA62" s="195">
        <f>'Result Entry'!DB64</f>
        <v>0</v>
      </c>
      <c r="DB62" s="207">
        <f>'Result Entry'!DC64</f>
        <v>0</v>
      </c>
      <c r="DC62" s="207">
        <f>'Result Entry'!DD64</f>
        <v>0</v>
      </c>
      <c r="DD62" s="195">
        <f>'Result Entry'!DE64</f>
        <v>0</v>
      </c>
      <c r="DE62" s="195">
        <f>'Result Entry'!DF64</f>
        <v>0</v>
      </c>
      <c r="DF62" s="207">
        <f>'Result Entry'!DG64</f>
        <v>0</v>
      </c>
      <c r="DG62" s="195">
        <f>'Result Entry'!DH64</f>
        <v>0</v>
      </c>
      <c r="DH62" s="195">
        <f>'Result Entry'!DI64</f>
        <v>0</v>
      </c>
      <c r="DI62" s="207">
        <f>'Result Entry'!DJ64</f>
        <v>0</v>
      </c>
      <c r="DJ62" s="207">
        <f>'Result Entry'!DK64</f>
        <v>0</v>
      </c>
      <c r="DK62" s="207">
        <f>'Result Entry'!DL64</f>
        <v>0</v>
      </c>
      <c r="DL62" s="208">
        <f>'Result Entry'!DM64</f>
        <v>0</v>
      </c>
      <c r="DM62" s="208">
        <f>'Result Entry'!DN64</f>
        <v>0</v>
      </c>
      <c r="DN62" s="212" t="str">
        <f>'Result Entry'!DO64</f>
        <v/>
      </c>
      <c r="DO62" s="194">
        <f>'Result Entry'!DP64</f>
        <v>0</v>
      </c>
      <c r="DP62" s="195">
        <f>'Result Entry'!DQ64</f>
        <v>0</v>
      </c>
      <c r="DQ62" s="195">
        <f>'Result Entry'!DR64</f>
        <v>0</v>
      </c>
      <c r="DR62" s="195">
        <f>'Result Entry'!DS64</f>
        <v>0</v>
      </c>
      <c r="DS62" s="195">
        <f>'Result Entry'!DT64</f>
        <v>0</v>
      </c>
      <c r="DT62" s="209" t="str">
        <f>'Result Entry'!DU64</f>
        <v/>
      </c>
      <c r="DU62" s="194">
        <f>'Result Entry'!DV64</f>
        <v>0</v>
      </c>
      <c r="DV62" s="195">
        <f>'Result Entry'!DW64</f>
        <v>0</v>
      </c>
      <c r="DW62" s="195">
        <f>'Result Entry'!DX64</f>
        <v>0</v>
      </c>
      <c r="DX62" s="195">
        <f>'Result Entry'!DY64</f>
        <v>0</v>
      </c>
      <c r="DY62" s="195">
        <f>'Result Entry'!DZ64</f>
        <v>0</v>
      </c>
      <c r="DZ62" s="197" t="str">
        <f>'Result Entry'!EA64</f>
        <v/>
      </c>
      <c r="EA62" s="194">
        <f>'Result Entry'!EB64</f>
        <v>0</v>
      </c>
      <c r="EB62" s="195">
        <f>'Result Entry'!EC64</f>
        <v>0</v>
      </c>
      <c r="EC62" s="207">
        <f>'Result Entry'!ED64</f>
        <v>0</v>
      </c>
      <c r="ED62" s="195">
        <f>'Result Entry'!EE64</f>
        <v>0</v>
      </c>
      <c r="EE62" s="207">
        <f>'Result Entry'!EF64</f>
        <v>0</v>
      </c>
      <c r="EF62" s="195">
        <f>'Result Entry'!EG64</f>
        <v>0</v>
      </c>
      <c r="EG62" s="195">
        <f>'Result Entry'!EH64</f>
        <v>0</v>
      </c>
      <c r="EH62" s="207">
        <f>'Result Entry'!EI64</f>
        <v>0</v>
      </c>
      <c r="EI62" s="208">
        <f>'Result Entry'!EJ64</f>
        <v>0</v>
      </c>
      <c r="EJ62" s="212" t="str">
        <f>'Result Entry'!EK64</f>
        <v/>
      </c>
      <c r="EK62" s="194">
        <f>'Result Entry'!EL64</f>
        <v>0</v>
      </c>
      <c r="EL62" s="195">
        <f>'Result Entry'!EM64</f>
        <v>0</v>
      </c>
      <c r="EM62" s="198" t="str">
        <f>'Result Entry'!EN64</f>
        <v/>
      </c>
      <c r="EN62" s="194" t="str">
        <f>'Result Entry'!EO64</f>
        <v/>
      </c>
      <c r="EO62" s="195" t="str">
        <f>'Result Entry'!EP64</f>
        <v/>
      </c>
      <c r="EP62" s="199" t="str">
        <f>'Result Entry'!EQ64</f>
        <v/>
      </c>
      <c r="EQ62" s="195" t="str">
        <f>'Result Entry'!ER64</f>
        <v/>
      </c>
      <c r="ER62" s="195" t="str">
        <f>'Result Entry'!ES64</f>
        <v/>
      </c>
      <c r="ES62" s="195" t="str">
        <f>'Result Entry'!ET64</f>
        <v/>
      </c>
      <c r="ET62" s="196" t="str">
        <f>'Result Entry'!EU64</f>
        <v/>
      </c>
      <c r="EU62" s="200" t="str">
        <f>'Result Entry'!EX64</f>
        <v/>
      </c>
    </row>
    <row r="63" spans="1:151" s="201" customFormat="1" ht="17.25" customHeight="1">
      <c r="A63" s="1267"/>
      <c r="B63" s="194">
        <f t="shared" si="1"/>
        <v>0</v>
      </c>
      <c r="C63" s="195">
        <f>'Result Entry'!D65</f>
        <v>0</v>
      </c>
      <c r="D63" s="195">
        <f>'Result Entry'!E65</f>
        <v>0</v>
      </c>
      <c r="E63" s="195">
        <f>'Result Entry'!F65</f>
        <v>0</v>
      </c>
      <c r="F63" s="195">
        <f>'Result Entry'!$G65</f>
        <v>0</v>
      </c>
      <c r="G63" s="195">
        <f>'Result Entry'!$H65</f>
        <v>0</v>
      </c>
      <c r="H63" s="195">
        <f>'Result Entry'!I65</f>
        <v>0</v>
      </c>
      <c r="I63" s="195">
        <f>'Result Entry'!J65</f>
        <v>0</v>
      </c>
      <c r="J63" s="413">
        <f>'Result Entry'!K65</f>
        <v>0</v>
      </c>
      <c r="K63" s="422">
        <f>'Result Entry'!L65</f>
        <v>0</v>
      </c>
      <c r="L63" s="195">
        <f>'Result Entry'!M65</f>
        <v>0</v>
      </c>
      <c r="M63" s="195">
        <f>'Result Entry'!N65</f>
        <v>0</v>
      </c>
      <c r="N63" s="207">
        <f>'Result Entry'!O65</f>
        <v>0</v>
      </c>
      <c r="O63" s="195">
        <f>'Result Entry'!P65</f>
        <v>0</v>
      </c>
      <c r="P63" s="207">
        <f>'Result Entry'!Q65</f>
        <v>0</v>
      </c>
      <c r="Q63" s="195">
        <f>'Result Entry'!R65</f>
        <v>0</v>
      </c>
      <c r="R63" s="208">
        <f>'Result Entry'!S65</f>
        <v>0</v>
      </c>
      <c r="S63" s="408">
        <f>'Result Entry'!T65</f>
        <v>0</v>
      </c>
      <c r="T63" s="469" t="str">
        <f>'Result Entry'!U65</f>
        <v/>
      </c>
      <c r="U63" s="469" t="str">
        <f>'Result Entry'!V65</f>
        <v/>
      </c>
      <c r="V63" s="423" t="str">
        <f>IF('Result Entry'!$ES65="Failed","F",IF(AND('Result Entry'!$ES65="supp.",S63&lt;36),"S",'Result Entry'!W65))</f>
        <v/>
      </c>
      <c r="W63" s="422">
        <f>'Result Entry'!X65</f>
        <v>0</v>
      </c>
      <c r="X63" s="195">
        <f>'Result Entry'!Y65</f>
        <v>0</v>
      </c>
      <c r="Y63" s="195">
        <f>'Result Entry'!Z65</f>
        <v>0</v>
      </c>
      <c r="Z63" s="207">
        <f>'Result Entry'!AA65</f>
        <v>0</v>
      </c>
      <c r="AA63" s="195">
        <f>'Result Entry'!AB65</f>
        <v>0</v>
      </c>
      <c r="AB63" s="207">
        <f>'Result Entry'!AC65</f>
        <v>0</v>
      </c>
      <c r="AC63" s="195">
        <f>'Result Entry'!AD65</f>
        <v>0</v>
      </c>
      <c r="AD63" s="208">
        <f>'Result Entry'!AE65</f>
        <v>0</v>
      </c>
      <c r="AE63" s="408">
        <f>'Result Entry'!AF65</f>
        <v>0</v>
      </c>
      <c r="AF63" s="469" t="str">
        <f>'Result Entry'!AG65</f>
        <v/>
      </c>
      <c r="AG63" s="469" t="str">
        <f>'Result Entry'!AH65</f>
        <v/>
      </c>
      <c r="AH63" s="423" t="str">
        <f>IF('Result Entry'!$ES65="Failed","F",IF(AND('Result Entry'!$ES65="supp.",AE63&lt;36),"S",'Result Entry'!AI65))</f>
        <v/>
      </c>
      <c r="AI63" s="422">
        <f>'Result Entry'!AJ65</f>
        <v>0</v>
      </c>
      <c r="AJ63" s="195">
        <f>'Result Entry'!AK65</f>
        <v>0</v>
      </c>
      <c r="AK63" s="195">
        <f>'Result Entry'!AL65</f>
        <v>0</v>
      </c>
      <c r="AL63" s="207">
        <f>'Result Entry'!AM65</f>
        <v>0</v>
      </c>
      <c r="AM63" s="195">
        <f>'Result Entry'!AN65</f>
        <v>0</v>
      </c>
      <c r="AN63" s="207">
        <f>'Result Entry'!AO65</f>
        <v>0</v>
      </c>
      <c r="AO63" s="195">
        <f>'Result Entry'!AP65</f>
        <v>0</v>
      </c>
      <c r="AP63" s="208">
        <f>'Result Entry'!AQ65</f>
        <v>0</v>
      </c>
      <c r="AQ63" s="408">
        <f>'Result Entry'!AR65</f>
        <v>0</v>
      </c>
      <c r="AR63" s="469" t="str">
        <f>'Result Entry'!AS65</f>
        <v/>
      </c>
      <c r="AS63" s="469" t="str">
        <f>'Result Entry'!AT65</f>
        <v/>
      </c>
      <c r="AT63" s="423" t="str">
        <f>IF('Result Entry'!$ES65="Failed","F",IF(AND('Result Entry'!$ES65="supp.",AQ63&lt;36),"S",'Result Entry'!AU65))</f>
        <v/>
      </c>
      <c r="AU63" s="422">
        <f>'Result Entry'!AV65</f>
        <v>0</v>
      </c>
      <c r="AV63" s="195">
        <f>'Result Entry'!AW65</f>
        <v>0</v>
      </c>
      <c r="AW63" s="195">
        <f>'Result Entry'!AX65</f>
        <v>0</v>
      </c>
      <c r="AX63" s="207">
        <f>'Result Entry'!AY65</f>
        <v>0</v>
      </c>
      <c r="AY63" s="195">
        <f>'Result Entry'!AZ65</f>
        <v>0</v>
      </c>
      <c r="AZ63" s="207">
        <f>'Result Entry'!BA65</f>
        <v>0</v>
      </c>
      <c r="BA63" s="195">
        <f>'Result Entry'!BB65</f>
        <v>0</v>
      </c>
      <c r="BB63" s="208">
        <f>'Result Entry'!BC65</f>
        <v>0</v>
      </c>
      <c r="BC63" s="408">
        <f>'Result Entry'!BD65</f>
        <v>0</v>
      </c>
      <c r="BD63" s="469" t="str">
        <f>'Result Entry'!BE65</f>
        <v/>
      </c>
      <c r="BE63" s="469" t="str">
        <f>'Result Entry'!BF65</f>
        <v/>
      </c>
      <c r="BF63" s="423" t="str">
        <f>IF('Result Entry'!$ES65="Failed","F",IF(AND('Result Entry'!$ES65="supp.",BC63&lt;36),"S",'Result Entry'!BG65))</f>
        <v/>
      </c>
      <c r="BG63" s="422">
        <f>'Result Entry'!BH65</f>
        <v>0</v>
      </c>
      <c r="BH63" s="195">
        <f>'Result Entry'!BI65</f>
        <v>0</v>
      </c>
      <c r="BI63" s="195">
        <f>'Result Entry'!BJ65</f>
        <v>0</v>
      </c>
      <c r="BJ63" s="207">
        <f>'Result Entry'!BK65</f>
        <v>0</v>
      </c>
      <c r="BK63" s="195">
        <f>'Result Entry'!BL65</f>
        <v>0</v>
      </c>
      <c r="BL63" s="207">
        <f>'Result Entry'!BM65</f>
        <v>0</v>
      </c>
      <c r="BM63" s="195">
        <f>'Result Entry'!BN65</f>
        <v>0</v>
      </c>
      <c r="BN63" s="208">
        <f>'Result Entry'!BO65</f>
        <v>0</v>
      </c>
      <c r="BO63" s="408">
        <f>'Result Entry'!BP65</f>
        <v>0</v>
      </c>
      <c r="BP63" s="469" t="str">
        <f>'Result Entry'!BQ65</f>
        <v/>
      </c>
      <c r="BQ63" s="469" t="str">
        <f>'Result Entry'!BR65</f>
        <v/>
      </c>
      <c r="BR63" s="423" t="str">
        <f>IF('Result Entry'!$ES65="Failed","F",IF(AND('Result Entry'!$ES65="supp.",BO63&lt;36),"S",'Result Entry'!BS65))</f>
        <v/>
      </c>
      <c r="BS63" s="422">
        <f>'Result Entry'!BT65</f>
        <v>0</v>
      </c>
      <c r="BT63" s="195">
        <f>'Result Entry'!BU65</f>
        <v>0</v>
      </c>
      <c r="BU63" s="195">
        <f>'Result Entry'!BV65</f>
        <v>0</v>
      </c>
      <c r="BV63" s="207">
        <f>'Result Entry'!BW65</f>
        <v>0</v>
      </c>
      <c r="BW63" s="195">
        <f>'Result Entry'!BX65</f>
        <v>0</v>
      </c>
      <c r="BX63" s="207">
        <f>'Result Entry'!BY65</f>
        <v>0</v>
      </c>
      <c r="BY63" s="195">
        <f>'Result Entry'!BZ65</f>
        <v>0</v>
      </c>
      <c r="BZ63" s="208">
        <f>'Result Entry'!CA65</f>
        <v>0</v>
      </c>
      <c r="CA63" s="408">
        <f>'Result Entry'!CB65</f>
        <v>0</v>
      </c>
      <c r="CB63" s="469" t="str">
        <f>'Result Entry'!CC65</f>
        <v/>
      </c>
      <c r="CC63" s="469" t="str">
        <f>'Result Entry'!CD65</f>
        <v/>
      </c>
      <c r="CD63" s="423" t="str">
        <f>IF('Result Entry'!$ES65="Failed","F",IF(AND('Result Entry'!$ES65="supp.",CA63&lt;36),"S",'Result Entry'!CE65))</f>
        <v/>
      </c>
      <c r="CE63" s="194">
        <f>'Result Entry'!CF65</f>
        <v>0</v>
      </c>
      <c r="CF63" s="415">
        <f>'Result Entry'!CG65</f>
        <v>0</v>
      </c>
      <c r="CG63" s="195">
        <f>'Result Entry'!CH65</f>
        <v>0</v>
      </c>
      <c r="CH63" s="207">
        <f>'Result Entry'!CI65</f>
        <v>0</v>
      </c>
      <c r="CI63" s="207">
        <f>'Result Entry'!CJ65</f>
        <v>0</v>
      </c>
      <c r="CJ63" s="195">
        <f>'Result Entry'!CK65</f>
        <v>0</v>
      </c>
      <c r="CK63" s="195">
        <f>'Result Entry'!CL65</f>
        <v>0</v>
      </c>
      <c r="CL63" s="207">
        <f>'Result Entry'!CM65</f>
        <v>0</v>
      </c>
      <c r="CM63" s="195">
        <f>'Result Entry'!CN65</f>
        <v>0</v>
      </c>
      <c r="CN63" s="195">
        <f>'Result Entry'!CO65</f>
        <v>0</v>
      </c>
      <c r="CO63" s="208">
        <f>'Result Entry'!CP65</f>
        <v>0</v>
      </c>
      <c r="CP63" s="208">
        <f>'Result Entry'!CQ65</f>
        <v>0</v>
      </c>
      <c r="CQ63" s="212" t="str">
        <f>'Result Entry'!CR65</f>
        <v/>
      </c>
      <c r="CR63" s="194">
        <f>'Result Entry'!CS65</f>
        <v>0</v>
      </c>
      <c r="CS63" s="415">
        <f>'Result Entry'!CT65</f>
        <v>0</v>
      </c>
      <c r="CT63" s="454">
        <f>'Result Entry'!CU65</f>
        <v>0</v>
      </c>
      <c r="CU63" s="195">
        <f>'Result Entry'!CV65</f>
        <v>0</v>
      </c>
      <c r="CV63" s="195">
        <f>'Result Entry'!CW65</f>
        <v>0</v>
      </c>
      <c r="CW63" s="207">
        <f>'Result Entry'!CX65</f>
        <v>0</v>
      </c>
      <c r="CX63" s="195">
        <f>'Result Entry'!CY65</f>
        <v>0</v>
      </c>
      <c r="CY63" s="195">
        <f>'Result Entry'!CZ65</f>
        <v>0</v>
      </c>
      <c r="CZ63" s="195" t="str">
        <f>'Result Entry'!DA65</f>
        <v/>
      </c>
      <c r="DA63" s="195">
        <f>'Result Entry'!DB65</f>
        <v>0</v>
      </c>
      <c r="DB63" s="207">
        <f>'Result Entry'!DC65</f>
        <v>0</v>
      </c>
      <c r="DC63" s="207">
        <f>'Result Entry'!DD65</f>
        <v>0</v>
      </c>
      <c r="DD63" s="195">
        <f>'Result Entry'!DE65</f>
        <v>0</v>
      </c>
      <c r="DE63" s="195">
        <f>'Result Entry'!DF65</f>
        <v>0</v>
      </c>
      <c r="DF63" s="207">
        <f>'Result Entry'!DG65</f>
        <v>0</v>
      </c>
      <c r="DG63" s="195">
        <f>'Result Entry'!DH65</f>
        <v>0</v>
      </c>
      <c r="DH63" s="195">
        <f>'Result Entry'!DI65</f>
        <v>0</v>
      </c>
      <c r="DI63" s="207">
        <f>'Result Entry'!DJ65</f>
        <v>0</v>
      </c>
      <c r="DJ63" s="207">
        <f>'Result Entry'!DK65</f>
        <v>0</v>
      </c>
      <c r="DK63" s="207">
        <f>'Result Entry'!DL65</f>
        <v>0</v>
      </c>
      <c r="DL63" s="208">
        <f>'Result Entry'!DM65</f>
        <v>0</v>
      </c>
      <c r="DM63" s="208">
        <f>'Result Entry'!DN65</f>
        <v>0</v>
      </c>
      <c r="DN63" s="212" t="str">
        <f>'Result Entry'!DO65</f>
        <v/>
      </c>
      <c r="DO63" s="194">
        <f>'Result Entry'!DP65</f>
        <v>0</v>
      </c>
      <c r="DP63" s="195">
        <f>'Result Entry'!DQ65</f>
        <v>0</v>
      </c>
      <c r="DQ63" s="195">
        <f>'Result Entry'!DR65</f>
        <v>0</v>
      </c>
      <c r="DR63" s="195">
        <f>'Result Entry'!DS65</f>
        <v>0</v>
      </c>
      <c r="DS63" s="195">
        <f>'Result Entry'!DT65</f>
        <v>0</v>
      </c>
      <c r="DT63" s="209" t="str">
        <f>'Result Entry'!DU65</f>
        <v/>
      </c>
      <c r="DU63" s="194">
        <f>'Result Entry'!DV65</f>
        <v>0</v>
      </c>
      <c r="DV63" s="195">
        <f>'Result Entry'!DW65</f>
        <v>0</v>
      </c>
      <c r="DW63" s="195">
        <f>'Result Entry'!DX65</f>
        <v>0</v>
      </c>
      <c r="DX63" s="195">
        <f>'Result Entry'!DY65</f>
        <v>0</v>
      </c>
      <c r="DY63" s="195">
        <f>'Result Entry'!DZ65</f>
        <v>0</v>
      </c>
      <c r="DZ63" s="197" t="str">
        <f>'Result Entry'!EA65</f>
        <v/>
      </c>
      <c r="EA63" s="194">
        <f>'Result Entry'!EB65</f>
        <v>0</v>
      </c>
      <c r="EB63" s="195">
        <f>'Result Entry'!EC65</f>
        <v>0</v>
      </c>
      <c r="EC63" s="207">
        <f>'Result Entry'!ED65</f>
        <v>0</v>
      </c>
      <c r="ED63" s="195">
        <f>'Result Entry'!EE65</f>
        <v>0</v>
      </c>
      <c r="EE63" s="207">
        <f>'Result Entry'!EF65</f>
        <v>0</v>
      </c>
      <c r="EF63" s="195">
        <f>'Result Entry'!EG65</f>
        <v>0</v>
      </c>
      <c r="EG63" s="195">
        <f>'Result Entry'!EH65</f>
        <v>0</v>
      </c>
      <c r="EH63" s="207">
        <f>'Result Entry'!EI65</f>
        <v>0</v>
      </c>
      <c r="EI63" s="208">
        <f>'Result Entry'!EJ65</f>
        <v>0</v>
      </c>
      <c r="EJ63" s="212" t="str">
        <f>'Result Entry'!EK65</f>
        <v/>
      </c>
      <c r="EK63" s="194">
        <f>'Result Entry'!EL65</f>
        <v>0</v>
      </c>
      <c r="EL63" s="195">
        <f>'Result Entry'!EM65</f>
        <v>0</v>
      </c>
      <c r="EM63" s="198" t="str">
        <f>'Result Entry'!EN65</f>
        <v/>
      </c>
      <c r="EN63" s="194" t="str">
        <f>'Result Entry'!EO65</f>
        <v/>
      </c>
      <c r="EO63" s="195" t="str">
        <f>'Result Entry'!EP65</f>
        <v/>
      </c>
      <c r="EP63" s="199" t="str">
        <f>'Result Entry'!EQ65</f>
        <v/>
      </c>
      <c r="EQ63" s="195" t="str">
        <f>'Result Entry'!ER65</f>
        <v/>
      </c>
      <c r="ER63" s="195" t="str">
        <f>'Result Entry'!ES65</f>
        <v/>
      </c>
      <c r="ES63" s="195" t="str">
        <f>'Result Entry'!ET65</f>
        <v/>
      </c>
      <c r="ET63" s="196" t="str">
        <f>'Result Entry'!EU65</f>
        <v/>
      </c>
      <c r="EU63" s="200" t="str">
        <f>'Result Entry'!EX65</f>
        <v/>
      </c>
    </row>
    <row r="64" spans="1:151" s="201" customFormat="1" ht="17.25" customHeight="1">
      <c r="A64" s="1267"/>
      <c r="B64" s="194">
        <f t="shared" si="1"/>
        <v>0</v>
      </c>
      <c r="C64" s="195">
        <f>'Result Entry'!D66</f>
        <v>0</v>
      </c>
      <c r="D64" s="195">
        <f>'Result Entry'!E66</f>
        <v>0</v>
      </c>
      <c r="E64" s="195">
        <f>'Result Entry'!F66</f>
        <v>0</v>
      </c>
      <c r="F64" s="195">
        <f>'Result Entry'!$G66</f>
        <v>0</v>
      </c>
      <c r="G64" s="195">
        <f>'Result Entry'!$H66</f>
        <v>0</v>
      </c>
      <c r="H64" s="195">
        <f>'Result Entry'!I66</f>
        <v>0</v>
      </c>
      <c r="I64" s="195">
        <f>'Result Entry'!J66</f>
        <v>0</v>
      </c>
      <c r="J64" s="413">
        <f>'Result Entry'!K66</f>
        <v>0</v>
      </c>
      <c r="K64" s="422">
        <f>'Result Entry'!L66</f>
        <v>0</v>
      </c>
      <c r="L64" s="195">
        <f>'Result Entry'!M66</f>
        <v>0</v>
      </c>
      <c r="M64" s="195">
        <f>'Result Entry'!N66</f>
        <v>0</v>
      </c>
      <c r="N64" s="207">
        <f>'Result Entry'!O66</f>
        <v>0</v>
      </c>
      <c r="O64" s="195">
        <f>'Result Entry'!P66</f>
        <v>0</v>
      </c>
      <c r="P64" s="207">
        <f>'Result Entry'!Q66</f>
        <v>0</v>
      </c>
      <c r="Q64" s="195">
        <f>'Result Entry'!R66</f>
        <v>0</v>
      </c>
      <c r="R64" s="208">
        <f>'Result Entry'!S66</f>
        <v>0</v>
      </c>
      <c r="S64" s="408">
        <f>'Result Entry'!T66</f>
        <v>0</v>
      </c>
      <c r="T64" s="469" t="str">
        <f>'Result Entry'!U66</f>
        <v/>
      </c>
      <c r="U64" s="469" t="str">
        <f>'Result Entry'!V66</f>
        <v/>
      </c>
      <c r="V64" s="423" t="str">
        <f>IF('Result Entry'!$ES66="Failed","F",IF(AND('Result Entry'!$ES66="supp.",S64&lt;36),"S",'Result Entry'!W66))</f>
        <v/>
      </c>
      <c r="W64" s="422">
        <f>'Result Entry'!X66</f>
        <v>0</v>
      </c>
      <c r="X64" s="195">
        <f>'Result Entry'!Y66</f>
        <v>0</v>
      </c>
      <c r="Y64" s="195">
        <f>'Result Entry'!Z66</f>
        <v>0</v>
      </c>
      <c r="Z64" s="207">
        <f>'Result Entry'!AA66</f>
        <v>0</v>
      </c>
      <c r="AA64" s="195">
        <f>'Result Entry'!AB66</f>
        <v>0</v>
      </c>
      <c r="AB64" s="207">
        <f>'Result Entry'!AC66</f>
        <v>0</v>
      </c>
      <c r="AC64" s="195">
        <f>'Result Entry'!AD66</f>
        <v>0</v>
      </c>
      <c r="AD64" s="208">
        <f>'Result Entry'!AE66</f>
        <v>0</v>
      </c>
      <c r="AE64" s="408">
        <f>'Result Entry'!AF66</f>
        <v>0</v>
      </c>
      <c r="AF64" s="469" t="str">
        <f>'Result Entry'!AG66</f>
        <v/>
      </c>
      <c r="AG64" s="469" t="str">
        <f>'Result Entry'!AH66</f>
        <v/>
      </c>
      <c r="AH64" s="423" t="str">
        <f>IF('Result Entry'!$ES66="Failed","F",IF(AND('Result Entry'!$ES66="supp.",AE64&lt;36),"S",'Result Entry'!AI66))</f>
        <v/>
      </c>
      <c r="AI64" s="422">
        <f>'Result Entry'!AJ66</f>
        <v>0</v>
      </c>
      <c r="AJ64" s="195">
        <f>'Result Entry'!AK66</f>
        <v>0</v>
      </c>
      <c r="AK64" s="195">
        <f>'Result Entry'!AL66</f>
        <v>0</v>
      </c>
      <c r="AL64" s="207">
        <f>'Result Entry'!AM66</f>
        <v>0</v>
      </c>
      <c r="AM64" s="195">
        <f>'Result Entry'!AN66</f>
        <v>0</v>
      </c>
      <c r="AN64" s="207">
        <f>'Result Entry'!AO66</f>
        <v>0</v>
      </c>
      <c r="AO64" s="195">
        <f>'Result Entry'!AP66</f>
        <v>0</v>
      </c>
      <c r="AP64" s="208">
        <f>'Result Entry'!AQ66</f>
        <v>0</v>
      </c>
      <c r="AQ64" s="408">
        <f>'Result Entry'!AR66</f>
        <v>0</v>
      </c>
      <c r="AR64" s="469" t="str">
        <f>'Result Entry'!AS66</f>
        <v/>
      </c>
      <c r="AS64" s="469" t="str">
        <f>'Result Entry'!AT66</f>
        <v/>
      </c>
      <c r="AT64" s="423" t="str">
        <f>IF('Result Entry'!$ES66="Failed","F",IF(AND('Result Entry'!$ES66="supp.",AQ64&lt;36),"S",'Result Entry'!AU66))</f>
        <v/>
      </c>
      <c r="AU64" s="422">
        <f>'Result Entry'!AV66</f>
        <v>0</v>
      </c>
      <c r="AV64" s="195">
        <f>'Result Entry'!AW66</f>
        <v>0</v>
      </c>
      <c r="AW64" s="195">
        <f>'Result Entry'!AX66</f>
        <v>0</v>
      </c>
      <c r="AX64" s="207">
        <f>'Result Entry'!AY66</f>
        <v>0</v>
      </c>
      <c r="AY64" s="195">
        <f>'Result Entry'!AZ66</f>
        <v>0</v>
      </c>
      <c r="AZ64" s="207">
        <f>'Result Entry'!BA66</f>
        <v>0</v>
      </c>
      <c r="BA64" s="195">
        <f>'Result Entry'!BB66</f>
        <v>0</v>
      </c>
      <c r="BB64" s="208">
        <f>'Result Entry'!BC66</f>
        <v>0</v>
      </c>
      <c r="BC64" s="408">
        <f>'Result Entry'!BD66</f>
        <v>0</v>
      </c>
      <c r="BD64" s="469" t="str">
        <f>'Result Entry'!BE66</f>
        <v/>
      </c>
      <c r="BE64" s="469" t="str">
        <f>'Result Entry'!BF66</f>
        <v/>
      </c>
      <c r="BF64" s="423" t="str">
        <f>IF('Result Entry'!$ES66="Failed","F",IF(AND('Result Entry'!$ES66="supp.",BC64&lt;36),"S",'Result Entry'!BG66))</f>
        <v/>
      </c>
      <c r="BG64" s="422">
        <f>'Result Entry'!BH66</f>
        <v>0</v>
      </c>
      <c r="BH64" s="195">
        <f>'Result Entry'!BI66</f>
        <v>0</v>
      </c>
      <c r="BI64" s="195">
        <f>'Result Entry'!BJ66</f>
        <v>0</v>
      </c>
      <c r="BJ64" s="207">
        <f>'Result Entry'!BK66</f>
        <v>0</v>
      </c>
      <c r="BK64" s="195">
        <f>'Result Entry'!BL66</f>
        <v>0</v>
      </c>
      <c r="BL64" s="207">
        <f>'Result Entry'!BM66</f>
        <v>0</v>
      </c>
      <c r="BM64" s="195">
        <f>'Result Entry'!BN66</f>
        <v>0</v>
      </c>
      <c r="BN64" s="208">
        <f>'Result Entry'!BO66</f>
        <v>0</v>
      </c>
      <c r="BO64" s="408">
        <f>'Result Entry'!BP66</f>
        <v>0</v>
      </c>
      <c r="BP64" s="469" t="str">
        <f>'Result Entry'!BQ66</f>
        <v/>
      </c>
      <c r="BQ64" s="469" t="str">
        <f>'Result Entry'!BR66</f>
        <v/>
      </c>
      <c r="BR64" s="423" t="str">
        <f>IF('Result Entry'!$ES66="Failed","F",IF(AND('Result Entry'!$ES66="supp.",BO64&lt;36),"S",'Result Entry'!BS66))</f>
        <v/>
      </c>
      <c r="BS64" s="422">
        <f>'Result Entry'!BT66</f>
        <v>0</v>
      </c>
      <c r="BT64" s="195">
        <f>'Result Entry'!BU66</f>
        <v>0</v>
      </c>
      <c r="BU64" s="195">
        <f>'Result Entry'!BV66</f>
        <v>0</v>
      </c>
      <c r="BV64" s="207">
        <f>'Result Entry'!BW66</f>
        <v>0</v>
      </c>
      <c r="BW64" s="195">
        <f>'Result Entry'!BX66</f>
        <v>0</v>
      </c>
      <c r="BX64" s="207">
        <f>'Result Entry'!BY66</f>
        <v>0</v>
      </c>
      <c r="BY64" s="195">
        <f>'Result Entry'!BZ66</f>
        <v>0</v>
      </c>
      <c r="BZ64" s="208">
        <f>'Result Entry'!CA66</f>
        <v>0</v>
      </c>
      <c r="CA64" s="408">
        <f>'Result Entry'!CB66</f>
        <v>0</v>
      </c>
      <c r="CB64" s="469" t="str">
        <f>'Result Entry'!CC66</f>
        <v/>
      </c>
      <c r="CC64" s="469" t="str">
        <f>'Result Entry'!CD66</f>
        <v/>
      </c>
      <c r="CD64" s="423" t="str">
        <f>IF('Result Entry'!$ES66="Failed","F",IF(AND('Result Entry'!$ES66="supp.",CA64&lt;36),"S",'Result Entry'!CE66))</f>
        <v/>
      </c>
      <c r="CE64" s="194">
        <f>'Result Entry'!CF66</f>
        <v>0</v>
      </c>
      <c r="CF64" s="415">
        <f>'Result Entry'!CG66</f>
        <v>0</v>
      </c>
      <c r="CG64" s="195">
        <f>'Result Entry'!CH66</f>
        <v>0</v>
      </c>
      <c r="CH64" s="207">
        <f>'Result Entry'!CI66</f>
        <v>0</v>
      </c>
      <c r="CI64" s="207">
        <f>'Result Entry'!CJ66</f>
        <v>0</v>
      </c>
      <c r="CJ64" s="195">
        <f>'Result Entry'!CK66</f>
        <v>0</v>
      </c>
      <c r="CK64" s="195">
        <f>'Result Entry'!CL66</f>
        <v>0</v>
      </c>
      <c r="CL64" s="207">
        <f>'Result Entry'!CM66</f>
        <v>0</v>
      </c>
      <c r="CM64" s="195">
        <f>'Result Entry'!CN66</f>
        <v>0</v>
      </c>
      <c r="CN64" s="195">
        <f>'Result Entry'!CO66</f>
        <v>0</v>
      </c>
      <c r="CO64" s="208">
        <f>'Result Entry'!CP66</f>
        <v>0</v>
      </c>
      <c r="CP64" s="208">
        <f>'Result Entry'!CQ66</f>
        <v>0</v>
      </c>
      <c r="CQ64" s="212" t="str">
        <f>'Result Entry'!CR66</f>
        <v/>
      </c>
      <c r="CR64" s="194">
        <f>'Result Entry'!CS66</f>
        <v>0</v>
      </c>
      <c r="CS64" s="415">
        <f>'Result Entry'!CT66</f>
        <v>0</v>
      </c>
      <c r="CT64" s="454">
        <f>'Result Entry'!CU66</f>
        <v>0</v>
      </c>
      <c r="CU64" s="195">
        <f>'Result Entry'!CV66</f>
        <v>0</v>
      </c>
      <c r="CV64" s="195">
        <f>'Result Entry'!CW66</f>
        <v>0</v>
      </c>
      <c r="CW64" s="207">
        <f>'Result Entry'!CX66</f>
        <v>0</v>
      </c>
      <c r="CX64" s="195">
        <f>'Result Entry'!CY66</f>
        <v>0</v>
      </c>
      <c r="CY64" s="195">
        <f>'Result Entry'!CZ66</f>
        <v>0</v>
      </c>
      <c r="CZ64" s="195" t="str">
        <f>'Result Entry'!DA66</f>
        <v/>
      </c>
      <c r="DA64" s="195">
        <f>'Result Entry'!DB66</f>
        <v>0</v>
      </c>
      <c r="DB64" s="207">
        <f>'Result Entry'!DC66</f>
        <v>0</v>
      </c>
      <c r="DC64" s="207">
        <f>'Result Entry'!DD66</f>
        <v>0</v>
      </c>
      <c r="DD64" s="195">
        <f>'Result Entry'!DE66</f>
        <v>0</v>
      </c>
      <c r="DE64" s="195">
        <f>'Result Entry'!DF66</f>
        <v>0</v>
      </c>
      <c r="DF64" s="207">
        <f>'Result Entry'!DG66</f>
        <v>0</v>
      </c>
      <c r="DG64" s="195">
        <f>'Result Entry'!DH66</f>
        <v>0</v>
      </c>
      <c r="DH64" s="195">
        <f>'Result Entry'!DI66</f>
        <v>0</v>
      </c>
      <c r="DI64" s="207">
        <f>'Result Entry'!DJ66</f>
        <v>0</v>
      </c>
      <c r="DJ64" s="207">
        <f>'Result Entry'!DK66</f>
        <v>0</v>
      </c>
      <c r="DK64" s="207">
        <f>'Result Entry'!DL66</f>
        <v>0</v>
      </c>
      <c r="DL64" s="208">
        <f>'Result Entry'!DM66</f>
        <v>0</v>
      </c>
      <c r="DM64" s="208">
        <f>'Result Entry'!DN66</f>
        <v>0</v>
      </c>
      <c r="DN64" s="212" t="str">
        <f>'Result Entry'!DO66</f>
        <v/>
      </c>
      <c r="DO64" s="194">
        <f>'Result Entry'!DP66</f>
        <v>0</v>
      </c>
      <c r="DP64" s="195">
        <f>'Result Entry'!DQ66</f>
        <v>0</v>
      </c>
      <c r="DQ64" s="195">
        <f>'Result Entry'!DR66</f>
        <v>0</v>
      </c>
      <c r="DR64" s="195">
        <f>'Result Entry'!DS66</f>
        <v>0</v>
      </c>
      <c r="DS64" s="195">
        <f>'Result Entry'!DT66</f>
        <v>0</v>
      </c>
      <c r="DT64" s="209" t="str">
        <f>'Result Entry'!DU66</f>
        <v/>
      </c>
      <c r="DU64" s="194">
        <f>'Result Entry'!DV66</f>
        <v>0</v>
      </c>
      <c r="DV64" s="195">
        <f>'Result Entry'!DW66</f>
        <v>0</v>
      </c>
      <c r="DW64" s="195">
        <f>'Result Entry'!DX66</f>
        <v>0</v>
      </c>
      <c r="DX64" s="195">
        <f>'Result Entry'!DY66</f>
        <v>0</v>
      </c>
      <c r="DY64" s="195">
        <f>'Result Entry'!DZ66</f>
        <v>0</v>
      </c>
      <c r="DZ64" s="197" t="str">
        <f>'Result Entry'!EA66</f>
        <v/>
      </c>
      <c r="EA64" s="194">
        <f>'Result Entry'!EB66</f>
        <v>0</v>
      </c>
      <c r="EB64" s="195">
        <f>'Result Entry'!EC66</f>
        <v>0</v>
      </c>
      <c r="EC64" s="207">
        <f>'Result Entry'!ED66</f>
        <v>0</v>
      </c>
      <c r="ED64" s="195">
        <f>'Result Entry'!EE66</f>
        <v>0</v>
      </c>
      <c r="EE64" s="207">
        <f>'Result Entry'!EF66</f>
        <v>0</v>
      </c>
      <c r="EF64" s="195">
        <f>'Result Entry'!EG66</f>
        <v>0</v>
      </c>
      <c r="EG64" s="195">
        <f>'Result Entry'!EH66</f>
        <v>0</v>
      </c>
      <c r="EH64" s="207">
        <f>'Result Entry'!EI66</f>
        <v>0</v>
      </c>
      <c r="EI64" s="208">
        <f>'Result Entry'!EJ66</f>
        <v>0</v>
      </c>
      <c r="EJ64" s="212" t="str">
        <f>'Result Entry'!EK66</f>
        <v/>
      </c>
      <c r="EK64" s="194">
        <f>'Result Entry'!EL66</f>
        <v>0</v>
      </c>
      <c r="EL64" s="195">
        <f>'Result Entry'!EM66</f>
        <v>0</v>
      </c>
      <c r="EM64" s="198" t="str">
        <f>'Result Entry'!EN66</f>
        <v/>
      </c>
      <c r="EN64" s="194" t="str">
        <f>'Result Entry'!EO66</f>
        <v/>
      </c>
      <c r="EO64" s="195" t="str">
        <f>'Result Entry'!EP66</f>
        <v/>
      </c>
      <c r="EP64" s="199" t="str">
        <f>'Result Entry'!EQ66</f>
        <v/>
      </c>
      <c r="EQ64" s="195" t="str">
        <f>'Result Entry'!ER66</f>
        <v/>
      </c>
      <c r="ER64" s="195" t="str">
        <f>'Result Entry'!ES66</f>
        <v/>
      </c>
      <c r="ES64" s="195" t="str">
        <f>'Result Entry'!ET66</f>
        <v/>
      </c>
      <c r="ET64" s="196" t="str">
        <f>'Result Entry'!EU66</f>
        <v/>
      </c>
      <c r="EU64" s="200" t="str">
        <f>'Result Entry'!EX66</f>
        <v/>
      </c>
    </row>
    <row r="65" spans="1:151" s="201" customFormat="1" ht="17.25" customHeight="1">
      <c r="A65" s="1267"/>
      <c r="B65" s="194">
        <f t="shared" si="1"/>
        <v>0</v>
      </c>
      <c r="C65" s="195">
        <f>'Result Entry'!D67</f>
        <v>0</v>
      </c>
      <c r="D65" s="195">
        <f>'Result Entry'!E67</f>
        <v>0</v>
      </c>
      <c r="E65" s="195">
        <f>'Result Entry'!F67</f>
        <v>0</v>
      </c>
      <c r="F65" s="195">
        <f>'Result Entry'!$G67</f>
        <v>0</v>
      </c>
      <c r="G65" s="195">
        <f>'Result Entry'!$H67</f>
        <v>0</v>
      </c>
      <c r="H65" s="195">
        <f>'Result Entry'!I67</f>
        <v>0</v>
      </c>
      <c r="I65" s="195">
        <f>'Result Entry'!J67</f>
        <v>0</v>
      </c>
      <c r="J65" s="413">
        <f>'Result Entry'!K67</f>
        <v>0</v>
      </c>
      <c r="K65" s="422">
        <f>'Result Entry'!L67</f>
        <v>0</v>
      </c>
      <c r="L65" s="195">
        <f>'Result Entry'!M67</f>
        <v>0</v>
      </c>
      <c r="M65" s="195">
        <f>'Result Entry'!N67</f>
        <v>0</v>
      </c>
      <c r="N65" s="207">
        <f>'Result Entry'!O67</f>
        <v>0</v>
      </c>
      <c r="O65" s="195">
        <f>'Result Entry'!P67</f>
        <v>0</v>
      </c>
      <c r="P65" s="207">
        <f>'Result Entry'!Q67</f>
        <v>0</v>
      </c>
      <c r="Q65" s="195">
        <f>'Result Entry'!R67</f>
        <v>0</v>
      </c>
      <c r="R65" s="208">
        <f>'Result Entry'!S67</f>
        <v>0</v>
      </c>
      <c r="S65" s="408">
        <f>'Result Entry'!T67</f>
        <v>0</v>
      </c>
      <c r="T65" s="469" t="str">
        <f>'Result Entry'!U67</f>
        <v/>
      </c>
      <c r="U65" s="469" t="str">
        <f>'Result Entry'!V67</f>
        <v/>
      </c>
      <c r="V65" s="423" t="str">
        <f>IF('Result Entry'!$ES67="Failed","F",IF(AND('Result Entry'!$ES67="supp.",S65&lt;36),"S",'Result Entry'!W67))</f>
        <v/>
      </c>
      <c r="W65" s="422">
        <f>'Result Entry'!X67</f>
        <v>0</v>
      </c>
      <c r="X65" s="195">
        <f>'Result Entry'!Y67</f>
        <v>0</v>
      </c>
      <c r="Y65" s="195">
        <f>'Result Entry'!Z67</f>
        <v>0</v>
      </c>
      <c r="Z65" s="207">
        <f>'Result Entry'!AA67</f>
        <v>0</v>
      </c>
      <c r="AA65" s="195">
        <f>'Result Entry'!AB67</f>
        <v>0</v>
      </c>
      <c r="AB65" s="207">
        <f>'Result Entry'!AC67</f>
        <v>0</v>
      </c>
      <c r="AC65" s="195">
        <f>'Result Entry'!AD67</f>
        <v>0</v>
      </c>
      <c r="AD65" s="208">
        <f>'Result Entry'!AE67</f>
        <v>0</v>
      </c>
      <c r="AE65" s="408">
        <f>'Result Entry'!AF67</f>
        <v>0</v>
      </c>
      <c r="AF65" s="469" t="str">
        <f>'Result Entry'!AG67</f>
        <v/>
      </c>
      <c r="AG65" s="469" t="str">
        <f>'Result Entry'!AH67</f>
        <v/>
      </c>
      <c r="AH65" s="423" t="str">
        <f>IF('Result Entry'!$ES67="Failed","F",IF(AND('Result Entry'!$ES67="supp.",AE65&lt;36),"S",'Result Entry'!AI67))</f>
        <v/>
      </c>
      <c r="AI65" s="422">
        <f>'Result Entry'!AJ67</f>
        <v>0</v>
      </c>
      <c r="AJ65" s="195">
        <f>'Result Entry'!AK67</f>
        <v>0</v>
      </c>
      <c r="AK65" s="195">
        <f>'Result Entry'!AL67</f>
        <v>0</v>
      </c>
      <c r="AL65" s="207">
        <f>'Result Entry'!AM67</f>
        <v>0</v>
      </c>
      <c r="AM65" s="195">
        <f>'Result Entry'!AN67</f>
        <v>0</v>
      </c>
      <c r="AN65" s="207">
        <f>'Result Entry'!AO67</f>
        <v>0</v>
      </c>
      <c r="AO65" s="195">
        <f>'Result Entry'!AP67</f>
        <v>0</v>
      </c>
      <c r="AP65" s="208">
        <f>'Result Entry'!AQ67</f>
        <v>0</v>
      </c>
      <c r="AQ65" s="408">
        <f>'Result Entry'!AR67</f>
        <v>0</v>
      </c>
      <c r="AR65" s="469" t="str">
        <f>'Result Entry'!AS67</f>
        <v/>
      </c>
      <c r="AS65" s="469" t="str">
        <f>'Result Entry'!AT67</f>
        <v/>
      </c>
      <c r="AT65" s="423" t="str">
        <f>IF('Result Entry'!$ES67="Failed","F",IF(AND('Result Entry'!$ES67="supp.",AQ65&lt;36),"S",'Result Entry'!AU67))</f>
        <v/>
      </c>
      <c r="AU65" s="422">
        <f>'Result Entry'!AV67</f>
        <v>0</v>
      </c>
      <c r="AV65" s="195">
        <f>'Result Entry'!AW67</f>
        <v>0</v>
      </c>
      <c r="AW65" s="195">
        <f>'Result Entry'!AX67</f>
        <v>0</v>
      </c>
      <c r="AX65" s="207">
        <f>'Result Entry'!AY67</f>
        <v>0</v>
      </c>
      <c r="AY65" s="195">
        <f>'Result Entry'!AZ67</f>
        <v>0</v>
      </c>
      <c r="AZ65" s="207">
        <f>'Result Entry'!BA67</f>
        <v>0</v>
      </c>
      <c r="BA65" s="195">
        <f>'Result Entry'!BB67</f>
        <v>0</v>
      </c>
      <c r="BB65" s="208">
        <f>'Result Entry'!BC67</f>
        <v>0</v>
      </c>
      <c r="BC65" s="408">
        <f>'Result Entry'!BD67</f>
        <v>0</v>
      </c>
      <c r="BD65" s="469" t="str">
        <f>'Result Entry'!BE67</f>
        <v/>
      </c>
      <c r="BE65" s="469" t="str">
        <f>'Result Entry'!BF67</f>
        <v/>
      </c>
      <c r="BF65" s="423" t="str">
        <f>IF('Result Entry'!$ES67="Failed","F",IF(AND('Result Entry'!$ES67="supp.",BC65&lt;36),"S",'Result Entry'!BG67))</f>
        <v/>
      </c>
      <c r="BG65" s="422">
        <f>'Result Entry'!BH67</f>
        <v>0</v>
      </c>
      <c r="BH65" s="195">
        <f>'Result Entry'!BI67</f>
        <v>0</v>
      </c>
      <c r="BI65" s="195">
        <f>'Result Entry'!BJ67</f>
        <v>0</v>
      </c>
      <c r="BJ65" s="207">
        <f>'Result Entry'!BK67</f>
        <v>0</v>
      </c>
      <c r="BK65" s="195">
        <f>'Result Entry'!BL67</f>
        <v>0</v>
      </c>
      <c r="BL65" s="207">
        <f>'Result Entry'!BM67</f>
        <v>0</v>
      </c>
      <c r="BM65" s="195">
        <f>'Result Entry'!BN67</f>
        <v>0</v>
      </c>
      <c r="BN65" s="208">
        <f>'Result Entry'!BO67</f>
        <v>0</v>
      </c>
      <c r="BO65" s="408">
        <f>'Result Entry'!BP67</f>
        <v>0</v>
      </c>
      <c r="BP65" s="469" t="str">
        <f>'Result Entry'!BQ67</f>
        <v/>
      </c>
      <c r="BQ65" s="469" t="str">
        <f>'Result Entry'!BR67</f>
        <v/>
      </c>
      <c r="BR65" s="423" t="str">
        <f>IF('Result Entry'!$ES67="Failed","F",IF(AND('Result Entry'!$ES67="supp.",BO65&lt;36),"S",'Result Entry'!BS67))</f>
        <v/>
      </c>
      <c r="BS65" s="422">
        <f>'Result Entry'!BT67</f>
        <v>0</v>
      </c>
      <c r="BT65" s="195">
        <f>'Result Entry'!BU67</f>
        <v>0</v>
      </c>
      <c r="BU65" s="195">
        <f>'Result Entry'!BV67</f>
        <v>0</v>
      </c>
      <c r="BV65" s="207">
        <f>'Result Entry'!BW67</f>
        <v>0</v>
      </c>
      <c r="BW65" s="195">
        <f>'Result Entry'!BX67</f>
        <v>0</v>
      </c>
      <c r="BX65" s="207">
        <f>'Result Entry'!BY67</f>
        <v>0</v>
      </c>
      <c r="BY65" s="195">
        <f>'Result Entry'!BZ67</f>
        <v>0</v>
      </c>
      <c r="BZ65" s="208">
        <f>'Result Entry'!CA67</f>
        <v>0</v>
      </c>
      <c r="CA65" s="408">
        <f>'Result Entry'!CB67</f>
        <v>0</v>
      </c>
      <c r="CB65" s="469" t="str">
        <f>'Result Entry'!CC67</f>
        <v/>
      </c>
      <c r="CC65" s="469" t="str">
        <f>'Result Entry'!CD67</f>
        <v/>
      </c>
      <c r="CD65" s="423" t="str">
        <f>IF('Result Entry'!$ES67="Failed","F",IF(AND('Result Entry'!$ES67="supp.",CA65&lt;36),"S",'Result Entry'!CE67))</f>
        <v/>
      </c>
      <c r="CE65" s="194">
        <f>'Result Entry'!CF67</f>
        <v>0</v>
      </c>
      <c r="CF65" s="415">
        <f>'Result Entry'!CG67</f>
        <v>0</v>
      </c>
      <c r="CG65" s="195">
        <f>'Result Entry'!CH67</f>
        <v>0</v>
      </c>
      <c r="CH65" s="207">
        <f>'Result Entry'!CI67</f>
        <v>0</v>
      </c>
      <c r="CI65" s="207">
        <f>'Result Entry'!CJ67</f>
        <v>0</v>
      </c>
      <c r="CJ65" s="195">
        <f>'Result Entry'!CK67</f>
        <v>0</v>
      </c>
      <c r="CK65" s="195">
        <f>'Result Entry'!CL67</f>
        <v>0</v>
      </c>
      <c r="CL65" s="207">
        <f>'Result Entry'!CM67</f>
        <v>0</v>
      </c>
      <c r="CM65" s="195">
        <f>'Result Entry'!CN67</f>
        <v>0</v>
      </c>
      <c r="CN65" s="195">
        <f>'Result Entry'!CO67</f>
        <v>0</v>
      </c>
      <c r="CO65" s="208">
        <f>'Result Entry'!CP67</f>
        <v>0</v>
      </c>
      <c r="CP65" s="208">
        <f>'Result Entry'!CQ67</f>
        <v>0</v>
      </c>
      <c r="CQ65" s="212" t="str">
        <f>'Result Entry'!CR67</f>
        <v/>
      </c>
      <c r="CR65" s="194">
        <f>'Result Entry'!CS67</f>
        <v>0</v>
      </c>
      <c r="CS65" s="415">
        <f>'Result Entry'!CT67</f>
        <v>0</v>
      </c>
      <c r="CT65" s="454">
        <f>'Result Entry'!CU67</f>
        <v>0</v>
      </c>
      <c r="CU65" s="195">
        <f>'Result Entry'!CV67</f>
        <v>0</v>
      </c>
      <c r="CV65" s="195">
        <f>'Result Entry'!CW67</f>
        <v>0</v>
      </c>
      <c r="CW65" s="207">
        <f>'Result Entry'!CX67</f>
        <v>0</v>
      </c>
      <c r="CX65" s="195">
        <f>'Result Entry'!CY67</f>
        <v>0</v>
      </c>
      <c r="CY65" s="195">
        <f>'Result Entry'!CZ67</f>
        <v>0</v>
      </c>
      <c r="CZ65" s="195" t="str">
        <f>'Result Entry'!DA67</f>
        <v/>
      </c>
      <c r="DA65" s="195">
        <f>'Result Entry'!DB67</f>
        <v>0</v>
      </c>
      <c r="DB65" s="207">
        <f>'Result Entry'!DC67</f>
        <v>0</v>
      </c>
      <c r="DC65" s="207">
        <f>'Result Entry'!DD67</f>
        <v>0</v>
      </c>
      <c r="DD65" s="195">
        <f>'Result Entry'!DE67</f>
        <v>0</v>
      </c>
      <c r="DE65" s="195">
        <f>'Result Entry'!DF67</f>
        <v>0</v>
      </c>
      <c r="DF65" s="207">
        <f>'Result Entry'!DG67</f>
        <v>0</v>
      </c>
      <c r="DG65" s="195">
        <f>'Result Entry'!DH67</f>
        <v>0</v>
      </c>
      <c r="DH65" s="195">
        <f>'Result Entry'!DI67</f>
        <v>0</v>
      </c>
      <c r="DI65" s="207">
        <f>'Result Entry'!DJ67</f>
        <v>0</v>
      </c>
      <c r="DJ65" s="207">
        <f>'Result Entry'!DK67</f>
        <v>0</v>
      </c>
      <c r="DK65" s="207">
        <f>'Result Entry'!DL67</f>
        <v>0</v>
      </c>
      <c r="DL65" s="208">
        <f>'Result Entry'!DM67</f>
        <v>0</v>
      </c>
      <c r="DM65" s="208">
        <f>'Result Entry'!DN67</f>
        <v>0</v>
      </c>
      <c r="DN65" s="212" t="str">
        <f>'Result Entry'!DO67</f>
        <v/>
      </c>
      <c r="DO65" s="194">
        <f>'Result Entry'!DP67</f>
        <v>0</v>
      </c>
      <c r="DP65" s="195">
        <f>'Result Entry'!DQ67</f>
        <v>0</v>
      </c>
      <c r="DQ65" s="195">
        <f>'Result Entry'!DR67</f>
        <v>0</v>
      </c>
      <c r="DR65" s="195">
        <f>'Result Entry'!DS67</f>
        <v>0</v>
      </c>
      <c r="DS65" s="195">
        <f>'Result Entry'!DT67</f>
        <v>0</v>
      </c>
      <c r="DT65" s="209" t="str">
        <f>'Result Entry'!DU67</f>
        <v/>
      </c>
      <c r="DU65" s="194">
        <f>'Result Entry'!DV67</f>
        <v>0</v>
      </c>
      <c r="DV65" s="195">
        <f>'Result Entry'!DW67</f>
        <v>0</v>
      </c>
      <c r="DW65" s="195">
        <f>'Result Entry'!DX67</f>
        <v>0</v>
      </c>
      <c r="DX65" s="195">
        <f>'Result Entry'!DY67</f>
        <v>0</v>
      </c>
      <c r="DY65" s="195">
        <f>'Result Entry'!DZ67</f>
        <v>0</v>
      </c>
      <c r="DZ65" s="197" t="str">
        <f>'Result Entry'!EA67</f>
        <v/>
      </c>
      <c r="EA65" s="194">
        <f>'Result Entry'!EB67</f>
        <v>0</v>
      </c>
      <c r="EB65" s="195">
        <f>'Result Entry'!EC67</f>
        <v>0</v>
      </c>
      <c r="EC65" s="207">
        <f>'Result Entry'!ED67</f>
        <v>0</v>
      </c>
      <c r="ED65" s="195">
        <f>'Result Entry'!EE67</f>
        <v>0</v>
      </c>
      <c r="EE65" s="207">
        <f>'Result Entry'!EF67</f>
        <v>0</v>
      </c>
      <c r="EF65" s="195">
        <f>'Result Entry'!EG67</f>
        <v>0</v>
      </c>
      <c r="EG65" s="195">
        <f>'Result Entry'!EH67</f>
        <v>0</v>
      </c>
      <c r="EH65" s="207">
        <f>'Result Entry'!EI67</f>
        <v>0</v>
      </c>
      <c r="EI65" s="208">
        <f>'Result Entry'!EJ67</f>
        <v>0</v>
      </c>
      <c r="EJ65" s="212" t="str">
        <f>'Result Entry'!EK67</f>
        <v/>
      </c>
      <c r="EK65" s="194">
        <f>'Result Entry'!EL67</f>
        <v>0</v>
      </c>
      <c r="EL65" s="195">
        <f>'Result Entry'!EM67</f>
        <v>0</v>
      </c>
      <c r="EM65" s="198" t="str">
        <f>'Result Entry'!EN67</f>
        <v/>
      </c>
      <c r="EN65" s="194" t="str">
        <f>'Result Entry'!EO67</f>
        <v/>
      </c>
      <c r="EO65" s="195" t="str">
        <f>'Result Entry'!EP67</f>
        <v/>
      </c>
      <c r="EP65" s="199" t="str">
        <f>'Result Entry'!EQ67</f>
        <v/>
      </c>
      <c r="EQ65" s="195" t="str">
        <f>'Result Entry'!ER67</f>
        <v/>
      </c>
      <c r="ER65" s="195" t="str">
        <f>'Result Entry'!ES67</f>
        <v/>
      </c>
      <c r="ES65" s="195" t="str">
        <f>'Result Entry'!ET67</f>
        <v/>
      </c>
      <c r="ET65" s="196" t="str">
        <f>'Result Entry'!EU67</f>
        <v/>
      </c>
      <c r="EU65" s="200" t="str">
        <f>'Result Entry'!EX67</f>
        <v/>
      </c>
    </row>
    <row r="66" spans="1:151" s="201" customFormat="1" ht="17.25" customHeight="1">
      <c r="A66" s="1267"/>
      <c r="B66" s="194">
        <f t="shared" si="1"/>
        <v>0</v>
      </c>
      <c r="C66" s="195">
        <f>'Result Entry'!D68</f>
        <v>0</v>
      </c>
      <c r="D66" s="195">
        <f>'Result Entry'!E68</f>
        <v>0</v>
      </c>
      <c r="E66" s="195">
        <f>'Result Entry'!F68</f>
        <v>0</v>
      </c>
      <c r="F66" s="195">
        <f>'Result Entry'!$G68</f>
        <v>0</v>
      </c>
      <c r="G66" s="195">
        <f>'Result Entry'!$H68</f>
        <v>0</v>
      </c>
      <c r="H66" s="195">
        <f>'Result Entry'!I68</f>
        <v>0</v>
      </c>
      <c r="I66" s="195">
        <f>'Result Entry'!J68</f>
        <v>0</v>
      </c>
      <c r="J66" s="413">
        <f>'Result Entry'!K68</f>
        <v>0</v>
      </c>
      <c r="K66" s="422">
        <f>'Result Entry'!L68</f>
        <v>0</v>
      </c>
      <c r="L66" s="195">
        <f>'Result Entry'!M68</f>
        <v>0</v>
      </c>
      <c r="M66" s="195">
        <f>'Result Entry'!N68</f>
        <v>0</v>
      </c>
      <c r="N66" s="207">
        <f>'Result Entry'!O68</f>
        <v>0</v>
      </c>
      <c r="O66" s="195">
        <f>'Result Entry'!P68</f>
        <v>0</v>
      </c>
      <c r="P66" s="207">
        <f>'Result Entry'!Q68</f>
        <v>0</v>
      </c>
      <c r="Q66" s="195">
        <f>'Result Entry'!R68</f>
        <v>0</v>
      </c>
      <c r="R66" s="208">
        <f>'Result Entry'!S68</f>
        <v>0</v>
      </c>
      <c r="S66" s="408">
        <f>'Result Entry'!T68</f>
        <v>0</v>
      </c>
      <c r="T66" s="469" t="str">
        <f>'Result Entry'!U68</f>
        <v/>
      </c>
      <c r="U66" s="469" t="str">
        <f>'Result Entry'!V68</f>
        <v/>
      </c>
      <c r="V66" s="423" t="str">
        <f>IF('Result Entry'!$ES68="Failed","F",IF(AND('Result Entry'!$ES68="supp.",S66&lt;36),"S",'Result Entry'!W68))</f>
        <v/>
      </c>
      <c r="W66" s="422">
        <f>'Result Entry'!X68</f>
        <v>0</v>
      </c>
      <c r="X66" s="195">
        <f>'Result Entry'!Y68</f>
        <v>0</v>
      </c>
      <c r="Y66" s="195">
        <f>'Result Entry'!Z68</f>
        <v>0</v>
      </c>
      <c r="Z66" s="207">
        <f>'Result Entry'!AA68</f>
        <v>0</v>
      </c>
      <c r="AA66" s="195">
        <f>'Result Entry'!AB68</f>
        <v>0</v>
      </c>
      <c r="AB66" s="207">
        <f>'Result Entry'!AC68</f>
        <v>0</v>
      </c>
      <c r="AC66" s="195">
        <f>'Result Entry'!AD68</f>
        <v>0</v>
      </c>
      <c r="AD66" s="208">
        <f>'Result Entry'!AE68</f>
        <v>0</v>
      </c>
      <c r="AE66" s="408">
        <f>'Result Entry'!AF68</f>
        <v>0</v>
      </c>
      <c r="AF66" s="469" t="str">
        <f>'Result Entry'!AG68</f>
        <v/>
      </c>
      <c r="AG66" s="469" t="str">
        <f>'Result Entry'!AH68</f>
        <v/>
      </c>
      <c r="AH66" s="423" t="str">
        <f>IF('Result Entry'!$ES68="Failed","F",IF(AND('Result Entry'!$ES68="supp.",AE66&lt;36),"S",'Result Entry'!AI68))</f>
        <v/>
      </c>
      <c r="AI66" s="422">
        <f>'Result Entry'!AJ68</f>
        <v>0</v>
      </c>
      <c r="AJ66" s="195">
        <f>'Result Entry'!AK68</f>
        <v>0</v>
      </c>
      <c r="AK66" s="195">
        <f>'Result Entry'!AL68</f>
        <v>0</v>
      </c>
      <c r="AL66" s="207">
        <f>'Result Entry'!AM68</f>
        <v>0</v>
      </c>
      <c r="AM66" s="195">
        <f>'Result Entry'!AN68</f>
        <v>0</v>
      </c>
      <c r="AN66" s="207">
        <f>'Result Entry'!AO68</f>
        <v>0</v>
      </c>
      <c r="AO66" s="195">
        <f>'Result Entry'!AP68</f>
        <v>0</v>
      </c>
      <c r="AP66" s="208">
        <f>'Result Entry'!AQ68</f>
        <v>0</v>
      </c>
      <c r="AQ66" s="408">
        <f>'Result Entry'!AR68</f>
        <v>0</v>
      </c>
      <c r="AR66" s="469" t="str">
        <f>'Result Entry'!AS68</f>
        <v/>
      </c>
      <c r="AS66" s="469" t="str">
        <f>'Result Entry'!AT68</f>
        <v/>
      </c>
      <c r="AT66" s="423" t="str">
        <f>IF('Result Entry'!$ES68="Failed","F",IF(AND('Result Entry'!$ES68="supp.",AQ66&lt;36),"S",'Result Entry'!AU68))</f>
        <v/>
      </c>
      <c r="AU66" s="422">
        <f>'Result Entry'!AV68</f>
        <v>0</v>
      </c>
      <c r="AV66" s="195">
        <f>'Result Entry'!AW68</f>
        <v>0</v>
      </c>
      <c r="AW66" s="195">
        <f>'Result Entry'!AX68</f>
        <v>0</v>
      </c>
      <c r="AX66" s="207">
        <f>'Result Entry'!AY68</f>
        <v>0</v>
      </c>
      <c r="AY66" s="195">
        <f>'Result Entry'!AZ68</f>
        <v>0</v>
      </c>
      <c r="AZ66" s="207">
        <f>'Result Entry'!BA68</f>
        <v>0</v>
      </c>
      <c r="BA66" s="195">
        <f>'Result Entry'!BB68</f>
        <v>0</v>
      </c>
      <c r="BB66" s="208">
        <f>'Result Entry'!BC68</f>
        <v>0</v>
      </c>
      <c r="BC66" s="408">
        <f>'Result Entry'!BD68</f>
        <v>0</v>
      </c>
      <c r="BD66" s="469" t="str">
        <f>'Result Entry'!BE68</f>
        <v/>
      </c>
      <c r="BE66" s="469" t="str">
        <f>'Result Entry'!BF68</f>
        <v/>
      </c>
      <c r="BF66" s="423" t="str">
        <f>IF('Result Entry'!$ES68="Failed","F",IF(AND('Result Entry'!$ES68="supp.",BC66&lt;36),"S",'Result Entry'!BG68))</f>
        <v/>
      </c>
      <c r="BG66" s="422">
        <f>'Result Entry'!BH68</f>
        <v>0</v>
      </c>
      <c r="BH66" s="195">
        <f>'Result Entry'!BI68</f>
        <v>0</v>
      </c>
      <c r="BI66" s="195">
        <f>'Result Entry'!BJ68</f>
        <v>0</v>
      </c>
      <c r="BJ66" s="207">
        <f>'Result Entry'!BK68</f>
        <v>0</v>
      </c>
      <c r="BK66" s="195">
        <f>'Result Entry'!BL68</f>
        <v>0</v>
      </c>
      <c r="BL66" s="207">
        <f>'Result Entry'!BM68</f>
        <v>0</v>
      </c>
      <c r="BM66" s="195">
        <f>'Result Entry'!BN68</f>
        <v>0</v>
      </c>
      <c r="BN66" s="208">
        <f>'Result Entry'!BO68</f>
        <v>0</v>
      </c>
      <c r="BO66" s="408">
        <f>'Result Entry'!BP68</f>
        <v>0</v>
      </c>
      <c r="BP66" s="469" t="str">
        <f>'Result Entry'!BQ68</f>
        <v/>
      </c>
      <c r="BQ66" s="469" t="str">
        <f>'Result Entry'!BR68</f>
        <v/>
      </c>
      <c r="BR66" s="423" t="str">
        <f>IF('Result Entry'!$ES68="Failed","F",IF(AND('Result Entry'!$ES68="supp.",BO66&lt;36),"S",'Result Entry'!BS68))</f>
        <v/>
      </c>
      <c r="BS66" s="422">
        <f>'Result Entry'!BT68</f>
        <v>0</v>
      </c>
      <c r="BT66" s="195">
        <f>'Result Entry'!BU68</f>
        <v>0</v>
      </c>
      <c r="BU66" s="195">
        <f>'Result Entry'!BV68</f>
        <v>0</v>
      </c>
      <c r="BV66" s="207">
        <f>'Result Entry'!BW68</f>
        <v>0</v>
      </c>
      <c r="BW66" s="195">
        <f>'Result Entry'!BX68</f>
        <v>0</v>
      </c>
      <c r="BX66" s="207">
        <f>'Result Entry'!BY68</f>
        <v>0</v>
      </c>
      <c r="BY66" s="195">
        <f>'Result Entry'!BZ68</f>
        <v>0</v>
      </c>
      <c r="BZ66" s="208">
        <f>'Result Entry'!CA68</f>
        <v>0</v>
      </c>
      <c r="CA66" s="408">
        <f>'Result Entry'!CB68</f>
        <v>0</v>
      </c>
      <c r="CB66" s="469" t="str">
        <f>'Result Entry'!CC68</f>
        <v/>
      </c>
      <c r="CC66" s="469" t="str">
        <f>'Result Entry'!CD68</f>
        <v/>
      </c>
      <c r="CD66" s="423" t="str">
        <f>IF('Result Entry'!$ES68="Failed","F",IF(AND('Result Entry'!$ES68="supp.",CA66&lt;36),"S",'Result Entry'!CE68))</f>
        <v/>
      </c>
      <c r="CE66" s="194">
        <f>'Result Entry'!CF68</f>
        <v>0</v>
      </c>
      <c r="CF66" s="415">
        <f>'Result Entry'!CG68</f>
        <v>0</v>
      </c>
      <c r="CG66" s="195">
        <f>'Result Entry'!CH68</f>
        <v>0</v>
      </c>
      <c r="CH66" s="207">
        <f>'Result Entry'!CI68</f>
        <v>0</v>
      </c>
      <c r="CI66" s="207">
        <f>'Result Entry'!CJ68</f>
        <v>0</v>
      </c>
      <c r="CJ66" s="195">
        <f>'Result Entry'!CK68</f>
        <v>0</v>
      </c>
      <c r="CK66" s="195">
        <f>'Result Entry'!CL68</f>
        <v>0</v>
      </c>
      <c r="CL66" s="207">
        <f>'Result Entry'!CM68</f>
        <v>0</v>
      </c>
      <c r="CM66" s="195">
        <f>'Result Entry'!CN68</f>
        <v>0</v>
      </c>
      <c r="CN66" s="195">
        <f>'Result Entry'!CO68</f>
        <v>0</v>
      </c>
      <c r="CO66" s="208">
        <f>'Result Entry'!CP68</f>
        <v>0</v>
      </c>
      <c r="CP66" s="208">
        <f>'Result Entry'!CQ68</f>
        <v>0</v>
      </c>
      <c r="CQ66" s="212" t="str">
        <f>'Result Entry'!CR68</f>
        <v/>
      </c>
      <c r="CR66" s="194">
        <f>'Result Entry'!CS68</f>
        <v>0</v>
      </c>
      <c r="CS66" s="415">
        <f>'Result Entry'!CT68</f>
        <v>0</v>
      </c>
      <c r="CT66" s="454">
        <f>'Result Entry'!CU68</f>
        <v>0</v>
      </c>
      <c r="CU66" s="195">
        <f>'Result Entry'!CV68</f>
        <v>0</v>
      </c>
      <c r="CV66" s="195">
        <f>'Result Entry'!CW68</f>
        <v>0</v>
      </c>
      <c r="CW66" s="207">
        <f>'Result Entry'!CX68</f>
        <v>0</v>
      </c>
      <c r="CX66" s="195">
        <f>'Result Entry'!CY68</f>
        <v>0</v>
      </c>
      <c r="CY66" s="195">
        <f>'Result Entry'!CZ68</f>
        <v>0</v>
      </c>
      <c r="CZ66" s="195" t="str">
        <f>'Result Entry'!DA68</f>
        <v/>
      </c>
      <c r="DA66" s="195">
        <f>'Result Entry'!DB68</f>
        <v>0</v>
      </c>
      <c r="DB66" s="207">
        <f>'Result Entry'!DC68</f>
        <v>0</v>
      </c>
      <c r="DC66" s="207">
        <f>'Result Entry'!DD68</f>
        <v>0</v>
      </c>
      <c r="DD66" s="195">
        <f>'Result Entry'!DE68</f>
        <v>0</v>
      </c>
      <c r="DE66" s="195">
        <f>'Result Entry'!DF68</f>
        <v>0</v>
      </c>
      <c r="DF66" s="207">
        <f>'Result Entry'!DG68</f>
        <v>0</v>
      </c>
      <c r="DG66" s="195">
        <f>'Result Entry'!DH68</f>
        <v>0</v>
      </c>
      <c r="DH66" s="195">
        <f>'Result Entry'!DI68</f>
        <v>0</v>
      </c>
      <c r="DI66" s="207">
        <f>'Result Entry'!DJ68</f>
        <v>0</v>
      </c>
      <c r="DJ66" s="207">
        <f>'Result Entry'!DK68</f>
        <v>0</v>
      </c>
      <c r="DK66" s="207">
        <f>'Result Entry'!DL68</f>
        <v>0</v>
      </c>
      <c r="DL66" s="208">
        <f>'Result Entry'!DM68</f>
        <v>0</v>
      </c>
      <c r="DM66" s="208">
        <f>'Result Entry'!DN68</f>
        <v>0</v>
      </c>
      <c r="DN66" s="212" t="str">
        <f>'Result Entry'!DO68</f>
        <v/>
      </c>
      <c r="DO66" s="194">
        <f>'Result Entry'!DP68</f>
        <v>0</v>
      </c>
      <c r="DP66" s="195">
        <f>'Result Entry'!DQ68</f>
        <v>0</v>
      </c>
      <c r="DQ66" s="195">
        <f>'Result Entry'!DR68</f>
        <v>0</v>
      </c>
      <c r="DR66" s="195">
        <f>'Result Entry'!DS68</f>
        <v>0</v>
      </c>
      <c r="DS66" s="195">
        <f>'Result Entry'!DT68</f>
        <v>0</v>
      </c>
      <c r="DT66" s="209" t="str">
        <f>'Result Entry'!DU68</f>
        <v/>
      </c>
      <c r="DU66" s="194">
        <f>'Result Entry'!DV68</f>
        <v>0</v>
      </c>
      <c r="DV66" s="195">
        <f>'Result Entry'!DW68</f>
        <v>0</v>
      </c>
      <c r="DW66" s="195">
        <f>'Result Entry'!DX68</f>
        <v>0</v>
      </c>
      <c r="DX66" s="195">
        <f>'Result Entry'!DY68</f>
        <v>0</v>
      </c>
      <c r="DY66" s="195">
        <f>'Result Entry'!DZ68</f>
        <v>0</v>
      </c>
      <c r="DZ66" s="197" t="str">
        <f>'Result Entry'!EA68</f>
        <v/>
      </c>
      <c r="EA66" s="194">
        <f>'Result Entry'!EB68</f>
        <v>0</v>
      </c>
      <c r="EB66" s="195">
        <f>'Result Entry'!EC68</f>
        <v>0</v>
      </c>
      <c r="EC66" s="207">
        <f>'Result Entry'!ED68</f>
        <v>0</v>
      </c>
      <c r="ED66" s="195">
        <f>'Result Entry'!EE68</f>
        <v>0</v>
      </c>
      <c r="EE66" s="207">
        <f>'Result Entry'!EF68</f>
        <v>0</v>
      </c>
      <c r="EF66" s="195">
        <f>'Result Entry'!EG68</f>
        <v>0</v>
      </c>
      <c r="EG66" s="195">
        <f>'Result Entry'!EH68</f>
        <v>0</v>
      </c>
      <c r="EH66" s="207">
        <f>'Result Entry'!EI68</f>
        <v>0</v>
      </c>
      <c r="EI66" s="208">
        <f>'Result Entry'!EJ68</f>
        <v>0</v>
      </c>
      <c r="EJ66" s="212" t="str">
        <f>'Result Entry'!EK68</f>
        <v/>
      </c>
      <c r="EK66" s="194">
        <f>'Result Entry'!EL68</f>
        <v>0</v>
      </c>
      <c r="EL66" s="195">
        <f>'Result Entry'!EM68</f>
        <v>0</v>
      </c>
      <c r="EM66" s="198" t="str">
        <f>'Result Entry'!EN68</f>
        <v/>
      </c>
      <c r="EN66" s="194" t="str">
        <f>'Result Entry'!EO68</f>
        <v/>
      </c>
      <c r="EO66" s="195" t="str">
        <f>'Result Entry'!EP68</f>
        <v/>
      </c>
      <c r="EP66" s="199" t="str">
        <f>'Result Entry'!EQ68</f>
        <v/>
      </c>
      <c r="EQ66" s="195" t="str">
        <f>'Result Entry'!ER68</f>
        <v/>
      </c>
      <c r="ER66" s="195" t="str">
        <f>'Result Entry'!ES68</f>
        <v/>
      </c>
      <c r="ES66" s="195" t="str">
        <f>'Result Entry'!ET68</f>
        <v/>
      </c>
      <c r="ET66" s="196" t="str">
        <f>'Result Entry'!EU68</f>
        <v/>
      </c>
      <c r="EU66" s="200" t="str">
        <f>'Result Entry'!EX68</f>
        <v/>
      </c>
    </row>
    <row r="67" spans="1:151" s="201" customFormat="1" ht="17.25" customHeight="1">
      <c r="A67" s="1267"/>
      <c r="B67" s="194">
        <f t="shared" si="1"/>
        <v>0</v>
      </c>
      <c r="C67" s="195">
        <f>'Result Entry'!D69</f>
        <v>0</v>
      </c>
      <c r="D67" s="195">
        <f>'Result Entry'!E69</f>
        <v>0</v>
      </c>
      <c r="E67" s="195">
        <f>'Result Entry'!F69</f>
        <v>0</v>
      </c>
      <c r="F67" s="195">
        <f>'Result Entry'!$G69</f>
        <v>0</v>
      </c>
      <c r="G67" s="195">
        <f>'Result Entry'!$H69</f>
        <v>0</v>
      </c>
      <c r="H67" s="195">
        <f>'Result Entry'!I69</f>
        <v>0</v>
      </c>
      <c r="I67" s="195">
        <f>'Result Entry'!J69</f>
        <v>0</v>
      </c>
      <c r="J67" s="413">
        <f>'Result Entry'!K69</f>
        <v>0</v>
      </c>
      <c r="K67" s="422">
        <f>'Result Entry'!L69</f>
        <v>0</v>
      </c>
      <c r="L67" s="195">
        <f>'Result Entry'!M69</f>
        <v>0</v>
      </c>
      <c r="M67" s="195">
        <f>'Result Entry'!N69</f>
        <v>0</v>
      </c>
      <c r="N67" s="207">
        <f>'Result Entry'!O69</f>
        <v>0</v>
      </c>
      <c r="O67" s="195">
        <f>'Result Entry'!P69</f>
        <v>0</v>
      </c>
      <c r="P67" s="207">
        <f>'Result Entry'!Q69</f>
        <v>0</v>
      </c>
      <c r="Q67" s="195">
        <f>'Result Entry'!R69</f>
        <v>0</v>
      </c>
      <c r="R67" s="208">
        <f>'Result Entry'!S69</f>
        <v>0</v>
      </c>
      <c r="S67" s="408">
        <f>'Result Entry'!T69</f>
        <v>0</v>
      </c>
      <c r="T67" s="469" t="str">
        <f>'Result Entry'!U69</f>
        <v/>
      </c>
      <c r="U67" s="469" t="str">
        <f>'Result Entry'!V69</f>
        <v/>
      </c>
      <c r="V67" s="423" t="str">
        <f>IF('Result Entry'!$ES69="Failed","F",IF(AND('Result Entry'!$ES69="supp.",S67&lt;36),"S",'Result Entry'!W69))</f>
        <v/>
      </c>
      <c r="W67" s="422">
        <f>'Result Entry'!X69</f>
        <v>0</v>
      </c>
      <c r="X67" s="195">
        <f>'Result Entry'!Y69</f>
        <v>0</v>
      </c>
      <c r="Y67" s="195">
        <f>'Result Entry'!Z69</f>
        <v>0</v>
      </c>
      <c r="Z67" s="207">
        <f>'Result Entry'!AA69</f>
        <v>0</v>
      </c>
      <c r="AA67" s="195">
        <f>'Result Entry'!AB69</f>
        <v>0</v>
      </c>
      <c r="AB67" s="207">
        <f>'Result Entry'!AC69</f>
        <v>0</v>
      </c>
      <c r="AC67" s="195">
        <f>'Result Entry'!AD69</f>
        <v>0</v>
      </c>
      <c r="AD67" s="208">
        <f>'Result Entry'!AE69</f>
        <v>0</v>
      </c>
      <c r="AE67" s="408">
        <f>'Result Entry'!AF69</f>
        <v>0</v>
      </c>
      <c r="AF67" s="469" t="str">
        <f>'Result Entry'!AG69</f>
        <v/>
      </c>
      <c r="AG67" s="469" t="str">
        <f>'Result Entry'!AH69</f>
        <v/>
      </c>
      <c r="AH67" s="423" t="str">
        <f>IF('Result Entry'!$ES69="Failed","F",IF(AND('Result Entry'!$ES69="supp.",AE67&lt;36),"S",'Result Entry'!AI69))</f>
        <v/>
      </c>
      <c r="AI67" s="422">
        <f>'Result Entry'!AJ69</f>
        <v>0</v>
      </c>
      <c r="AJ67" s="195">
        <f>'Result Entry'!AK69</f>
        <v>0</v>
      </c>
      <c r="AK67" s="195">
        <f>'Result Entry'!AL69</f>
        <v>0</v>
      </c>
      <c r="AL67" s="207">
        <f>'Result Entry'!AM69</f>
        <v>0</v>
      </c>
      <c r="AM67" s="195">
        <f>'Result Entry'!AN69</f>
        <v>0</v>
      </c>
      <c r="AN67" s="207">
        <f>'Result Entry'!AO69</f>
        <v>0</v>
      </c>
      <c r="AO67" s="195">
        <f>'Result Entry'!AP69</f>
        <v>0</v>
      </c>
      <c r="AP67" s="208">
        <f>'Result Entry'!AQ69</f>
        <v>0</v>
      </c>
      <c r="AQ67" s="408">
        <f>'Result Entry'!AR69</f>
        <v>0</v>
      </c>
      <c r="AR67" s="469" t="str">
        <f>'Result Entry'!AS69</f>
        <v/>
      </c>
      <c r="AS67" s="469" t="str">
        <f>'Result Entry'!AT69</f>
        <v/>
      </c>
      <c r="AT67" s="423" t="str">
        <f>IF('Result Entry'!$ES69="Failed","F",IF(AND('Result Entry'!$ES69="supp.",AQ67&lt;36),"S",'Result Entry'!AU69))</f>
        <v/>
      </c>
      <c r="AU67" s="422">
        <f>'Result Entry'!AV69</f>
        <v>0</v>
      </c>
      <c r="AV67" s="195">
        <f>'Result Entry'!AW69</f>
        <v>0</v>
      </c>
      <c r="AW67" s="195">
        <f>'Result Entry'!AX69</f>
        <v>0</v>
      </c>
      <c r="AX67" s="207">
        <f>'Result Entry'!AY69</f>
        <v>0</v>
      </c>
      <c r="AY67" s="195">
        <f>'Result Entry'!AZ69</f>
        <v>0</v>
      </c>
      <c r="AZ67" s="207">
        <f>'Result Entry'!BA69</f>
        <v>0</v>
      </c>
      <c r="BA67" s="195">
        <f>'Result Entry'!BB69</f>
        <v>0</v>
      </c>
      <c r="BB67" s="208">
        <f>'Result Entry'!BC69</f>
        <v>0</v>
      </c>
      <c r="BC67" s="408">
        <f>'Result Entry'!BD69</f>
        <v>0</v>
      </c>
      <c r="BD67" s="469" t="str">
        <f>'Result Entry'!BE69</f>
        <v/>
      </c>
      <c r="BE67" s="469" t="str">
        <f>'Result Entry'!BF69</f>
        <v/>
      </c>
      <c r="BF67" s="423" t="str">
        <f>IF('Result Entry'!$ES69="Failed","F",IF(AND('Result Entry'!$ES69="supp.",BC67&lt;36),"S",'Result Entry'!BG69))</f>
        <v/>
      </c>
      <c r="BG67" s="422">
        <f>'Result Entry'!BH69</f>
        <v>0</v>
      </c>
      <c r="BH67" s="195">
        <f>'Result Entry'!BI69</f>
        <v>0</v>
      </c>
      <c r="BI67" s="195">
        <f>'Result Entry'!BJ69</f>
        <v>0</v>
      </c>
      <c r="BJ67" s="207">
        <f>'Result Entry'!BK69</f>
        <v>0</v>
      </c>
      <c r="BK67" s="195">
        <f>'Result Entry'!BL69</f>
        <v>0</v>
      </c>
      <c r="BL67" s="207">
        <f>'Result Entry'!BM69</f>
        <v>0</v>
      </c>
      <c r="BM67" s="195">
        <f>'Result Entry'!BN69</f>
        <v>0</v>
      </c>
      <c r="BN67" s="208">
        <f>'Result Entry'!BO69</f>
        <v>0</v>
      </c>
      <c r="BO67" s="408">
        <f>'Result Entry'!BP69</f>
        <v>0</v>
      </c>
      <c r="BP67" s="469" t="str">
        <f>'Result Entry'!BQ69</f>
        <v/>
      </c>
      <c r="BQ67" s="469" t="str">
        <f>'Result Entry'!BR69</f>
        <v/>
      </c>
      <c r="BR67" s="423" t="str">
        <f>IF('Result Entry'!$ES69="Failed","F",IF(AND('Result Entry'!$ES69="supp.",BO67&lt;36),"S",'Result Entry'!BS69))</f>
        <v/>
      </c>
      <c r="BS67" s="422">
        <f>'Result Entry'!BT69</f>
        <v>0</v>
      </c>
      <c r="BT67" s="195">
        <f>'Result Entry'!BU69</f>
        <v>0</v>
      </c>
      <c r="BU67" s="195">
        <f>'Result Entry'!BV69</f>
        <v>0</v>
      </c>
      <c r="BV67" s="207">
        <f>'Result Entry'!BW69</f>
        <v>0</v>
      </c>
      <c r="BW67" s="195">
        <f>'Result Entry'!BX69</f>
        <v>0</v>
      </c>
      <c r="BX67" s="207">
        <f>'Result Entry'!BY69</f>
        <v>0</v>
      </c>
      <c r="BY67" s="195">
        <f>'Result Entry'!BZ69</f>
        <v>0</v>
      </c>
      <c r="BZ67" s="208">
        <f>'Result Entry'!CA69</f>
        <v>0</v>
      </c>
      <c r="CA67" s="408">
        <f>'Result Entry'!CB69</f>
        <v>0</v>
      </c>
      <c r="CB67" s="469" t="str">
        <f>'Result Entry'!CC69</f>
        <v/>
      </c>
      <c r="CC67" s="469" t="str">
        <f>'Result Entry'!CD69</f>
        <v/>
      </c>
      <c r="CD67" s="423" t="str">
        <f>IF('Result Entry'!$ES69="Failed","F",IF(AND('Result Entry'!$ES69="supp.",CA67&lt;36),"S",'Result Entry'!CE69))</f>
        <v/>
      </c>
      <c r="CE67" s="194">
        <f>'Result Entry'!CF69</f>
        <v>0</v>
      </c>
      <c r="CF67" s="415">
        <f>'Result Entry'!CG69</f>
        <v>0</v>
      </c>
      <c r="CG67" s="195">
        <f>'Result Entry'!CH69</f>
        <v>0</v>
      </c>
      <c r="CH67" s="207">
        <f>'Result Entry'!CI69</f>
        <v>0</v>
      </c>
      <c r="CI67" s="207">
        <f>'Result Entry'!CJ69</f>
        <v>0</v>
      </c>
      <c r="CJ67" s="195">
        <f>'Result Entry'!CK69</f>
        <v>0</v>
      </c>
      <c r="CK67" s="195">
        <f>'Result Entry'!CL69</f>
        <v>0</v>
      </c>
      <c r="CL67" s="207">
        <f>'Result Entry'!CM69</f>
        <v>0</v>
      </c>
      <c r="CM67" s="195">
        <f>'Result Entry'!CN69</f>
        <v>0</v>
      </c>
      <c r="CN67" s="195">
        <f>'Result Entry'!CO69</f>
        <v>0</v>
      </c>
      <c r="CO67" s="208">
        <f>'Result Entry'!CP69</f>
        <v>0</v>
      </c>
      <c r="CP67" s="208">
        <f>'Result Entry'!CQ69</f>
        <v>0</v>
      </c>
      <c r="CQ67" s="212" t="str">
        <f>'Result Entry'!CR69</f>
        <v/>
      </c>
      <c r="CR67" s="194">
        <f>'Result Entry'!CS69</f>
        <v>0</v>
      </c>
      <c r="CS67" s="415">
        <f>'Result Entry'!CT69</f>
        <v>0</v>
      </c>
      <c r="CT67" s="454">
        <f>'Result Entry'!CU69</f>
        <v>0</v>
      </c>
      <c r="CU67" s="195">
        <f>'Result Entry'!CV69</f>
        <v>0</v>
      </c>
      <c r="CV67" s="195">
        <f>'Result Entry'!CW69</f>
        <v>0</v>
      </c>
      <c r="CW67" s="207">
        <f>'Result Entry'!CX69</f>
        <v>0</v>
      </c>
      <c r="CX67" s="195">
        <f>'Result Entry'!CY69</f>
        <v>0</v>
      </c>
      <c r="CY67" s="195">
        <f>'Result Entry'!CZ69</f>
        <v>0</v>
      </c>
      <c r="CZ67" s="195" t="str">
        <f>'Result Entry'!DA69</f>
        <v/>
      </c>
      <c r="DA67" s="195">
        <f>'Result Entry'!DB69</f>
        <v>0</v>
      </c>
      <c r="DB67" s="207">
        <f>'Result Entry'!DC69</f>
        <v>0</v>
      </c>
      <c r="DC67" s="207">
        <f>'Result Entry'!DD69</f>
        <v>0</v>
      </c>
      <c r="DD67" s="195">
        <f>'Result Entry'!DE69</f>
        <v>0</v>
      </c>
      <c r="DE67" s="195">
        <f>'Result Entry'!DF69</f>
        <v>0</v>
      </c>
      <c r="DF67" s="207">
        <f>'Result Entry'!DG69</f>
        <v>0</v>
      </c>
      <c r="DG67" s="195">
        <f>'Result Entry'!DH69</f>
        <v>0</v>
      </c>
      <c r="DH67" s="195">
        <f>'Result Entry'!DI69</f>
        <v>0</v>
      </c>
      <c r="DI67" s="207">
        <f>'Result Entry'!DJ69</f>
        <v>0</v>
      </c>
      <c r="DJ67" s="207">
        <f>'Result Entry'!DK69</f>
        <v>0</v>
      </c>
      <c r="DK67" s="207">
        <f>'Result Entry'!DL69</f>
        <v>0</v>
      </c>
      <c r="DL67" s="208">
        <f>'Result Entry'!DM69</f>
        <v>0</v>
      </c>
      <c r="DM67" s="208">
        <f>'Result Entry'!DN69</f>
        <v>0</v>
      </c>
      <c r="DN67" s="212" t="str">
        <f>'Result Entry'!DO69</f>
        <v/>
      </c>
      <c r="DO67" s="194">
        <f>'Result Entry'!DP69</f>
        <v>0</v>
      </c>
      <c r="DP67" s="195">
        <f>'Result Entry'!DQ69</f>
        <v>0</v>
      </c>
      <c r="DQ67" s="195">
        <f>'Result Entry'!DR69</f>
        <v>0</v>
      </c>
      <c r="DR67" s="195">
        <f>'Result Entry'!DS69</f>
        <v>0</v>
      </c>
      <c r="DS67" s="195">
        <f>'Result Entry'!DT69</f>
        <v>0</v>
      </c>
      <c r="DT67" s="209" t="str">
        <f>'Result Entry'!DU69</f>
        <v/>
      </c>
      <c r="DU67" s="194">
        <f>'Result Entry'!DV69</f>
        <v>0</v>
      </c>
      <c r="DV67" s="195">
        <f>'Result Entry'!DW69</f>
        <v>0</v>
      </c>
      <c r="DW67" s="195">
        <f>'Result Entry'!DX69</f>
        <v>0</v>
      </c>
      <c r="DX67" s="195">
        <f>'Result Entry'!DY69</f>
        <v>0</v>
      </c>
      <c r="DY67" s="195">
        <f>'Result Entry'!DZ69</f>
        <v>0</v>
      </c>
      <c r="DZ67" s="197" t="str">
        <f>'Result Entry'!EA69</f>
        <v/>
      </c>
      <c r="EA67" s="194">
        <f>'Result Entry'!EB69</f>
        <v>0</v>
      </c>
      <c r="EB67" s="195">
        <f>'Result Entry'!EC69</f>
        <v>0</v>
      </c>
      <c r="EC67" s="207">
        <f>'Result Entry'!ED69</f>
        <v>0</v>
      </c>
      <c r="ED67" s="195">
        <f>'Result Entry'!EE69</f>
        <v>0</v>
      </c>
      <c r="EE67" s="207">
        <f>'Result Entry'!EF69</f>
        <v>0</v>
      </c>
      <c r="EF67" s="195">
        <f>'Result Entry'!EG69</f>
        <v>0</v>
      </c>
      <c r="EG67" s="195">
        <f>'Result Entry'!EH69</f>
        <v>0</v>
      </c>
      <c r="EH67" s="207">
        <f>'Result Entry'!EI69</f>
        <v>0</v>
      </c>
      <c r="EI67" s="208">
        <f>'Result Entry'!EJ69</f>
        <v>0</v>
      </c>
      <c r="EJ67" s="212" t="str">
        <f>'Result Entry'!EK69</f>
        <v/>
      </c>
      <c r="EK67" s="194">
        <f>'Result Entry'!EL69</f>
        <v>0</v>
      </c>
      <c r="EL67" s="195">
        <f>'Result Entry'!EM69</f>
        <v>0</v>
      </c>
      <c r="EM67" s="198" t="str">
        <f>'Result Entry'!EN69</f>
        <v/>
      </c>
      <c r="EN67" s="194" t="str">
        <f>'Result Entry'!EO69</f>
        <v/>
      </c>
      <c r="EO67" s="195" t="str">
        <f>'Result Entry'!EP69</f>
        <v/>
      </c>
      <c r="EP67" s="199" t="str">
        <f>'Result Entry'!EQ69</f>
        <v/>
      </c>
      <c r="EQ67" s="195" t="str">
        <f>'Result Entry'!ER69</f>
        <v/>
      </c>
      <c r="ER67" s="195" t="str">
        <f>'Result Entry'!ES69</f>
        <v/>
      </c>
      <c r="ES67" s="195" t="str">
        <f>'Result Entry'!ET69</f>
        <v/>
      </c>
      <c r="ET67" s="196" t="str">
        <f>'Result Entry'!EU69</f>
        <v/>
      </c>
      <c r="EU67" s="200" t="str">
        <f>'Result Entry'!EX69</f>
        <v/>
      </c>
    </row>
    <row r="68" spans="1:151" s="201" customFormat="1" ht="17.25" customHeight="1">
      <c r="A68" s="1267"/>
      <c r="B68" s="194">
        <f t="shared" si="1"/>
        <v>0</v>
      </c>
      <c r="C68" s="195">
        <f>'Result Entry'!D70</f>
        <v>0</v>
      </c>
      <c r="D68" s="195">
        <f>'Result Entry'!E70</f>
        <v>0</v>
      </c>
      <c r="E68" s="195">
        <f>'Result Entry'!F70</f>
        <v>0</v>
      </c>
      <c r="F68" s="195">
        <f>'Result Entry'!$G70</f>
        <v>0</v>
      </c>
      <c r="G68" s="195">
        <f>'Result Entry'!$H70</f>
        <v>0</v>
      </c>
      <c r="H68" s="195">
        <f>'Result Entry'!I70</f>
        <v>0</v>
      </c>
      <c r="I68" s="195">
        <f>'Result Entry'!J70</f>
        <v>0</v>
      </c>
      <c r="J68" s="413">
        <f>'Result Entry'!K70</f>
        <v>0</v>
      </c>
      <c r="K68" s="422">
        <f>'Result Entry'!L70</f>
        <v>0</v>
      </c>
      <c r="L68" s="195">
        <f>'Result Entry'!M70</f>
        <v>0</v>
      </c>
      <c r="M68" s="195">
        <f>'Result Entry'!N70</f>
        <v>0</v>
      </c>
      <c r="N68" s="207">
        <f>'Result Entry'!O70</f>
        <v>0</v>
      </c>
      <c r="O68" s="195">
        <f>'Result Entry'!P70</f>
        <v>0</v>
      </c>
      <c r="P68" s="207">
        <f>'Result Entry'!Q70</f>
        <v>0</v>
      </c>
      <c r="Q68" s="195">
        <f>'Result Entry'!R70</f>
        <v>0</v>
      </c>
      <c r="R68" s="208">
        <f>'Result Entry'!S70</f>
        <v>0</v>
      </c>
      <c r="S68" s="408">
        <f>'Result Entry'!T70</f>
        <v>0</v>
      </c>
      <c r="T68" s="469" t="str">
        <f>'Result Entry'!U70</f>
        <v/>
      </c>
      <c r="U68" s="469" t="str">
        <f>'Result Entry'!V70</f>
        <v/>
      </c>
      <c r="V68" s="423" t="str">
        <f>IF('Result Entry'!$ES70="Failed","F",IF(AND('Result Entry'!$ES70="supp.",S68&lt;36),"S",'Result Entry'!W70))</f>
        <v/>
      </c>
      <c r="W68" s="422">
        <f>'Result Entry'!X70</f>
        <v>0</v>
      </c>
      <c r="X68" s="195">
        <f>'Result Entry'!Y70</f>
        <v>0</v>
      </c>
      <c r="Y68" s="195">
        <f>'Result Entry'!Z70</f>
        <v>0</v>
      </c>
      <c r="Z68" s="207">
        <f>'Result Entry'!AA70</f>
        <v>0</v>
      </c>
      <c r="AA68" s="195">
        <f>'Result Entry'!AB70</f>
        <v>0</v>
      </c>
      <c r="AB68" s="207">
        <f>'Result Entry'!AC70</f>
        <v>0</v>
      </c>
      <c r="AC68" s="195">
        <f>'Result Entry'!AD70</f>
        <v>0</v>
      </c>
      <c r="AD68" s="208">
        <f>'Result Entry'!AE70</f>
        <v>0</v>
      </c>
      <c r="AE68" s="408">
        <f>'Result Entry'!AF70</f>
        <v>0</v>
      </c>
      <c r="AF68" s="469" t="str">
        <f>'Result Entry'!AG70</f>
        <v/>
      </c>
      <c r="AG68" s="469" t="str">
        <f>'Result Entry'!AH70</f>
        <v/>
      </c>
      <c r="AH68" s="423" t="str">
        <f>IF('Result Entry'!$ES70="Failed","F",IF(AND('Result Entry'!$ES70="supp.",AE68&lt;36),"S",'Result Entry'!AI70))</f>
        <v/>
      </c>
      <c r="AI68" s="422">
        <f>'Result Entry'!AJ70</f>
        <v>0</v>
      </c>
      <c r="AJ68" s="195">
        <f>'Result Entry'!AK70</f>
        <v>0</v>
      </c>
      <c r="AK68" s="195">
        <f>'Result Entry'!AL70</f>
        <v>0</v>
      </c>
      <c r="AL68" s="207">
        <f>'Result Entry'!AM70</f>
        <v>0</v>
      </c>
      <c r="AM68" s="195">
        <f>'Result Entry'!AN70</f>
        <v>0</v>
      </c>
      <c r="AN68" s="207">
        <f>'Result Entry'!AO70</f>
        <v>0</v>
      </c>
      <c r="AO68" s="195">
        <f>'Result Entry'!AP70</f>
        <v>0</v>
      </c>
      <c r="AP68" s="208">
        <f>'Result Entry'!AQ70</f>
        <v>0</v>
      </c>
      <c r="AQ68" s="408">
        <f>'Result Entry'!AR70</f>
        <v>0</v>
      </c>
      <c r="AR68" s="469" t="str">
        <f>'Result Entry'!AS70</f>
        <v/>
      </c>
      <c r="AS68" s="469" t="str">
        <f>'Result Entry'!AT70</f>
        <v/>
      </c>
      <c r="AT68" s="423" t="str">
        <f>IF('Result Entry'!$ES70="Failed","F",IF(AND('Result Entry'!$ES70="supp.",AQ68&lt;36),"S",'Result Entry'!AU70))</f>
        <v/>
      </c>
      <c r="AU68" s="422">
        <f>'Result Entry'!AV70</f>
        <v>0</v>
      </c>
      <c r="AV68" s="195">
        <f>'Result Entry'!AW70</f>
        <v>0</v>
      </c>
      <c r="AW68" s="195">
        <f>'Result Entry'!AX70</f>
        <v>0</v>
      </c>
      <c r="AX68" s="207">
        <f>'Result Entry'!AY70</f>
        <v>0</v>
      </c>
      <c r="AY68" s="195">
        <f>'Result Entry'!AZ70</f>
        <v>0</v>
      </c>
      <c r="AZ68" s="207">
        <f>'Result Entry'!BA70</f>
        <v>0</v>
      </c>
      <c r="BA68" s="195">
        <f>'Result Entry'!BB70</f>
        <v>0</v>
      </c>
      <c r="BB68" s="208">
        <f>'Result Entry'!BC70</f>
        <v>0</v>
      </c>
      <c r="BC68" s="408">
        <f>'Result Entry'!BD70</f>
        <v>0</v>
      </c>
      <c r="BD68" s="469" t="str">
        <f>'Result Entry'!BE70</f>
        <v/>
      </c>
      <c r="BE68" s="469" t="str">
        <f>'Result Entry'!BF70</f>
        <v/>
      </c>
      <c r="BF68" s="423" t="str">
        <f>IF('Result Entry'!$ES70="Failed","F",IF(AND('Result Entry'!$ES70="supp.",BC68&lt;36),"S",'Result Entry'!BG70))</f>
        <v/>
      </c>
      <c r="BG68" s="422">
        <f>'Result Entry'!BH70</f>
        <v>0</v>
      </c>
      <c r="BH68" s="195">
        <f>'Result Entry'!BI70</f>
        <v>0</v>
      </c>
      <c r="BI68" s="195">
        <f>'Result Entry'!BJ70</f>
        <v>0</v>
      </c>
      <c r="BJ68" s="207">
        <f>'Result Entry'!BK70</f>
        <v>0</v>
      </c>
      <c r="BK68" s="195">
        <f>'Result Entry'!BL70</f>
        <v>0</v>
      </c>
      <c r="BL68" s="207">
        <f>'Result Entry'!BM70</f>
        <v>0</v>
      </c>
      <c r="BM68" s="195">
        <f>'Result Entry'!BN70</f>
        <v>0</v>
      </c>
      <c r="BN68" s="208">
        <f>'Result Entry'!BO70</f>
        <v>0</v>
      </c>
      <c r="BO68" s="408">
        <f>'Result Entry'!BP70</f>
        <v>0</v>
      </c>
      <c r="BP68" s="469" t="str">
        <f>'Result Entry'!BQ70</f>
        <v/>
      </c>
      <c r="BQ68" s="469" t="str">
        <f>'Result Entry'!BR70</f>
        <v/>
      </c>
      <c r="BR68" s="423" t="str">
        <f>IF('Result Entry'!$ES70="Failed","F",IF(AND('Result Entry'!$ES70="supp.",BO68&lt;36),"S",'Result Entry'!BS70))</f>
        <v/>
      </c>
      <c r="BS68" s="422">
        <f>'Result Entry'!BT70</f>
        <v>0</v>
      </c>
      <c r="BT68" s="195">
        <f>'Result Entry'!BU70</f>
        <v>0</v>
      </c>
      <c r="BU68" s="195">
        <f>'Result Entry'!BV70</f>
        <v>0</v>
      </c>
      <c r="BV68" s="207">
        <f>'Result Entry'!BW70</f>
        <v>0</v>
      </c>
      <c r="BW68" s="195">
        <f>'Result Entry'!BX70</f>
        <v>0</v>
      </c>
      <c r="BX68" s="207">
        <f>'Result Entry'!BY70</f>
        <v>0</v>
      </c>
      <c r="BY68" s="195">
        <f>'Result Entry'!BZ70</f>
        <v>0</v>
      </c>
      <c r="BZ68" s="208">
        <f>'Result Entry'!CA70</f>
        <v>0</v>
      </c>
      <c r="CA68" s="408">
        <f>'Result Entry'!CB70</f>
        <v>0</v>
      </c>
      <c r="CB68" s="469" t="str">
        <f>'Result Entry'!CC70</f>
        <v/>
      </c>
      <c r="CC68" s="469" t="str">
        <f>'Result Entry'!CD70</f>
        <v/>
      </c>
      <c r="CD68" s="423" t="str">
        <f>IF('Result Entry'!$ES70="Failed","F",IF(AND('Result Entry'!$ES70="supp.",CA68&lt;36),"S",'Result Entry'!CE70))</f>
        <v/>
      </c>
      <c r="CE68" s="194">
        <f>'Result Entry'!CF70</f>
        <v>0</v>
      </c>
      <c r="CF68" s="415">
        <f>'Result Entry'!CG70</f>
        <v>0</v>
      </c>
      <c r="CG68" s="195">
        <f>'Result Entry'!CH70</f>
        <v>0</v>
      </c>
      <c r="CH68" s="207">
        <f>'Result Entry'!CI70</f>
        <v>0</v>
      </c>
      <c r="CI68" s="207">
        <f>'Result Entry'!CJ70</f>
        <v>0</v>
      </c>
      <c r="CJ68" s="195">
        <f>'Result Entry'!CK70</f>
        <v>0</v>
      </c>
      <c r="CK68" s="195">
        <f>'Result Entry'!CL70</f>
        <v>0</v>
      </c>
      <c r="CL68" s="207">
        <f>'Result Entry'!CM70</f>
        <v>0</v>
      </c>
      <c r="CM68" s="195">
        <f>'Result Entry'!CN70</f>
        <v>0</v>
      </c>
      <c r="CN68" s="195">
        <f>'Result Entry'!CO70</f>
        <v>0</v>
      </c>
      <c r="CO68" s="208">
        <f>'Result Entry'!CP70</f>
        <v>0</v>
      </c>
      <c r="CP68" s="208">
        <f>'Result Entry'!CQ70</f>
        <v>0</v>
      </c>
      <c r="CQ68" s="212" t="str">
        <f>'Result Entry'!CR70</f>
        <v/>
      </c>
      <c r="CR68" s="194">
        <f>'Result Entry'!CS70</f>
        <v>0</v>
      </c>
      <c r="CS68" s="415">
        <f>'Result Entry'!CT70</f>
        <v>0</v>
      </c>
      <c r="CT68" s="454">
        <f>'Result Entry'!CU70</f>
        <v>0</v>
      </c>
      <c r="CU68" s="195">
        <f>'Result Entry'!CV70</f>
        <v>0</v>
      </c>
      <c r="CV68" s="195">
        <f>'Result Entry'!CW70</f>
        <v>0</v>
      </c>
      <c r="CW68" s="207">
        <f>'Result Entry'!CX70</f>
        <v>0</v>
      </c>
      <c r="CX68" s="195">
        <f>'Result Entry'!CY70</f>
        <v>0</v>
      </c>
      <c r="CY68" s="195">
        <f>'Result Entry'!CZ70</f>
        <v>0</v>
      </c>
      <c r="CZ68" s="195" t="str">
        <f>'Result Entry'!DA70</f>
        <v/>
      </c>
      <c r="DA68" s="195">
        <f>'Result Entry'!DB70</f>
        <v>0</v>
      </c>
      <c r="DB68" s="207">
        <f>'Result Entry'!DC70</f>
        <v>0</v>
      </c>
      <c r="DC68" s="207">
        <f>'Result Entry'!DD70</f>
        <v>0</v>
      </c>
      <c r="DD68" s="195">
        <f>'Result Entry'!DE70</f>
        <v>0</v>
      </c>
      <c r="DE68" s="195">
        <f>'Result Entry'!DF70</f>
        <v>0</v>
      </c>
      <c r="DF68" s="207">
        <f>'Result Entry'!DG70</f>
        <v>0</v>
      </c>
      <c r="DG68" s="195">
        <f>'Result Entry'!DH70</f>
        <v>0</v>
      </c>
      <c r="DH68" s="195">
        <f>'Result Entry'!DI70</f>
        <v>0</v>
      </c>
      <c r="DI68" s="207">
        <f>'Result Entry'!DJ70</f>
        <v>0</v>
      </c>
      <c r="DJ68" s="207">
        <f>'Result Entry'!DK70</f>
        <v>0</v>
      </c>
      <c r="DK68" s="207">
        <f>'Result Entry'!DL70</f>
        <v>0</v>
      </c>
      <c r="DL68" s="208">
        <f>'Result Entry'!DM70</f>
        <v>0</v>
      </c>
      <c r="DM68" s="208">
        <f>'Result Entry'!DN70</f>
        <v>0</v>
      </c>
      <c r="DN68" s="212" t="str">
        <f>'Result Entry'!DO70</f>
        <v/>
      </c>
      <c r="DO68" s="194">
        <f>'Result Entry'!DP70</f>
        <v>0</v>
      </c>
      <c r="DP68" s="195">
        <f>'Result Entry'!DQ70</f>
        <v>0</v>
      </c>
      <c r="DQ68" s="195">
        <f>'Result Entry'!DR70</f>
        <v>0</v>
      </c>
      <c r="DR68" s="195">
        <f>'Result Entry'!DS70</f>
        <v>0</v>
      </c>
      <c r="DS68" s="195">
        <f>'Result Entry'!DT70</f>
        <v>0</v>
      </c>
      <c r="DT68" s="209" t="str">
        <f>'Result Entry'!DU70</f>
        <v/>
      </c>
      <c r="DU68" s="194">
        <f>'Result Entry'!DV70</f>
        <v>0</v>
      </c>
      <c r="DV68" s="195">
        <f>'Result Entry'!DW70</f>
        <v>0</v>
      </c>
      <c r="DW68" s="195">
        <f>'Result Entry'!DX70</f>
        <v>0</v>
      </c>
      <c r="DX68" s="195">
        <f>'Result Entry'!DY70</f>
        <v>0</v>
      </c>
      <c r="DY68" s="195">
        <f>'Result Entry'!DZ70</f>
        <v>0</v>
      </c>
      <c r="DZ68" s="197" t="str">
        <f>'Result Entry'!EA70</f>
        <v/>
      </c>
      <c r="EA68" s="194">
        <f>'Result Entry'!EB70</f>
        <v>0</v>
      </c>
      <c r="EB68" s="195">
        <f>'Result Entry'!EC70</f>
        <v>0</v>
      </c>
      <c r="EC68" s="207">
        <f>'Result Entry'!ED70</f>
        <v>0</v>
      </c>
      <c r="ED68" s="195">
        <f>'Result Entry'!EE70</f>
        <v>0</v>
      </c>
      <c r="EE68" s="207">
        <f>'Result Entry'!EF70</f>
        <v>0</v>
      </c>
      <c r="EF68" s="195">
        <f>'Result Entry'!EG70</f>
        <v>0</v>
      </c>
      <c r="EG68" s="195">
        <f>'Result Entry'!EH70</f>
        <v>0</v>
      </c>
      <c r="EH68" s="207">
        <f>'Result Entry'!EI70</f>
        <v>0</v>
      </c>
      <c r="EI68" s="208">
        <f>'Result Entry'!EJ70</f>
        <v>0</v>
      </c>
      <c r="EJ68" s="212" t="str">
        <f>'Result Entry'!EK70</f>
        <v/>
      </c>
      <c r="EK68" s="194">
        <f>'Result Entry'!EL70</f>
        <v>0</v>
      </c>
      <c r="EL68" s="195">
        <f>'Result Entry'!EM70</f>
        <v>0</v>
      </c>
      <c r="EM68" s="198" t="str">
        <f>'Result Entry'!EN70</f>
        <v/>
      </c>
      <c r="EN68" s="194" t="str">
        <f>'Result Entry'!EO70</f>
        <v/>
      </c>
      <c r="EO68" s="195" t="str">
        <f>'Result Entry'!EP70</f>
        <v/>
      </c>
      <c r="EP68" s="199" t="str">
        <f>'Result Entry'!EQ70</f>
        <v/>
      </c>
      <c r="EQ68" s="195" t="str">
        <f>'Result Entry'!ER70</f>
        <v/>
      </c>
      <c r="ER68" s="195" t="str">
        <f>'Result Entry'!ES70</f>
        <v/>
      </c>
      <c r="ES68" s="195" t="str">
        <f>'Result Entry'!ET70</f>
        <v/>
      </c>
      <c r="ET68" s="196" t="str">
        <f>'Result Entry'!EU70</f>
        <v/>
      </c>
      <c r="EU68" s="200" t="str">
        <f>'Result Entry'!EX70</f>
        <v/>
      </c>
    </row>
    <row r="69" spans="1:151" s="201" customFormat="1" ht="17.25" customHeight="1">
      <c r="A69" s="1267"/>
      <c r="B69" s="194">
        <f t="shared" si="1"/>
        <v>0</v>
      </c>
      <c r="C69" s="195">
        <f>'Result Entry'!D71</f>
        <v>0</v>
      </c>
      <c r="D69" s="195">
        <f>'Result Entry'!E71</f>
        <v>0</v>
      </c>
      <c r="E69" s="195">
        <f>'Result Entry'!F71</f>
        <v>0</v>
      </c>
      <c r="F69" s="195">
        <f>'Result Entry'!$G71</f>
        <v>0</v>
      </c>
      <c r="G69" s="195">
        <f>'Result Entry'!$H71</f>
        <v>0</v>
      </c>
      <c r="H69" s="195">
        <f>'Result Entry'!I71</f>
        <v>0</v>
      </c>
      <c r="I69" s="195">
        <f>'Result Entry'!J71</f>
        <v>0</v>
      </c>
      <c r="J69" s="413">
        <f>'Result Entry'!K71</f>
        <v>0</v>
      </c>
      <c r="K69" s="422">
        <f>'Result Entry'!L71</f>
        <v>0</v>
      </c>
      <c r="L69" s="195">
        <f>'Result Entry'!M71</f>
        <v>0</v>
      </c>
      <c r="M69" s="195">
        <f>'Result Entry'!N71</f>
        <v>0</v>
      </c>
      <c r="N69" s="207">
        <f>'Result Entry'!O71</f>
        <v>0</v>
      </c>
      <c r="O69" s="195">
        <f>'Result Entry'!P71</f>
        <v>0</v>
      </c>
      <c r="P69" s="207">
        <f>'Result Entry'!Q71</f>
        <v>0</v>
      </c>
      <c r="Q69" s="195">
        <f>'Result Entry'!R71</f>
        <v>0</v>
      </c>
      <c r="R69" s="208">
        <f>'Result Entry'!S71</f>
        <v>0</v>
      </c>
      <c r="S69" s="408">
        <f>'Result Entry'!T71</f>
        <v>0</v>
      </c>
      <c r="T69" s="469" t="str">
        <f>'Result Entry'!U71</f>
        <v/>
      </c>
      <c r="U69" s="469" t="str">
        <f>'Result Entry'!V71</f>
        <v/>
      </c>
      <c r="V69" s="423" t="str">
        <f>IF('Result Entry'!$ES71="Failed","F",IF(AND('Result Entry'!$ES71="supp.",S69&lt;36),"S",'Result Entry'!W71))</f>
        <v/>
      </c>
      <c r="W69" s="422">
        <f>'Result Entry'!X71</f>
        <v>0</v>
      </c>
      <c r="X69" s="195">
        <f>'Result Entry'!Y71</f>
        <v>0</v>
      </c>
      <c r="Y69" s="195">
        <f>'Result Entry'!Z71</f>
        <v>0</v>
      </c>
      <c r="Z69" s="207">
        <f>'Result Entry'!AA71</f>
        <v>0</v>
      </c>
      <c r="AA69" s="195">
        <f>'Result Entry'!AB71</f>
        <v>0</v>
      </c>
      <c r="AB69" s="207">
        <f>'Result Entry'!AC71</f>
        <v>0</v>
      </c>
      <c r="AC69" s="195">
        <f>'Result Entry'!AD71</f>
        <v>0</v>
      </c>
      <c r="AD69" s="208">
        <f>'Result Entry'!AE71</f>
        <v>0</v>
      </c>
      <c r="AE69" s="408">
        <f>'Result Entry'!AF71</f>
        <v>0</v>
      </c>
      <c r="AF69" s="469" t="str">
        <f>'Result Entry'!AG71</f>
        <v/>
      </c>
      <c r="AG69" s="469" t="str">
        <f>'Result Entry'!AH71</f>
        <v/>
      </c>
      <c r="AH69" s="423" t="str">
        <f>IF('Result Entry'!$ES71="Failed","F",IF(AND('Result Entry'!$ES71="supp.",AE69&lt;36),"S",'Result Entry'!AI71))</f>
        <v/>
      </c>
      <c r="AI69" s="422">
        <f>'Result Entry'!AJ71</f>
        <v>0</v>
      </c>
      <c r="AJ69" s="195">
        <f>'Result Entry'!AK71</f>
        <v>0</v>
      </c>
      <c r="AK69" s="195">
        <f>'Result Entry'!AL71</f>
        <v>0</v>
      </c>
      <c r="AL69" s="207">
        <f>'Result Entry'!AM71</f>
        <v>0</v>
      </c>
      <c r="AM69" s="195">
        <f>'Result Entry'!AN71</f>
        <v>0</v>
      </c>
      <c r="AN69" s="207">
        <f>'Result Entry'!AO71</f>
        <v>0</v>
      </c>
      <c r="AO69" s="195">
        <f>'Result Entry'!AP71</f>
        <v>0</v>
      </c>
      <c r="AP69" s="208">
        <f>'Result Entry'!AQ71</f>
        <v>0</v>
      </c>
      <c r="AQ69" s="408">
        <f>'Result Entry'!AR71</f>
        <v>0</v>
      </c>
      <c r="AR69" s="469" t="str">
        <f>'Result Entry'!AS71</f>
        <v/>
      </c>
      <c r="AS69" s="469" t="str">
        <f>'Result Entry'!AT71</f>
        <v/>
      </c>
      <c r="AT69" s="423" t="str">
        <f>IF('Result Entry'!$ES71="Failed","F",IF(AND('Result Entry'!$ES71="supp.",AQ69&lt;36),"S",'Result Entry'!AU71))</f>
        <v/>
      </c>
      <c r="AU69" s="422">
        <f>'Result Entry'!AV71</f>
        <v>0</v>
      </c>
      <c r="AV69" s="195">
        <f>'Result Entry'!AW71</f>
        <v>0</v>
      </c>
      <c r="AW69" s="195">
        <f>'Result Entry'!AX71</f>
        <v>0</v>
      </c>
      <c r="AX69" s="207">
        <f>'Result Entry'!AY71</f>
        <v>0</v>
      </c>
      <c r="AY69" s="195">
        <f>'Result Entry'!AZ71</f>
        <v>0</v>
      </c>
      <c r="AZ69" s="207">
        <f>'Result Entry'!BA71</f>
        <v>0</v>
      </c>
      <c r="BA69" s="195">
        <f>'Result Entry'!BB71</f>
        <v>0</v>
      </c>
      <c r="BB69" s="208">
        <f>'Result Entry'!BC71</f>
        <v>0</v>
      </c>
      <c r="BC69" s="408">
        <f>'Result Entry'!BD71</f>
        <v>0</v>
      </c>
      <c r="BD69" s="469" t="str">
        <f>'Result Entry'!BE71</f>
        <v/>
      </c>
      <c r="BE69" s="469" t="str">
        <f>'Result Entry'!BF71</f>
        <v/>
      </c>
      <c r="BF69" s="423" t="str">
        <f>IF('Result Entry'!$ES71="Failed","F",IF(AND('Result Entry'!$ES71="supp.",BC69&lt;36),"S",'Result Entry'!BG71))</f>
        <v/>
      </c>
      <c r="BG69" s="422">
        <f>'Result Entry'!BH71</f>
        <v>0</v>
      </c>
      <c r="BH69" s="195">
        <f>'Result Entry'!BI71</f>
        <v>0</v>
      </c>
      <c r="BI69" s="195">
        <f>'Result Entry'!BJ71</f>
        <v>0</v>
      </c>
      <c r="BJ69" s="207">
        <f>'Result Entry'!BK71</f>
        <v>0</v>
      </c>
      <c r="BK69" s="195">
        <f>'Result Entry'!BL71</f>
        <v>0</v>
      </c>
      <c r="BL69" s="207">
        <f>'Result Entry'!BM71</f>
        <v>0</v>
      </c>
      <c r="BM69" s="195">
        <f>'Result Entry'!BN71</f>
        <v>0</v>
      </c>
      <c r="BN69" s="208">
        <f>'Result Entry'!BO71</f>
        <v>0</v>
      </c>
      <c r="BO69" s="408">
        <f>'Result Entry'!BP71</f>
        <v>0</v>
      </c>
      <c r="BP69" s="469" t="str">
        <f>'Result Entry'!BQ71</f>
        <v/>
      </c>
      <c r="BQ69" s="469" t="str">
        <f>'Result Entry'!BR71</f>
        <v/>
      </c>
      <c r="BR69" s="423" t="str">
        <f>IF('Result Entry'!$ES71="Failed","F",IF(AND('Result Entry'!$ES71="supp.",BO69&lt;36),"S",'Result Entry'!BS71))</f>
        <v/>
      </c>
      <c r="BS69" s="422">
        <f>'Result Entry'!BT71</f>
        <v>0</v>
      </c>
      <c r="BT69" s="195">
        <f>'Result Entry'!BU71</f>
        <v>0</v>
      </c>
      <c r="BU69" s="195">
        <f>'Result Entry'!BV71</f>
        <v>0</v>
      </c>
      <c r="BV69" s="207">
        <f>'Result Entry'!BW71</f>
        <v>0</v>
      </c>
      <c r="BW69" s="195">
        <f>'Result Entry'!BX71</f>
        <v>0</v>
      </c>
      <c r="BX69" s="207">
        <f>'Result Entry'!BY71</f>
        <v>0</v>
      </c>
      <c r="BY69" s="195">
        <f>'Result Entry'!BZ71</f>
        <v>0</v>
      </c>
      <c r="BZ69" s="208">
        <f>'Result Entry'!CA71</f>
        <v>0</v>
      </c>
      <c r="CA69" s="408">
        <f>'Result Entry'!CB71</f>
        <v>0</v>
      </c>
      <c r="CB69" s="469" t="str">
        <f>'Result Entry'!CC71</f>
        <v/>
      </c>
      <c r="CC69" s="469" t="str">
        <f>'Result Entry'!CD71</f>
        <v/>
      </c>
      <c r="CD69" s="423" t="str">
        <f>IF('Result Entry'!$ES71="Failed","F",IF(AND('Result Entry'!$ES71="supp.",CA69&lt;36),"S",'Result Entry'!CE71))</f>
        <v/>
      </c>
      <c r="CE69" s="194">
        <f>'Result Entry'!CF71</f>
        <v>0</v>
      </c>
      <c r="CF69" s="415">
        <f>'Result Entry'!CG71</f>
        <v>0</v>
      </c>
      <c r="CG69" s="195">
        <f>'Result Entry'!CH71</f>
        <v>0</v>
      </c>
      <c r="CH69" s="207">
        <f>'Result Entry'!CI71</f>
        <v>0</v>
      </c>
      <c r="CI69" s="207">
        <f>'Result Entry'!CJ71</f>
        <v>0</v>
      </c>
      <c r="CJ69" s="195">
        <f>'Result Entry'!CK71</f>
        <v>0</v>
      </c>
      <c r="CK69" s="195">
        <f>'Result Entry'!CL71</f>
        <v>0</v>
      </c>
      <c r="CL69" s="207">
        <f>'Result Entry'!CM71</f>
        <v>0</v>
      </c>
      <c r="CM69" s="195">
        <f>'Result Entry'!CN71</f>
        <v>0</v>
      </c>
      <c r="CN69" s="195">
        <f>'Result Entry'!CO71</f>
        <v>0</v>
      </c>
      <c r="CO69" s="208">
        <f>'Result Entry'!CP71</f>
        <v>0</v>
      </c>
      <c r="CP69" s="208">
        <f>'Result Entry'!CQ71</f>
        <v>0</v>
      </c>
      <c r="CQ69" s="212" t="str">
        <f>'Result Entry'!CR71</f>
        <v/>
      </c>
      <c r="CR69" s="194">
        <f>'Result Entry'!CS71</f>
        <v>0</v>
      </c>
      <c r="CS69" s="415">
        <f>'Result Entry'!CT71</f>
        <v>0</v>
      </c>
      <c r="CT69" s="454">
        <f>'Result Entry'!CU71</f>
        <v>0</v>
      </c>
      <c r="CU69" s="195">
        <f>'Result Entry'!CV71</f>
        <v>0</v>
      </c>
      <c r="CV69" s="195">
        <f>'Result Entry'!CW71</f>
        <v>0</v>
      </c>
      <c r="CW69" s="207">
        <f>'Result Entry'!CX71</f>
        <v>0</v>
      </c>
      <c r="CX69" s="195">
        <f>'Result Entry'!CY71</f>
        <v>0</v>
      </c>
      <c r="CY69" s="195">
        <f>'Result Entry'!CZ71</f>
        <v>0</v>
      </c>
      <c r="CZ69" s="195" t="str">
        <f>'Result Entry'!DA71</f>
        <v/>
      </c>
      <c r="DA69" s="195">
        <f>'Result Entry'!DB71</f>
        <v>0</v>
      </c>
      <c r="DB69" s="207">
        <f>'Result Entry'!DC71</f>
        <v>0</v>
      </c>
      <c r="DC69" s="207">
        <f>'Result Entry'!DD71</f>
        <v>0</v>
      </c>
      <c r="DD69" s="195">
        <f>'Result Entry'!DE71</f>
        <v>0</v>
      </c>
      <c r="DE69" s="195">
        <f>'Result Entry'!DF71</f>
        <v>0</v>
      </c>
      <c r="DF69" s="207">
        <f>'Result Entry'!DG71</f>
        <v>0</v>
      </c>
      <c r="DG69" s="195">
        <f>'Result Entry'!DH71</f>
        <v>0</v>
      </c>
      <c r="DH69" s="195">
        <f>'Result Entry'!DI71</f>
        <v>0</v>
      </c>
      <c r="DI69" s="207">
        <f>'Result Entry'!DJ71</f>
        <v>0</v>
      </c>
      <c r="DJ69" s="207">
        <f>'Result Entry'!DK71</f>
        <v>0</v>
      </c>
      <c r="DK69" s="207">
        <f>'Result Entry'!DL71</f>
        <v>0</v>
      </c>
      <c r="DL69" s="208">
        <f>'Result Entry'!DM71</f>
        <v>0</v>
      </c>
      <c r="DM69" s="208">
        <f>'Result Entry'!DN71</f>
        <v>0</v>
      </c>
      <c r="DN69" s="212" t="str">
        <f>'Result Entry'!DO71</f>
        <v/>
      </c>
      <c r="DO69" s="194">
        <f>'Result Entry'!DP71</f>
        <v>0</v>
      </c>
      <c r="DP69" s="195">
        <f>'Result Entry'!DQ71</f>
        <v>0</v>
      </c>
      <c r="DQ69" s="195">
        <f>'Result Entry'!DR71</f>
        <v>0</v>
      </c>
      <c r="DR69" s="195">
        <f>'Result Entry'!DS71</f>
        <v>0</v>
      </c>
      <c r="DS69" s="195">
        <f>'Result Entry'!DT71</f>
        <v>0</v>
      </c>
      <c r="DT69" s="209" t="str">
        <f>'Result Entry'!DU71</f>
        <v/>
      </c>
      <c r="DU69" s="194">
        <f>'Result Entry'!DV71</f>
        <v>0</v>
      </c>
      <c r="DV69" s="195">
        <f>'Result Entry'!DW71</f>
        <v>0</v>
      </c>
      <c r="DW69" s="195">
        <f>'Result Entry'!DX71</f>
        <v>0</v>
      </c>
      <c r="DX69" s="195">
        <f>'Result Entry'!DY71</f>
        <v>0</v>
      </c>
      <c r="DY69" s="195">
        <f>'Result Entry'!DZ71</f>
        <v>0</v>
      </c>
      <c r="DZ69" s="197" t="str">
        <f>'Result Entry'!EA71</f>
        <v/>
      </c>
      <c r="EA69" s="194">
        <f>'Result Entry'!EB71</f>
        <v>0</v>
      </c>
      <c r="EB69" s="195">
        <f>'Result Entry'!EC71</f>
        <v>0</v>
      </c>
      <c r="EC69" s="207">
        <f>'Result Entry'!ED71</f>
        <v>0</v>
      </c>
      <c r="ED69" s="195">
        <f>'Result Entry'!EE71</f>
        <v>0</v>
      </c>
      <c r="EE69" s="207">
        <f>'Result Entry'!EF71</f>
        <v>0</v>
      </c>
      <c r="EF69" s="195">
        <f>'Result Entry'!EG71</f>
        <v>0</v>
      </c>
      <c r="EG69" s="195">
        <f>'Result Entry'!EH71</f>
        <v>0</v>
      </c>
      <c r="EH69" s="207">
        <f>'Result Entry'!EI71</f>
        <v>0</v>
      </c>
      <c r="EI69" s="208">
        <f>'Result Entry'!EJ71</f>
        <v>0</v>
      </c>
      <c r="EJ69" s="212" t="str">
        <f>'Result Entry'!EK71</f>
        <v/>
      </c>
      <c r="EK69" s="194">
        <f>'Result Entry'!EL71</f>
        <v>0</v>
      </c>
      <c r="EL69" s="195">
        <f>'Result Entry'!EM71</f>
        <v>0</v>
      </c>
      <c r="EM69" s="198" t="str">
        <f>'Result Entry'!EN71</f>
        <v/>
      </c>
      <c r="EN69" s="194" t="str">
        <f>'Result Entry'!EO71</f>
        <v/>
      </c>
      <c r="EO69" s="195" t="str">
        <f>'Result Entry'!EP71</f>
        <v/>
      </c>
      <c r="EP69" s="199" t="str">
        <f>'Result Entry'!EQ71</f>
        <v/>
      </c>
      <c r="EQ69" s="195" t="str">
        <f>'Result Entry'!ER71</f>
        <v/>
      </c>
      <c r="ER69" s="195" t="str">
        <f>'Result Entry'!ES71</f>
        <v/>
      </c>
      <c r="ES69" s="195" t="str">
        <f>'Result Entry'!ET71</f>
        <v/>
      </c>
      <c r="ET69" s="196" t="str">
        <f>'Result Entry'!EU71</f>
        <v/>
      </c>
      <c r="EU69" s="200" t="str">
        <f>'Result Entry'!EX71</f>
        <v/>
      </c>
    </row>
    <row r="70" spans="1:151" s="201" customFormat="1" ht="17.25" customHeight="1">
      <c r="A70" s="1267"/>
      <c r="B70" s="194">
        <f t="shared" si="1"/>
        <v>0</v>
      </c>
      <c r="C70" s="195">
        <f>'Result Entry'!D72</f>
        <v>0</v>
      </c>
      <c r="D70" s="195">
        <f>'Result Entry'!E72</f>
        <v>0</v>
      </c>
      <c r="E70" s="195">
        <f>'Result Entry'!F72</f>
        <v>0</v>
      </c>
      <c r="F70" s="195">
        <f>'Result Entry'!$G72</f>
        <v>0</v>
      </c>
      <c r="G70" s="195">
        <f>'Result Entry'!$H72</f>
        <v>0</v>
      </c>
      <c r="H70" s="195">
        <f>'Result Entry'!I72</f>
        <v>0</v>
      </c>
      <c r="I70" s="195">
        <f>'Result Entry'!J72</f>
        <v>0</v>
      </c>
      <c r="J70" s="413">
        <f>'Result Entry'!K72</f>
        <v>0</v>
      </c>
      <c r="K70" s="422">
        <f>'Result Entry'!L72</f>
        <v>0</v>
      </c>
      <c r="L70" s="195">
        <f>'Result Entry'!M72</f>
        <v>0</v>
      </c>
      <c r="M70" s="195">
        <f>'Result Entry'!N72</f>
        <v>0</v>
      </c>
      <c r="N70" s="207">
        <f>'Result Entry'!O72</f>
        <v>0</v>
      </c>
      <c r="O70" s="195">
        <f>'Result Entry'!P72</f>
        <v>0</v>
      </c>
      <c r="P70" s="207">
        <f>'Result Entry'!Q72</f>
        <v>0</v>
      </c>
      <c r="Q70" s="195">
        <f>'Result Entry'!R72</f>
        <v>0</v>
      </c>
      <c r="R70" s="208">
        <f>'Result Entry'!S72</f>
        <v>0</v>
      </c>
      <c r="S70" s="408">
        <f>'Result Entry'!T72</f>
        <v>0</v>
      </c>
      <c r="T70" s="469" t="str">
        <f>'Result Entry'!U72</f>
        <v/>
      </c>
      <c r="U70" s="469" t="str">
        <f>'Result Entry'!V72</f>
        <v/>
      </c>
      <c r="V70" s="423" t="str">
        <f>IF('Result Entry'!$ES72="Failed","F",IF(AND('Result Entry'!$ES72="supp.",S70&lt;36),"S",'Result Entry'!W72))</f>
        <v/>
      </c>
      <c r="W70" s="422">
        <f>'Result Entry'!X72</f>
        <v>0</v>
      </c>
      <c r="X70" s="195">
        <f>'Result Entry'!Y72</f>
        <v>0</v>
      </c>
      <c r="Y70" s="195">
        <f>'Result Entry'!Z72</f>
        <v>0</v>
      </c>
      <c r="Z70" s="207">
        <f>'Result Entry'!AA72</f>
        <v>0</v>
      </c>
      <c r="AA70" s="195">
        <f>'Result Entry'!AB72</f>
        <v>0</v>
      </c>
      <c r="AB70" s="207">
        <f>'Result Entry'!AC72</f>
        <v>0</v>
      </c>
      <c r="AC70" s="195">
        <f>'Result Entry'!AD72</f>
        <v>0</v>
      </c>
      <c r="AD70" s="208">
        <f>'Result Entry'!AE72</f>
        <v>0</v>
      </c>
      <c r="AE70" s="408">
        <f>'Result Entry'!AF72</f>
        <v>0</v>
      </c>
      <c r="AF70" s="469" t="str">
        <f>'Result Entry'!AG72</f>
        <v/>
      </c>
      <c r="AG70" s="469" t="str">
        <f>'Result Entry'!AH72</f>
        <v/>
      </c>
      <c r="AH70" s="423" t="str">
        <f>IF('Result Entry'!$ES72="Failed","F",IF(AND('Result Entry'!$ES72="supp.",AE70&lt;36),"S",'Result Entry'!AI72))</f>
        <v/>
      </c>
      <c r="AI70" s="422">
        <f>'Result Entry'!AJ72</f>
        <v>0</v>
      </c>
      <c r="AJ70" s="195">
        <f>'Result Entry'!AK72</f>
        <v>0</v>
      </c>
      <c r="AK70" s="195">
        <f>'Result Entry'!AL72</f>
        <v>0</v>
      </c>
      <c r="AL70" s="207">
        <f>'Result Entry'!AM72</f>
        <v>0</v>
      </c>
      <c r="AM70" s="195">
        <f>'Result Entry'!AN72</f>
        <v>0</v>
      </c>
      <c r="AN70" s="207">
        <f>'Result Entry'!AO72</f>
        <v>0</v>
      </c>
      <c r="AO70" s="195">
        <f>'Result Entry'!AP72</f>
        <v>0</v>
      </c>
      <c r="AP70" s="208">
        <f>'Result Entry'!AQ72</f>
        <v>0</v>
      </c>
      <c r="AQ70" s="408">
        <f>'Result Entry'!AR72</f>
        <v>0</v>
      </c>
      <c r="AR70" s="469" t="str">
        <f>'Result Entry'!AS72</f>
        <v/>
      </c>
      <c r="AS70" s="469" t="str">
        <f>'Result Entry'!AT72</f>
        <v/>
      </c>
      <c r="AT70" s="423" t="str">
        <f>IF('Result Entry'!$ES72="Failed","F",IF(AND('Result Entry'!$ES72="supp.",AQ70&lt;36),"S",'Result Entry'!AU72))</f>
        <v/>
      </c>
      <c r="AU70" s="422">
        <f>'Result Entry'!AV72</f>
        <v>0</v>
      </c>
      <c r="AV70" s="195">
        <f>'Result Entry'!AW72</f>
        <v>0</v>
      </c>
      <c r="AW70" s="195">
        <f>'Result Entry'!AX72</f>
        <v>0</v>
      </c>
      <c r="AX70" s="207">
        <f>'Result Entry'!AY72</f>
        <v>0</v>
      </c>
      <c r="AY70" s="195">
        <f>'Result Entry'!AZ72</f>
        <v>0</v>
      </c>
      <c r="AZ70" s="207">
        <f>'Result Entry'!BA72</f>
        <v>0</v>
      </c>
      <c r="BA70" s="195">
        <f>'Result Entry'!BB72</f>
        <v>0</v>
      </c>
      <c r="BB70" s="208">
        <f>'Result Entry'!BC72</f>
        <v>0</v>
      </c>
      <c r="BC70" s="408">
        <f>'Result Entry'!BD72</f>
        <v>0</v>
      </c>
      <c r="BD70" s="469" t="str">
        <f>'Result Entry'!BE72</f>
        <v/>
      </c>
      <c r="BE70" s="469" t="str">
        <f>'Result Entry'!BF72</f>
        <v/>
      </c>
      <c r="BF70" s="423" t="str">
        <f>IF('Result Entry'!$ES72="Failed","F",IF(AND('Result Entry'!$ES72="supp.",BC70&lt;36),"S",'Result Entry'!BG72))</f>
        <v/>
      </c>
      <c r="BG70" s="422">
        <f>'Result Entry'!BH72</f>
        <v>0</v>
      </c>
      <c r="BH70" s="195">
        <f>'Result Entry'!BI72</f>
        <v>0</v>
      </c>
      <c r="BI70" s="195">
        <f>'Result Entry'!BJ72</f>
        <v>0</v>
      </c>
      <c r="BJ70" s="207">
        <f>'Result Entry'!BK72</f>
        <v>0</v>
      </c>
      <c r="BK70" s="195">
        <f>'Result Entry'!BL72</f>
        <v>0</v>
      </c>
      <c r="BL70" s="207">
        <f>'Result Entry'!BM72</f>
        <v>0</v>
      </c>
      <c r="BM70" s="195">
        <f>'Result Entry'!BN72</f>
        <v>0</v>
      </c>
      <c r="BN70" s="208">
        <f>'Result Entry'!BO72</f>
        <v>0</v>
      </c>
      <c r="BO70" s="408">
        <f>'Result Entry'!BP72</f>
        <v>0</v>
      </c>
      <c r="BP70" s="469" t="str">
        <f>'Result Entry'!BQ72</f>
        <v/>
      </c>
      <c r="BQ70" s="469" t="str">
        <f>'Result Entry'!BR72</f>
        <v/>
      </c>
      <c r="BR70" s="423" t="str">
        <f>IF('Result Entry'!$ES72="Failed","F",IF(AND('Result Entry'!$ES72="supp.",BO70&lt;36),"S",'Result Entry'!BS72))</f>
        <v/>
      </c>
      <c r="BS70" s="422">
        <f>'Result Entry'!BT72</f>
        <v>0</v>
      </c>
      <c r="BT70" s="195">
        <f>'Result Entry'!BU72</f>
        <v>0</v>
      </c>
      <c r="BU70" s="195">
        <f>'Result Entry'!BV72</f>
        <v>0</v>
      </c>
      <c r="BV70" s="207">
        <f>'Result Entry'!BW72</f>
        <v>0</v>
      </c>
      <c r="BW70" s="195">
        <f>'Result Entry'!BX72</f>
        <v>0</v>
      </c>
      <c r="BX70" s="207">
        <f>'Result Entry'!BY72</f>
        <v>0</v>
      </c>
      <c r="BY70" s="195">
        <f>'Result Entry'!BZ72</f>
        <v>0</v>
      </c>
      <c r="BZ70" s="208">
        <f>'Result Entry'!CA72</f>
        <v>0</v>
      </c>
      <c r="CA70" s="408">
        <f>'Result Entry'!CB72</f>
        <v>0</v>
      </c>
      <c r="CB70" s="469" t="str">
        <f>'Result Entry'!CC72</f>
        <v/>
      </c>
      <c r="CC70" s="469" t="str">
        <f>'Result Entry'!CD72</f>
        <v/>
      </c>
      <c r="CD70" s="423" t="str">
        <f>IF('Result Entry'!$ES72="Failed","F",IF(AND('Result Entry'!$ES72="supp.",CA70&lt;36),"S",'Result Entry'!CE72))</f>
        <v/>
      </c>
      <c r="CE70" s="194">
        <f>'Result Entry'!CF72</f>
        <v>0</v>
      </c>
      <c r="CF70" s="415">
        <f>'Result Entry'!CG72</f>
        <v>0</v>
      </c>
      <c r="CG70" s="195">
        <f>'Result Entry'!CH72</f>
        <v>0</v>
      </c>
      <c r="CH70" s="207">
        <f>'Result Entry'!CI72</f>
        <v>0</v>
      </c>
      <c r="CI70" s="207">
        <f>'Result Entry'!CJ72</f>
        <v>0</v>
      </c>
      <c r="CJ70" s="195">
        <f>'Result Entry'!CK72</f>
        <v>0</v>
      </c>
      <c r="CK70" s="195">
        <f>'Result Entry'!CL72</f>
        <v>0</v>
      </c>
      <c r="CL70" s="207">
        <f>'Result Entry'!CM72</f>
        <v>0</v>
      </c>
      <c r="CM70" s="195">
        <f>'Result Entry'!CN72</f>
        <v>0</v>
      </c>
      <c r="CN70" s="195">
        <f>'Result Entry'!CO72</f>
        <v>0</v>
      </c>
      <c r="CO70" s="208">
        <f>'Result Entry'!CP72</f>
        <v>0</v>
      </c>
      <c r="CP70" s="208">
        <f>'Result Entry'!CQ72</f>
        <v>0</v>
      </c>
      <c r="CQ70" s="212" t="str">
        <f>'Result Entry'!CR72</f>
        <v/>
      </c>
      <c r="CR70" s="194">
        <f>'Result Entry'!CS72</f>
        <v>0</v>
      </c>
      <c r="CS70" s="415">
        <f>'Result Entry'!CT72</f>
        <v>0</v>
      </c>
      <c r="CT70" s="454">
        <f>'Result Entry'!CU72</f>
        <v>0</v>
      </c>
      <c r="CU70" s="195">
        <f>'Result Entry'!CV72</f>
        <v>0</v>
      </c>
      <c r="CV70" s="195">
        <f>'Result Entry'!CW72</f>
        <v>0</v>
      </c>
      <c r="CW70" s="207">
        <f>'Result Entry'!CX72</f>
        <v>0</v>
      </c>
      <c r="CX70" s="195">
        <f>'Result Entry'!CY72</f>
        <v>0</v>
      </c>
      <c r="CY70" s="195">
        <f>'Result Entry'!CZ72</f>
        <v>0</v>
      </c>
      <c r="CZ70" s="195" t="str">
        <f>'Result Entry'!DA72</f>
        <v/>
      </c>
      <c r="DA70" s="195">
        <f>'Result Entry'!DB72</f>
        <v>0</v>
      </c>
      <c r="DB70" s="207">
        <f>'Result Entry'!DC72</f>
        <v>0</v>
      </c>
      <c r="DC70" s="207">
        <f>'Result Entry'!DD72</f>
        <v>0</v>
      </c>
      <c r="DD70" s="195">
        <f>'Result Entry'!DE72</f>
        <v>0</v>
      </c>
      <c r="DE70" s="195">
        <f>'Result Entry'!DF72</f>
        <v>0</v>
      </c>
      <c r="DF70" s="207">
        <f>'Result Entry'!DG72</f>
        <v>0</v>
      </c>
      <c r="DG70" s="195">
        <f>'Result Entry'!DH72</f>
        <v>0</v>
      </c>
      <c r="DH70" s="195">
        <f>'Result Entry'!DI72</f>
        <v>0</v>
      </c>
      <c r="DI70" s="207">
        <f>'Result Entry'!DJ72</f>
        <v>0</v>
      </c>
      <c r="DJ70" s="207">
        <f>'Result Entry'!DK72</f>
        <v>0</v>
      </c>
      <c r="DK70" s="207">
        <f>'Result Entry'!DL72</f>
        <v>0</v>
      </c>
      <c r="DL70" s="208">
        <f>'Result Entry'!DM72</f>
        <v>0</v>
      </c>
      <c r="DM70" s="208">
        <f>'Result Entry'!DN72</f>
        <v>0</v>
      </c>
      <c r="DN70" s="212" t="str">
        <f>'Result Entry'!DO72</f>
        <v/>
      </c>
      <c r="DO70" s="194">
        <f>'Result Entry'!DP72</f>
        <v>0</v>
      </c>
      <c r="DP70" s="195">
        <f>'Result Entry'!DQ72</f>
        <v>0</v>
      </c>
      <c r="DQ70" s="195">
        <f>'Result Entry'!DR72</f>
        <v>0</v>
      </c>
      <c r="DR70" s="195">
        <f>'Result Entry'!DS72</f>
        <v>0</v>
      </c>
      <c r="DS70" s="195">
        <f>'Result Entry'!DT72</f>
        <v>0</v>
      </c>
      <c r="DT70" s="209" t="str">
        <f>'Result Entry'!DU72</f>
        <v/>
      </c>
      <c r="DU70" s="194">
        <f>'Result Entry'!DV72</f>
        <v>0</v>
      </c>
      <c r="DV70" s="195">
        <f>'Result Entry'!DW72</f>
        <v>0</v>
      </c>
      <c r="DW70" s="195">
        <f>'Result Entry'!DX72</f>
        <v>0</v>
      </c>
      <c r="DX70" s="195">
        <f>'Result Entry'!DY72</f>
        <v>0</v>
      </c>
      <c r="DY70" s="195">
        <f>'Result Entry'!DZ72</f>
        <v>0</v>
      </c>
      <c r="DZ70" s="197" t="str">
        <f>'Result Entry'!EA72</f>
        <v/>
      </c>
      <c r="EA70" s="194">
        <f>'Result Entry'!EB72</f>
        <v>0</v>
      </c>
      <c r="EB70" s="195">
        <f>'Result Entry'!EC72</f>
        <v>0</v>
      </c>
      <c r="EC70" s="207">
        <f>'Result Entry'!ED72</f>
        <v>0</v>
      </c>
      <c r="ED70" s="195">
        <f>'Result Entry'!EE72</f>
        <v>0</v>
      </c>
      <c r="EE70" s="207">
        <f>'Result Entry'!EF72</f>
        <v>0</v>
      </c>
      <c r="EF70" s="195">
        <f>'Result Entry'!EG72</f>
        <v>0</v>
      </c>
      <c r="EG70" s="195">
        <f>'Result Entry'!EH72</f>
        <v>0</v>
      </c>
      <c r="EH70" s="207">
        <f>'Result Entry'!EI72</f>
        <v>0</v>
      </c>
      <c r="EI70" s="208">
        <f>'Result Entry'!EJ72</f>
        <v>0</v>
      </c>
      <c r="EJ70" s="212" t="str">
        <f>'Result Entry'!EK72</f>
        <v/>
      </c>
      <c r="EK70" s="194">
        <f>'Result Entry'!EL72</f>
        <v>0</v>
      </c>
      <c r="EL70" s="195">
        <f>'Result Entry'!EM72</f>
        <v>0</v>
      </c>
      <c r="EM70" s="198" t="str">
        <f>'Result Entry'!EN72</f>
        <v/>
      </c>
      <c r="EN70" s="194" t="str">
        <f>'Result Entry'!EO72</f>
        <v/>
      </c>
      <c r="EO70" s="195" t="str">
        <f>'Result Entry'!EP72</f>
        <v/>
      </c>
      <c r="EP70" s="199" t="str">
        <f>'Result Entry'!EQ72</f>
        <v/>
      </c>
      <c r="EQ70" s="195" t="str">
        <f>'Result Entry'!ER72</f>
        <v/>
      </c>
      <c r="ER70" s="195" t="str">
        <f>'Result Entry'!ES72</f>
        <v/>
      </c>
      <c r="ES70" s="195" t="str">
        <f>'Result Entry'!ET72</f>
        <v/>
      </c>
      <c r="ET70" s="196" t="str">
        <f>'Result Entry'!EU72</f>
        <v/>
      </c>
      <c r="EU70" s="200" t="str">
        <f>'Result Entry'!EX72</f>
        <v/>
      </c>
    </row>
    <row r="71" spans="1:151" s="201" customFormat="1" ht="17.25" customHeight="1">
      <c r="A71" s="1267"/>
      <c r="B71" s="194">
        <f t="shared" si="1"/>
        <v>0</v>
      </c>
      <c r="C71" s="195">
        <f>'Result Entry'!D73</f>
        <v>0</v>
      </c>
      <c r="D71" s="195">
        <f>'Result Entry'!E73</f>
        <v>0</v>
      </c>
      <c r="E71" s="195">
        <f>'Result Entry'!F73</f>
        <v>0</v>
      </c>
      <c r="F71" s="195">
        <f>'Result Entry'!$G73</f>
        <v>0</v>
      </c>
      <c r="G71" s="195">
        <f>'Result Entry'!$H73</f>
        <v>0</v>
      </c>
      <c r="H71" s="195">
        <f>'Result Entry'!I73</f>
        <v>0</v>
      </c>
      <c r="I71" s="195">
        <f>'Result Entry'!J73</f>
        <v>0</v>
      </c>
      <c r="J71" s="413">
        <f>'Result Entry'!K73</f>
        <v>0</v>
      </c>
      <c r="K71" s="422">
        <f>'Result Entry'!L73</f>
        <v>0</v>
      </c>
      <c r="L71" s="195">
        <f>'Result Entry'!M73</f>
        <v>0</v>
      </c>
      <c r="M71" s="195">
        <f>'Result Entry'!N73</f>
        <v>0</v>
      </c>
      <c r="N71" s="207">
        <f>'Result Entry'!O73</f>
        <v>0</v>
      </c>
      <c r="O71" s="195">
        <f>'Result Entry'!P73</f>
        <v>0</v>
      </c>
      <c r="P71" s="207">
        <f>'Result Entry'!Q73</f>
        <v>0</v>
      </c>
      <c r="Q71" s="195">
        <f>'Result Entry'!R73</f>
        <v>0</v>
      </c>
      <c r="R71" s="208">
        <f>'Result Entry'!S73</f>
        <v>0</v>
      </c>
      <c r="S71" s="408">
        <f>'Result Entry'!T73</f>
        <v>0</v>
      </c>
      <c r="T71" s="469" t="str">
        <f>'Result Entry'!U73</f>
        <v/>
      </c>
      <c r="U71" s="469" t="str">
        <f>'Result Entry'!V73</f>
        <v/>
      </c>
      <c r="V71" s="423" t="str">
        <f>IF('Result Entry'!$ES73="Failed","F",IF(AND('Result Entry'!$ES73="supp.",S71&lt;36),"S",'Result Entry'!W73))</f>
        <v/>
      </c>
      <c r="W71" s="422">
        <f>'Result Entry'!X73</f>
        <v>0</v>
      </c>
      <c r="X71" s="195">
        <f>'Result Entry'!Y73</f>
        <v>0</v>
      </c>
      <c r="Y71" s="195">
        <f>'Result Entry'!Z73</f>
        <v>0</v>
      </c>
      <c r="Z71" s="207">
        <f>'Result Entry'!AA73</f>
        <v>0</v>
      </c>
      <c r="AA71" s="195">
        <f>'Result Entry'!AB73</f>
        <v>0</v>
      </c>
      <c r="AB71" s="207">
        <f>'Result Entry'!AC73</f>
        <v>0</v>
      </c>
      <c r="AC71" s="195">
        <f>'Result Entry'!AD73</f>
        <v>0</v>
      </c>
      <c r="AD71" s="208">
        <f>'Result Entry'!AE73</f>
        <v>0</v>
      </c>
      <c r="AE71" s="408">
        <f>'Result Entry'!AF73</f>
        <v>0</v>
      </c>
      <c r="AF71" s="469" t="str">
        <f>'Result Entry'!AG73</f>
        <v/>
      </c>
      <c r="AG71" s="469" t="str">
        <f>'Result Entry'!AH73</f>
        <v/>
      </c>
      <c r="AH71" s="423" t="str">
        <f>IF('Result Entry'!$ES73="Failed","F",IF(AND('Result Entry'!$ES73="supp.",AE71&lt;36),"S",'Result Entry'!AI73))</f>
        <v/>
      </c>
      <c r="AI71" s="422">
        <f>'Result Entry'!AJ73</f>
        <v>0</v>
      </c>
      <c r="AJ71" s="195">
        <f>'Result Entry'!AK73</f>
        <v>0</v>
      </c>
      <c r="AK71" s="195">
        <f>'Result Entry'!AL73</f>
        <v>0</v>
      </c>
      <c r="AL71" s="207">
        <f>'Result Entry'!AM73</f>
        <v>0</v>
      </c>
      <c r="AM71" s="195">
        <f>'Result Entry'!AN73</f>
        <v>0</v>
      </c>
      <c r="AN71" s="207">
        <f>'Result Entry'!AO73</f>
        <v>0</v>
      </c>
      <c r="AO71" s="195">
        <f>'Result Entry'!AP73</f>
        <v>0</v>
      </c>
      <c r="AP71" s="208">
        <f>'Result Entry'!AQ73</f>
        <v>0</v>
      </c>
      <c r="AQ71" s="408">
        <f>'Result Entry'!AR73</f>
        <v>0</v>
      </c>
      <c r="AR71" s="469" t="str">
        <f>'Result Entry'!AS73</f>
        <v/>
      </c>
      <c r="AS71" s="469" t="str">
        <f>'Result Entry'!AT73</f>
        <v/>
      </c>
      <c r="AT71" s="423" t="str">
        <f>IF('Result Entry'!$ES73="Failed","F",IF(AND('Result Entry'!$ES73="supp.",AQ71&lt;36),"S",'Result Entry'!AU73))</f>
        <v/>
      </c>
      <c r="AU71" s="422">
        <f>'Result Entry'!AV73</f>
        <v>0</v>
      </c>
      <c r="AV71" s="195">
        <f>'Result Entry'!AW73</f>
        <v>0</v>
      </c>
      <c r="AW71" s="195">
        <f>'Result Entry'!AX73</f>
        <v>0</v>
      </c>
      <c r="AX71" s="207">
        <f>'Result Entry'!AY73</f>
        <v>0</v>
      </c>
      <c r="AY71" s="195">
        <f>'Result Entry'!AZ73</f>
        <v>0</v>
      </c>
      <c r="AZ71" s="207">
        <f>'Result Entry'!BA73</f>
        <v>0</v>
      </c>
      <c r="BA71" s="195">
        <f>'Result Entry'!BB73</f>
        <v>0</v>
      </c>
      <c r="BB71" s="208">
        <f>'Result Entry'!BC73</f>
        <v>0</v>
      </c>
      <c r="BC71" s="408">
        <f>'Result Entry'!BD73</f>
        <v>0</v>
      </c>
      <c r="BD71" s="469" t="str">
        <f>'Result Entry'!BE73</f>
        <v/>
      </c>
      <c r="BE71" s="469" t="str">
        <f>'Result Entry'!BF73</f>
        <v/>
      </c>
      <c r="BF71" s="423" t="str">
        <f>IF('Result Entry'!$ES73="Failed","F",IF(AND('Result Entry'!$ES73="supp.",BC71&lt;36),"S",'Result Entry'!BG73))</f>
        <v/>
      </c>
      <c r="BG71" s="422">
        <f>'Result Entry'!BH73</f>
        <v>0</v>
      </c>
      <c r="BH71" s="195">
        <f>'Result Entry'!BI73</f>
        <v>0</v>
      </c>
      <c r="BI71" s="195">
        <f>'Result Entry'!BJ73</f>
        <v>0</v>
      </c>
      <c r="BJ71" s="207">
        <f>'Result Entry'!BK73</f>
        <v>0</v>
      </c>
      <c r="BK71" s="195">
        <f>'Result Entry'!BL73</f>
        <v>0</v>
      </c>
      <c r="BL71" s="207">
        <f>'Result Entry'!BM73</f>
        <v>0</v>
      </c>
      <c r="BM71" s="195">
        <f>'Result Entry'!BN73</f>
        <v>0</v>
      </c>
      <c r="BN71" s="208">
        <f>'Result Entry'!BO73</f>
        <v>0</v>
      </c>
      <c r="BO71" s="408">
        <f>'Result Entry'!BP73</f>
        <v>0</v>
      </c>
      <c r="BP71" s="469" t="str">
        <f>'Result Entry'!BQ73</f>
        <v/>
      </c>
      <c r="BQ71" s="469" t="str">
        <f>'Result Entry'!BR73</f>
        <v/>
      </c>
      <c r="BR71" s="423" t="str">
        <f>IF('Result Entry'!$ES73="Failed","F",IF(AND('Result Entry'!$ES73="supp.",BO71&lt;36),"S",'Result Entry'!BS73))</f>
        <v/>
      </c>
      <c r="BS71" s="422">
        <f>'Result Entry'!BT73</f>
        <v>0</v>
      </c>
      <c r="BT71" s="195">
        <f>'Result Entry'!BU73</f>
        <v>0</v>
      </c>
      <c r="BU71" s="195">
        <f>'Result Entry'!BV73</f>
        <v>0</v>
      </c>
      <c r="BV71" s="207">
        <f>'Result Entry'!BW73</f>
        <v>0</v>
      </c>
      <c r="BW71" s="195">
        <f>'Result Entry'!BX73</f>
        <v>0</v>
      </c>
      <c r="BX71" s="207">
        <f>'Result Entry'!BY73</f>
        <v>0</v>
      </c>
      <c r="BY71" s="195">
        <f>'Result Entry'!BZ73</f>
        <v>0</v>
      </c>
      <c r="BZ71" s="208">
        <f>'Result Entry'!CA73</f>
        <v>0</v>
      </c>
      <c r="CA71" s="408">
        <f>'Result Entry'!CB73</f>
        <v>0</v>
      </c>
      <c r="CB71" s="469" t="str">
        <f>'Result Entry'!CC73</f>
        <v/>
      </c>
      <c r="CC71" s="469" t="str">
        <f>'Result Entry'!CD73</f>
        <v/>
      </c>
      <c r="CD71" s="423" t="str">
        <f>IF('Result Entry'!$ES73="Failed","F",IF(AND('Result Entry'!$ES73="supp.",CA71&lt;36),"S",'Result Entry'!CE73))</f>
        <v/>
      </c>
      <c r="CE71" s="194">
        <f>'Result Entry'!CF73</f>
        <v>0</v>
      </c>
      <c r="CF71" s="415">
        <f>'Result Entry'!CG73</f>
        <v>0</v>
      </c>
      <c r="CG71" s="195">
        <f>'Result Entry'!CH73</f>
        <v>0</v>
      </c>
      <c r="CH71" s="207">
        <f>'Result Entry'!CI73</f>
        <v>0</v>
      </c>
      <c r="CI71" s="207">
        <f>'Result Entry'!CJ73</f>
        <v>0</v>
      </c>
      <c r="CJ71" s="195">
        <f>'Result Entry'!CK73</f>
        <v>0</v>
      </c>
      <c r="CK71" s="195">
        <f>'Result Entry'!CL73</f>
        <v>0</v>
      </c>
      <c r="CL71" s="207">
        <f>'Result Entry'!CM73</f>
        <v>0</v>
      </c>
      <c r="CM71" s="195">
        <f>'Result Entry'!CN73</f>
        <v>0</v>
      </c>
      <c r="CN71" s="195">
        <f>'Result Entry'!CO73</f>
        <v>0</v>
      </c>
      <c r="CO71" s="208">
        <f>'Result Entry'!CP73</f>
        <v>0</v>
      </c>
      <c r="CP71" s="208">
        <f>'Result Entry'!CQ73</f>
        <v>0</v>
      </c>
      <c r="CQ71" s="212" t="str">
        <f>'Result Entry'!CR73</f>
        <v/>
      </c>
      <c r="CR71" s="194">
        <f>'Result Entry'!CS73</f>
        <v>0</v>
      </c>
      <c r="CS71" s="415">
        <f>'Result Entry'!CT73</f>
        <v>0</v>
      </c>
      <c r="CT71" s="454">
        <f>'Result Entry'!CU73</f>
        <v>0</v>
      </c>
      <c r="CU71" s="195">
        <f>'Result Entry'!CV73</f>
        <v>0</v>
      </c>
      <c r="CV71" s="195">
        <f>'Result Entry'!CW73</f>
        <v>0</v>
      </c>
      <c r="CW71" s="207">
        <f>'Result Entry'!CX73</f>
        <v>0</v>
      </c>
      <c r="CX71" s="195">
        <f>'Result Entry'!CY73</f>
        <v>0</v>
      </c>
      <c r="CY71" s="195">
        <f>'Result Entry'!CZ73</f>
        <v>0</v>
      </c>
      <c r="CZ71" s="195" t="str">
        <f>'Result Entry'!DA73</f>
        <v/>
      </c>
      <c r="DA71" s="195">
        <f>'Result Entry'!DB73</f>
        <v>0</v>
      </c>
      <c r="DB71" s="207">
        <f>'Result Entry'!DC73</f>
        <v>0</v>
      </c>
      <c r="DC71" s="207">
        <f>'Result Entry'!DD73</f>
        <v>0</v>
      </c>
      <c r="DD71" s="195">
        <f>'Result Entry'!DE73</f>
        <v>0</v>
      </c>
      <c r="DE71" s="195">
        <f>'Result Entry'!DF73</f>
        <v>0</v>
      </c>
      <c r="DF71" s="207">
        <f>'Result Entry'!DG73</f>
        <v>0</v>
      </c>
      <c r="DG71" s="195">
        <f>'Result Entry'!DH73</f>
        <v>0</v>
      </c>
      <c r="DH71" s="195">
        <f>'Result Entry'!DI73</f>
        <v>0</v>
      </c>
      <c r="DI71" s="207">
        <f>'Result Entry'!DJ73</f>
        <v>0</v>
      </c>
      <c r="DJ71" s="207">
        <f>'Result Entry'!DK73</f>
        <v>0</v>
      </c>
      <c r="DK71" s="207">
        <f>'Result Entry'!DL73</f>
        <v>0</v>
      </c>
      <c r="DL71" s="208">
        <f>'Result Entry'!DM73</f>
        <v>0</v>
      </c>
      <c r="DM71" s="208">
        <f>'Result Entry'!DN73</f>
        <v>0</v>
      </c>
      <c r="DN71" s="212" t="str">
        <f>'Result Entry'!DO73</f>
        <v/>
      </c>
      <c r="DO71" s="194">
        <f>'Result Entry'!DP73</f>
        <v>0</v>
      </c>
      <c r="DP71" s="195">
        <f>'Result Entry'!DQ73</f>
        <v>0</v>
      </c>
      <c r="DQ71" s="195">
        <f>'Result Entry'!DR73</f>
        <v>0</v>
      </c>
      <c r="DR71" s="195">
        <f>'Result Entry'!DS73</f>
        <v>0</v>
      </c>
      <c r="DS71" s="195">
        <f>'Result Entry'!DT73</f>
        <v>0</v>
      </c>
      <c r="DT71" s="209" t="str">
        <f>'Result Entry'!DU73</f>
        <v/>
      </c>
      <c r="DU71" s="194">
        <f>'Result Entry'!DV73</f>
        <v>0</v>
      </c>
      <c r="DV71" s="195">
        <f>'Result Entry'!DW73</f>
        <v>0</v>
      </c>
      <c r="DW71" s="195">
        <f>'Result Entry'!DX73</f>
        <v>0</v>
      </c>
      <c r="DX71" s="195">
        <f>'Result Entry'!DY73</f>
        <v>0</v>
      </c>
      <c r="DY71" s="195">
        <f>'Result Entry'!DZ73</f>
        <v>0</v>
      </c>
      <c r="DZ71" s="197" t="str">
        <f>'Result Entry'!EA73</f>
        <v/>
      </c>
      <c r="EA71" s="194">
        <f>'Result Entry'!EB73</f>
        <v>0</v>
      </c>
      <c r="EB71" s="195">
        <f>'Result Entry'!EC73</f>
        <v>0</v>
      </c>
      <c r="EC71" s="207">
        <f>'Result Entry'!ED73</f>
        <v>0</v>
      </c>
      <c r="ED71" s="195">
        <f>'Result Entry'!EE73</f>
        <v>0</v>
      </c>
      <c r="EE71" s="207">
        <f>'Result Entry'!EF73</f>
        <v>0</v>
      </c>
      <c r="EF71" s="195">
        <f>'Result Entry'!EG73</f>
        <v>0</v>
      </c>
      <c r="EG71" s="195">
        <f>'Result Entry'!EH73</f>
        <v>0</v>
      </c>
      <c r="EH71" s="207">
        <f>'Result Entry'!EI73</f>
        <v>0</v>
      </c>
      <c r="EI71" s="208">
        <f>'Result Entry'!EJ73</f>
        <v>0</v>
      </c>
      <c r="EJ71" s="212" t="str">
        <f>'Result Entry'!EK73</f>
        <v/>
      </c>
      <c r="EK71" s="194">
        <f>'Result Entry'!EL73</f>
        <v>0</v>
      </c>
      <c r="EL71" s="195">
        <f>'Result Entry'!EM73</f>
        <v>0</v>
      </c>
      <c r="EM71" s="198" t="str">
        <f>'Result Entry'!EN73</f>
        <v/>
      </c>
      <c r="EN71" s="194" t="str">
        <f>'Result Entry'!EO73</f>
        <v/>
      </c>
      <c r="EO71" s="195" t="str">
        <f>'Result Entry'!EP73</f>
        <v/>
      </c>
      <c r="EP71" s="199" t="str">
        <f>'Result Entry'!EQ73</f>
        <v/>
      </c>
      <c r="EQ71" s="195" t="str">
        <f>'Result Entry'!ER73</f>
        <v/>
      </c>
      <c r="ER71" s="195" t="str">
        <f>'Result Entry'!ES73</f>
        <v/>
      </c>
      <c r="ES71" s="195" t="str">
        <f>'Result Entry'!ET73</f>
        <v/>
      </c>
      <c r="ET71" s="196" t="str">
        <f>'Result Entry'!EU73</f>
        <v/>
      </c>
      <c r="EU71" s="200" t="str">
        <f>'Result Entry'!EX73</f>
        <v/>
      </c>
    </row>
    <row r="72" spans="1:151" s="201" customFormat="1" ht="17.25" customHeight="1">
      <c r="A72" s="1267"/>
      <c r="B72" s="194">
        <f t="shared" si="1"/>
        <v>0</v>
      </c>
      <c r="C72" s="195">
        <f>'Result Entry'!D74</f>
        <v>0</v>
      </c>
      <c r="D72" s="195">
        <f>'Result Entry'!E74</f>
        <v>0</v>
      </c>
      <c r="E72" s="195">
        <f>'Result Entry'!F74</f>
        <v>0</v>
      </c>
      <c r="F72" s="195">
        <f>'Result Entry'!$G74</f>
        <v>0</v>
      </c>
      <c r="G72" s="195">
        <f>'Result Entry'!$H74</f>
        <v>0</v>
      </c>
      <c r="H72" s="195">
        <f>'Result Entry'!I74</f>
        <v>0</v>
      </c>
      <c r="I72" s="195">
        <f>'Result Entry'!J74</f>
        <v>0</v>
      </c>
      <c r="J72" s="413">
        <f>'Result Entry'!K74</f>
        <v>0</v>
      </c>
      <c r="K72" s="422">
        <f>'Result Entry'!L74</f>
        <v>0</v>
      </c>
      <c r="L72" s="195">
        <f>'Result Entry'!M74</f>
        <v>0</v>
      </c>
      <c r="M72" s="195">
        <f>'Result Entry'!N74</f>
        <v>0</v>
      </c>
      <c r="N72" s="207">
        <f>'Result Entry'!O74</f>
        <v>0</v>
      </c>
      <c r="O72" s="195">
        <f>'Result Entry'!P74</f>
        <v>0</v>
      </c>
      <c r="P72" s="207">
        <f>'Result Entry'!Q74</f>
        <v>0</v>
      </c>
      <c r="Q72" s="195">
        <f>'Result Entry'!R74</f>
        <v>0</v>
      </c>
      <c r="R72" s="208">
        <f>'Result Entry'!S74</f>
        <v>0</v>
      </c>
      <c r="S72" s="408">
        <f>'Result Entry'!T74</f>
        <v>0</v>
      </c>
      <c r="T72" s="469" t="str">
        <f>'Result Entry'!U74</f>
        <v/>
      </c>
      <c r="U72" s="469" t="str">
        <f>'Result Entry'!V74</f>
        <v/>
      </c>
      <c r="V72" s="423" t="str">
        <f>IF('Result Entry'!$ES74="Failed","F",IF(AND('Result Entry'!$ES74="supp.",S72&lt;36),"S",'Result Entry'!W74))</f>
        <v/>
      </c>
      <c r="W72" s="422">
        <f>'Result Entry'!X74</f>
        <v>0</v>
      </c>
      <c r="X72" s="195">
        <f>'Result Entry'!Y74</f>
        <v>0</v>
      </c>
      <c r="Y72" s="195">
        <f>'Result Entry'!Z74</f>
        <v>0</v>
      </c>
      <c r="Z72" s="207">
        <f>'Result Entry'!AA74</f>
        <v>0</v>
      </c>
      <c r="AA72" s="195">
        <f>'Result Entry'!AB74</f>
        <v>0</v>
      </c>
      <c r="AB72" s="207">
        <f>'Result Entry'!AC74</f>
        <v>0</v>
      </c>
      <c r="AC72" s="195">
        <f>'Result Entry'!AD74</f>
        <v>0</v>
      </c>
      <c r="AD72" s="208">
        <f>'Result Entry'!AE74</f>
        <v>0</v>
      </c>
      <c r="AE72" s="408">
        <f>'Result Entry'!AF74</f>
        <v>0</v>
      </c>
      <c r="AF72" s="469" t="str">
        <f>'Result Entry'!AG74</f>
        <v/>
      </c>
      <c r="AG72" s="469" t="str">
        <f>'Result Entry'!AH74</f>
        <v/>
      </c>
      <c r="AH72" s="423" t="str">
        <f>IF('Result Entry'!$ES74="Failed","F",IF(AND('Result Entry'!$ES74="supp.",AE72&lt;36),"S",'Result Entry'!AI74))</f>
        <v/>
      </c>
      <c r="AI72" s="422">
        <f>'Result Entry'!AJ74</f>
        <v>0</v>
      </c>
      <c r="AJ72" s="195">
        <f>'Result Entry'!AK74</f>
        <v>0</v>
      </c>
      <c r="AK72" s="195">
        <f>'Result Entry'!AL74</f>
        <v>0</v>
      </c>
      <c r="AL72" s="207">
        <f>'Result Entry'!AM74</f>
        <v>0</v>
      </c>
      <c r="AM72" s="195">
        <f>'Result Entry'!AN74</f>
        <v>0</v>
      </c>
      <c r="AN72" s="207">
        <f>'Result Entry'!AO74</f>
        <v>0</v>
      </c>
      <c r="AO72" s="195">
        <f>'Result Entry'!AP74</f>
        <v>0</v>
      </c>
      <c r="AP72" s="208">
        <f>'Result Entry'!AQ74</f>
        <v>0</v>
      </c>
      <c r="AQ72" s="408">
        <f>'Result Entry'!AR74</f>
        <v>0</v>
      </c>
      <c r="AR72" s="469" t="str">
        <f>'Result Entry'!AS74</f>
        <v/>
      </c>
      <c r="AS72" s="469" t="str">
        <f>'Result Entry'!AT74</f>
        <v/>
      </c>
      <c r="AT72" s="423" t="str">
        <f>IF('Result Entry'!$ES74="Failed","F",IF(AND('Result Entry'!$ES74="supp.",AQ72&lt;36),"S",'Result Entry'!AU74))</f>
        <v/>
      </c>
      <c r="AU72" s="422">
        <f>'Result Entry'!AV74</f>
        <v>0</v>
      </c>
      <c r="AV72" s="195">
        <f>'Result Entry'!AW74</f>
        <v>0</v>
      </c>
      <c r="AW72" s="195">
        <f>'Result Entry'!AX74</f>
        <v>0</v>
      </c>
      <c r="AX72" s="207">
        <f>'Result Entry'!AY74</f>
        <v>0</v>
      </c>
      <c r="AY72" s="195">
        <f>'Result Entry'!AZ74</f>
        <v>0</v>
      </c>
      <c r="AZ72" s="207">
        <f>'Result Entry'!BA74</f>
        <v>0</v>
      </c>
      <c r="BA72" s="195">
        <f>'Result Entry'!BB74</f>
        <v>0</v>
      </c>
      <c r="BB72" s="208">
        <f>'Result Entry'!BC74</f>
        <v>0</v>
      </c>
      <c r="BC72" s="408">
        <f>'Result Entry'!BD74</f>
        <v>0</v>
      </c>
      <c r="BD72" s="469" t="str">
        <f>'Result Entry'!BE74</f>
        <v/>
      </c>
      <c r="BE72" s="469" t="str">
        <f>'Result Entry'!BF74</f>
        <v/>
      </c>
      <c r="BF72" s="423" t="str">
        <f>IF('Result Entry'!$ES74="Failed","F",IF(AND('Result Entry'!$ES74="supp.",BC72&lt;36),"S",'Result Entry'!BG74))</f>
        <v/>
      </c>
      <c r="BG72" s="422">
        <f>'Result Entry'!BH74</f>
        <v>0</v>
      </c>
      <c r="BH72" s="195">
        <f>'Result Entry'!BI74</f>
        <v>0</v>
      </c>
      <c r="BI72" s="195">
        <f>'Result Entry'!BJ74</f>
        <v>0</v>
      </c>
      <c r="BJ72" s="207">
        <f>'Result Entry'!BK74</f>
        <v>0</v>
      </c>
      <c r="BK72" s="195">
        <f>'Result Entry'!BL74</f>
        <v>0</v>
      </c>
      <c r="BL72" s="207">
        <f>'Result Entry'!BM74</f>
        <v>0</v>
      </c>
      <c r="BM72" s="195">
        <f>'Result Entry'!BN74</f>
        <v>0</v>
      </c>
      <c r="BN72" s="208">
        <f>'Result Entry'!BO74</f>
        <v>0</v>
      </c>
      <c r="BO72" s="408">
        <f>'Result Entry'!BP74</f>
        <v>0</v>
      </c>
      <c r="BP72" s="469" t="str">
        <f>'Result Entry'!BQ74</f>
        <v/>
      </c>
      <c r="BQ72" s="469" t="str">
        <f>'Result Entry'!BR74</f>
        <v/>
      </c>
      <c r="BR72" s="423" t="str">
        <f>IF('Result Entry'!$ES74="Failed","F",IF(AND('Result Entry'!$ES74="supp.",BO72&lt;36),"S",'Result Entry'!BS74))</f>
        <v/>
      </c>
      <c r="BS72" s="422">
        <f>'Result Entry'!BT74</f>
        <v>0</v>
      </c>
      <c r="BT72" s="195">
        <f>'Result Entry'!BU74</f>
        <v>0</v>
      </c>
      <c r="BU72" s="195">
        <f>'Result Entry'!BV74</f>
        <v>0</v>
      </c>
      <c r="BV72" s="207">
        <f>'Result Entry'!BW74</f>
        <v>0</v>
      </c>
      <c r="BW72" s="195">
        <f>'Result Entry'!BX74</f>
        <v>0</v>
      </c>
      <c r="BX72" s="207">
        <f>'Result Entry'!BY74</f>
        <v>0</v>
      </c>
      <c r="BY72" s="195">
        <f>'Result Entry'!BZ74</f>
        <v>0</v>
      </c>
      <c r="BZ72" s="208">
        <f>'Result Entry'!CA74</f>
        <v>0</v>
      </c>
      <c r="CA72" s="408">
        <f>'Result Entry'!CB74</f>
        <v>0</v>
      </c>
      <c r="CB72" s="469" t="str">
        <f>'Result Entry'!CC74</f>
        <v/>
      </c>
      <c r="CC72" s="469" t="str">
        <f>'Result Entry'!CD74</f>
        <v/>
      </c>
      <c r="CD72" s="423" t="str">
        <f>IF('Result Entry'!$ES74="Failed","F",IF(AND('Result Entry'!$ES74="supp.",CA72&lt;36),"S",'Result Entry'!CE74))</f>
        <v/>
      </c>
      <c r="CE72" s="194">
        <f>'Result Entry'!CF74</f>
        <v>0</v>
      </c>
      <c r="CF72" s="415">
        <f>'Result Entry'!CG74</f>
        <v>0</v>
      </c>
      <c r="CG72" s="195">
        <f>'Result Entry'!CH74</f>
        <v>0</v>
      </c>
      <c r="CH72" s="207">
        <f>'Result Entry'!CI74</f>
        <v>0</v>
      </c>
      <c r="CI72" s="207">
        <f>'Result Entry'!CJ74</f>
        <v>0</v>
      </c>
      <c r="CJ72" s="195">
        <f>'Result Entry'!CK74</f>
        <v>0</v>
      </c>
      <c r="CK72" s="195">
        <f>'Result Entry'!CL74</f>
        <v>0</v>
      </c>
      <c r="CL72" s="207">
        <f>'Result Entry'!CM74</f>
        <v>0</v>
      </c>
      <c r="CM72" s="195">
        <f>'Result Entry'!CN74</f>
        <v>0</v>
      </c>
      <c r="CN72" s="195">
        <f>'Result Entry'!CO74</f>
        <v>0</v>
      </c>
      <c r="CO72" s="208">
        <f>'Result Entry'!CP74</f>
        <v>0</v>
      </c>
      <c r="CP72" s="208">
        <f>'Result Entry'!CQ74</f>
        <v>0</v>
      </c>
      <c r="CQ72" s="212" t="str">
        <f>'Result Entry'!CR74</f>
        <v/>
      </c>
      <c r="CR72" s="194">
        <f>'Result Entry'!CS74</f>
        <v>0</v>
      </c>
      <c r="CS72" s="415">
        <f>'Result Entry'!CT74</f>
        <v>0</v>
      </c>
      <c r="CT72" s="454">
        <f>'Result Entry'!CU74</f>
        <v>0</v>
      </c>
      <c r="CU72" s="195">
        <f>'Result Entry'!CV74</f>
        <v>0</v>
      </c>
      <c r="CV72" s="195">
        <f>'Result Entry'!CW74</f>
        <v>0</v>
      </c>
      <c r="CW72" s="207">
        <f>'Result Entry'!CX74</f>
        <v>0</v>
      </c>
      <c r="CX72" s="195">
        <f>'Result Entry'!CY74</f>
        <v>0</v>
      </c>
      <c r="CY72" s="195">
        <f>'Result Entry'!CZ74</f>
        <v>0</v>
      </c>
      <c r="CZ72" s="195" t="str">
        <f>'Result Entry'!DA74</f>
        <v/>
      </c>
      <c r="DA72" s="195">
        <f>'Result Entry'!DB74</f>
        <v>0</v>
      </c>
      <c r="DB72" s="207">
        <f>'Result Entry'!DC74</f>
        <v>0</v>
      </c>
      <c r="DC72" s="207">
        <f>'Result Entry'!DD74</f>
        <v>0</v>
      </c>
      <c r="DD72" s="195">
        <f>'Result Entry'!DE74</f>
        <v>0</v>
      </c>
      <c r="DE72" s="195">
        <f>'Result Entry'!DF74</f>
        <v>0</v>
      </c>
      <c r="DF72" s="207">
        <f>'Result Entry'!DG74</f>
        <v>0</v>
      </c>
      <c r="DG72" s="195">
        <f>'Result Entry'!DH74</f>
        <v>0</v>
      </c>
      <c r="DH72" s="195">
        <f>'Result Entry'!DI74</f>
        <v>0</v>
      </c>
      <c r="DI72" s="207">
        <f>'Result Entry'!DJ74</f>
        <v>0</v>
      </c>
      <c r="DJ72" s="207">
        <f>'Result Entry'!DK74</f>
        <v>0</v>
      </c>
      <c r="DK72" s="207">
        <f>'Result Entry'!DL74</f>
        <v>0</v>
      </c>
      <c r="DL72" s="208">
        <f>'Result Entry'!DM74</f>
        <v>0</v>
      </c>
      <c r="DM72" s="208">
        <f>'Result Entry'!DN74</f>
        <v>0</v>
      </c>
      <c r="DN72" s="212" t="str">
        <f>'Result Entry'!DO74</f>
        <v/>
      </c>
      <c r="DO72" s="194">
        <f>'Result Entry'!DP74</f>
        <v>0</v>
      </c>
      <c r="DP72" s="195">
        <f>'Result Entry'!DQ74</f>
        <v>0</v>
      </c>
      <c r="DQ72" s="195">
        <f>'Result Entry'!DR74</f>
        <v>0</v>
      </c>
      <c r="DR72" s="195">
        <f>'Result Entry'!DS74</f>
        <v>0</v>
      </c>
      <c r="DS72" s="195">
        <f>'Result Entry'!DT74</f>
        <v>0</v>
      </c>
      <c r="DT72" s="209" t="str">
        <f>'Result Entry'!DU74</f>
        <v/>
      </c>
      <c r="DU72" s="194">
        <f>'Result Entry'!DV74</f>
        <v>0</v>
      </c>
      <c r="DV72" s="195">
        <f>'Result Entry'!DW74</f>
        <v>0</v>
      </c>
      <c r="DW72" s="195">
        <f>'Result Entry'!DX74</f>
        <v>0</v>
      </c>
      <c r="DX72" s="195">
        <f>'Result Entry'!DY74</f>
        <v>0</v>
      </c>
      <c r="DY72" s="195">
        <f>'Result Entry'!DZ74</f>
        <v>0</v>
      </c>
      <c r="DZ72" s="197" t="str">
        <f>'Result Entry'!EA74</f>
        <v/>
      </c>
      <c r="EA72" s="194">
        <f>'Result Entry'!EB74</f>
        <v>0</v>
      </c>
      <c r="EB72" s="195">
        <f>'Result Entry'!EC74</f>
        <v>0</v>
      </c>
      <c r="EC72" s="207">
        <f>'Result Entry'!ED74</f>
        <v>0</v>
      </c>
      <c r="ED72" s="195">
        <f>'Result Entry'!EE74</f>
        <v>0</v>
      </c>
      <c r="EE72" s="207">
        <f>'Result Entry'!EF74</f>
        <v>0</v>
      </c>
      <c r="EF72" s="195">
        <f>'Result Entry'!EG74</f>
        <v>0</v>
      </c>
      <c r="EG72" s="195">
        <f>'Result Entry'!EH74</f>
        <v>0</v>
      </c>
      <c r="EH72" s="207">
        <f>'Result Entry'!EI74</f>
        <v>0</v>
      </c>
      <c r="EI72" s="208">
        <f>'Result Entry'!EJ74</f>
        <v>0</v>
      </c>
      <c r="EJ72" s="212" t="str">
        <f>'Result Entry'!EK74</f>
        <v/>
      </c>
      <c r="EK72" s="194">
        <f>'Result Entry'!EL74</f>
        <v>0</v>
      </c>
      <c r="EL72" s="195">
        <f>'Result Entry'!EM74</f>
        <v>0</v>
      </c>
      <c r="EM72" s="198" t="str">
        <f>'Result Entry'!EN74</f>
        <v/>
      </c>
      <c r="EN72" s="194" t="str">
        <f>'Result Entry'!EO74</f>
        <v/>
      </c>
      <c r="EO72" s="195" t="str">
        <f>'Result Entry'!EP74</f>
        <v/>
      </c>
      <c r="EP72" s="199" t="str">
        <f>'Result Entry'!EQ74</f>
        <v/>
      </c>
      <c r="EQ72" s="195" t="str">
        <f>'Result Entry'!ER74</f>
        <v/>
      </c>
      <c r="ER72" s="195" t="str">
        <f>'Result Entry'!ES74</f>
        <v/>
      </c>
      <c r="ES72" s="195" t="str">
        <f>'Result Entry'!ET74</f>
        <v/>
      </c>
      <c r="ET72" s="196" t="str">
        <f>'Result Entry'!EU74</f>
        <v/>
      </c>
      <c r="EU72" s="200" t="str">
        <f>'Result Entry'!EX74</f>
        <v/>
      </c>
    </row>
    <row r="73" spans="1:151" s="201" customFormat="1" ht="17.25" customHeight="1">
      <c r="A73" s="1267"/>
      <c r="B73" s="194">
        <f t="shared" ref="B73:B106" si="2">IF(F73&gt;0,B72+1,0)</f>
        <v>0</v>
      </c>
      <c r="C73" s="195">
        <f>'Result Entry'!D75</f>
        <v>0</v>
      </c>
      <c r="D73" s="195">
        <f>'Result Entry'!E75</f>
        <v>0</v>
      </c>
      <c r="E73" s="195">
        <f>'Result Entry'!F75</f>
        <v>0</v>
      </c>
      <c r="F73" s="195">
        <f>'Result Entry'!$G75</f>
        <v>0</v>
      </c>
      <c r="G73" s="195">
        <f>'Result Entry'!$H75</f>
        <v>0</v>
      </c>
      <c r="H73" s="195">
        <f>'Result Entry'!I75</f>
        <v>0</v>
      </c>
      <c r="I73" s="195">
        <f>'Result Entry'!J75</f>
        <v>0</v>
      </c>
      <c r="J73" s="413">
        <f>'Result Entry'!K75</f>
        <v>0</v>
      </c>
      <c r="K73" s="422">
        <f>'Result Entry'!L75</f>
        <v>0</v>
      </c>
      <c r="L73" s="195">
        <f>'Result Entry'!M75</f>
        <v>0</v>
      </c>
      <c r="M73" s="195">
        <f>'Result Entry'!N75</f>
        <v>0</v>
      </c>
      <c r="N73" s="207">
        <f>'Result Entry'!O75</f>
        <v>0</v>
      </c>
      <c r="O73" s="195">
        <f>'Result Entry'!P75</f>
        <v>0</v>
      </c>
      <c r="P73" s="207">
        <f>'Result Entry'!Q75</f>
        <v>0</v>
      </c>
      <c r="Q73" s="195">
        <f>'Result Entry'!R75</f>
        <v>0</v>
      </c>
      <c r="R73" s="208">
        <f>'Result Entry'!S75</f>
        <v>0</v>
      </c>
      <c r="S73" s="408">
        <f>'Result Entry'!T75</f>
        <v>0</v>
      </c>
      <c r="T73" s="469" t="str">
        <f>'Result Entry'!U75</f>
        <v/>
      </c>
      <c r="U73" s="469" t="str">
        <f>'Result Entry'!V75</f>
        <v/>
      </c>
      <c r="V73" s="423" t="str">
        <f>IF('Result Entry'!$ES75="Failed","F",IF(AND('Result Entry'!$ES75="supp.",S73&lt;36),"S",'Result Entry'!W75))</f>
        <v/>
      </c>
      <c r="W73" s="422">
        <f>'Result Entry'!X75</f>
        <v>0</v>
      </c>
      <c r="X73" s="195">
        <f>'Result Entry'!Y75</f>
        <v>0</v>
      </c>
      <c r="Y73" s="195">
        <f>'Result Entry'!Z75</f>
        <v>0</v>
      </c>
      <c r="Z73" s="207">
        <f>'Result Entry'!AA75</f>
        <v>0</v>
      </c>
      <c r="AA73" s="195">
        <f>'Result Entry'!AB75</f>
        <v>0</v>
      </c>
      <c r="AB73" s="207">
        <f>'Result Entry'!AC75</f>
        <v>0</v>
      </c>
      <c r="AC73" s="195">
        <f>'Result Entry'!AD75</f>
        <v>0</v>
      </c>
      <c r="AD73" s="208">
        <f>'Result Entry'!AE75</f>
        <v>0</v>
      </c>
      <c r="AE73" s="408">
        <f>'Result Entry'!AF75</f>
        <v>0</v>
      </c>
      <c r="AF73" s="469" t="str">
        <f>'Result Entry'!AG75</f>
        <v/>
      </c>
      <c r="AG73" s="469" t="str">
        <f>'Result Entry'!AH75</f>
        <v/>
      </c>
      <c r="AH73" s="423" t="str">
        <f>IF('Result Entry'!$ES75="Failed","F",IF(AND('Result Entry'!$ES75="supp.",AE73&lt;36),"S",'Result Entry'!AI75))</f>
        <v/>
      </c>
      <c r="AI73" s="422">
        <f>'Result Entry'!AJ75</f>
        <v>0</v>
      </c>
      <c r="AJ73" s="195">
        <f>'Result Entry'!AK75</f>
        <v>0</v>
      </c>
      <c r="AK73" s="195">
        <f>'Result Entry'!AL75</f>
        <v>0</v>
      </c>
      <c r="AL73" s="207">
        <f>'Result Entry'!AM75</f>
        <v>0</v>
      </c>
      <c r="AM73" s="195">
        <f>'Result Entry'!AN75</f>
        <v>0</v>
      </c>
      <c r="AN73" s="207">
        <f>'Result Entry'!AO75</f>
        <v>0</v>
      </c>
      <c r="AO73" s="195">
        <f>'Result Entry'!AP75</f>
        <v>0</v>
      </c>
      <c r="AP73" s="208">
        <f>'Result Entry'!AQ75</f>
        <v>0</v>
      </c>
      <c r="AQ73" s="408">
        <f>'Result Entry'!AR75</f>
        <v>0</v>
      </c>
      <c r="AR73" s="469" t="str">
        <f>'Result Entry'!AS75</f>
        <v/>
      </c>
      <c r="AS73" s="469" t="str">
        <f>'Result Entry'!AT75</f>
        <v/>
      </c>
      <c r="AT73" s="423" t="str">
        <f>IF('Result Entry'!$ES75="Failed","F",IF(AND('Result Entry'!$ES75="supp.",AQ73&lt;36),"S",'Result Entry'!AU75))</f>
        <v/>
      </c>
      <c r="AU73" s="422">
        <f>'Result Entry'!AV75</f>
        <v>0</v>
      </c>
      <c r="AV73" s="195">
        <f>'Result Entry'!AW75</f>
        <v>0</v>
      </c>
      <c r="AW73" s="195">
        <f>'Result Entry'!AX75</f>
        <v>0</v>
      </c>
      <c r="AX73" s="207">
        <f>'Result Entry'!AY75</f>
        <v>0</v>
      </c>
      <c r="AY73" s="195">
        <f>'Result Entry'!AZ75</f>
        <v>0</v>
      </c>
      <c r="AZ73" s="207">
        <f>'Result Entry'!BA75</f>
        <v>0</v>
      </c>
      <c r="BA73" s="195">
        <f>'Result Entry'!BB75</f>
        <v>0</v>
      </c>
      <c r="BB73" s="208">
        <f>'Result Entry'!BC75</f>
        <v>0</v>
      </c>
      <c r="BC73" s="408">
        <f>'Result Entry'!BD75</f>
        <v>0</v>
      </c>
      <c r="BD73" s="469" t="str">
        <f>'Result Entry'!BE75</f>
        <v/>
      </c>
      <c r="BE73" s="469" t="str">
        <f>'Result Entry'!BF75</f>
        <v/>
      </c>
      <c r="BF73" s="423" t="str">
        <f>IF('Result Entry'!$ES75="Failed","F",IF(AND('Result Entry'!$ES75="supp.",BC73&lt;36),"S",'Result Entry'!BG75))</f>
        <v/>
      </c>
      <c r="BG73" s="422">
        <f>'Result Entry'!BH75</f>
        <v>0</v>
      </c>
      <c r="BH73" s="195">
        <f>'Result Entry'!BI75</f>
        <v>0</v>
      </c>
      <c r="BI73" s="195">
        <f>'Result Entry'!BJ75</f>
        <v>0</v>
      </c>
      <c r="BJ73" s="207">
        <f>'Result Entry'!BK75</f>
        <v>0</v>
      </c>
      <c r="BK73" s="195">
        <f>'Result Entry'!BL75</f>
        <v>0</v>
      </c>
      <c r="BL73" s="207">
        <f>'Result Entry'!BM75</f>
        <v>0</v>
      </c>
      <c r="BM73" s="195">
        <f>'Result Entry'!BN75</f>
        <v>0</v>
      </c>
      <c r="BN73" s="208">
        <f>'Result Entry'!BO75</f>
        <v>0</v>
      </c>
      <c r="BO73" s="408">
        <f>'Result Entry'!BP75</f>
        <v>0</v>
      </c>
      <c r="BP73" s="469" t="str">
        <f>'Result Entry'!BQ75</f>
        <v/>
      </c>
      <c r="BQ73" s="469" t="str">
        <f>'Result Entry'!BR75</f>
        <v/>
      </c>
      <c r="BR73" s="423" t="str">
        <f>IF('Result Entry'!$ES75="Failed","F",IF(AND('Result Entry'!$ES75="supp.",BO73&lt;36),"S",'Result Entry'!BS75))</f>
        <v/>
      </c>
      <c r="BS73" s="422">
        <f>'Result Entry'!BT75</f>
        <v>0</v>
      </c>
      <c r="BT73" s="195">
        <f>'Result Entry'!BU75</f>
        <v>0</v>
      </c>
      <c r="BU73" s="195">
        <f>'Result Entry'!BV75</f>
        <v>0</v>
      </c>
      <c r="BV73" s="207">
        <f>'Result Entry'!BW75</f>
        <v>0</v>
      </c>
      <c r="BW73" s="195">
        <f>'Result Entry'!BX75</f>
        <v>0</v>
      </c>
      <c r="BX73" s="207">
        <f>'Result Entry'!BY75</f>
        <v>0</v>
      </c>
      <c r="BY73" s="195">
        <f>'Result Entry'!BZ75</f>
        <v>0</v>
      </c>
      <c r="BZ73" s="208">
        <f>'Result Entry'!CA75</f>
        <v>0</v>
      </c>
      <c r="CA73" s="408">
        <f>'Result Entry'!CB75</f>
        <v>0</v>
      </c>
      <c r="CB73" s="469" t="str">
        <f>'Result Entry'!CC75</f>
        <v/>
      </c>
      <c r="CC73" s="469" t="str">
        <f>'Result Entry'!CD75</f>
        <v/>
      </c>
      <c r="CD73" s="423" t="str">
        <f>IF('Result Entry'!$ES75="Failed","F",IF(AND('Result Entry'!$ES75="supp.",CA73&lt;36),"S",'Result Entry'!CE75))</f>
        <v/>
      </c>
      <c r="CE73" s="194">
        <f>'Result Entry'!CF75</f>
        <v>0</v>
      </c>
      <c r="CF73" s="415">
        <f>'Result Entry'!CG75</f>
        <v>0</v>
      </c>
      <c r="CG73" s="195">
        <f>'Result Entry'!CH75</f>
        <v>0</v>
      </c>
      <c r="CH73" s="207">
        <f>'Result Entry'!CI75</f>
        <v>0</v>
      </c>
      <c r="CI73" s="207">
        <f>'Result Entry'!CJ75</f>
        <v>0</v>
      </c>
      <c r="CJ73" s="195">
        <f>'Result Entry'!CK75</f>
        <v>0</v>
      </c>
      <c r="CK73" s="195">
        <f>'Result Entry'!CL75</f>
        <v>0</v>
      </c>
      <c r="CL73" s="207">
        <f>'Result Entry'!CM75</f>
        <v>0</v>
      </c>
      <c r="CM73" s="195">
        <f>'Result Entry'!CN75</f>
        <v>0</v>
      </c>
      <c r="CN73" s="195">
        <f>'Result Entry'!CO75</f>
        <v>0</v>
      </c>
      <c r="CO73" s="208">
        <f>'Result Entry'!CP75</f>
        <v>0</v>
      </c>
      <c r="CP73" s="208">
        <f>'Result Entry'!CQ75</f>
        <v>0</v>
      </c>
      <c r="CQ73" s="212" t="str">
        <f>'Result Entry'!CR75</f>
        <v/>
      </c>
      <c r="CR73" s="194">
        <f>'Result Entry'!CS75</f>
        <v>0</v>
      </c>
      <c r="CS73" s="415">
        <f>'Result Entry'!CT75</f>
        <v>0</v>
      </c>
      <c r="CT73" s="454">
        <f>'Result Entry'!CU75</f>
        <v>0</v>
      </c>
      <c r="CU73" s="195">
        <f>'Result Entry'!CV75</f>
        <v>0</v>
      </c>
      <c r="CV73" s="195">
        <f>'Result Entry'!CW75</f>
        <v>0</v>
      </c>
      <c r="CW73" s="207">
        <f>'Result Entry'!CX75</f>
        <v>0</v>
      </c>
      <c r="CX73" s="195">
        <f>'Result Entry'!CY75</f>
        <v>0</v>
      </c>
      <c r="CY73" s="195">
        <f>'Result Entry'!CZ75</f>
        <v>0</v>
      </c>
      <c r="CZ73" s="195" t="str">
        <f>'Result Entry'!DA75</f>
        <v/>
      </c>
      <c r="DA73" s="195">
        <f>'Result Entry'!DB75</f>
        <v>0</v>
      </c>
      <c r="DB73" s="207">
        <f>'Result Entry'!DC75</f>
        <v>0</v>
      </c>
      <c r="DC73" s="207">
        <f>'Result Entry'!DD75</f>
        <v>0</v>
      </c>
      <c r="DD73" s="195">
        <f>'Result Entry'!DE75</f>
        <v>0</v>
      </c>
      <c r="DE73" s="195">
        <f>'Result Entry'!DF75</f>
        <v>0</v>
      </c>
      <c r="DF73" s="207">
        <f>'Result Entry'!DG75</f>
        <v>0</v>
      </c>
      <c r="DG73" s="195">
        <f>'Result Entry'!DH75</f>
        <v>0</v>
      </c>
      <c r="DH73" s="195">
        <f>'Result Entry'!DI75</f>
        <v>0</v>
      </c>
      <c r="DI73" s="207">
        <f>'Result Entry'!DJ75</f>
        <v>0</v>
      </c>
      <c r="DJ73" s="207">
        <f>'Result Entry'!DK75</f>
        <v>0</v>
      </c>
      <c r="DK73" s="207">
        <f>'Result Entry'!DL75</f>
        <v>0</v>
      </c>
      <c r="DL73" s="208">
        <f>'Result Entry'!DM75</f>
        <v>0</v>
      </c>
      <c r="DM73" s="208">
        <f>'Result Entry'!DN75</f>
        <v>0</v>
      </c>
      <c r="DN73" s="212" t="str">
        <f>'Result Entry'!DO75</f>
        <v/>
      </c>
      <c r="DO73" s="194">
        <f>'Result Entry'!DP75</f>
        <v>0</v>
      </c>
      <c r="DP73" s="195">
        <f>'Result Entry'!DQ75</f>
        <v>0</v>
      </c>
      <c r="DQ73" s="195">
        <f>'Result Entry'!DR75</f>
        <v>0</v>
      </c>
      <c r="DR73" s="195">
        <f>'Result Entry'!DS75</f>
        <v>0</v>
      </c>
      <c r="DS73" s="195">
        <f>'Result Entry'!DT75</f>
        <v>0</v>
      </c>
      <c r="DT73" s="209" t="str">
        <f>'Result Entry'!DU75</f>
        <v/>
      </c>
      <c r="DU73" s="194">
        <f>'Result Entry'!DV75</f>
        <v>0</v>
      </c>
      <c r="DV73" s="195">
        <f>'Result Entry'!DW75</f>
        <v>0</v>
      </c>
      <c r="DW73" s="195">
        <f>'Result Entry'!DX75</f>
        <v>0</v>
      </c>
      <c r="DX73" s="195">
        <f>'Result Entry'!DY75</f>
        <v>0</v>
      </c>
      <c r="DY73" s="195">
        <f>'Result Entry'!DZ75</f>
        <v>0</v>
      </c>
      <c r="DZ73" s="197" t="str">
        <f>'Result Entry'!EA75</f>
        <v/>
      </c>
      <c r="EA73" s="194">
        <f>'Result Entry'!EB75</f>
        <v>0</v>
      </c>
      <c r="EB73" s="195">
        <f>'Result Entry'!EC75</f>
        <v>0</v>
      </c>
      <c r="EC73" s="207">
        <f>'Result Entry'!ED75</f>
        <v>0</v>
      </c>
      <c r="ED73" s="195">
        <f>'Result Entry'!EE75</f>
        <v>0</v>
      </c>
      <c r="EE73" s="207">
        <f>'Result Entry'!EF75</f>
        <v>0</v>
      </c>
      <c r="EF73" s="195">
        <f>'Result Entry'!EG75</f>
        <v>0</v>
      </c>
      <c r="EG73" s="195">
        <f>'Result Entry'!EH75</f>
        <v>0</v>
      </c>
      <c r="EH73" s="207">
        <f>'Result Entry'!EI75</f>
        <v>0</v>
      </c>
      <c r="EI73" s="208">
        <f>'Result Entry'!EJ75</f>
        <v>0</v>
      </c>
      <c r="EJ73" s="212" t="str">
        <f>'Result Entry'!EK75</f>
        <v/>
      </c>
      <c r="EK73" s="194">
        <f>'Result Entry'!EL75</f>
        <v>0</v>
      </c>
      <c r="EL73" s="195">
        <f>'Result Entry'!EM75</f>
        <v>0</v>
      </c>
      <c r="EM73" s="198" t="str">
        <f>'Result Entry'!EN75</f>
        <v/>
      </c>
      <c r="EN73" s="194" t="str">
        <f>'Result Entry'!EO75</f>
        <v/>
      </c>
      <c r="EO73" s="195" t="str">
        <f>'Result Entry'!EP75</f>
        <v/>
      </c>
      <c r="EP73" s="199" t="str">
        <f>'Result Entry'!EQ75</f>
        <v/>
      </c>
      <c r="EQ73" s="195" t="str">
        <f>'Result Entry'!ER75</f>
        <v/>
      </c>
      <c r="ER73" s="195" t="str">
        <f>'Result Entry'!ES75</f>
        <v/>
      </c>
      <c r="ES73" s="195" t="str">
        <f>'Result Entry'!ET75</f>
        <v/>
      </c>
      <c r="ET73" s="196" t="str">
        <f>'Result Entry'!EU75</f>
        <v/>
      </c>
      <c r="EU73" s="200" t="str">
        <f>'Result Entry'!EX75</f>
        <v/>
      </c>
    </row>
    <row r="74" spans="1:151" s="201" customFormat="1" ht="17.25" customHeight="1">
      <c r="A74" s="1267"/>
      <c r="B74" s="194">
        <f t="shared" si="2"/>
        <v>0</v>
      </c>
      <c r="C74" s="195">
        <f>'Result Entry'!D76</f>
        <v>0</v>
      </c>
      <c r="D74" s="195">
        <f>'Result Entry'!E76</f>
        <v>0</v>
      </c>
      <c r="E74" s="195">
        <f>'Result Entry'!F76</f>
        <v>0</v>
      </c>
      <c r="F74" s="195">
        <f>'Result Entry'!$G76</f>
        <v>0</v>
      </c>
      <c r="G74" s="195">
        <f>'Result Entry'!$H76</f>
        <v>0</v>
      </c>
      <c r="H74" s="195">
        <f>'Result Entry'!I76</f>
        <v>0</v>
      </c>
      <c r="I74" s="195">
        <f>'Result Entry'!J76</f>
        <v>0</v>
      </c>
      <c r="J74" s="413">
        <f>'Result Entry'!K76</f>
        <v>0</v>
      </c>
      <c r="K74" s="422">
        <f>'Result Entry'!L76</f>
        <v>0</v>
      </c>
      <c r="L74" s="195">
        <f>'Result Entry'!M76</f>
        <v>0</v>
      </c>
      <c r="M74" s="195">
        <f>'Result Entry'!N76</f>
        <v>0</v>
      </c>
      <c r="N74" s="207">
        <f>'Result Entry'!O76</f>
        <v>0</v>
      </c>
      <c r="O74" s="195">
        <f>'Result Entry'!P76</f>
        <v>0</v>
      </c>
      <c r="P74" s="207">
        <f>'Result Entry'!Q76</f>
        <v>0</v>
      </c>
      <c r="Q74" s="195">
        <f>'Result Entry'!R76</f>
        <v>0</v>
      </c>
      <c r="R74" s="208">
        <f>'Result Entry'!S76</f>
        <v>0</v>
      </c>
      <c r="S74" s="408">
        <f>'Result Entry'!T76</f>
        <v>0</v>
      </c>
      <c r="T74" s="469" t="str">
        <f>'Result Entry'!U76</f>
        <v/>
      </c>
      <c r="U74" s="469" t="str">
        <f>'Result Entry'!V76</f>
        <v/>
      </c>
      <c r="V74" s="423" t="str">
        <f>IF('Result Entry'!$ES76="Failed","F",IF(AND('Result Entry'!$ES76="supp.",S74&lt;36),"S",'Result Entry'!W76))</f>
        <v/>
      </c>
      <c r="W74" s="422">
        <f>'Result Entry'!X76</f>
        <v>0</v>
      </c>
      <c r="X74" s="195">
        <f>'Result Entry'!Y76</f>
        <v>0</v>
      </c>
      <c r="Y74" s="195">
        <f>'Result Entry'!Z76</f>
        <v>0</v>
      </c>
      <c r="Z74" s="207">
        <f>'Result Entry'!AA76</f>
        <v>0</v>
      </c>
      <c r="AA74" s="195">
        <f>'Result Entry'!AB76</f>
        <v>0</v>
      </c>
      <c r="AB74" s="207">
        <f>'Result Entry'!AC76</f>
        <v>0</v>
      </c>
      <c r="AC74" s="195">
        <f>'Result Entry'!AD76</f>
        <v>0</v>
      </c>
      <c r="AD74" s="208">
        <f>'Result Entry'!AE76</f>
        <v>0</v>
      </c>
      <c r="AE74" s="408">
        <f>'Result Entry'!AF76</f>
        <v>0</v>
      </c>
      <c r="AF74" s="469" t="str">
        <f>'Result Entry'!AG76</f>
        <v/>
      </c>
      <c r="AG74" s="469" t="str">
        <f>'Result Entry'!AH76</f>
        <v/>
      </c>
      <c r="AH74" s="423" t="str">
        <f>IF('Result Entry'!$ES76="Failed","F",IF(AND('Result Entry'!$ES76="supp.",AE74&lt;36),"S",'Result Entry'!AI76))</f>
        <v/>
      </c>
      <c r="AI74" s="422">
        <f>'Result Entry'!AJ76</f>
        <v>0</v>
      </c>
      <c r="AJ74" s="195">
        <f>'Result Entry'!AK76</f>
        <v>0</v>
      </c>
      <c r="AK74" s="195">
        <f>'Result Entry'!AL76</f>
        <v>0</v>
      </c>
      <c r="AL74" s="207">
        <f>'Result Entry'!AM76</f>
        <v>0</v>
      </c>
      <c r="AM74" s="195">
        <f>'Result Entry'!AN76</f>
        <v>0</v>
      </c>
      <c r="AN74" s="207">
        <f>'Result Entry'!AO76</f>
        <v>0</v>
      </c>
      <c r="AO74" s="195">
        <f>'Result Entry'!AP76</f>
        <v>0</v>
      </c>
      <c r="AP74" s="208">
        <f>'Result Entry'!AQ76</f>
        <v>0</v>
      </c>
      <c r="AQ74" s="408">
        <f>'Result Entry'!AR76</f>
        <v>0</v>
      </c>
      <c r="AR74" s="469" t="str">
        <f>'Result Entry'!AS76</f>
        <v/>
      </c>
      <c r="AS74" s="469" t="str">
        <f>'Result Entry'!AT76</f>
        <v/>
      </c>
      <c r="AT74" s="423" t="str">
        <f>IF('Result Entry'!$ES76="Failed","F",IF(AND('Result Entry'!$ES76="supp.",AQ74&lt;36),"S",'Result Entry'!AU76))</f>
        <v/>
      </c>
      <c r="AU74" s="422">
        <f>'Result Entry'!AV76</f>
        <v>0</v>
      </c>
      <c r="AV74" s="195">
        <f>'Result Entry'!AW76</f>
        <v>0</v>
      </c>
      <c r="AW74" s="195">
        <f>'Result Entry'!AX76</f>
        <v>0</v>
      </c>
      <c r="AX74" s="207">
        <f>'Result Entry'!AY76</f>
        <v>0</v>
      </c>
      <c r="AY74" s="195">
        <f>'Result Entry'!AZ76</f>
        <v>0</v>
      </c>
      <c r="AZ74" s="207">
        <f>'Result Entry'!BA76</f>
        <v>0</v>
      </c>
      <c r="BA74" s="195">
        <f>'Result Entry'!BB76</f>
        <v>0</v>
      </c>
      <c r="BB74" s="208">
        <f>'Result Entry'!BC76</f>
        <v>0</v>
      </c>
      <c r="BC74" s="408">
        <f>'Result Entry'!BD76</f>
        <v>0</v>
      </c>
      <c r="BD74" s="469" t="str">
        <f>'Result Entry'!BE76</f>
        <v/>
      </c>
      <c r="BE74" s="469" t="str">
        <f>'Result Entry'!BF76</f>
        <v/>
      </c>
      <c r="BF74" s="423" t="str">
        <f>IF('Result Entry'!$ES76="Failed","F",IF(AND('Result Entry'!$ES76="supp.",BC74&lt;36),"S",'Result Entry'!BG76))</f>
        <v/>
      </c>
      <c r="BG74" s="422">
        <f>'Result Entry'!BH76</f>
        <v>0</v>
      </c>
      <c r="BH74" s="195">
        <f>'Result Entry'!BI76</f>
        <v>0</v>
      </c>
      <c r="BI74" s="195">
        <f>'Result Entry'!BJ76</f>
        <v>0</v>
      </c>
      <c r="BJ74" s="207">
        <f>'Result Entry'!BK76</f>
        <v>0</v>
      </c>
      <c r="BK74" s="195">
        <f>'Result Entry'!BL76</f>
        <v>0</v>
      </c>
      <c r="BL74" s="207">
        <f>'Result Entry'!BM76</f>
        <v>0</v>
      </c>
      <c r="BM74" s="195">
        <f>'Result Entry'!BN76</f>
        <v>0</v>
      </c>
      <c r="BN74" s="208">
        <f>'Result Entry'!BO76</f>
        <v>0</v>
      </c>
      <c r="BO74" s="408">
        <f>'Result Entry'!BP76</f>
        <v>0</v>
      </c>
      <c r="BP74" s="469" t="str">
        <f>'Result Entry'!BQ76</f>
        <v/>
      </c>
      <c r="BQ74" s="469" t="str">
        <f>'Result Entry'!BR76</f>
        <v/>
      </c>
      <c r="BR74" s="423" t="str">
        <f>IF('Result Entry'!$ES76="Failed","F",IF(AND('Result Entry'!$ES76="supp.",BO74&lt;36),"S",'Result Entry'!BS76))</f>
        <v/>
      </c>
      <c r="BS74" s="422">
        <f>'Result Entry'!BT76</f>
        <v>0</v>
      </c>
      <c r="BT74" s="195">
        <f>'Result Entry'!BU76</f>
        <v>0</v>
      </c>
      <c r="BU74" s="195">
        <f>'Result Entry'!BV76</f>
        <v>0</v>
      </c>
      <c r="BV74" s="207">
        <f>'Result Entry'!BW76</f>
        <v>0</v>
      </c>
      <c r="BW74" s="195">
        <f>'Result Entry'!BX76</f>
        <v>0</v>
      </c>
      <c r="BX74" s="207">
        <f>'Result Entry'!BY76</f>
        <v>0</v>
      </c>
      <c r="BY74" s="195">
        <f>'Result Entry'!BZ76</f>
        <v>0</v>
      </c>
      <c r="BZ74" s="208">
        <f>'Result Entry'!CA76</f>
        <v>0</v>
      </c>
      <c r="CA74" s="408">
        <f>'Result Entry'!CB76</f>
        <v>0</v>
      </c>
      <c r="CB74" s="469" t="str">
        <f>'Result Entry'!CC76</f>
        <v/>
      </c>
      <c r="CC74" s="469" t="str">
        <f>'Result Entry'!CD76</f>
        <v/>
      </c>
      <c r="CD74" s="423" t="str">
        <f>IF('Result Entry'!$ES76="Failed","F",IF(AND('Result Entry'!$ES76="supp.",CA74&lt;36),"S",'Result Entry'!CE76))</f>
        <v/>
      </c>
      <c r="CE74" s="194">
        <f>'Result Entry'!CF76</f>
        <v>0</v>
      </c>
      <c r="CF74" s="415">
        <f>'Result Entry'!CG76</f>
        <v>0</v>
      </c>
      <c r="CG74" s="195">
        <f>'Result Entry'!CH76</f>
        <v>0</v>
      </c>
      <c r="CH74" s="207">
        <f>'Result Entry'!CI76</f>
        <v>0</v>
      </c>
      <c r="CI74" s="207">
        <f>'Result Entry'!CJ76</f>
        <v>0</v>
      </c>
      <c r="CJ74" s="195">
        <f>'Result Entry'!CK76</f>
        <v>0</v>
      </c>
      <c r="CK74" s="195">
        <f>'Result Entry'!CL76</f>
        <v>0</v>
      </c>
      <c r="CL74" s="207">
        <f>'Result Entry'!CM76</f>
        <v>0</v>
      </c>
      <c r="CM74" s="195">
        <f>'Result Entry'!CN76</f>
        <v>0</v>
      </c>
      <c r="CN74" s="195">
        <f>'Result Entry'!CO76</f>
        <v>0</v>
      </c>
      <c r="CO74" s="208">
        <f>'Result Entry'!CP76</f>
        <v>0</v>
      </c>
      <c r="CP74" s="208">
        <f>'Result Entry'!CQ76</f>
        <v>0</v>
      </c>
      <c r="CQ74" s="212" t="str">
        <f>'Result Entry'!CR76</f>
        <v/>
      </c>
      <c r="CR74" s="194">
        <f>'Result Entry'!CS76</f>
        <v>0</v>
      </c>
      <c r="CS74" s="415">
        <f>'Result Entry'!CT76</f>
        <v>0</v>
      </c>
      <c r="CT74" s="454">
        <f>'Result Entry'!CU76</f>
        <v>0</v>
      </c>
      <c r="CU74" s="195">
        <f>'Result Entry'!CV76</f>
        <v>0</v>
      </c>
      <c r="CV74" s="195">
        <f>'Result Entry'!CW76</f>
        <v>0</v>
      </c>
      <c r="CW74" s="207">
        <f>'Result Entry'!CX76</f>
        <v>0</v>
      </c>
      <c r="CX74" s="195">
        <f>'Result Entry'!CY76</f>
        <v>0</v>
      </c>
      <c r="CY74" s="195">
        <f>'Result Entry'!CZ76</f>
        <v>0</v>
      </c>
      <c r="CZ74" s="195" t="str">
        <f>'Result Entry'!DA76</f>
        <v/>
      </c>
      <c r="DA74" s="195">
        <f>'Result Entry'!DB76</f>
        <v>0</v>
      </c>
      <c r="DB74" s="207">
        <f>'Result Entry'!DC76</f>
        <v>0</v>
      </c>
      <c r="DC74" s="207">
        <f>'Result Entry'!DD76</f>
        <v>0</v>
      </c>
      <c r="DD74" s="195">
        <f>'Result Entry'!DE76</f>
        <v>0</v>
      </c>
      <c r="DE74" s="195">
        <f>'Result Entry'!DF76</f>
        <v>0</v>
      </c>
      <c r="DF74" s="207">
        <f>'Result Entry'!DG76</f>
        <v>0</v>
      </c>
      <c r="DG74" s="195">
        <f>'Result Entry'!DH76</f>
        <v>0</v>
      </c>
      <c r="DH74" s="195">
        <f>'Result Entry'!DI76</f>
        <v>0</v>
      </c>
      <c r="DI74" s="207">
        <f>'Result Entry'!DJ76</f>
        <v>0</v>
      </c>
      <c r="DJ74" s="207">
        <f>'Result Entry'!DK76</f>
        <v>0</v>
      </c>
      <c r="DK74" s="207">
        <f>'Result Entry'!DL76</f>
        <v>0</v>
      </c>
      <c r="DL74" s="208">
        <f>'Result Entry'!DM76</f>
        <v>0</v>
      </c>
      <c r="DM74" s="208">
        <f>'Result Entry'!DN76</f>
        <v>0</v>
      </c>
      <c r="DN74" s="212" t="str">
        <f>'Result Entry'!DO76</f>
        <v/>
      </c>
      <c r="DO74" s="194">
        <f>'Result Entry'!DP76</f>
        <v>0</v>
      </c>
      <c r="DP74" s="195">
        <f>'Result Entry'!DQ76</f>
        <v>0</v>
      </c>
      <c r="DQ74" s="195">
        <f>'Result Entry'!DR76</f>
        <v>0</v>
      </c>
      <c r="DR74" s="195">
        <f>'Result Entry'!DS76</f>
        <v>0</v>
      </c>
      <c r="DS74" s="195">
        <f>'Result Entry'!DT76</f>
        <v>0</v>
      </c>
      <c r="DT74" s="209" t="str">
        <f>'Result Entry'!DU76</f>
        <v/>
      </c>
      <c r="DU74" s="194">
        <f>'Result Entry'!DV76</f>
        <v>0</v>
      </c>
      <c r="DV74" s="195">
        <f>'Result Entry'!DW76</f>
        <v>0</v>
      </c>
      <c r="DW74" s="195">
        <f>'Result Entry'!DX76</f>
        <v>0</v>
      </c>
      <c r="DX74" s="195">
        <f>'Result Entry'!DY76</f>
        <v>0</v>
      </c>
      <c r="DY74" s="195">
        <f>'Result Entry'!DZ76</f>
        <v>0</v>
      </c>
      <c r="DZ74" s="197" t="str">
        <f>'Result Entry'!EA76</f>
        <v/>
      </c>
      <c r="EA74" s="194">
        <f>'Result Entry'!EB76</f>
        <v>0</v>
      </c>
      <c r="EB74" s="195">
        <f>'Result Entry'!EC76</f>
        <v>0</v>
      </c>
      <c r="EC74" s="207">
        <f>'Result Entry'!ED76</f>
        <v>0</v>
      </c>
      <c r="ED74" s="195">
        <f>'Result Entry'!EE76</f>
        <v>0</v>
      </c>
      <c r="EE74" s="207">
        <f>'Result Entry'!EF76</f>
        <v>0</v>
      </c>
      <c r="EF74" s="195">
        <f>'Result Entry'!EG76</f>
        <v>0</v>
      </c>
      <c r="EG74" s="195">
        <f>'Result Entry'!EH76</f>
        <v>0</v>
      </c>
      <c r="EH74" s="207">
        <f>'Result Entry'!EI76</f>
        <v>0</v>
      </c>
      <c r="EI74" s="208">
        <f>'Result Entry'!EJ76</f>
        <v>0</v>
      </c>
      <c r="EJ74" s="212" t="str">
        <f>'Result Entry'!EK76</f>
        <v/>
      </c>
      <c r="EK74" s="194">
        <f>'Result Entry'!EL76</f>
        <v>0</v>
      </c>
      <c r="EL74" s="195">
        <f>'Result Entry'!EM76</f>
        <v>0</v>
      </c>
      <c r="EM74" s="198" t="str">
        <f>'Result Entry'!EN76</f>
        <v/>
      </c>
      <c r="EN74" s="194" t="str">
        <f>'Result Entry'!EO76</f>
        <v/>
      </c>
      <c r="EO74" s="195" t="str">
        <f>'Result Entry'!EP76</f>
        <v/>
      </c>
      <c r="EP74" s="199" t="str">
        <f>'Result Entry'!EQ76</f>
        <v/>
      </c>
      <c r="EQ74" s="195" t="str">
        <f>'Result Entry'!ER76</f>
        <v/>
      </c>
      <c r="ER74" s="195" t="str">
        <f>'Result Entry'!ES76</f>
        <v/>
      </c>
      <c r="ES74" s="195" t="str">
        <f>'Result Entry'!ET76</f>
        <v/>
      </c>
      <c r="ET74" s="196" t="str">
        <f>'Result Entry'!EU76</f>
        <v/>
      </c>
      <c r="EU74" s="200" t="str">
        <f>'Result Entry'!EX76</f>
        <v/>
      </c>
    </row>
    <row r="75" spans="1:151" s="201" customFormat="1" ht="17.25" customHeight="1">
      <c r="A75" s="1267"/>
      <c r="B75" s="194">
        <f t="shared" si="2"/>
        <v>0</v>
      </c>
      <c r="C75" s="195">
        <f>'Result Entry'!D77</f>
        <v>0</v>
      </c>
      <c r="D75" s="195">
        <f>'Result Entry'!E77</f>
        <v>0</v>
      </c>
      <c r="E75" s="195">
        <f>'Result Entry'!F77</f>
        <v>0</v>
      </c>
      <c r="F75" s="195">
        <f>'Result Entry'!G77</f>
        <v>0</v>
      </c>
      <c r="G75" s="195">
        <f>'Result Entry'!H77</f>
        <v>0</v>
      </c>
      <c r="H75" s="195">
        <f>'Result Entry'!I77</f>
        <v>0</v>
      </c>
      <c r="I75" s="195">
        <f>'Result Entry'!J77</f>
        <v>0</v>
      </c>
      <c r="J75" s="413">
        <f>'Result Entry'!K77</f>
        <v>0</v>
      </c>
      <c r="K75" s="422">
        <f>'Result Entry'!L77</f>
        <v>0</v>
      </c>
      <c r="L75" s="195">
        <f>'Result Entry'!M77</f>
        <v>0</v>
      </c>
      <c r="M75" s="195">
        <f>'Result Entry'!N77</f>
        <v>0</v>
      </c>
      <c r="N75" s="207">
        <f>'Result Entry'!O77</f>
        <v>0</v>
      </c>
      <c r="O75" s="195">
        <f>'Result Entry'!P77</f>
        <v>0</v>
      </c>
      <c r="P75" s="207">
        <f>'Result Entry'!Q77</f>
        <v>0</v>
      </c>
      <c r="Q75" s="195">
        <f>'Result Entry'!R77</f>
        <v>0</v>
      </c>
      <c r="R75" s="208">
        <f>'Result Entry'!S77</f>
        <v>0</v>
      </c>
      <c r="S75" s="408">
        <f>'Result Entry'!T77</f>
        <v>0</v>
      </c>
      <c r="T75" s="469" t="str">
        <f>'Result Entry'!U77</f>
        <v/>
      </c>
      <c r="U75" s="469" t="str">
        <f>'Result Entry'!V77</f>
        <v/>
      </c>
      <c r="V75" s="423" t="str">
        <f>IF('Result Entry'!$ES77="Failed","F",IF(AND('Result Entry'!$ES77="supp.",S75&lt;36),"S",'Result Entry'!W77))</f>
        <v/>
      </c>
      <c r="W75" s="422">
        <f>'Result Entry'!X77</f>
        <v>0</v>
      </c>
      <c r="X75" s="195">
        <f>'Result Entry'!Y77</f>
        <v>0</v>
      </c>
      <c r="Y75" s="195">
        <f>'Result Entry'!Z77</f>
        <v>0</v>
      </c>
      <c r="Z75" s="207">
        <f>'Result Entry'!AA77</f>
        <v>0</v>
      </c>
      <c r="AA75" s="195">
        <f>'Result Entry'!AB77</f>
        <v>0</v>
      </c>
      <c r="AB75" s="207">
        <f>'Result Entry'!AC77</f>
        <v>0</v>
      </c>
      <c r="AC75" s="195">
        <f>'Result Entry'!AD77</f>
        <v>0</v>
      </c>
      <c r="AD75" s="208">
        <f>'Result Entry'!AE77</f>
        <v>0</v>
      </c>
      <c r="AE75" s="408">
        <f>'Result Entry'!AF77</f>
        <v>0</v>
      </c>
      <c r="AF75" s="469" t="str">
        <f>'Result Entry'!AG77</f>
        <v/>
      </c>
      <c r="AG75" s="469" t="str">
        <f>'Result Entry'!AH77</f>
        <v/>
      </c>
      <c r="AH75" s="423" t="str">
        <f>IF('Result Entry'!$ES77="Failed","F",IF(AND('Result Entry'!$ES77="supp.",AE75&lt;36),"S",'Result Entry'!AI77))</f>
        <v/>
      </c>
      <c r="AI75" s="422">
        <f>'Result Entry'!AJ77</f>
        <v>0</v>
      </c>
      <c r="AJ75" s="195">
        <f>'Result Entry'!AK77</f>
        <v>0</v>
      </c>
      <c r="AK75" s="195">
        <f>'Result Entry'!AL77</f>
        <v>0</v>
      </c>
      <c r="AL75" s="207">
        <f>'Result Entry'!AM77</f>
        <v>0</v>
      </c>
      <c r="AM75" s="195">
        <f>'Result Entry'!AN77</f>
        <v>0</v>
      </c>
      <c r="AN75" s="207">
        <f>'Result Entry'!AO77</f>
        <v>0</v>
      </c>
      <c r="AO75" s="195">
        <f>'Result Entry'!AP77</f>
        <v>0</v>
      </c>
      <c r="AP75" s="208">
        <f>'Result Entry'!AQ77</f>
        <v>0</v>
      </c>
      <c r="AQ75" s="408">
        <f>'Result Entry'!AR77</f>
        <v>0</v>
      </c>
      <c r="AR75" s="469" t="str">
        <f>'Result Entry'!AS77</f>
        <v/>
      </c>
      <c r="AS75" s="469" t="str">
        <f>'Result Entry'!AT77</f>
        <v/>
      </c>
      <c r="AT75" s="423" t="str">
        <f>IF('Result Entry'!$ES77="Failed","F",IF(AND('Result Entry'!$ES77="supp.",AQ75&lt;36),"S",'Result Entry'!AU77))</f>
        <v/>
      </c>
      <c r="AU75" s="422">
        <f>'Result Entry'!AV77</f>
        <v>0</v>
      </c>
      <c r="AV75" s="195">
        <f>'Result Entry'!AW77</f>
        <v>0</v>
      </c>
      <c r="AW75" s="195">
        <f>'Result Entry'!AX77</f>
        <v>0</v>
      </c>
      <c r="AX75" s="207">
        <f>'Result Entry'!AY77</f>
        <v>0</v>
      </c>
      <c r="AY75" s="195">
        <f>'Result Entry'!AZ77</f>
        <v>0</v>
      </c>
      <c r="AZ75" s="207">
        <f>'Result Entry'!BA77</f>
        <v>0</v>
      </c>
      <c r="BA75" s="195">
        <f>'Result Entry'!BB77</f>
        <v>0</v>
      </c>
      <c r="BB75" s="208">
        <f>'Result Entry'!BC77</f>
        <v>0</v>
      </c>
      <c r="BC75" s="408">
        <f>'Result Entry'!BD77</f>
        <v>0</v>
      </c>
      <c r="BD75" s="469" t="str">
        <f>'Result Entry'!BE77</f>
        <v/>
      </c>
      <c r="BE75" s="469" t="str">
        <f>'Result Entry'!BF77</f>
        <v/>
      </c>
      <c r="BF75" s="423" t="str">
        <f>IF('Result Entry'!$ES77="Failed","F",IF(AND('Result Entry'!$ES77="supp.",BC75&lt;36),"S",'Result Entry'!BG77))</f>
        <v/>
      </c>
      <c r="BG75" s="422">
        <f>'Result Entry'!BH77</f>
        <v>0</v>
      </c>
      <c r="BH75" s="195">
        <f>'Result Entry'!BI77</f>
        <v>0</v>
      </c>
      <c r="BI75" s="195">
        <f>'Result Entry'!BJ77</f>
        <v>0</v>
      </c>
      <c r="BJ75" s="207">
        <f>'Result Entry'!BK77</f>
        <v>0</v>
      </c>
      <c r="BK75" s="195">
        <f>'Result Entry'!BL77</f>
        <v>0</v>
      </c>
      <c r="BL75" s="207">
        <f>'Result Entry'!BM77</f>
        <v>0</v>
      </c>
      <c r="BM75" s="195">
        <f>'Result Entry'!BN77</f>
        <v>0</v>
      </c>
      <c r="BN75" s="208">
        <f>'Result Entry'!BO77</f>
        <v>0</v>
      </c>
      <c r="BO75" s="408">
        <f>'Result Entry'!BP77</f>
        <v>0</v>
      </c>
      <c r="BP75" s="469" t="str">
        <f>'Result Entry'!BQ77</f>
        <v/>
      </c>
      <c r="BQ75" s="469" t="str">
        <f>'Result Entry'!BR77</f>
        <v/>
      </c>
      <c r="BR75" s="423" t="str">
        <f>IF('Result Entry'!$ES77="Failed","F",IF(AND('Result Entry'!$ES77="supp.",BO75&lt;36),"S",'Result Entry'!BS77))</f>
        <v/>
      </c>
      <c r="BS75" s="422">
        <f>'Result Entry'!BT77</f>
        <v>0</v>
      </c>
      <c r="BT75" s="195">
        <f>'Result Entry'!BU77</f>
        <v>0</v>
      </c>
      <c r="BU75" s="195">
        <f>'Result Entry'!BV77</f>
        <v>0</v>
      </c>
      <c r="BV75" s="207">
        <f>'Result Entry'!BW77</f>
        <v>0</v>
      </c>
      <c r="BW75" s="195">
        <f>'Result Entry'!BX77</f>
        <v>0</v>
      </c>
      <c r="BX75" s="207">
        <f>'Result Entry'!BY77</f>
        <v>0</v>
      </c>
      <c r="BY75" s="195">
        <f>'Result Entry'!BZ77</f>
        <v>0</v>
      </c>
      <c r="BZ75" s="208">
        <f>'Result Entry'!CA77</f>
        <v>0</v>
      </c>
      <c r="CA75" s="408">
        <f>'Result Entry'!CB77</f>
        <v>0</v>
      </c>
      <c r="CB75" s="469" t="str">
        <f>'Result Entry'!CC77</f>
        <v/>
      </c>
      <c r="CC75" s="469" t="str">
        <f>'Result Entry'!CD77</f>
        <v/>
      </c>
      <c r="CD75" s="423" t="str">
        <f>IF('Result Entry'!$ES77="Failed","F",IF(AND('Result Entry'!$ES77="supp.",CA75&lt;36),"S",'Result Entry'!CE77))</f>
        <v/>
      </c>
      <c r="CE75" s="194">
        <f>'Result Entry'!CF77</f>
        <v>0</v>
      </c>
      <c r="CF75" s="415">
        <f>'Result Entry'!CG77</f>
        <v>0</v>
      </c>
      <c r="CG75" s="195">
        <f>'Result Entry'!CH77</f>
        <v>0</v>
      </c>
      <c r="CH75" s="207">
        <f>'Result Entry'!CI77</f>
        <v>0</v>
      </c>
      <c r="CI75" s="207">
        <f>'Result Entry'!CJ77</f>
        <v>0</v>
      </c>
      <c r="CJ75" s="195">
        <f>'Result Entry'!CK77</f>
        <v>0</v>
      </c>
      <c r="CK75" s="195">
        <f>'Result Entry'!CL77</f>
        <v>0</v>
      </c>
      <c r="CL75" s="207">
        <f>'Result Entry'!CM77</f>
        <v>0</v>
      </c>
      <c r="CM75" s="195">
        <f>'Result Entry'!CN77</f>
        <v>0</v>
      </c>
      <c r="CN75" s="195">
        <f>'Result Entry'!CO77</f>
        <v>0</v>
      </c>
      <c r="CO75" s="208">
        <f>'Result Entry'!CP77</f>
        <v>0</v>
      </c>
      <c r="CP75" s="208">
        <f>'Result Entry'!CQ77</f>
        <v>0</v>
      </c>
      <c r="CQ75" s="212" t="str">
        <f>'Result Entry'!CR77</f>
        <v/>
      </c>
      <c r="CR75" s="194">
        <f>'Result Entry'!CS77</f>
        <v>0</v>
      </c>
      <c r="CS75" s="415">
        <f>'Result Entry'!CT77</f>
        <v>0</v>
      </c>
      <c r="CT75" s="454">
        <f>'Result Entry'!CU77</f>
        <v>0</v>
      </c>
      <c r="CU75" s="195">
        <f>'Result Entry'!CV77</f>
        <v>0</v>
      </c>
      <c r="CV75" s="195">
        <f>'Result Entry'!CW77</f>
        <v>0</v>
      </c>
      <c r="CW75" s="207">
        <f>'Result Entry'!CX77</f>
        <v>0</v>
      </c>
      <c r="CX75" s="195">
        <f>'Result Entry'!CY77</f>
        <v>0</v>
      </c>
      <c r="CY75" s="195">
        <f>'Result Entry'!CZ77</f>
        <v>0</v>
      </c>
      <c r="CZ75" s="195" t="str">
        <f>'Result Entry'!DA77</f>
        <v/>
      </c>
      <c r="DA75" s="195">
        <f>'Result Entry'!DB77</f>
        <v>0</v>
      </c>
      <c r="DB75" s="207">
        <f>'Result Entry'!DC77</f>
        <v>0</v>
      </c>
      <c r="DC75" s="207">
        <f>'Result Entry'!DD77</f>
        <v>0</v>
      </c>
      <c r="DD75" s="195">
        <f>'Result Entry'!DE77</f>
        <v>0</v>
      </c>
      <c r="DE75" s="195">
        <f>'Result Entry'!DF77</f>
        <v>0</v>
      </c>
      <c r="DF75" s="207">
        <f>'Result Entry'!DG77</f>
        <v>0</v>
      </c>
      <c r="DG75" s="195">
        <f>'Result Entry'!DH77</f>
        <v>0</v>
      </c>
      <c r="DH75" s="195">
        <f>'Result Entry'!DI77</f>
        <v>0</v>
      </c>
      <c r="DI75" s="207">
        <f>'Result Entry'!DJ77</f>
        <v>0</v>
      </c>
      <c r="DJ75" s="207">
        <f>'Result Entry'!DK77</f>
        <v>0</v>
      </c>
      <c r="DK75" s="207">
        <f>'Result Entry'!DL77</f>
        <v>0</v>
      </c>
      <c r="DL75" s="208">
        <f>'Result Entry'!DM77</f>
        <v>0</v>
      </c>
      <c r="DM75" s="208">
        <f>'Result Entry'!DN77</f>
        <v>0</v>
      </c>
      <c r="DN75" s="212" t="str">
        <f>'Result Entry'!DO77</f>
        <v/>
      </c>
      <c r="DO75" s="194">
        <f>'Result Entry'!DP77</f>
        <v>0</v>
      </c>
      <c r="DP75" s="195">
        <f>'Result Entry'!DQ77</f>
        <v>0</v>
      </c>
      <c r="DQ75" s="195">
        <f>'Result Entry'!DR77</f>
        <v>0</v>
      </c>
      <c r="DR75" s="195">
        <f>'Result Entry'!DS77</f>
        <v>0</v>
      </c>
      <c r="DS75" s="195">
        <f>'Result Entry'!DT77</f>
        <v>0</v>
      </c>
      <c r="DT75" s="209" t="str">
        <f>'Result Entry'!DU77</f>
        <v/>
      </c>
      <c r="DU75" s="194">
        <f>'Result Entry'!DV77</f>
        <v>0</v>
      </c>
      <c r="DV75" s="195">
        <f>'Result Entry'!DW77</f>
        <v>0</v>
      </c>
      <c r="DW75" s="195">
        <f>'Result Entry'!DX77</f>
        <v>0</v>
      </c>
      <c r="DX75" s="195">
        <f>'Result Entry'!DY77</f>
        <v>0</v>
      </c>
      <c r="DY75" s="195">
        <f>'Result Entry'!DZ77</f>
        <v>0</v>
      </c>
      <c r="DZ75" s="197" t="str">
        <f>'Result Entry'!EA77</f>
        <v/>
      </c>
      <c r="EA75" s="194">
        <f>'Result Entry'!EB77</f>
        <v>0</v>
      </c>
      <c r="EB75" s="195">
        <f>'Result Entry'!EC77</f>
        <v>0</v>
      </c>
      <c r="EC75" s="207">
        <f>'Result Entry'!ED77</f>
        <v>0</v>
      </c>
      <c r="ED75" s="195">
        <f>'Result Entry'!EE77</f>
        <v>0</v>
      </c>
      <c r="EE75" s="207">
        <f>'Result Entry'!EF77</f>
        <v>0</v>
      </c>
      <c r="EF75" s="195">
        <f>'Result Entry'!EG77</f>
        <v>0</v>
      </c>
      <c r="EG75" s="195">
        <f>'Result Entry'!EH77</f>
        <v>0</v>
      </c>
      <c r="EH75" s="207">
        <f>'Result Entry'!EI77</f>
        <v>0</v>
      </c>
      <c r="EI75" s="208">
        <f>'Result Entry'!EJ77</f>
        <v>0</v>
      </c>
      <c r="EJ75" s="212" t="str">
        <f>'Result Entry'!EK77</f>
        <v/>
      </c>
      <c r="EK75" s="194">
        <f>'Result Entry'!EL77</f>
        <v>0</v>
      </c>
      <c r="EL75" s="195">
        <f>'Result Entry'!EM77</f>
        <v>0</v>
      </c>
      <c r="EM75" s="198" t="str">
        <f>'Result Entry'!EN77</f>
        <v/>
      </c>
      <c r="EN75" s="194" t="str">
        <f>'Result Entry'!EO77</f>
        <v/>
      </c>
      <c r="EO75" s="195" t="str">
        <f>'Result Entry'!EP77</f>
        <v/>
      </c>
      <c r="EP75" s="199" t="str">
        <f>'Result Entry'!EQ77</f>
        <v/>
      </c>
      <c r="EQ75" s="195" t="str">
        <f>'Result Entry'!ER77</f>
        <v/>
      </c>
      <c r="ER75" s="195" t="str">
        <f>'Result Entry'!ES77</f>
        <v/>
      </c>
      <c r="ES75" s="195" t="str">
        <f>'Result Entry'!ET77</f>
        <v/>
      </c>
      <c r="ET75" s="196" t="str">
        <f>'Result Entry'!EU77</f>
        <v/>
      </c>
      <c r="EU75" s="200" t="str">
        <f>'Result Entry'!EX77</f>
        <v/>
      </c>
    </row>
    <row r="76" spans="1:151" s="201" customFormat="1" ht="17.25" customHeight="1">
      <c r="A76" s="1267"/>
      <c r="B76" s="194">
        <f t="shared" si="2"/>
        <v>0</v>
      </c>
      <c r="C76" s="195">
        <f>'Result Entry'!D78</f>
        <v>0</v>
      </c>
      <c r="D76" s="195">
        <f>'Result Entry'!E78</f>
        <v>0</v>
      </c>
      <c r="E76" s="195">
        <f>'Result Entry'!F78</f>
        <v>0</v>
      </c>
      <c r="F76" s="195">
        <f>'Result Entry'!G78</f>
        <v>0</v>
      </c>
      <c r="G76" s="195">
        <f>'Result Entry'!H78</f>
        <v>0</v>
      </c>
      <c r="H76" s="195">
        <f>'Result Entry'!I78</f>
        <v>0</v>
      </c>
      <c r="I76" s="195">
        <f>'Result Entry'!J78</f>
        <v>0</v>
      </c>
      <c r="J76" s="413">
        <f>'Result Entry'!K78</f>
        <v>0</v>
      </c>
      <c r="K76" s="422">
        <f>'Result Entry'!L78</f>
        <v>0</v>
      </c>
      <c r="L76" s="195">
        <f>'Result Entry'!M78</f>
        <v>0</v>
      </c>
      <c r="M76" s="195">
        <f>'Result Entry'!N78</f>
        <v>0</v>
      </c>
      <c r="N76" s="207">
        <f>'Result Entry'!O78</f>
        <v>0</v>
      </c>
      <c r="O76" s="195">
        <f>'Result Entry'!P78</f>
        <v>0</v>
      </c>
      <c r="P76" s="207">
        <f>'Result Entry'!Q78</f>
        <v>0</v>
      </c>
      <c r="Q76" s="195">
        <f>'Result Entry'!R78</f>
        <v>0</v>
      </c>
      <c r="R76" s="208">
        <f>'Result Entry'!S78</f>
        <v>0</v>
      </c>
      <c r="S76" s="408">
        <f>'Result Entry'!T78</f>
        <v>0</v>
      </c>
      <c r="T76" s="469" t="str">
        <f>'Result Entry'!U78</f>
        <v/>
      </c>
      <c r="U76" s="469" t="str">
        <f>'Result Entry'!V78</f>
        <v/>
      </c>
      <c r="V76" s="423" t="str">
        <f>IF('Result Entry'!$ES78="Failed","F",IF(AND('Result Entry'!$ES78="supp.",S76&lt;36),"S",'Result Entry'!W78))</f>
        <v/>
      </c>
      <c r="W76" s="422">
        <f>'Result Entry'!X78</f>
        <v>0</v>
      </c>
      <c r="X76" s="195">
        <f>'Result Entry'!Y78</f>
        <v>0</v>
      </c>
      <c r="Y76" s="195">
        <f>'Result Entry'!Z78</f>
        <v>0</v>
      </c>
      <c r="Z76" s="207">
        <f>'Result Entry'!AA78</f>
        <v>0</v>
      </c>
      <c r="AA76" s="195">
        <f>'Result Entry'!AB78</f>
        <v>0</v>
      </c>
      <c r="AB76" s="207">
        <f>'Result Entry'!AC78</f>
        <v>0</v>
      </c>
      <c r="AC76" s="195">
        <f>'Result Entry'!AD78</f>
        <v>0</v>
      </c>
      <c r="AD76" s="208">
        <f>'Result Entry'!AE78</f>
        <v>0</v>
      </c>
      <c r="AE76" s="408">
        <f>'Result Entry'!AF78</f>
        <v>0</v>
      </c>
      <c r="AF76" s="469" t="str">
        <f>'Result Entry'!AG78</f>
        <v/>
      </c>
      <c r="AG76" s="469" t="str">
        <f>'Result Entry'!AH78</f>
        <v/>
      </c>
      <c r="AH76" s="423" t="str">
        <f>IF('Result Entry'!$ES78="Failed","F",IF(AND('Result Entry'!$ES78="supp.",AE76&lt;36),"S",'Result Entry'!AI78))</f>
        <v/>
      </c>
      <c r="AI76" s="422">
        <f>'Result Entry'!AJ78</f>
        <v>0</v>
      </c>
      <c r="AJ76" s="195">
        <f>'Result Entry'!AK78</f>
        <v>0</v>
      </c>
      <c r="AK76" s="195">
        <f>'Result Entry'!AL78</f>
        <v>0</v>
      </c>
      <c r="AL76" s="207">
        <f>'Result Entry'!AM78</f>
        <v>0</v>
      </c>
      <c r="AM76" s="195">
        <f>'Result Entry'!AN78</f>
        <v>0</v>
      </c>
      <c r="AN76" s="207">
        <f>'Result Entry'!AO78</f>
        <v>0</v>
      </c>
      <c r="AO76" s="195">
        <f>'Result Entry'!AP78</f>
        <v>0</v>
      </c>
      <c r="AP76" s="208">
        <f>'Result Entry'!AQ78</f>
        <v>0</v>
      </c>
      <c r="AQ76" s="408">
        <f>'Result Entry'!AR78</f>
        <v>0</v>
      </c>
      <c r="AR76" s="469" t="str">
        <f>'Result Entry'!AS78</f>
        <v/>
      </c>
      <c r="AS76" s="469" t="str">
        <f>'Result Entry'!AT78</f>
        <v/>
      </c>
      <c r="AT76" s="423" t="str">
        <f>IF('Result Entry'!$ES78="Failed","F",IF(AND('Result Entry'!$ES78="supp.",AQ76&lt;36),"S",'Result Entry'!AU78))</f>
        <v/>
      </c>
      <c r="AU76" s="422">
        <f>'Result Entry'!AV78</f>
        <v>0</v>
      </c>
      <c r="AV76" s="195">
        <f>'Result Entry'!AW78</f>
        <v>0</v>
      </c>
      <c r="AW76" s="195">
        <f>'Result Entry'!AX78</f>
        <v>0</v>
      </c>
      <c r="AX76" s="207">
        <f>'Result Entry'!AY78</f>
        <v>0</v>
      </c>
      <c r="AY76" s="195">
        <f>'Result Entry'!AZ78</f>
        <v>0</v>
      </c>
      <c r="AZ76" s="207">
        <f>'Result Entry'!BA78</f>
        <v>0</v>
      </c>
      <c r="BA76" s="195">
        <f>'Result Entry'!BB78</f>
        <v>0</v>
      </c>
      <c r="BB76" s="208">
        <f>'Result Entry'!BC78</f>
        <v>0</v>
      </c>
      <c r="BC76" s="408">
        <f>'Result Entry'!BD78</f>
        <v>0</v>
      </c>
      <c r="BD76" s="469" t="str">
        <f>'Result Entry'!BE78</f>
        <v/>
      </c>
      <c r="BE76" s="469" t="str">
        <f>'Result Entry'!BF78</f>
        <v/>
      </c>
      <c r="BF76" s="423" t="str">
        <f>IF('Result Entry'!$ES78="Failed","F",IF(AND('Result Entry'!$ES78="supp.",BC76&lt;36),"S",'Result Entry'!BG78))</f>
        <v/>
      </c>
      <c r="BG76" s="422">
        <f>'Result Entry'!BH78</f>
        <v>0</v>
      </c>
      <c r="BH76" s="195">
        <f>'Result Entry'!BI78</f>
        <v>0</v>
      </c>
      <c r="BI76" s="195">
        <f>'Result Entry'!BJ78</f>
        <v>0</v>
      </c>
      <c r="BJ76" s="207">
        <f>'Result Entry'!BK78</f>
        <v>0</v>
      </c>
      <c r="BK76" s="195">
        <f>'Result Entry'!BL78</f>
        <v>0</v>
      </c>
      <c r="BL76" s="207">
        <f>'Result Entry'!BM78</f>
        <v>0</v>
      </c>
      <c r="BM76" s="195">
        <f>'Result Entry'!BN78</f>
        <v>0</v>
      </c>
      <c r="BN76" s="208">
        <f>'Result Entry'!BO78</f>
        <v>0</v>
      </c>
      <c r="BO76" s="408">
        <f>'Result Entry'!BP78</f>
        <v>0</v>
      </c>
      <c r="BP76" s="469" t="str">
        <f>'Result Entry'!BQ78</f>
        <v/>
      </c>
      <c r="BQ76" s="469" t="str">
        <f>'Result Entry'!BR78</f>
        <v/>
      </c>
      <c r="BR76" s="423" t="str">
        <f>IF('Result Entry'!$ES78="Failed","F",IF(AND('Result Entry'!$ES78="supp.",BO76&lt;36),"S",'Result Entry'!BS78))</f>
        <v/>
      </c>
      <c r="BS76" s="422">
        <f>'Result Entry'!BT78</f>
        <v>0</v>
      </c>
      <c r="BT76" s="195">
        <f>'Result Entry'!BU78</f>
        <v>0</v>
      </c>
      <c r="BU76" s="195">
        <f>'Result Entry'!BV78</f>
        <v>0</v>
      </c>
      <c r="BV76" s="207">
        <f>'Result Entry'!BW78</f>
        <v>0</v>
      </c>
      <c r="BW76" s="195">
        <f>'Result Entry'!BX78</f>
        <v>0</v>
      </c>
      <c r="BX76" s="207">
        <f>'Result Entry'!BY78</f>
        <v>0</v>
      </c>
      <c r="BY76" s="195">
        <f>'Result Entry'!BZ78</f>
        <v>0</v>
      </c>
      <c r="BZ76" s="208">
        <f>'Result Entry'!CA78</f>
        <v>0</v>
      </c>
      <c r="CA76" s="408">
        <f>'Result Entry'!CB78</f>
        <v>0</v>
      </c>
      <c r="CB76" s="469" t="str">
        <f>'Result Entry'!CC78</f>
        <v/>
      </c>
      <c r="CC76" s="469" t="str">
        <f>'Result Entry'!CD78</f>
        <v/>
      </c>
      <c r="CD76" s="423" t="str">
        <f>IF('Result Entry'!$ES78="Failed","F",IF(AND('Result Entry'!$ES78="supp.",CA76&lt;36),"S",'Result Entry'!CE78))</f>
        <v/>
      </c>
      <c r="CE76" s="194">
        <f>'Result Entry'!CF78</f>
        <v>0</v>
      </c>
      <c r="CF76" s="415">
        <f>'Result Entry'!CG78</f>
        <v>0</v>
      </c>
      <c r="CG76" s="195">
        <f>'Result Entry'!CH78</f>
        <v>0</v>
      </c>
      <c r="CH76" s="207">
        <f>'Result Entry'!CI78</f>
        <v>0</v>
      </c>
      <c r="CI76" s="207">
        <f>'Result Entry'!CJ78</f>
        <v>0</v>
      </c>
      <c r="CJ76" s="195">
        <f>'Result Entry'!CK78</f>
        <v>0</v>
      </c>
      <c r="CK76" s="195">
        <f>'Result Entry'!CL78</f>
        <v>0</v>
      </c>
      <c r="CL76" s="207">
        <f>'Result Entry'!CM78</f>
        <v>0</v>
      </c>
      <c r="CM76" s="195">
        <f>'Result Entry'!CN78</f>
        <v>0</v>
      </c>
      <c r="CN76" s="195">
        <f>'Result Entry'!CO78</f>
        <v>0</v>
      </c>
      <c r="CO76" s="208">
        <f>'Result Entry'!CP78</f>
        <v>0</v>
      </c>
      <c r="CP76" s="208">
        <f>'Result Entry'!CQ78</f>
        <v>0</v>
      </c>
      <c r="CQ76" s="212" t="str">
        <f>'Result Entry'!CR78</f>
        <v/>
      </c>
      <c r="CR76" s="194">
        <f>'Result Entry'!CS78</f>
        <v>0</v>
      </c>
      <c r="CS76" s="415">
        <f>'Result Entry'!CT78</f>
        <v>0</v>
      </c>
      <c r="CT76" s="454">
        <f>'Result Entry'!CU78</f>
        <v>0</v>
      </c>
      <c r="CU76" s="195">
        <f>'Result Entry'!CV78</f>
        <v>0</v>
      </c>
      <c r="CV76" s="195">
        <f>'Result Entry'!CW78</f>
        <v>0</v>
      </c>
      <c r="CW76" s="207">
        <f>'Result Entry'!CX78</f>
        <v>0</v>
      </c>
      <c r="CX76" s="195">
        <f>'Result Entry'!CY78</f>
        <v>0</v>
      </c>
      <c r="CY76" s="195">
        <f>'Result Entry'!CZ78</f>
        <v>0</v>
      </c>
      <c r="CZ76" s="195" t="str">
        <f>'Result Entry'!DA78</f>
        <v/>
      </c>
      <c r="DA76" s="195">
        <f>'Result Entry'!DB78</f>
        <v>0</v>
      </c>
      <c r="DB76" s="207">
        <f>'Result Entry'!DC78</f>
        <v>0</v>
      </c>
      <c r="DC76" s="207">
        <f>'Result Entry'!DD78</f>
        <v>0</v>
      </c>
      <c r="DD76" s="195">
        <f>'Result Entry'!DE78</f>
        <v>0</v>
      </c>
      <c r="DE76" s="195">
        <f>'Result Entry'!DF78</f>
        <v>0</v>
      </c>
      <c r="DF76" s="207">
        <f>'Result Entry'!DG78</f>
        <v>0</v>
      </c>
      <c r="DG76" s="195">
        <f>'Result Entry'!DH78</f>
        <v>0</v>
      </c>
      <c r="DH76" s="195">
        <f>'Result Entry'!DI78</f>
        <v>0</v>
      </c>
      <c r="DI76" s="207">
        <f>'Result Entry'!DJ78</f>
        <v>0</v>
      </c>
      <c r="DJ76" s="207">
        <f>'Result Entry'!DK78</f>
        <v>0</v>
      </c>
      <c r="DK76" s="207">
        <f>'Result Entry'!DL78</f>
        <v>0</v>
      </c>
      <c r="DL76" s="208">
        <f>'Result Entry'!DM78</f>
        <v>0</v>
      </c>
      <c r="DM76" s="208">
        <f>'Result Entry'!DN78</f>
        <v>0</v>
      </c>
      <c r="DN76" s="212" t="str">
        <f>'Result Entry'!DO78</f>
        <v/>
      </c>
      <c r="DO76" s="194">
        <f>'Result Entry'!DP78</f>
        <v>0</v>
      </c>
      <c r="DP76" s="195">
        <f>'Result Entry'!DQ78</f>
        <v>0</v>
      </c>
      <c r="DQ76" s="195">
        <f>'Result Entry'!DR78</f>
        <v>0</v>
      </c>
      <c r="DR76" s="195">
        <f>'Result Entry'!DS78</f>
        <v>0</v>
      </c>
      <c r="DS76" s="195">
        <f>'Result Entry'!DT78</f>
        <v>0</v>
      </c>
      <c r="DT76" s="209" t="str">
        <f>'Result Entry'!DU78</f>
        <v/>
      </c>
      <c r="DU76" s="194">
        <f>'Result Entry'!DV78</f>
        <v>0</v>
      </c>
      <c r="DV76" s="195">
        <f>'Result Entry'!DW78</f>
        <v>0</v>
      </c>
      <c r="DW76" s="195">
        <f>'Result Entry'!DX78</f>
        <v>0</v>
      </c>
      <c r="DX76" s="195">
        <f>'Result Entry'!DY78</f>
        <v>0</v>
      </c>
      <c r="DY76" s="195">
        <f>'Result Entry'!DZ78</f>
        <v>0</v>
      </c>
      <c r="DZ76" s="197" t="str">
        <f>'Result Entry'!EA78</f>
        <v/>
      </c>
      <c r="EA76" s="194">
        <f>'Result Entry'!EB78</f>
        <v>0</v>
      </c>
      <c r="EB76" s="195">
        <f>'Result Entry'!EC78</f>
        <v>0</v>
      </c>
      <c r="EC76" s="207">
        <f>'Result Entry'!ED78</f>
        <v>0</v>
      </c>
      <c r="ED76" s="195">
        <f>'Result Entry'!EE78</f>
        <v>0</v>
      </c>
      <c r="EE76" s="207">
        <f>'Result Entry'!EF78</f>
        <v>0</v>
      </c>
      <c r="EF76" s="195">
        <f>'Result Entry'!EG78</f>
        <v>0</v>
      </c>
      <c r="EG76" s="195">
        <f>'Result Entry'!EH78</f>
        <v>0</v>
      </c>
      <c r="EH76" s="207">
        <f>'Result Entry'!EI78</f>
        <v>0</v>
      </c>
      <c r="EI76" s="208">
        <f>'Result Entry'!EJ78</f>
        <v>0</v>
      </c>
      <c r="EJ76" s="212" t="str">
        <f>'Result Entry'!EK78</f>
        <v/>
      </c>
      <c r="EK76" s="194">
        <f>'Result Entry'!EL78</f>
        <v>0</v>
      </c>
      <c r="EL76" s="195">
        <f>'Result Entry'!EM78</f>
        <v>0</v>
      </c>
      <c r="EM76" s="198" t="str">
        <f>'Result Entry'!EN78</f>
        <v/>
      </c>
      <c r="EN76" s="194" t="str">
        <f>'Result Entry'!EO78</f>
        <v/>
      </c>
      <c r="EO76" s="195" t="str">
        <f>'Result Entry'!EP78</f>
        <v/>
      </c>
      <c r="EP76" s="199" t="str">
        <f>'Result Entry'!EQ78</f>
        <v/>
      </c>
      <c r="EQ76" s="195" t="str">
        <f>'Result Entry'!ER78</f>
        <v/>
      </c>
      <c r="ER76" s="195" t="str">
        <f>'Result Entry'!ES78</f>
        <v/>
      </c>
      <c r="ES76" s="195" t="str">
        <f>'Result Entry'!ET78</f>
        <v/>
      </c>
      <c r="ET76" s="196" t="str">
        <f>'Result Entry'!EU78</f>
        <v/>
      </c>
      <c r="EU76" s="200" t="str">
        <f>'Result Entry'!EX78</f>
        <v/>
      </c>
    </row>
    <row r="77" spans="1:151" s="201" customFormat="1" ht="17.25" customHeight="1">
      <c r="A77" s="1267"/>
      <c r="B77" s="194">
        <f t="shared" si="2"/>
        <v>0</v>
      </c>
      <c r="C77" s="195">
        <f>'Result Entry'!D79</f>
        <v>0</v>
      </c>
      <c r="D77" s="195">
        <f>'Result Entry'!E79</f>
        <v>0</v>
      </c>
      <c r="E77" s="195">
        <f>'Result Entry'!F79</f>
        <v>0</v>
      </c>
      <c r="F77" s="195">
        <f>'Result Entry'!G79</f>
        <v>0</v>
      </c>
      <c r="G77" s="195">
        <f>'Result Entry'!H79</f>
        <v>0</v>
      </c>
      <c r="H77" s="195">
        <f>'Result Entry'!I79</f>
        <v>0</v>
      </c>
      <c r="I77" s="195">
        <f>'Result Entry'!J79</f>
        <v>0</v>
      </c>
      <c r="J77" s="413">
        <f>'Result Entry'!K79</f>
        <v>0</v>
      </c>
      <c r="K77" s="422">
        <f>'Result Entry'!L79</f>
        <v>0</v>
      </c>
      <c r="L77" s="195">
        <f>'Result Entry'!M79</f>
        <v>0</v>
      </c>
      <c r="M77" s="195">
        <f>'Result Entry'!N79</f>
        <v>0</v>
      </c>
      <c r="N77" s="207">
        <f>'Result Entry'!O79</f>
        <v>0</v>
      </c>
      <c r="O77" s="195">
        <f>'Result Entry'!P79</f>
        <v>0</v>
      </c>
      <c r="P77" s="207">
        <f>'Result Entry'!Q79</f>
        <v>0</v>
      </c>
      <c r="Q77" s="195">
        <f>'Result Entry'!R79</f>
        <v>0</v>
      </c>
      <c r="R77" s="208">
        <f>'Result Entry'!S79</f>
        <v>0</v>
      </c>
      <c r="S77" s="408">
        <f>'Result Entry'!T79</f>
        <v>0</v>
      </c>
      <c r="T77" s="469" t="str">
        <f>'Result Entry'!U79</f>
        <v/>
      </c>
      <c r="U77" s="469" t="str">
        <f>'Result Entry'!V79</f>
        <v/>
      </c>
      <c r="V77" s="423" t="str">
        <f>IF('Result Entry'!$ES79="Failed","F",IF(AND('Result Entry'!$ES79="supp.",S77&lt;36),"S",'Result Entry'!W79))</f>
        <v/>
      </c>
      <c r="W77" s="422">
        <f>'Result Entry'!X79</f>
        <v>0</v>
      </c>
      <c r="X77" s="195">
        <f>'Result Entry'!Y79</f>
        <v>0</v>
      </c>
      <c r="Y77" s="195">
        <f>'Result Entry'!Z79</f>
        <v>0</v>
      </c>
      <c r="Z77" s="207">
        <f>'Result Entry'!AA79</f>
        <v>0</v>
      </c>
      <c r="AA77" s="195">
        <f>'Result Entry'!AB79</f>
        <v>0</v>
      </c>
      <c r="AB77" s="207">
        <f>'Result Entry'!AC79</f>
        <v>0</v>
      </c>
      <c r="AC77" s="195">
        <f>'Result Entry'!AD79</f>
        <v>0</v>
      </c>
      <c r="AD77" s="208">
        <f>'Result Entry'!AE79</f>
        <v>0</v>
      </c>
      <c r="AE77" s="408">
        <f>'Result Entry'!AF79</f>
        <v>0</v>
      </c>
      <c r="AF77" s="469" t="str">
        <f>'Result Entry'!AG79</f>
        <v/>
      </c>
      <c r="AG77" s="469" t="str">
        <f>'Result Entry'!AH79</f>
        <v/>
      </c>
      <c r="AH77" s="423" t="str">
        <f>IF('Result Entry'!$ES79="Failed","F",IF(AND('Result Entry'!$ES79="supp.",AE77&lt;36),"S",'Result Entry'!AI79))</f>
        <v/>
      </c>
      <c r="AI77" s="422">
        <f>'Result Entry'!AJ79</f>
        <v>0</v>
      </c>
      <c r="AJ77" s="195">
        <f>'Result Entry'!AK79</f>
        <v>0</v>
      </c>
      <c r="AK77" s="195">
        <f>'Result Entry'!AL79</f>
        <v>0</v>
      </c>
      <c r="AL77" s="207">
        <f>'Result Entry'!AM79</f>
        <v>0</v>
      </c>
      <c r="AM77" s="195">
        <f>'Result Entry'!AN79</f>
        <v>0</v>
      </c>
      <c r="AN77" s="207">
        <f>'Result Entry'!AO79</f>
        <v>0</v>
      </c>
      <c r="AO77" s="195">
        <f>'Result Entry'!AP79</f>
        <v>0</v>
      </c>
      <c r="AP77" s="208">
        <f>'Result Entry'!AQ79</f>
        <v>0</v>
      </c>
      <c r="AQ77" s="408">
        <f>'Result Entry'!AR79</f>
        <v>0</v>
      </c>
      <c r="AR77" s="469" t="str">
        <f>'Result Entry'!AS79</f>
        <v/>
      </c>
      <c r="AS77" s="469" t="str">
        <f>'Result Entry'!AT79</f>
        <v/>
      </c>
      <c r="AT77" s="423" t="str">
        <f>IF('Result Entry'!$ES79="Failed","F",IF(AND('Result Entry'!$ES79="supp.",AQ77&lt;36),"S",'Result Entry'!AU79))</f>
        <v/>
      </c>
      <c r="AU77" s="422">
        <f>'Result Entry'!AV79</f>
        <v>0</v>
      </c>
      <c r="AV77" s="195">
        <f>'Result Entry'!AW79</f>
        <v>0</v>
      </c>
      <c r="AW77" s="195">
        <f>'Result Entry'!AX79</f>
        <v>0</v>
      </c>
      <c r="AX77" s="207">
        <f>'Result Entry'!AY79</f>
        <v>0</v>
      </c>
      <c r="AY77" s="195">
        <f>'Result Entry'!AZ79</f>
        <v>0</v>
      </c>
      <c r="AZ77" s="207">
        <f>'Result Entry'!BA79</f>
        <v>0</v>
      </c>
      <c r="BA77" s="195">
        <f>'Result Entry'!BB79</f>
        <v>0</v>
      </c>
      <c r="BB77" s="208">
        <f>'Result Entry'!BC79</f>
        <v>0</v>
      </c>
      <c r="BC77" s="408">
        <f>'Result Entry'!BD79</f>
        <v>0</v>
      </c>
      <c r="BD77" s="469" t="str">
        <f>'Result Entry'!BE79</f>
        <v/>
      </c>
      <c r="BE77" s="469" t="str">
        <f>'Result Entry'!BF79</f>
        <v/>
      </c>
      <c r="BF77" s="423" t="str">
        <f>IF('Result Entry'!$ES79="Failed","F",IF(AND('Result Entry'!$ES79="supp.",BC77&lt;36),"S",'Result Entry'!BG79))</f>
        <v/>
      </c>
      <c r="BG77" s="422">
        <f>'Result Entry'!BH79</f>
        <v>0</v>
      </c>
      <c r="BH77" s="195">
        <f>'Result Entry'!BI79</f>
        <v>0</v>
      </c>
      <c r="BI77" s="195">
        <f>'Result Entry'!BJ79</f>
        <v>0</v>
      </c>
      <c r="BJ77" s="207">
        <f>'Result Entry'!BK79</f>
        <v>0</v>
      </c>
      <c r="BK77" s="195">
        <f>'Result Entry'!BL79</f>
        <v>0</v>
      </c>
      <c r="BL77" s="207">
        <f>'Result Entry'!BM79</f>
        <v>0</v>
      </c>
      <c r="BM77" s="195">
        <f>'Result Entry'!BN79</f>
        <v>0</v>
      </c>
      <c r="BN77" s="208">
        <f>'Result Entry'!BO79</f>
        <v>0</v>
      </c>
      <c r="BO77" s="408">
        <f>'Result Entry'!BP79</f>
        <v>0</v>
      </c>
      <c r="BP77" s="469" t="str">
        <f>'Result Entry'!BQ79</f>
        <v/>
      </c>
      <c r="BQ77" s="469" t="str">
        <f>'Result Entry'!BR79</f>
        <v/>
      </c>
      <c r="BR77" s="423" t="str">
        <f>IF('Result Entry'!$ES79="Failed","F",IF(AND('Result Entry'!$ES79="supp.",BO77&lt;36),"S",'Result Entry'!BS79))</f>
        <v/>
      </c>
      <c r="BS77" s="422">
        <f>'Result Entry'!BT79</f>
        <v>0</v>
      </c>
      <c r="BT77" s="195">
        <f>'Result Entry'!BU79</f>
        <v>0</v>
      </c>
      <c r="BU77" s="195">
        <f>'Result Entry'!BV79</f>
        <v>0</v>
      </c>
      <c r="BV77" s="207">
        <f>'Result Entry'!BW79</f>
        <v>0</v>
      </c>
      <c r="BW77" s="195">
        <f>'Result Entry'!BX79</f>
        <v>0</v>
      </c>
      <c r="BX77" s="207">
        <f>'Result Entry'!BY79</f>
        <v>0</v>
      </c>
      <c r="BY77" s="195">
        <f>'Result Entry'!BZ79</f>
        <v>0</v>
      </c>
      <c r="BZ77" s="208">
        <f>'Result Entry'!CA79</f>
        <v>0</v>
      </c>
      <c r="CA77" s="408">
        <f>'Result Entry'!CB79</f>
        <v>0</v>
      </c>
      <c r="CB77" s="469" t="str">
        <f>'Result Entry'!CC79</f>
        <v/>
      </c>
      <c r="CC77" s="469" t="str">
        <f>'Result Entry'!CD79</f>
        <v/>
      </c>
      <c r="CD77" s="423" t="str">
        <f>IF('Result Entry'!$ES79="Failed","F",IF(AND('Result Entry'!$ES79="supp.",CA77&lt;36),"S",'Result Entry'!CE79))</f>
        <v/>
      </c>
      <c r="CE77" s="194">
        <f>'Result Entry'!CF79</f>
        <v>0</v>
      </c>
      <c r="CF77" s="415">
        <f>'Result Entry'!CG79</f>
        <v>0</v>
      </c>
      <c r="CG77" s="195">
        <f>'Result Entry'!CH79</f>
        <v>0</v>
      </c>
      <c r="CH77" s="207">
        <f>'Result Entry'!CI79</f>
        <v>0</v>
      </c>
      <c r="CI77" s="207">
        <f>'Result Entry'!CJ79</f>
        <v>0</v>
      </c>
      <c r="CJ77" s="195">
        <f>'Result Entry'!CK79</f>
        <v>0</v>
      </c>
      <c r="CK77" s="195">
        <f>'Result Entry'!CL79</f>
        <v>0</v>
      </c>
      <c r="CL77" s="207">
        <f>'Result Entry'!CM79</f>
        <v>0</v>
      </c>
      <c r="CM77" s="195">
        <f>'Result Entry'!CN79</f>
        <v>0</v>
      </c>
      <c r="CN77" s="195">
        <f>'Result Entry'!CO79</f>
        <v>0</v>
      </c>
      <c r="CO77" s="208">
        <f>'Result Entry'!CP79</f>
        <v>0</v>
      </c>
      <c r="CP77" s="208">
        <f>'Result Entry'!CQ79</f>
        <v>0</v>
      </c>
      <c r="CQ77" s="212" t="str">
        <f>'Result Entry'!CR79</f>
        <v/>
      </c>
      <c r="CR77" s="194">
        <f>'Result Entry'!CS79</f>
        <v>0</v>
      </c>
      <c r="CS77" s="415">
        <f>'Result Entry'!CT79</f>
        <v>0</v>
      </c>
      <c r="CT77" s="454">
        <f>'Result Entry'!CU79</f>
        <v>0</v>
      </c>
      <c r="CU77" s="195">
        <f>'Result Entry'!CV79</f>
        <v>0</v>
      </c>
      <c r="CV77" s="195">
        <f>'Result Entry'!CW79</f>
        <v>0</v>
      </c>
      <c r="CW77" s="207">
        <f>'Result Entry'!CX79</f>
        <v>0</v>
      </c>
      <c r="CX77" s="195">
        <f>'Result Entry'!CY79</f>
        <v>0</v>
      </c>
      <c r="CY77" s="195">
        <f>'Result Entry'!CZ79</f>
        <v>0</v>
      </c>
      <c r="CZ77" s="195" t="str">
        <f>'Result Entry'!DA79</f>
        <v/>
      </c>
      <c r="DA77" s="195">
        <f>'Result Entry'!DB79</f>
        <v>0</v>
      </c>
      <c r="DB77" s="207">
        <f>'Result Entry'!DC79</f>
        <v>0</v>
      </c>
      <c r="DC77" s="207">
        <f>'Result Entry'!DD79</f>
        <v>0</v>
      </c>
      <c r="DD77" s="195">
        <f>'Result Entry'!DE79</f>
        <v>0</v>
      </c>
      <c r="DE77" s="195">
        <f>'Result Entry'!DF79</f>
        <v>0</v>
      </c>
      <c r="DF77" s="207">
        <f>'Result Entry'!DG79</f>
        <v>0</v>
      </c>
      <c r="DG77" s="195">
        <f>'Result Entry'!DH79</f>
        <v>0</v>
      </c>
      <c r="DH77" s="195">
        <f>'Result Entry'!DI79</f>
        <v>0</v>
      </c>
      <c r="DI77" s="207">
        <f>'Result Entry'!DJ79</f>
        <v>0</v>
      </c>
      <c r="DJ77" s="207">
        <f>'Result Entry'!DK79</f>
        <v>0</v>
      </c>
      <c r="DK77" s="207">
        <f>'Result Entry'!DL79</f>
        <v>0</v>
      </c>
      <c r="DL77" s="208">
        <f>'Result Entry'!DM79</f>
        <v>0</v>
      </c>
      <c r="DM77" s="208">
        <f>'Result Entry'!DN79</f>
        <v>0</v>
      </c>
      <c r="DN77" s="212" t="str">
        <f>'Result Entry'!DO79</f>
        <v/>
      </c>
      <c r="DO77" s="194">
        <f>'Result Entry'!DP79</f>
        <v>0</v>
      </c>
      <c r="DP77" s="195">
        <f>'Result Entry'!DQ79</f>
        <v>0</v>
      </c>
      <c r="DQ77" s="195">
        <f>'Result Entry'!DR79</f>
        <v>0</v>
      </c>
      <c r="DR77" s="195">
        <f>'Result Entry'!DS79</f>
        <v>0</v>
      </c>
      <c r="DS77" s="195">
        <f>'Result Entry'!DT79</f>
        <v>0</v>
      </c>
      <c r="DT77" s="209" t="str">
        <f>'Result Entry'!DU79</f>
        <v/>
      </c>
      <c r="DU77" s="194">
        <f>'Result Entry'!DV79</f>
        <v>0</v>
      </c>
      <c r="DV77" s="195">
        <f>'Result Entry'!DW79</f>
        <v>0</v>
      </c>
      <c r="DW77" s="195">
        <f>'Result Entry'!DX79</f>
        <v>0</v>
      </c>
      <c r="DX77" s="195">
        <f>'Result Entry'!DY79</f>
        <v>0</v>
      </c>
      <c r="DY77" s="195">
        <f>'Result Entry'!DZ79</f>
        <v>0</v>
      </c>
      <c r="DZ77" s="197" t="str">
        <f>'Result Entry'!EA79</f>
        <v/>
      </c>
      <c r="EA77" s="194">
        <f>'Result Entry'!EB79</f>
        <v>0</v>
      </c>
      <c r="EB77" s="195">
        <f>'Result Entry'!EC79</f>
        <v>0</v>
      </c>
      <c r="EC77" s="207">
        <f>'Result Entry'!ED79</f>
        <v>0</v>
      </c>
      <c r="ED77" s="195">
        <f>'Result Entry'!EE79</f>
        <v>0</v>
      </c>
      <c r="EE77" s="207">
        <f>'Result Entry'!EF79</f>
        <v>0</v>
      </c>
      <c r="EF77" s="195">
        <f>'Result Entry'!EG79</f>
        <v>0</v>
      </c>
      <c r="EG77" s="195">
        <f>'Result Entry'!EH79</f>
        <v>0</v>
      </c>
      <c r="EH77" s="207">
        <f>'Result Entry'!EI79</f>
        <v>0</v>
      </c>
      <c r="EI77" s="208">
        <f>'Result Entry'!EJ79</f>
        <v>0</v>
      </c>
      <c r="EJ77" s="212" t="str">
        <f>'Result Entry'!EK79</f>
        <v/>
      </c>
      <c r="EK77" s="194">
        <f>'Result Entry'!EL79</f>
        <v>0</v>
      </c>
      <c r="EL77" s="195">
        <f>'Result Entry'!EM79</f>
        <v>0</v>
      </c>
      <c r="EM77" s="198" t="str">
        <f>'Result Entry'!EN79</f>
        <v/>
      </c>
      <c r="EN77" s="194" t="str">
        <f>'Result Entry'!EO79</f>
        <v/>
      </c>
      <c r="EO77" s="195" t="str">
        <f>'Result Entry'!EP79</f>
        <v/>
      </c>
      <c r="EP77" s="199" t="str">
        <f>'Result Entry'!EQ79</f>
        <v/>
      </c>
      <c r="EQ77" s="195" t="str">
        <f>'Result Entry'!ER79</f>
        <v/>
      </c>
      <c r="ER77" s="195" t="str">
        <f>'Result Entry'!ES79</f>
        <v/>
      </c>
      <c r="ES77" s="195" t="str">
        <f>'Result Entry'!ET79</f>
        <v/>
      </c>
      <c r="ET77" s="196" t="str">
        <f>'Result Entry'!EU79</f>
        <v/>
      </c>
      <c r="EU77" s="200" t="str">
        <f>'Result Entry'!EX79</f>
        <v/>
      </c>
    </row>
    <row r="78" spans="1:151" s="201" customFormat="1" ht="17.25" customHeight="1">
      <c r="A78" s="1267"/>
      <c r="B78" s="194">
        <f t="shared" si="2"/>
        <v>0</v>
      </c>
      <c r="C78" s="195">
        <f>'Result Entry'!D80</f>
        <v>0</v>
      </c>
      <c r="D78" s="195">
        <f>'Result Entry'!E80</f>
        <v>0</v>
      </c>
      <c r="E78" s="195">
        <f>'Result Entry'!F80</f>
        <v>0</v>
      </c>
      <c r="F78" s="195">
        <f>'Result Entry'!G80</f>
        <v>0</v>
      </c>
      <c r="G78" s="195">
        <f>'Result Entry'!H80</f>
        <v>0</v>
      </c>
      <c r="H78" s="195">
        <f>'Result Entry'!I80</f>
        <v>0</v>
      </c>
      <c r="I78" s="195">
        <f>'Result Entry'!J80</f>
        <v>0</v>
      </c>
      <c r="J78" s="413">
        <f>'Result Entry'!K80</f>
        <v>0</v>
      </c>
      <c r="K78" s="422">
        <f>'Result Entry'!L80</f>
        <v>0</v>
      </c>
      <c r="L78" s="195">
        <f>'Result Entry'!M80</f>
        <v>0</v>
      </c>
      <c r="M78" s="195">
        <f>'Result Entry'!N80</f>
        <v>0</v>
      </c>
      <c r="N78" s="207">
        <f>'Result Entry'!O80</f>
        <v>0</v>
      </c>
      <c r="O78" s="195">
        <f>'Result Entry'!P80</f>
        <v>0</v>
      </c>
      <c r="P78" s="207">
        <f>'Result Entry'!Q80</f>
        <v>0</v>
      </c>
      <c r="Q78" s="195">
        <f>'Result Entry'!R80</f>
        <v>0</v>
      </c>
      <c r="R78" s="208">
        <f>'Result Entry'!S80</f>
        <v>0</v>
      </c>
      <c r="S78" s="408">
        <f>'Result Entry'!T80</f>
        <v>0</v>
      </c>
      <c r="T78" s="469" t="str">
        <f>'Result Entry'!U80</f>
        <v/>
      </c>
      <c r="U78" s="469" t="str">
        <f>'Result Entry'!V80</f>
        <v/>
      </c>
      <c r="V78" s="423" t="str">
        <f>IF('Result Entry'!$ES80="Failed","F",IF(AND('Result Entry'!$ES80="supp.",S78&lt;36),"S",'Result Entry'!W80))</f>
        <v/>
      </c>
      <c r="W78" s="422">
        <f>'Result Entry'!X80</f>
        <v>0</v>
      </c>
      <c r="X78" s="195">
        <f>'Result Entry'!Y80</f>
        <v>0</v>
      </c>
      <c r="Y78" s="195">
        <f>'Result Entry'!Z80</f>
        <v>0</v>
      </c>
      <c r="Z78" s="207">
        <f>'Result Entry'!AA80</f>
        <v>0</v>
      </c>
      <c r="AA78" s="195">
        <f>'Result Entry'!AB80</f>
        <v>0</v>
      </c>
      <c r="AB78" s="207">
        <f>'Result Entry'!AC80</f>
        <v>0</v>
      </c>
      <c r="AC78" s="195">
        <f>'Result Entry'!AD80</f>
        <v>0</v>
      </c>
      <c r="AD78" s="208">
        <f>'Result Entry'!AE80</f>
        <v>0</v>
      </c>
      <c r="AE78" s="408">
        <f>'Result Entry'!AF80</f>
        <v>0</v>
      </c>
      <c r="AF78" s="469" t="str">
        <f>'Result Entry'!AG80</f>
        <v/>
      </c>
      <c r="AG78" s="469" t="str">
        <f>'Result Entry'!AH80</f>
        <v/>
      </c>
      <c r="AH78" s="423" t="str">
        <f>IF('Result Entry'!$ES80="Failed","F",IF(AND('Result Entry'!$ES80="supp.",AE78&lt;36),"S",'Result Entry'!AI80))</f>
        <v/>
      </c>
      <c r="AI78" s="422">
        <f>'Result Entry'!AJ80</f>
        <v>0</v>
      </c>
      <c r="AJ78" s="195">
        <f>'Result Entry'!AK80</f>
        <v>0</v>
      </c>
      <c r="AK78" s="195">
        <f>'Result Entry'!AL80</f>
        <v>0</v>
      </c>
      <c r="AL78" s="207">
        <f>'Result Entry'!AM80</f>
        <v>0</v>
      </c>
      <c r="AM78" s="195">
        <f>'Result Entry'!AN80</f>
        <v>0</v>
      </c>
      <c r="AN78" s="207">
        <f>'Result Entry'!AO80</f>
        <v>0</v>
      </c>
      <c r="AO78" s="195">
        <f>'Result Entry'!AP80</f>
        <v>0</v>
      </c>
      <c r="AP78" s="208">
        <f>'Result Entry'!AQ80</f>
        <v>0</v>
      </c>
      <c r="AQ78" s="408">
        <f>'Result Entry'!AR80</f>
        <v>0</v>
      </c>
      <c r="AR78" s="469" t="str">
        <f>'Result Entry'!AS80</f>
        <v/>
      </c>
      <c r="AS78" s="469" t="str">
        <f>'Result Entry'!AT80</f>
        <v/>
      </c>
      <c r="AT78" s="423" t="str">
        <f>IF('Result Entry'!$ES80="Failed","F",IF(AND('Result Entry'!$ES80="supp.",AQ78&lt;36),"S",'Result Entry'!AU80))</f>
        <v/>
      </c>
      <c r="AU78" s="422">
        <f>'Result Entry'!AV80</f>
        <v>0</v>
      </c>
      <c r="AV78" s="195">
        <f>'Result Entry'!AW80</f>
        <v>0</v>
      </c>
      <c r="AW78" s="195">
        <f>'Result Entry'!AX80</f>
        <v>0</v>
      </c>
      <c r="AX78" s="207">
        <f>'Result Entry'!AY80</f>
        <v>0</v>
      </c>
      <c r="AY78" s="195">
        <f>'Result Entry'!AZ80</f>
        <v>0</v>
      </c>
      <c r="AZ78" s="207">
        <f>'Result Entry'!BA80</f>
        <v>0</v>
      </c>
      <c r="BA78" s="195">
        <f>'Result Entry'!BB80</f>
        <v>0</v>
      </c>
      <c r="BB78" s="208">
        <f>'Result Entry'!BC80</f>
        <v>0</v>
      </c>
      <c r="BC78" s="408">
        <f>'Result Entry'!BD80</f>
        <v>0</v>
      </c>
      <c r="BD78" s="469" t="str">
        <f>'Result Entry'!BE80</f>
        <v/>
      </c>
      <c r="BE78" s="469" t="str">
        <f>'Result Entry'!BF80</f>
        <v/>
      </c>
      <c r="BF78" s="423" t="str">
        <f>IF('Result Entry'!$ES80="Failed","F",IF(AND('Result Entry'!$ES80="supp.",BC78&lt;36),"S",'Result Entry'!BG80))</f>
        <v/>
      </c>
      <c r="BG78" s="422">
        <f>'Result Entry'!BH80</f>
        <v>0</v>
      </c>
      <c r="BH78" s="195">
        <f>'Result Entry'!BI80</f>
        <v>0</v>
      </c>
      <c r="BI78" s="195">
        <f>'Result Entry'!BJ80</f>
        <v>0</v>
      </c>
      <c r="BJ78" s="207">
        <f>'Result Entry'!BK80</f>
        <v>0</v>
      </c>
      <c r="BK78" s="195">
        <f>'Result Entry'!BL80</f>
        <v>0</v>
      </c>
      <c r="BL78" s="207">
        <f>'Result Entry'!BM80</f>
        <v>0</v>
      </c>
      <c r="BM78" s="195">
        <f>'Result Entry'!BN80</f>
        <v>0</v>
      </c>
      <c r="BN78" s="208">
        <f>'Result Entry'!BO80</f>
        <v>0</v>
      </c>
      <c r="BO78" s="408">
        <f>'Result Entry'!BP80</f>
        <v>0</v>
      </c>
      <c r="BP78" s="469" t="str">
        <f>'Result Entry'!BQ80</f>
        <v/>
      </c>
      <c r="BQ78" s="469" t="str">
        <f>'Result Entry'!BR80</f>
        <v/>
      </c>
      <c r="BR78" s="423" t="str">
        <f>IF('Result Entry'!$ES80="Failed","F",IF(AND('Result Entry'!$ES80="supp.",BO78&lt;36),"S",'Result Entry'!BS80))</f>
        <v/>
      </c>
      <c r="BS78" s="422">
        <f>'Result Entry'!BT80</f>
        <v>0</v>
      </c>
      <c r="BT78" s="195">
        <f>'Result Entry'!BU80</f>
        <v>0</v>
      </c>
      <c r="BU78" s="195">
        <f>'Result Entry'!BV80</f>
        <v>0</v>
      </c>
      <c r="BV78" s="207">
        <f>'Result Entry'!BW80</f>
        <v>0</v>
      </c>
      <c r="BW78" s="195">
        <f>'Result Entry'!BX80</f>
        <v>0</v>
      </c>
      <c r="BX78" s="207">
        <f>'Result Entry'!BY80</f>
        <v>0</v>
      </c>
      <c r="BY78" s="195">
        <f>'Result Entry'!BZ80</f>
        <v>0</v>
      </c>
      <c r="BZ78" s="208">
        <f>'Result Entry'!CA80</f>
        <v>0</v>
      </c>
      <c r="CA78" s="408">
        <f>'Result Entry'!CB80</f>
        <v>0</v>
      </c>
      <c r="CB78" s="469" t="str">
        <f>'Result Entry'!CC80</f>
        <v/>
      </c>
      <c r="CC78" s="469" t="str">
        <f>'Result Entry'!CD80</f>
        <v/>
      </c>
      <c r="CD78" s="423" t="str">
        <f>IF('Result Entry'!$ES80="Failed","F",IF(AND('Result Entry'!$ES80="supp.",CA78&lt;36),"S",'Result Entry'!CE80))</f>
        <v/>
      </c>
      <c r="CE78" s="194">
        <f>'Result Entry'!CF80</f>
        <v>0</v>
      </c>
      <c r="CF78" s="415">
        <f>'Result Entry'!CG80</f>
        <v>0</v>
      </c>
      <c r="CG78" s="195">
        <f>'Result Entry'!CH80</f>
        <v>0</v>
      </c>
      <c r="CH78" s="207">
        <f>'Result Entry'!CI80</f>
        <v>0</v>
      </c>
      <c r="CI78" s="207">
        <f>'Result Entry'!CJ80</f>
        <v>0</v>
      </c>
      <c r="CJ78" s="195">
        <f>'Result Entry'!CK80</f>
        <v>0</v>
      </c>
      <c r="CK78" s="195">
        <f>'Result Entry'!CL80</f>
        <v>0</v>
      </c>
      <c r="CL78" s="207">
        <f>'Result Entry'!CM80</f>
        <v>0</v>
      </c>
      <c r="CM78" s="195">
        <f>'Result Entry'!CN80</f>
        <v>0</v>
      </c>
      <c r="CN78" s="195">
        <f>'Result Entry'!CO80</f>
        <v>0</v>
      </c>
      <c r="CO78" s="208">
        <f>'Result Entry'!CP80</f>
        <v>0</v>
      </c>
      <c r="CP78" s="208">
        <f>'Result Entry'!CQ80</f>
        <v>0</v>
      </c>
      <c r="CQ78" s="212" t="str">
        <f>'Result Entry'!CR80</f>
        <v/>
      </c>
      <c r="CR78" s="194">
        <f>'Result Entry'!CS80</f>
        <v>0</v>
      </c>
      <c r="CS78" s="415">
        <f>'Result Entry'!CT80</f>
        <v>0</v>
      </c>
      <c r="CT78" s="454">
        <f>'Result Entry'!CU80</f>
        <v>0</v>
      </c>
      <c r="CU78" s="195">
        <f>'Result Entry'!CV80</f>
        <v>0</v>
      </c>
      <c r="CV78" s="195">
        <f>'Result Entry'!CW80</f>
        <v>0</v>
      </c>
      <c r="CW78" s="207">
        <f>'Result Entry'!CX80</f>
        <v>0</v>
      </c>
      <c r="CX78" s="195">
        <f>'Result Entry'!CY80</f>
        <v>0</v>
      </c>
      <c r="CY78" s="195">
        <f>'Result Entry'!CZ80</f>
        <v>0</v>
      </c>
      <c r="CZ78" s="195" t="str">
        <f>'Result Entry'!DA80</f>
        <v/>
      </c>
      <c r="DA78" s="195">
        <f>'Result Entry'!DB80</f>
        <v>0</v>
      </c>
      <c r="DB78" s="207">
        <f>'Result Entry'!DC80</f>
        <v>0</v>
      </c>
      <c r="DC78" s="207">
        <f>'Result Entry'!DD80</f>
        <v>0</v>
      </c>
      <c r="DD78" s="195">
        <f>'Result Entry'!DE80</f>
        <v>0</v>
      </c>
      <c r="DE78" s="195">
        <f>'Result Entry'!DF80</f>
        <v>0</v>
      </c>
      <c r="DF78" s="207">
        <f>'Result Entry'!DG80</f>
        <v>0</v>
      </c>
      <c r="DG78" s="195">
        <f>'Result Entry'!DH80</f>
        <v>0</v>
      </c>
      <c r="DH78" s="195">
        <f>'Result Entry'!DI80</f>
        <v>0</v>
      </c>
      <c r="DI78" s="207">
        <f>'Result Entry'!DJ80</f>
        <v>0</v>
      </c>
      <c r="DJ78" s="207">
        <f>'Result Entry'!DK80</f>
        <v>0</v>
      </c>
      <c r="DK78" s="207">
        <f>'Result Entry'!DL80</f>
        <v>0</v>
      </c>
      <c r="DL78" s="208">
        <f>'Result Entry'!DM80</f>
        <v>0</v>
      </c>
      <c r="DM78" s="208">
        <f>'Result Entry'!DN80</f>
        <v>0</v>
      </c>
      <c r="DN78" s="212" t="str">
        <f>'Result Entry'!DO80</f>
        <v/>
      </c>
      <c r="DO78" s="194">
        <f>'Result Entry'!DP80</f>
        <v>0</v>
      </c>
      <c r="DP78" s="195">
        <f>'Result Entry'!DQ80</f>
        <v>0</v>
      </c>
      <c r="DQ78" s="195">
        <f>'Result Entry'!DR80</f>
        <v>0</v>
      </c>
      <c r="DR78" s="195">
        <f>'Result Entry'!DS80</f>
        <v>0</v>
      </c>
      <c r="DS78" s="195">
        <f>'Result Entry'!DT80</f>
        <v>0</v>
      </c>
      <c r="DT78" s="209" t="str">
        <f>'Result Entry'!DU80</f>
        <v/>
      </c>
      <c r="DU78" s="194">
        <f>'Result Entry'!DV80</f>
        <v>0</v>
      </c>
      <c r="DV78" s="195">
        <f>'Result Entry'!DW80</f>
        <v>0</v>
      </c>
      <c r="DW78" s="195">
        <f>'Result Entry'!DX80</f>
        <v>0</v>
      </c>
      <c r="DX78" s="195">
        <f>'Result Entry'!DY80</f>
        <v>0</v>
      </c>
      <c r="DY78" s="195">
        <f>'Result Entry'!DZ80</f>
        <v>0</v>
      </c>
      <c r="DZ78" s="197" t="str">
        <f>'Result Entry'!EA80</f>
        <v/>
      </c>
      <c r="EA78" s="194">
        <f>'Result Entry'!EB80</f>
        <v>0</v>
      </c>
      <c r="EB78" s="195">
        <f>'Result Entry'!EC80</f>
        <v>0</v>
      </c>
      <c r="EC78" s="207">
        <f>'Result Entry'!ED80</f>
        <v>0</v>
      </c>
      <c r="ED78" s="195">
        <f>'Result Entry'!EE80</f>
        <v>0</v>
      </c>
      <c r="EE78" s="207">
        <f>'Result Entry'!EF80</f>
        <v>0</v>
      </c>
      <c r="EF78" s="195">
        <f>'Result Entry'!EG80</f>
        <v>0</v>
      </c>
      <c r="EG78" s="195">
        <f>'Result Entry'!EH80</f>
        <v>0</v>
      </c>
      <c r="EH78" s="207">
        <f>'Result Entry'!EI80</f>
        <v>0</v>
      </c>
      <c r="EI78" s="208">
        <f>'Result Entry'!EJ80</f>
        <v>0</v>
      </c>
      <c r="EJ78" s="212" t="str">
        <f>'Result Entry'!EK80</f>
        <v/>
      </c>
      <c r="EK78" s="194">
        <f>'Result Entry'!EL80</f>
        <v>0</v>
      </c>
      <c r="EL78" s="195">
        <f>'Result Entry'!EM80</f>
        <v>0</v>
      </c>
      <c r="EM78" s="198" t="str">
        <f>'Result Entry'!EN80</f>
        <v/>
      </c>
      <c r="EN78" s="194" t="str">
        <f>'Result Entry'!EO80</f>
        <v/>
      </c>
      <c r="EO78" s="195" t="str">
        <f>'Result Entry'!EP80</f>
        <v/>
      </c>
      <c r="EP78" s="199" t="str">
        <f>'Result Entry'!EQ80</f>
        <v/>
      </c>
      <c r="EQ78" s="195" t="str">
        <f>'Result Entry'!ER80</f>
        <v/>
      </c>
      <c r="ER78" s="195" t="str">
        <f>'Result Entry'!ES80</f>
        <v/>
      </c>
      <c r="ES78" s="195" t="str">
        <f>'Result Entry'!ET80</f>
        <v/>
      </c>
      <c r="ET78" s="196" t="str">
        <f>'Result Entry'!EU80</f>
        <v/>
      </c>
      <c r="EU78" s="200" t="str">
        <f>'Result Entry'!EX80</f>
        <v/>
      </c>
    </row>
    <row r="79" spans="1:151" s="201" customFormat="1" ht="17.25" customHeight="1">
      <c r="A79" s="1267"/>
      <c r="B79" s="194">
        <f t="shared" si="2"/>
        <v>0</v>
      </c>
      <c r="C79" s="195">
        <f>'Result Entry'!D81</f>
        <v>0</v>
      </c>
      <c r="D79" s="195">
        <f>'Result Entry'!E81</f>
        <v>0</v>
      </c>
      <c r="E79" s="195">
        <f>'Result Entry'!F81</f>
        <v>0</v>
      </c>
      <c r="F79" s="195">
        <f>'Result Entry'!G81</f>
        <v>0</v>
      </c>
      <c r="G79" s="195">
        <f>'Result Entry'!H81</f>
        <v>0</v>
      </c>
      <c r="H79" s="195">
        <f>'Result Entry'!I81</f>
        <v>0</v>
      </c>
      <c r="I79" s="195">
        <f>'Result Entry'!J81</f>
        <v>0</v>
      </c>
      <c r="J79" s="413">
        <f>'Result Entry'!K81</f>
        <v>0</v>
      </c>
      <c r="K79" s="422">
        <f>'Result Entry'!L81</f>
        <v>0</v>
      </c>
      <c r="L79" s="195">
        <f>'Result Entry'!M81</f>
        <v>0</v>
      </c>
      <c r="M79" s="195">
        <f>'Result Entry'!N81</f>
        <v>0</v>
      </c>
      <c r="N79" s="207">
        <f>'Result Entry'!O81</f>
        <v>0</v>
      </c>
      <c r="O79" s="195">
        <f>'Result Entry'!P81</f>
        <v>0</v>
      </c>
      <c r="P79" s="207">
        <f>'Result Entry'!Q81</f>
        <v>0</v>
      </c>
      <c r="Q79" s="195">
        <f>'Result Entry'!R81</f>
        <v>0</v>
      </c>
      <c r="R79" s="208">
        <f>'Result Entry'!S81</f>
        <v>0</v>
      </c>
      <c r="S79" s="408">
        <f>'Result Entry'!T81</f>
        <v>0</v>
      </c>
      <c r="T79" s="469" t="str">
        <f>'Result Entry'!U81</f>
        <v/>
      </c>
      <c r="U79" s="469" t="str">
        <f>'Result Entry'!V81</f>
        <v/>
      </c>
      <c r="V79" s="423" t="str">
        <f>IF('Result Entry'!$ES81="Failed","F",IF(AND('Result Entry'!$ES81="supp.",S79&lt;36),"S",'Result Entry'!W81))</f>
        <v/>
      </c>
      <c r="W79" s="422">
        <f>'Result Entry'!X81</f>
        <v>0</v>
      </c>
      <c r="X79" s="195">
        <f>'Result Entry'!Y81</f>
        <v>0</v>
      </c>
      <c r="Y79" s="195">
        <f>'Result Entry'!Z81</f>
        <v>0</v>
      </c>
      <c r="Z79" s="207">
        <f>'Result Entry'!AA81</f>
        <v>0</v>
      </c>
      <c r="AA79" s="195">
        <f>'Result Entry'!AB81</f>
        <v>0</v>
      </c>
      <c r="AB79" s="207">
        <f>'Result Entry'!AC81</f>
        <v>0</v>
      </c>
      <c r="AC79" s="195">
        <f>'Result Entry'!AD81</f>
        <v>0</v>
      </c>
      <c r="AD79" s="208">
        <f>'Result Entry'!AE81</f>
        <v>0</v>
      </c>
      <c r="AE79" s="408">
        <f>'Result Entry'!AF81</f>
        <v>0</v>
      </c>
      <c r="AF79" s="469" t="str">
        <f>'Result Entry'!AG81</f>
        <v/>
      </c>
      <c r="AG79" s="469" t="str">
        <f>'Result Entry'!AH81</f>
        <v/>
      </c>
      <c r="AH79" s="423" t="str">
        <f>IF('Result Entry'!$ES81="Failed","F",IF(AND('Result Entry'!$ES81="supp.",AE79&lt;36),"S",'Result Entry'!AI81))</f>
        <v/>
      </c>
      <c r="AI79" s="422">
        <f>'Result Entry'!AJ81</f>
        <v>0</v>
      </c>
      <c r="AJ79" s="195">
        <f>'Result Entry'!AK81</f>
        <v>0</v>
      </c>
      <c r="AK79" s="195">
        <f>'Result Entry'!AL81</f>
        <v>0</v>
      </c>
      <c r="AL79" s="207">
        <f>'Result Entry'!AM81</f>
        <v>0</v>
      </c>
      <c r="AM79" s="195">
        <f>'Result Entry'!AN81</f>
        <v>0</v>
      </c>
      <c r="AN79" s="207">
        <f>'Result Entry'!AO81</f>
        <v>0</v>
      </c>
      <c r="AO79" s="195">
        <f>'Result Entry'!AP81</f>
        <v>0</v>
      </c>
      <c r="AP79" s="208">
        <f>'Result Entry'!AQ81</f>
        <v>0</v>
      </c>
      <c r="AQ79" s="408">
        <f>'Result Entry'!AR81</f>
        <v>0</v>
      </c>
      <c r="AR79" s="469" t="str">
        <f>'Result Entry'!AS81</f>
        <v/>
      </c>
      <c r="AS79" s="469" t="str">
        <f>'Result Entry'!AT81</f>
        <v/>
      </c>
      <c r="AT79" s="423" t="str">
        <f>IF('Result Entry'!$ES81="Failed","F",IF(AND('Result Entry'!$ES81="supp.",AQ79&lt;36),"S",'Result Entry'!AU81))</f>
        <v/>
      </c>
      <c r="AU79" s="422">
        <f>'Result Entry'!AV81</f>
        <v>0</v>
      </c>
      <c r="AV79" s="195">
        <f>'Result Entry'!AW81</f>
        <v>0</v>
      </c>
      <c r="AW79" s="195">
        <f>'Result Entry'!AX81</f>
        <v>0</v>
      </c>
      <c r="AX79" s="207">
        <f>'Result Entry'!AY81</f>
        <v>0</v>
      </c>
      <c r="AY79" s="195">
        <f>'Result Entry'!AZ81</f>
        <v>0</v>
      </c>
      <c r="AZ79" s="207">
        <f>'Result Entry'!BA81</f>
        <v>0</v>
      </c>
      <c r="BA79" s="195">
        <f>'Result Entry'!BB81</f>
        <v>0</v>
      </c>
      <c r="BB79" s="208">
        <f>'Result Entry'!BC81</f>
        <v>0</v>
      </c>
      <c r="BC79" s="408">
        <f>'Result Entry'!BD81</f>
        <v>0</v>
      </c>
      <c r="BD79" s="469" t="str">
        <f>'Result Entry'!BE81</f>
        <v/>
      </c>
      <c r="BE79" s="469" t="str">
        <f>'Result Entry'!BF81</f>
        <v/>
      </c>
      <c r="BF79" s="423" t="str">
        <f>IF('Result Entry'!$ES81="Failed","F",IF(AND('Result Entry'!$ES81="supp.",BC79&lt;36),"S",'Result Entry'!BG81))</f>
        <v/>
      </c>
      <c r="BG79" s="422">
        <f>'Result Entry'!BH81</f>
        <v>0</v>
      </c>
      <c r="BH79" s="195">
        <f>'Result Entry'!BI81</f>
        <v>0</v>
      </c>
      <c r="BI79" s="195">
        <f>'Result Entry'!BJ81</f>
        <v>0</v>
      </c>
      <c r="BJ79" s="207">
        <f>'Result Entry'!BK81</f>
        <v>0</v>
      </c>
      <c r="BK79" s="195">
        <f>'Result Entry'!BL81</f>
        <v>0</v>
      </c>
      <c r="BL79" s="207">
        <f>'Result Entry'!BM81</f>
        <v>0</v>
      </c>
      <c r="BM79" s="195">
        <f>'Result Entry'!BN81</f>
        <v>0</v>
      </c>
      <c r="BN79" s="208">
        <f>'Result Entry'!BO81</f>
        <v>0</v>
      </c>
      <c r="BO79" s="408">
        <f>'Result Entry'!BP81</f>
        <v>0</v>
      </c>
      <c r="BP79" s="469" t="str">
        <f>'Result Entry'!BQ81</f>
        <v/>
      </c>
      <c r="BQ79" s="469" t="str">
        <f>'Result Entry'!BR81</f>
        <v/>
      </c>
      <c r="BR79" s="423" t="str">
        <f>IF('Result Entry'!$ES81="Failed","F",IF(AND('Result Entry'!$ES81="supp.",BO79&lt;36),"S",'Result Entry'!BS81))</f>
        <v/>
      </c>
      <c r="BS79" s="422">
        <f>'Result Entry'!BT81</f>
        <v>0</v>
      </c>
      <c r="BT79" s="195">
        <f>'Result Entry'!BU81</f>
        <v>0</v>
      </c>
      <c r="BU79" s="195">
        <f>'Result Entry'!BV81</f>
        <v>0</v>
      </c>
      <c r="BV79" s="207">
        <f>'Result Entry'!BW81</f>
        <v>0</v>
      </c>
      <c r="BW79" s="195">
        <f>'Result Entry'!BX81</f>
        <v>0</v>
      </c>
      <c r="BX79" s="207">
        <f>'Result Entry'!BY81</f>
        <v>0</v>
      </c>
      <c r="BY79" s="195">
        <f>'Result Entry'!BZ81</f>
        <v>0</v>
      </c>
      <c r="BZ79" s="208">
        <f>'Result Entry'!CA81</f>
        <v>0</v>
      </c>
      <c r="CA79" s="408">
        <f>'Result Entry'!CB81</f>
        <v>0</v>
      </c>
      <c r="CB79" s="469" t="str">
        <f>'Result Entry'!CC81</f>
        <v/>
      </c>
      <c r="CC79" s="469" t="str">
        <f>'Result Entry'!CD81</f>
        <v/>
      </c>
      <c r="CD79" s="423" t="str">
        <f>IF('Result Entry'!$ES81="Failed","F",IF(AND('Result Entry'!$ES81="supp.",CA79&lt;36),"S",'Result Entry'!CE81))</f>
        <v/>
      </c>
      <c r="CE79" s="194">
        <f>'Result Entry'!CF81</f>
        <v>0</v>
      </c>
      <c r="CF79" s="415">
        <f>'Result Entry'!CG81</f>
        <v>0</v>
      </c>
      <c r="CG79" s="195">
        <f>'Result Entry'!CH81</f>
        <v>0</v>
      </c>
      <c r="CH79" s="207">
        <f>'Result Entry'!CI81</f>
        <v>0</v>
      </c>
      <c r="CI79" s="207">
        <f>'Result Entry'!CJ81</f>
        <v>0</v>
      </c>
      <c r="CJ79" s="195">
        <f>'Result Entry'!CK81</f>
        <v>0</v>
      </c>
      <c r="CK79" s="195">
        <f>'Result Entry'!CL81</f>
        <v>0</v>
      </c>
      <c r="CL79" s="207">
        <f>'Result Entry'!CM81</f>
        <v>0</v>
      </c>
      <c r="CM79" s="195">
        <f>'Result Entry'!CN81</f>
        <v>0</v>
      </c>
      <c r="CN79" s="195">
        <f>'Result Entry'!CO81</f>
        <v>0</v>
      </c>
      <c r="CO79" s="208">
        <f>'Result Entry'!CP81</f>
        <v>0</v>
      </c>
      <c r="CP79" s="208">
        <f>'Result Entry'!CQ81</f>
        <v>0</v>
      </c>
      <c r="CQ79" s="212" t="str">
        <f>'Result Entry'!CR81</f>
        <v/>
      </c>
      <c r="CR79" s="194">
        <f>'Result Entry'!CS81</f>
        <v>0</v>
      </c>
      <c r="CS79" s="415">
        <f>'Result Entry'!CT81</f>
        <v>0</v>
      </c>
      <c r="CT79" s="454">
        <f>'Result Entry'!CU81</f>
        <v>0</v>
      </c>
      <c r="CU79" s="195">
        <f>'Result Entry'!CV81</f>
        <v>0</v>
      </c>
      <c r="CV79" s="195">
        <f>'Result Entry'!CW81</f>
        <v>0</v>
      </c>
      <c r="CW79" s="207">
        <f>'Result Entry'!CX81</f>
        <v>0</v>
      </c>
      <c r="CX79" s="195">
        <f>'Result Entry'!CY81</f>
        <v>0</v>
      </c>
      <c r="CY79" s="195">
        <f>'Result Entry'!CZ81</f>
        <v>0</v>
      </c>
      <c r="CZ79" s="195" t="str">
        <f>'Result Entry'!DA81</f>
        <v/>
      </c>
      <c r="DA79" s="195">
        <f>'Result Entry'!DB81</f>
        <v>0</v>
      </c>
      <c r="DB79" s="207">
        <f>'Result Entry'!DC81</f>
        <v>0</v>
      </c>
      <c r="DC79" s="207">
        <f>'Result Entry'!DD81</f>
        <v>0</v>
      </c>
      <c r="DD79" s="195">
        <f>'Result Entry'!DE81</f>
        <v>0</v>
      </c>
      <c r="DE79" s="195">
        <f>'Result Entry'!DF81</f>
        <v>0</v>
      </c>
      <c r="DF79" s="207">
        <f>'Result Entry'!DG81</f>
        <v>0</v>
      </c>
      <c r="DG79" s="195">
        <f>'Result Entry'!DH81</f>
        <v>0</v>
      </c>
      <c r="DH79" s="195">
        <f>'Result Entry'!DI81</f>
        <v>0</v>
      </c>
      <c r="DI79" s="207">
        <f>'Result Entry'!DJ81</f>
        <v>0</v>
      </c>
      <c r="DJ79" s="207">
        <f>'Result Entry'!DK81</f>
        <v>0</v>
      </c>
      <c r="DK79" s="207">
        <f>'Result Entry'!DL81</f>
        <v>0</v>
      </c>
      <c r="DL79" s="208">
        <f>'Result Entry'!DM81</f>
        <v>0</v>
      </c>
      <c r="DM79" s="208">
        <f>'Result Entry'!DN81</f>
        <v>0</v>
      </c>
      <c r="DN79" s="212" t="str">
        <f>'Result Entry'!DO81</f>
        <v/>
      </c>
      <c r="DO79" s="194">
        <f>'Result Entry'!DP81</f>
        <v>0</v>
      </c>
      <c r="DP79" s="195">
        <f>'Result Entry'!DQ81</f>
        <v>0</v>
      </c>
      <c r="DQ79" s="195">
        <f>'Result Entry'!DR81</f>
        <v>0</v>
      </c>
      <c r="DR79" s="195">
        <f>'Result Entry'!DS81</f>
        <v>0</v>
      </c>
      <c r="DS79" s="195">
        <f>'Result Entry'!DT81</f>
        <v>0</v>
      </c>
      <c r="DT79" s="209" t="str">
        <f>'Result Entry'!DU81</f>
        <v/>
      </c>
      <c r="DU79" s="194">
        <f>'Result Entry'!DV81</f>
        <v>0</v>
      </c>
      <c r="DV79" s="195">
        <f>'Result Entry'!DW81</f>
        <v>0</v>
      </c>
      <c r="DW79" s="195">
        <f>'Result Entry'!DX81</f>
        <v>0</v>
      </c>
      <c r="DX79" s="195">
        <f>'Result Entry'!DY81</f>
        <v>0</v>
      </c>
      <c r="DY79" s="195">
        <f>'Result Entry'!DZ81</f>
        <v>0</v>
      </c>
      <c r="DZ79" s="197" t="str">
        <f>'Result Entry'!EA81</f>
        <v/>
      </c>
      <c r="EA79" s="194">
        <f>'Result Entry'!EB81</f>
        <v>0</v>
      </c>
      <c r="EB79" s="195">
        <f>'Result Entry'!EC81</f>
        <v>0</v>
      </c>
      <c r="EC79" s="207">
        <f>'Result Entry'!ED81</f>
        <v>0</v>
      </c>
      <c r="ED79" s="195">
        <f>'Result Entry'!EE81</f>
        <v>0</v>
      </c>
      <c r="EE79" s="207">
        <f>'Result Entry'!EF81</f>
        <v>0</v>
      </c>
      <c r="EF79" s="195">
        <f>'Result Entry'!EG81</f>
        <v>0</v>
      </c>
      <c r="EG79" s="195">
        <f>'Result Entry'!EH81</f>
        <v>0</v>
      </c>
      <c r="EH79" s="207">
        <f>'Result Entry'!EI81</f>
        <v>0</v>
      </c>
      <c r="EI79" s="208">
        <f>'Result Entry'!EJ81</f>
        <v>0</v>
      </c>
      <c r="EJ79" s="212" t="str">
        <f>'Result Entry'!EK81</f>
        <v/>
      </c>
      <c r="EK79" s="194">
        <f>'Result Entry'!EL81</f>
        <v>0</v>
      </c>
      <c r="EL79" s="195">
        <f>'Result Entry'!EM81</f>
        <v>0</v>
      </c>
      <c r="EM79" s="198" t="str">
        <f>'Result Entry'!EN81</f>
        <v/>
      </c>
      <c r="EN79" s="194" t="str">
        <f>'Result Entry'!EO81</f>
        <v/>
      </c>
      <c r="EO79" s="195" t="str">
        <f>'Result Entry'!EP81</f>
        <v/>
      </c>
      <c r="EP79" s="199" t="str">
        <f>'Result Entry'!EQ81</f>
        <v/>
      </c>
      <c r="EQ79" s="195" t="str">
        <f>'Result Entry'!ER81</f>
        <v/>
      </c>
      <c r="ER79" s="195" t="str">
        <f>'Result Entry'!ES81</f>
        <v/>
      </c>
      <c r="ES79" s="195" t="str">
        <f>'Result Entry'!ET81</f>
        <v/>
      </c>
      <c r="ET79" s="196" t="str">
        <f>'Result Entry'!EU81</f>
        <v/>
      </c>
      <c r="EU79" s="200" t="str">
        <f>'Result Entry'!EX81</f>
        <v/>
      </c>
    </row>
    <row r="80" spans="1:151" s="201" customFormat="1" ht="17.25" customHeight="1">
      <c r="A80" s="1267"/>
      <c r="B80" s="194">
        <f t="shared" si="2"/>
        <v>0</v>
      </c>
      <c r="C80" s="195">
        <f>'Result Entry'!D82</f>
        <v>0</v>
      </c>
      <c r="D80" s="195">
        <f>'Result Entry'!E82</f>
        <v>0</v>
      </c>
      <c r="E80" s="195">
        <f>'Result Entry'!F82</f>
        <v>0</v>
      </c>
      <c r="F80" s="195">
        <f>'Result Entry'!G82</f>
        <v>0</v>
      </c>
      <c r="G80" s="195">
        <f>'Result Entry'!H82</f>
        <v>0</v>
      </c>
      <c r="H80" s="195">
        <f>'Result Entry'!I82</f>
        <v>0</v>
      </c>
      <c r="I80" s="195">
        <f>'Result Entry'!J82</f>
        <v>0</v>
      </c>
      <c r="J80" s="413">
        <f>'Result Entry'!K82</f>
        <v>0</v>
      </c>
      <c r="K80" s="422">
        <f>'Result Entry'!L82</f>
        <v>0</v>
      </c>
      <c r="L80" s="195">
        <f>'Result Entry'!M82</f>
        <v>0</v>
      </c>
      <c r="M80" s="195">
        <f>'Result Entry'!N82</f>
        <v>0</v>
      </c>
      <c r="N80" s="207">
        <f>'Result Entry'!O82</f>
        <v>0</v>
      </c>
      <c r="O80" s="195">
        <f>'Result Entry'!P82</f>
        <v>0</v>
      </c>
      <c r="P80" s="207">
        <f>'Result Entry'!Q82</f>
        <v>0</v>
      </c>
      <c r="Q80" s="195">
        <f>'Result Entry'!R82</f>
        <v>0</v>
      </c>
      <c r="R80" s="208">
        <f>'Result Entry'!S82</f>
        <v>0</v>
      </c>
      <c r="S80" s="408">
        <f>'Result Entry'!T82</f>
        <v>0</v>
      </c>
      <c r="T80" s="469" t="str">
        <f>'Result Entry'!U82</f>
        <v/>
      </c>
      <c r="U80" s="469" t="str">
        <f>'Result Entry'!V82</f>
        <v/>
      </c>
      <c r="V80" s="423" t="str">
        <f>IF('Result Entry'!$ES82="Failed","F",IF(AND('Result Entry'!$ES82="supp.",S80&lt;36),"S",'Result Entry'!W82))</f>
        <v/>
      </c>
      <c r="W80" s="422">
        <f>'Result Entry'!X82</f>
        <v>0</v>
      </c>
      <c r="X80" s="195">
        <f>'Result Entry'!Y82</f>
        <v>0</v>
      </c>
      <c r="Y80" s="195">
        <f>'Result Entry'!Z82</f>
        <v>0</v>
      </c>
      <c r="Z80" s="207">
        <f>'Result Entry'!AA82</f>
        <v>0</v>
      </c>
      <c r="AA80" s="195">
        <f>'Result Entry'!AB82</f>
        <v>0</v>
      </c>
      <c r="AB80" s="207">
        <f>'Result Entry'!AC82</f>
        <v>0</v>
      </c>
      <c r="AC80" s="195">
        <f>'Result Entry'!AD82</f>
        <v>0</v>
      </c>
      <c r="AD80" s="208">
        <f>'Result Entry'!AE82</f>
        <v>0</v>
      </c>
      <c r="AE80" s="408">
        <f>'Result Entry'!AF82</f>
        <v>0</v>
      </c>
      <c r="AF80" s="469" t="str">
        <f>'Result Entry'!AG82</f>
        <v/>
      </c>
      <c r="AG80" s="469" t="str">
        <f>'Result Entry'!AH82</f>
        <v/>
      </c>
      <c r="AH80" s="423" t="str">
        <f>IF('Result Entry'!$ES82="Failed","F",IF(AND('Result Entry'!$ES82="supp.",AE80&lt;36),"S",'Result Entry'!AI82))</f>
        <v/>
      </c>
      <c r="AI80" s="422">
        <f>'Result Entry'!AJ82</f>
        <v>0</v>
      </c>
      <c r="AJ80" s="195">
        <f>'Result Entry'!AK82</f>
        <v>0</v>
      </c>
      <c r="AK80" s="195">
        <f>'Result Entry'!AL82</f>
        <v>0</v>
      </c>
      <c r="AL80" s="207">
        <f>'Result Entry'!AM82</f>
        <v>0</v>
      </c>
      <c r="AM80" s="195">
        <f>'Result Entry'!AN82</f>
        <v>0</v>
      </c>
      <c r="AN80" s="207">
        <f>'Result Entry'!AO82</f>
        <v>0</v>
      </c>
      <c r="AO80" s="195">
        <f>'Result Entry'!AP82</f>
        <v>0</v>
      </c>
      <c r="AP80" s="208">
        <f>'Result Entry'!AQ82</f>
        <v>0</v>
      </c>
      <c r="AQ80" s="408">
        <f>'Result Entry'!AR82</f>
        <v>0</v>
      </c>
      <c r="AR80" s="469" t="str">
        <f>'Result Entry'!AS82</f>
        <v/>
      </c>
      <c r="AS80" s="469" t="str">
        <f>'Result Entry'!AT82</f>
        <v/>
      </c>
      <c r="AT80" s="423" t="str">
        <f>IF('Result Entry'!$ES82="Failed","F",IF(AND('Result Entry'!$ES82="supp.",AQ80&lt;36),"S",'Result Entry'!AU82))</f>
        <v/>
      </c>
      <c r="AU80" s="422">
        <f>'Result Entry'!AV82</f>
        <v>0</v>
      </c>
      <c r="AV80" s="195">
        <f>'Result Entry'!AW82</f>
        <v>0</v>
      </c>
      <c r="AW80" s="195">
        <f>'Result Entry'!AX82</f>
        <v>0</v>
      </c>
      <c r="AX80" s="207">
        <f>'Result Entry'!AY82</f>
        <v>0</v>
      </c>
      <c r="AY80" s="195">
        <f>'Result Entry'!AZ82</f>
        <v>0</v>
      </c>
      <c r="AZ80" s="207">
        <f>'Result Entry'!BA82</f>
        <v>0</v>
      </c>
      <c r="BA80" s="195">
        <f>'Result Entry'!BB82</f>
        <v>0</v>
      </c>
      <c r="BB80" s="208">
        <f>'Result Entry'!BC82</f>
        <v>0</v>
      </c>
      <c r="BC80" s="408">
        <f>'Result Entry'!BD82</f>
        <v>0</v>
      </c>
      <c r="BD80" s="469" t="str">
        <f>'Result Entry'!BE82</f>
        <v/>
      </c>
      <c r="BE80" s="469" t="str">
        <f>'Result Entry'!BF82</f>
        <v/>
      </c>
      <c r="BF80" s="423" t="str">
        <f>IF('Result Entry'!$ES82="Failed","F",IF(AND('Result Entry'!$ES82="supp.",BC80&lt;36),"S",'Result Entry'!BG82))</f>
        <v/>
      </c>
      <c r="BG80" s="422">
        <f>'Result Entry'!BH82</f>
        <v>0</v>
      </c>
      <c r="BH80" s="195">
        <f>'Result Entry'!BI82</f>
        <v>0</v>
      </c>
      <c r="BI80" s="195">
        <f>'Result Entry'!BJ82</f>
        <v>0</v>
      </c>
      <c r="BJ80" s="207">
        <f>'Result Entry'!BK82</f>
        <v>0</v>
      </c>
      <c r="BK80" s="195">
        <f>'Result Entry'!BL82</f>
        <v>0</v>
      </c>
      <c r="BL80" s="207">
        <f>'Result Entry'!BM82</f>
        <v>0</v>
      </c>
      <c r="BM80" s="195">
        <f>'Result Entry'!BN82</f>
        <v>0</v>
      </c>
      <c r="BN80" s="208">
        <f>'Result Entry'!BO82</f>
        <v>0</v>
      </c>
      <c r="BO80" s="408">
        <f>'Result Entry'!BP82</f>
        <v>0</v>
      </c>
      <c r="BP80" s="469" t="str">
        <f>'Result Entry'!BQ82</f>
        <v/>
      </c>
      <c r="BQ80" s="469" t="str">
        <f>'Result Entry'!BR82</f>
        <v/>
      </c>
      <c r="BR80" s="423" t="str">
        <f>IF('Result Entry'!$ES82="Failed","F",IF(AND('Result Entry'!$ES82="supp.",BO80&lt;36),"S",'Result Entry'!BS82))</f>
        <v/>
      </c>
      <c r="BS80" s="422">
        <f>'Result Entry'!BT82</f>
        <v>0</v>
      </c>
      <c r="BT80" s="195">
        <f>'Result Entry'!BU82</f>
        <v>0</v>
      </c>
      <c r="BU80" s="195">
        <f>'Result Entry'!BV82</f>
        <v>0</v>
      </c>
      <c r="BV80" s="207">
        <f>'Result Entry'!BW82</f>
        <v>0</v>
      </c>
      <c r="BW80" s="195">
        <f>'Result Entry'!BX82</f>
        <v>0</v>
      </c>
      <c r="BX80" s="207">
        <f>'Result Entry'!BY82</f>
        <v>0</v>
      </c>
      <c r="BY80" s="195">
        <f>'Result Entry'!BZ82</f>
        <v>0</v>
      </c>
      <c r="BZ80" s="208">
        <f>'Result Entry'!CA82</f>
        <v>0</v>
      </c>
      <c r="CA80" s="408">
        <f>'Result Entry'!CB82</f>
        <v>0</v>
      </c>
      <c r="CB80" s="469" t="str">
        <f>'Result Entry'!CC82</f>
        <v/>
      </c>
      <c r="CC80" s="469" t="str">
        <f>'Result Entry'!CD82</f>
        <v/>
      </c>
      <c r="CD80" s="423" t="str">
        <f>IF('Result Entry'!$ES82="Failed","F",IF(AND('Result Entry'!$ES82="supp.",CA80&lt;36),"S",'Result Entry'!CE82))</f>
        <v/>
      </c>
      <c r="CE80" s="194">
        <f>'Result Entry'!CF82</f>
        <v>0</v>
      </c>
      <c r="CF80" s="415">
        <f>'Result Entry'!CG82</f>
        <v>0</v>
      </c>
      <c r="CG80" s="195">
        <f>'Result Entry'!CH82</f>
        <v>0</v>
      </c>
      <c r="CH80" s="207">
        <f>'Result Entry'!CI82</f>
        <v>0</v>
      </c>
      <c r="CI80" s="207">
        <f>'Result Entry'!CJ82</f>
        <v>0</v>
      </c>
      <c r="CJ80" s="195">
        <f>'Result Entry'!CK82</f>
        <v>0</v>
      </c>
      <c r="CK80" s="195">
        <f>'Result Entry'!CL82</f>
        <v>0</v>
      </c>
      <c r="CL80" s="207">
        <f>'Result Entry'!CM82</f>
        <v>0</v>
      </c>
      <c r="CM80" s="195">
        <f>'Result Entry'!CN82</f>
        <v>0</v>
      </c>
      <c r="CN80" s="195">
        <f>'Result Entry'!CO82</f>
        <v>0</v>
      </c>
      <c r="CO80" s="208">
        <f>'Result Entry'!CP82</f>
        <v>0</v>
      </c>
      <c r="CP80" s="208">
        <f>'Result Entry'!CQ82</f>
        <v>0</v>
      </c>
      <c r="CQ80" s="212" t="str">
        <f>'Result Entry'!CR82</f>
        <v/>
      </c>
      <c r="CR80" s="194">
        <f>'Result Entry'!CS82</f>
        <v>0</v>
      </c>
      <c r="CS80" s="415">
        <f>'Result Entry'!CT82</f>
        <v>0</v>
      </c>
      <c r="CT80" s="454">
        <f>'Result Entry'!CU82</f>
        <v>0</v>
      </c>
      <c r="CU80" s="195">
        <f>'Result Entry'!CV82</f>
        <v>0</v>
      </c>
      <c r="CV80" s="195">
        <f>'Result Entry'!CW82</f>
        <v>0</v>
      </c>
      <c r="CW80" s="207">
        <f>'Result Entry'!CX82</f>
        <v>0</v>
      </c>
      <c r="CX80" s="195">
        <f>'Result Entry'!CY82</f>
        <v>0</v>
      </c>
      <c r="CY80" s="195">
        <f>'Result Entry'!CZ82</f>
        <v>0</v>
      </c>
      <c r="CZ80" s="195" t="str">
        <f>'Result Entry'!DA82</f>
        <v/>
      </c>
      <c r="DA80" s="195">
        <f>'Result Entry'!DB82</f>
        <v>0</v>
      </c>
      <c r="DB80" s="207">
        <f>'Result Entry'!DC82</f>
        <v>0</v>
      </c>
      <c r="DC80" s="207">
        <f>'Result Entry'!DD82</f>
        <v>0</v>
      </c>
      <c r="DD80" s="195">
        <f>'Result Entry'!DE82</f>
        <v>0</v>
      </c>
      <c r="DE80" s="195">
        <f>'Result Entry'!DF82</f>
        <v>0</v>
      </c>
      <c r="DF80" s="207">
        <f>'Result Entry'!DG82</f>
        <v>0</v>
      </c>
      <c r="DG80" s="195">
        <f>'Result Entry'!DH82</f>
        <v>0</v>
      </c>
      <c r="DH80" s="195">
        <f>'Result Entry'!DI82</f>
        <v>0</v>
      </c>
      <c r="DI80" s="207">
        <f>'Result Entry'!DJ82</f>
        <v>0</v>
      </c>
      <c r="DJ80" s="207">
        <f>'Result Entry'!DK82</f>
        <v>0</v>
      </c>
      <c r="DK80" s="207">
        <f>'Result Entry'!DL82</f>
        <v>0</v>
      </c>
      <c r="DL80" s="208">
        <f>'Result Entry'!DM82</f>
        <v>0</v>
      </c>
      <c r="DM80" s="208">
        <f>'Result Entry'!DN82</f>
        <v>0</v>
      </c>
      <c r="DN80" s="212" t="str">
        <f>'Result Entry'!DO82</f>
        <v/>
      </c>
      <c r="DO80" s="194">
        <f>'Result Entry'!DP82</f>
        <v>0</v>
      </c>
      <c r="DP80" s="195">
        <f>'Result Entry'!DQ82</f>
        <v>0</v>
      </c>
      <c r="DQ80" s="195">
        <f>'Result Entry'!DR82</f>
        <v>0</v>
      </c>
      <c r="DR80" s="195">
        <f>'Result Entry'!DS82</f>
        <v>0</v>
      </c>
      <c r="DS80" s="195">
        <f>'Result Entry'!DT82</f>
        <v>0</v>
      </c>
      <c r="DT80" s="209" t="str">
        <f>'Result Entry'!DU82</f>
        <v/>
      </c>
      <c r="DU80" s="194">
        <f>'Result Entry'!DV82</f>
        <v>0</v>
      </c>
      <c r="DV80" s="195">
        <f>'Result Entry'!DW82</f>
        <v>0</v>
      </c>
      <c r="DW80" s="195">
        <f>'Result Entry'!DX82</f>
        <v>0</v>
      </c>
      <c r="DX80" s="195">
        <f>'Result Entry'!DY82</f>
        <v>0</v>
      </c>
      <c r="DY80" s="195">
        <f>'Result Entry'!DZ82</f>
        <v>0</v>
      </c>
      <c r="DZ80" s="197" t="str">
        <f>'Result Entry'!EA82</f>
        <v/>
      </c>
      <c r="EA80" s="194">
        <f>'Result Entry'!EB82</f>
        <v>0</v>
      </c>
      <c r="EB80" s="195">
        <f>'Result Entry'!EC82</f>
        <v>0</v>
      </c>
      <c r="EC80" s="207">
        <f>'Result Entry'!ED82</f>
        <v>0</v>
      </c>
      <c r="ED80" s="195">
        <f>'Result Entry'!EE82</f>
        <v>0</v>
      </c>
      <c r="EE80" s="207">
        <f>'Result Entry'!EF82</f>
        <v>0</v>
      </c>
      <c r="EF80" s="195">
        <f>'Result Entry'!EG82</f>
        <v>0</v>
      </c>
      <c r="EG80" s="195">
        <f>'Result Entry'!EH82</f>
        <v>0</v>
      </c>
      <c r="EH80" s="207">
        <f>'Result Entry'!EI82</f>
        <v>0</v>
      </c>
      <c r="EI80" s="208">
        <f>'Result Entry'!EJ82</f>
        <v>0</v>
      </c>
      <c r="EJ80" s="212" t="str">
        <f>'Result Entry'!EK82</f>
        <v/>
      </c>
      <c r="EK80" s="194">
        <f>'Result Entry'!EL82</f>
        <v>0</v>
      </c>
      <c r="EL80" s="195">
        <f>'Result Entry'!EM82</f>
        <v>0</v>
      </c>
      <c r="EM80" s="198" t="str">
        <f>'Result Entry'!EN82</f>
        <v/>
      </c>
      <c r="EN80" s="194" t="str">
        <f>'Result Entry'!EO82</f>
        <v/>
      </c>
      <c r="EO80" s="195" t="str">
        <f>'Result Entry'!EP82</f>
        <v/>
      </c>
      <c r="EP80" s="199" t="str">
        <f>'Result Entry'!EQ82</f>
        <v/>
      </c>
      <c r="EQ80" s="195" t="str">
        <f>'Result Entry'!ER82</f>
        <v/>
      </c>
      <c r="ER80" s="195" t="str">
        <f>'Result Entry'!ES82</f>
        <v/>
      </c>
      <c r="ES80" s="195" t="str">
        <f>'Result Entry'!ET82</f>
        <v/>
      </c>
      <c r="ET80" s="196" t="str">
        <f>'Result Entry'!EU82</f>
        <v/>
      </c>
      <c r="EU80" s="200" t="str">
        <f>'Result Entry'!EX82</f>
        <v/>
      </c>
    </row>
    <row r="81" spans="1:151" s="201" customFormat="1" ht="17.25" customHeight="1">
      <c r="A81" s="1267"/>
      <c r="B81" s="194">
        <f t="shared" si="2"/>
        <v>0</v>
      </c>
      <c r="C81" s="195">
        <f>'Result Entry'!D83</f>
        <v>0</v>
      </c>
      <c r="D81" s="195">
        <f>'Result Entry'!E83</f>
        <v>0</v>
      </c>
      <c r="E81" s="195">
        <f>'Result Entry'!F83</f>
        <v>0</v>
      </c>
      <c r="F81" s="195">
        <f>'Result Entry'!G83</f>
        <v>0</v>
      </c>
      <c r="G81" s="195">
        <f>'Result Entry'!H83</f>
        <v>0</v>
      </c>
      <c r="H81" s="195">
        <f>'Result Entry'!I83</f>
        <v>0</v>
      </c>
      <c r="I81" s="195">
        <f>'Result Entry'!J83</f>
        <v>0</v>
      </c>
      <c r="J81" s="413">
        <f>'Result Entry'!K83</f>
        <v>0</v>
      </c>
      <c r="K81" s="422">
        <f>'Result Entry'!L83</f>
        <v>0</v>
      </c>
      <c r="L81" s="195">
        <f>'Result Entry'!M83</f>
        <v>0</v>
      </c>
      <c r="M81" s="195">
        <f>'Result Entry'!N83</f>
        <v>0</v>
      </c>
      <c r="N81" s="207">
        <f>'Result Entry'!O83</f>
        <v>0</v>
      </c>
      <c r="O81" s="195">
        <f>'Result Entry'!P83</f>
        <v>0</v>
      </c>
      <c r="P81" s="207">
        <f>'Result Entry'!Q83</f>
        <v>0</v>
      </c>
      <c r="Q81" s="195">
        <f>'Result Entry'!R83</f>
        <v>0</v>
      </c>
      <c r="R81" s="208">
        <f>'Result Entry'!S83</f>
        <v>0</v>
      </c>
      <c r="S81" s="408">
        <f>'Result Entry'!T83</f>
        <v>0</v>
      </c>
      <c r="T81" s="469" t="str">
        <f>'Result Entry'!U83</f>
        <v/>
      </c>
      <c r="U81" s="469" t="str">
        <f>'Result Entry'!V83</f>
        <v/>
      </c>
      <c r="V81" s="423" t="str">
        <f>IF('Result Entry'!$ES83="Failed","F",IF(AND('Result Entry'!$ES83="supp.",S81&lt;36),"S",'Result Entry'!W83))</f>
        <v/>
      </c>
      <c r="W81" s="422">
        <f>'Result Entry'!X83</f>
        <v>0</v>
      </c>
      <c r="X81" s="195">
        <f>'Result Entry'!Y83</f>
        <v>0</v>
      </c>
      <c r="Y81" s="195">
        <f>'Result Entry'!Z83</f>
        <v>0</v>
      </c>
      <c r="Z81" s="207">
        <f>'Result Entry'!AA83</f>
        <v>0</v>
      </c>
      <c r="AA81" s="195">
        <f>'Result Entry'!AB83</f>
        <v>0</v>
      </c>
      <c r="AB81" s="207">
        <f>'Result Entry'!AC83</f>
        <v>0</v>
      </c>
      <c r="AC81" s="195">
        <f>'Result Entry'!AD83</f>
        <v>0</v>
      </c>
      <c r="AD81" s="208">
        <f>'Result Entry'!AE83</f>
        <v>0</v>
      </c>
      <c r="AE81" s="408">
        <f>'Result Entry'!AF83</f>
        <v>0</v>
      </c>
      <c r="AF81" s="469" t="str">
        <f>'Result Entry'!AG83</f>
        <v/>
      </c>
      <c r="AG81" s="469" t="str">
        <f>'Result Entry'!AH83</f>
        <v/>
      </c>
      <c r="AH81" s="423" t="str">
        <f>IF('Result Entry'!$ES83="Failed","F",IF(AND('Result Entry'!$ES83="supp.",AE81&lt;36),"S",'Result Entry'!AI83))</f>
        <v/>
      </c>
      <c r="AI81" s="422">
        <f>'Result Entry'!AJ83</f>
        <v>0</v>
      </c>
      <c r="AJ81" s="195">
        <f>'Result Entry'!AK83</f>
        <v>0</v>
      </c>
      <c r="AK81" s="195">
        <f>'Result Entry'!AL83</f>
        <v>0</v>
      </c>
      <c r="AL81" s="207">
        <f>'Result Entry'!AM83</f>
        <v>0</v>
      </c>
      <c r="AM81" s="195">
        <f>'Result Entry'!AN83</f>
        <v>0</v>
      </c>
      <c r="AN81" s="207">
        <f>'Result Entry'!AO83</f>
        <v>0</v>
      </c>
      <c r="AO81" s="195">
        <f>'Result Entry'!AP83</f>
        <v>0</v>
      </c>
      <c r="AP81" s="208">
        <f>'Result Entry'!AQ83</f>
        <v>0</v>
      </c>
      <c r="AQ81" s="408">
        <f>'Result Entry'!AR83</f>
        <v>0</v>
      </c>
      <c r="AR81" s="469" t="str">
        <f>'Result Entry'!AS83</f>
        <v/>
      </c>
      <c r="AS81" s="469" t="str">
        <f>'Result Entry'!AT83</f>
        <v/>
      </c>
      <c r="AT81" s="423" t="str">
        <f>IF('Result Entry'!$ES83="Failed","F",IF(AND('Result Entry'!$ES83="supp.",AQ81&lt;36),"S",'Result Entry'!AU83))</f>
        <v/>
      </c>
      <c r="AU81" s="422">
        <f>'Result Entry'!AV83</f>
        <v>0</v>
      </c>
      <c r="AV81" s="195">
        <f>'Result Entry'!AW83</f>
        <v>0</v>
      </c>
      <c r="AW81" s="195">
        <f>'Result Entry'!AX83</f>
        <v>0</v>
      </c>
      <c r="AX81" s="207">
        <f>'Result Entry'!AY83</f>
        <v>0</v>
      </c>
      <c r="AY81" s="195">
        <f>'Result Entry'!AZ83</f>
        <v>0</v>
      </c>
      <c r="AZ81" s="207">
        <f>'Result Entry'!BA83</f>
        <v>0</v>
      </c>
      <c r="BA81" s="195">
        <f>'Result Entry'!BB83</f>
        <v>0</v>
      </c>
      <c r="BB81" s="208">
        <f>'Result Entry'!BC83</f>
        <v>0</v>
      </c>
      <c r="BC81" s="408">
        <f>'Result Entry'!BD83</f>
        <v>0</v>
      </c>
      <c r="BD81" s="469" t="str">
        <f>'Result Entry'!BE83</f>
        <v/>
      </c>
      <c r="BE81" s="469" t="str">
        <f>'Result Entry'!BF83</f>
        <v/>
      </c>
      <c r="BF81" s="423" t="str">
        <f>IF('Result Entry'!$ES83="Failed","F",IF(AND('Result Entry'!$ES83="supp.",BC81&lt;36),"S",'Result Entry'!BG83))</f>
        <v/>
      </c>
      <c r="BG81" s="422">
        <f>'Result Entry'!BH83</f>
        <v>0</v>
      </c>
      <c r="BH81" s="195">
        <f>'Result Entry'!BI83</f>
        <v>0</v>
      </c>
      <c r="BI81" s="195">
        <f>'Result Entry'!BJ83</f>
        <v>0</v>
      </c>
      <c r="BJ81" s="207">
        <f>'Result Entry'!BK83</f>
        <v>0</v>
      </c>
      <c r="BK81" s="195">
        <f>'Result Entry'!BL83</f>
        <v>0</v>
      </c>
      <c r="BL81" s="207">
        <f>'Result Entry'!BM83</f>
        <v>0</v>
      </c>
      <c r="BM81" s="195">
        <f>'Result Entry'!BN83</f>
        <v>0</v>
      </c>
      <c r="BN81" s="208">
        <f>'Result Entry'!BO83</f>
        <v>0</v>
      </c>
      <c r="BO81" s="408">
        <f>'Result Entry'!BP83</f>
        <v>0</v>
      </c>
      <c r="BP81" s="469" t="str">
        <f>'Result Entry'!BQ83</f>
        <v/>
      </c>
      <c r="BQ81" s="469" t="str">
        <f>'Result Entry'!BR83</f>
        <v/>
      </c>
      <c r="BR81" s="423" t="str">
        <f>IF('Result Entry'!$ES83="Failed","F",IF(AND('Result Entry'!$ES83="supp.",BO81&lt;36),"S",'Result Entry'!BS83))</f>
        <v/>
      </c>
      <c r="BS81" s="422">
        <f>'Result Entry'!BT83</f>
        <v>0</v>
      </c>
      <c r="BT81" s="195">
        <f>'Result Entry'!BU83</f>
        <v>0</v>
      </c>
      <c r="BU81" s="195">
        <f>'Result Entry'!BV83</f>
        <v>0</v>
      </c>
      <c r="BV81" s="207">
        <f>'Result Entry'!BW83</f>
        <v>0</v>
      </c>
      <c r="BW81" s="195">
        <f>'Result Entry'!BX83</f>
        <v>0</v>
      </c>
      <c r="BX81" s="207">
        <f>'Result Entry'!BY83</f>
        <v>0</v>
      </c>
      <c r="BY81" s="195">
        <f>'Result Entry'!BZ83</f>
        <v>0</v>
      </c>
      <c r="BZ81" s="208">
        <f>'Result Entry'!CA83</f>
        <v>0</v>
      </c>
      <c r="CA81" s="408">
        <f>'Result Entry'!CB83</f>
        <v>0</v>
      </c>
      <c r="CB81" s="469" t="str">
        <f>'Result Entry'!CC83</f>
        <v/>
      </c>
      <c r="CC81" s="469" t="str">
        <f>'Result Entry'!CD83</f>
        <v/>
      </c>
      <c r="CD81" s="423" t="str">
        <f>IF('Result Entry'!$ES83="Failed","F",IF(AND('Result Entry'!$ES83="supp.",CA81&lt;36),"S",'Result Entry'!CE83))</f>
        <v/>
      </c>
      <c r="CE81" s="194">
        <f>'Result Entry'!CF83</f>
        <v>0</v>
      </c>
      <c r="CF81" s="415">
        <f>'Result Entry'!CG83</f>
        <v>0</v>
      </c>
      <c r="CG81" s="195">
        <f>'Result Entry'!CH83</f>
        <v>0</v>
      </c>
      <c r="CH81" s="207">
        <f>'Result Entry'!CI83</f>
        <v>0</v>
      </c>
      <c r="CI81" s="207">
        <f>'Result Entry'!CJ83</f>
        <v>0</v>
      </c>
      <c r="CJ81" s="195">
        <f>'Result Entry'!CK83</f>
        <v>0</v>
      </c>
      <c r="CK81" s="195">
        <f>'Result Entry'!CL83</f>
        <v>0</v>
      </c>
      <c r="CL81" s="207">
        <f>'Result Entry'!CM83</f>
        <v>0</v>
      </c>
      <c r="CM81" s="195">
        <f>'Result Entry'!CN83</f>
        <v>0</v>
      </c>
      <c r="CN81" s="195">
        <f>'Result Entry'!CO83</f>
        <v>0</v>
      </c>
      <c r="CO81" s="208">
        <f>'Result Entry'!CP83</f>
        <v>0</v>
      </c>
      <c r="CP81" s="208">
        <f>'Result Entry'!CQ83</f>
        <v>0</v>
      </c>
      <c r="CQ81" s="212" t="str">
        <f>'Result Entry'!CR83</f>
        <v/>
      </c>
      <c r="CR81" s="194">
        <f>'Result Entry'!CS83</f>
        <v>0</v>
      </c>
      <c r="CS81" s="415">
        <f>'Result Entry'!CT83</f>
        <v>0</v>
      </c>
      <c r="CT81" s="454">
        <f>'Result Entry'!CU83</f>
        <v>0</v>
      </c>
      <c r="CU81" s="195">
        <f>'Result Entry'!CV83</f>
        <v>0</v>
      </c>
      <c r="CV81" s="195">
        <f>'Result Entry'!CW83</f>
        <v>0</v>
      </c>
      <c r="CW81" s="207">
        <f>'Result Entry'!CX83</f>
        <v>0</v>
      </c>
      <c r="CX81" s="195">
        <f>'Result Entry'!CY83</f>
        <v>0</v>
      </c>
      <c r="CY81" s="195">
        <f>'Result Entry'!CZ83</f>
        <v>0</v>
      </c>
      <c r="CZ81" s="195" t="str">
        <f>'Result Entry'!DA83</f>
        <v/>
      </c>
      <c r="DA81" s="195">
        <f>'Result Entry'!DB83</f>
        <v>0</v>
      </c>
      <c r="DB81" s="207">
        <f>'Result Entry'!DC83</f>
        <v>0</v>
      </c>
      <c r="DC81" s="207">
        <f>'Result Entry'!DD83</f>
        <v>0</v>
      </c>
      <c r="DD81" s="195">
        <f>'Result Entry'!DE83</f>
        <v>0</v>
      </c>
      <c r="DE81" s="195">
        <f>'Result Entry'!DF83</f>
        <v>0</v>
      </c>
      <c r="DF81" s="207">
        <f>'Result Entry'!DG83</f>
        <v>0</v>
      </c>
      <c r="DG81" s="195">
        <f>'Result Entry'!DH83</f>
        <v>0</v>
      </c>
      <c r="DH81" s="195">
        <f>'Result Entry'!DI83</f>
        <v>0</v>
      </c>
      <c r="DI81" s="207">
        <f>'Result Entry'!DJ83</f>
        <v>0</v>
      </c>
      <c r="DJ81" s="207">
        <f>'Result Entry'!DK83</f>
        <v>0</v>
      </c>
      <c r="DK81" s="207">
        <f>'Result Entry'!DL83</f>
        <v>0</v>
      </c>
      <c r="DL81" s="208">
        <f>'Result Entry'!DM83</f>
        <v>0</v>
      </c>
      <c r="DM81" s="208">
        <f>'Result Entry'!DN83</f>
        <v>0</v>
      </c>
      <c r="DN81" s="212" t="str">
        <f>'Result Entry'!DO83</f>
        <v/>
      </c>
      <c r="DO81" s="194">
        <f>'Result Entry'!DP83</f>
        <v>0</v>
      </c>
      <c r="DP81" s="195">
        <f>'Result Entry'!DQ83</f>
        <v>0</v>
      </c>
      <c r="DQ81" s="195">
        <f>'Result Entry'!DR83</f>
        <v>0</v>
      </c>
      <c r="DR81" s="195">
        <f>'Result Entry'!DS83</f>
        <v>0</v>
      </c>
      <c r="DS81" s="195">
        <f>'Result Entry'!DT83</f>
        <v>0</v>
      </c>
      <c r="DT81" s="209" t="str">
        <f>'Result Entry'!DU83</f>
        <v/>
      </c>
      <c r="DU81" s="194">
        <f>'Result Entry'!DV83</f>
        <v>0</v>
      </c>
      <c r="DV81" s="195">
        <f>'Result Entry'!DW83</f>
        <v>0</v>
      </c>
      <c r="DW81" s="195">
        <f>'Result Entry'!DX83</f>
        <v>0</v>
      </c>
      <c r="DX81" s="195">
        <f>'Result Entry'!DY83</f>
        <v>0</v>
      </c>
      <c r="DY81" s="195">
        <f>'Result Entry'!DZ83</f>
        <v>0</v>
      </c>
      <c r="DZ81" s="197" t="str">
        <f>'Result Entry'!EA83</f>
        <v/>
      </c>
      <c r="EA81" s="194">
        <f>'Result Entry'!EB83</f>
        <v>0</v>
      </c>
      <c r="EB81" s="195">
        <f>'Result Entry'!EC83</f>
        <v>0</v>
      </c>
      <c r="EC81" s="207">
        <f>'Result Entry'!ED83</f>
        <v>0</v>
      </c>
      <c r="ED81" s="195">
        <f>'Result Entry'!EE83</f>
        <v>0</v>
      </c>
      <c r="EE81" s="207">
        <f>'Result Entry'!EF83</f>
        <v>0</v>
      </c>
      <c r="EF81" s="195">
        <f>'Result Entry'!EG83</f>
        <v>0</v>
      </c>
      <c r="EG81" s="195">
        <f>'Result Entry'!EH83</f>
        <v>0</v>
      </c>
      <c r="EH81" s="207">
        <f>'Result Entry'!EI83</f>
        <v>0</v>
      </c>
      <c r="EI81" s="208">
        <f>'Result Entry'!EJ83</f>
        <v>0</v>
      </c>
      <c r="EJ81" s="212" t="str">
        <f>'Result Entry'!EK83</f>
        <v/>
      </c>
      <c r="EK81" s="194">
        <f>'Result Entry'!EL83</f>
        <v>0</v>
      </c>
      <c r="EL81" s="195">
        <f>'Result Entry'!EM83</f>
        <v>0</v>
      </c>
      <c r="EM81" s="198" t="str">
        <f>'Result Entry'!EN83</f>
        <v/>
      </c>
      <c r="EN81" s="194" t="str">
        <f>'Result Entry'!EO83</f>
        <v/>
      </c>
      <c r="EO81" s="195" t="str">
        <f>'Result Entry'!EP83</f>
        <v/>
      </c>
      <c r="EP81" s="199" t="str">
        <f>'Result Entry'!EQ83</f>
        <v/>
      </c>
      <c r="EQ81" s="195" t="str">
        <f>'Result Entry'!ER83</f>
        <v/>
      </c>
      <c r="ER81" s="195" t="str">
        <f>'Result Entry'!ES83</f>
        <v/>
      </c>
      <c r="ES81" s="195" t="str">
        <f>'Result Entry'!ET83</f>
        <v/>
      </c>
      <c r="ET81" s="196" t="str">
        <f>'Result Entry'!EU83</f>
        <v/>
      </c>
      <c r="EU81" s="200" t="str">
        <f>'Result Entry'!EX83</f>
        <v/>
      </c>
    </row>
    <row r="82" spans="1:151" s="201" customFormat="1" ht="17.25" customHeight="1">
      <c r="A82" s="1267"/>
      <c r="B82" s="194">
        <f t="shared" si="2"/>
        <v>0</v>
      </c>
      <c r="C82" s="195">
        <f>'Result Entry'!D84</f>
        <v>0</v>
      </c>
      <c r="D82" s="195">
        <f>'Result Entry'!E84</f>
        <v>0</v>
      </c>
      <c r="E82" s="195">
        <f>'Result Entry'!F84</f>
        <v>0</v>
      </c>
      <c r="F82" s="195">
        <f>'Result Entry'!G84</f>
        <v>0</v>
      </c>
      <c r="G82" s="195">
        <f>'Result Entry'!H84</f>
        <v>0</v>
      </c>
      <c r="H82" s="195">
        <f>'Result Entry'!I84</f>
        <v>0</v>
      </c>
      <c r="I82" s="195">
        <f>'Result Entry'!J84</f>
        <v>0</v>
      </c>
      <c r="J82" s="413">
        <f>'Result Entry'!K84</f>
        <v>0</v>
      </c>
      <c r="K82" s="422">
        <f>'Result Entry'!L84</f>
        <v>0</v>
      </c>
      <c r="L82" s="195">
        <f>'Result Entry'!M84</f>
        <v>0</v>
      </c>
      <c r="M82" s="195">
        <f>'Result Entry'!N84</f>
        <v>0</v>
      </c>
      <c r="N82" s="207">
        <f>'Result Entry'!O84</f>
        <v>0</v>
      </c>
      <c r="O82" s="195">
        <f>'Result Entry'!P84</f>
        <v>0</v>
      </c>
      <c r="P82" s="207">
        <f>'Result Entry'!Q84</f>
        <v>0</v>
      </c>
      <c r="Q82" s="195">
        <f>'Result Entry'!R84</f>
        <v>0</v>
      </c>
      <c r="R82" s="208">
        <f>'Result Entry'!S84</f>
        <v>0</v>
      </c>
      <c r="S82" s="408">
        <f>'Result Entry'!T84</f>
        <v>0</v>
      </c>
      <c r="T82" s="469" t="str">
        <f>'Result Entry'!U84</f>
        <v/>
      </c>
      <c r="U82" s="469" t="str">
        <f>'Result Entry'!V84</f>
        <v/>
      </c>
      <c r="V82" s="423" t="str">
        <f>IF('Result Entry'!$ES84="Failed","F",IF(AND('Result Entry'!$ES84="supp.",S82&lt;36),"S",'Result Entry'!W84))</f>
        <v/>
      </c>
      <c r="W82" s="422">
        <f>'Result Entry'!X84</f>
        <v>0</v>
      </c>
      <c r="X82" s="195">
        <f>'Result Entry'!Y84</f>
        <v>0</v>
      </c>
      <c r="Y82" s="195">
        <f>'Result Entry'!Z84</f>
        <v>0</v>
      </c>
      <c r="Z82" s="207">
        <f>'Result Entry'!AA84</f>
        <v>0</v>
      </c>
      <c r="AA82" s="195">
        <f>'Result Entry'!AB84</f>
        <v>0</v>
      </c>
      <c r="AB82" s="207">
        <f>'Result Entry'!AC84</f>
        <v>0</v>
      </c>
      <c r="AC82" s="195">
        <f>'Result Entry'!AD84</f>
        <v>0</v>
      </c>
      <c r="AD82" s="208">
        <f>'Result Entry'!AE84</f>
        <v>0</v>
      </c>
      <c r="AE82" s="408">
        <f>'Result Entry'!AF84</f>
        <v>0</v>
      </c>
      <c r="AF82" s="469" t="str">
        <f>'Result Entry'!AG84</f>
        <v/>
      </c>
      <c r="AG82" s="469" t="str">
        <f>'Result Entry'!AH84</f>
        <v/>
      </c>
      <c r="AH82" s="423" t="str">
        <f>IF('Result Entry'!$ES84="Failed","F",IF(AND('Result Entry'!$ES84="supp.",AE82&lt;36),"S",'Result Entry'!AI84))</f>
        <v/>
      </c>
      <c r="AI82" s="422">
        <f>'Result Entry'!AJ84</f>
        <v>0</v>
      </c>
      <c r="AJ82" s="195">
        <f>'Result Entry'!AK84</f>
        <v>0</v>
      </c>
      <c r="AK82" s="195">
        <f>'Result Entry'!AL84</f>
        <v>0</v>
      </c>
      <c r="AL82" s="207">
        <f>'Result Entry'!AM84</f>
        <v>0</v>
      </c>
      <c r="AM82" s="195">
        <f>'Result Entry'!AN84</f>
        <v>0</v>
      </c>
      <c r="AN82" s="207">
        <f>'Result Entry'!AO84</f>
        <v>0</v>
      </c>
      <c r="AO82" s="195">
        <f>'Result Entry'!AP84</f>
        <v>0</v>
      </c>
      <c r="AP82" s="208">
        <f>'Result Entry'!AQ84</f>
        <v>0</v>
      </c>
      <c r="AQ82" s="408">
        <f>'Result Entry'!AR84</f>
        <v>0</v>
      </c>
      <c r="AR82" s="469" t="str">
        <f>'Result Entry'!AS84</f>
        <v/>
      </c>
      <c r="AS82" s="469" t="str">
        <f>'Result Entry'!AT84</f>
        <v/>
      </c>
      <c r="AT82" s="423" t="str">
        <f>IF('Result Entry'!$ES84="Failed","F",IF(AND('Result Entry'!$ES84="supp.",AQ82&lt;36),"S",'Result Entry'!AU84))</f>
        <v/>
      </c>
      <c r="AU82" s="422">
        <f>'Result Entry'!AV84</f>
        <v>0</v>
      </c>
      <c r="AV82" s="195">
        <f>'Result Entry'!AW84</f>
        <v>0</v>
      </c>
      <c r="AW82" s="195">
        <f>'Result Entry'!AX84</f>
        <v>0</v>
      </c>
      <c r="AX82" s="207">
        <f>'Result Entry'!AY84</f>
        <v>0</v>
      </c>
      <c r="AY82" s="195">
        <f>'Result Entry'!AZ84</f>
        <v>0</v>
      </c>
      <c r="AZ82" s="207">
        <f>'Result Entry'!BA84</f>
        <v>0</v>
      </c>
      <c r="BA82" s="195">
        <f>'Result Entry'!BB84</f>
        <v>0</v>
      </c>
      <c r="BB82" s="208">
        <f>'Result Entry'!BC84</f>
        <v>0</v>
      </c>
      <c r="BC82" s="408">
        <f>'Result Entry'!BD84</f>
        <v>0</v>
      </c>
      <c r="BD82" s="469" t="str">
        <f>'Result Entry'!BE84</f>
        <v/>
      </c>
      <c r="BE82" s="469" t="str">
        <f>'Result Entry'!BF84</f>
        <v/>
      </c>
      <c r="BF82" s="423" t="str">
        <f>IF('Result Entry'!$ES84="Failed","F",IF(AND('Result Entry'!$ES84="supp.",BC82&lt;36),"S",'Result Entry'!BG84))</f>
        <v/>
      </c>
      <c r="BG82" s="422">
        <f>'Result Entry'!BH84</f>
        <v>0</v>
      </c>
      <c r="BH82" s="195">
        <f>'Result Entry'!BI84</f>
        <v>0</v>
      </c>
      <c r="BI82" s="195">
        <f>'Result Entry'!BJ84</f>
        <v>0</v>
      </c>
      <c r="BJ82" s="207">
        <f>'Result Entry'!BK84</f>
        <v>0</v>
      </c>
      <c r="BK82" s="195">
        <f>'Result Entry'!BL84</f>
        <v>0</v>
      </c>
      <c r="BL82" s="207">
        <f>'Result Entry'!BM84</f>
        <v>0</v>
      </c>
      <c r="BM82" s="195">
        <f>'Result Entry'!BN84</f>
        <v>0</v>
      </c>
      <c r="BN82" s="208">
        <f>'Result Entry'!BO84</f>
        <v>0</v>
      </c>
      <c r="BO82" s="408">
        <f>'Result Entry'!BP84</f>
        <v>0</v>
      </c>
      <c r="BP82" s="469" t="str">
        <f>'Result Entry'!BQ84</f>
        <v/>
      </c>
      <c r="BQ82" s="469" t="str">
        <f>'Result Entry'!BR84</f>
        <v/>
      </c>
      <c r="BR82" s="423" t="str">
        <f>IF('Result Entry'!$ES84="Failed","F",IF(AND('Result Entry'!$ES84="supp.",BO82&lt;36),"S",'Result Entry'!BS84))</f>
        <v/>
      </c>
      <c r="BS82" s="422">
        <f>'Result Entry'!BT84</f>
        <v>0</v>
      </c>
      <c r="BT82" s="195">
        <f>'Result Entry'!BU84</f>
        <v>0</v>
      </c>
      <c r="BU82" s="195">
        <f>'Result Entry'!BV84</f>
        <v>0</v>
      </c>
      <c r="BV82" s="207">
        <f>'Result Entry'!BW84</f>
        <v>0</v>
      </c>
      <c r="BW82" s="195">
        <f>'Result Entry'!BX84</f>
        <v>0</v>
      </c>
      <c r="BX82" s="207">
        <f>'Result Entry'!BY84</f>
        <v>0</v>
      </c>
      <c r="BY82" s="195">
        <f>'Result Entry'!BZ84</f>
        <v>0</v>
      </c>
      <c r="BZ82" s="208">
        <f>'Result Entry'!CA84</f>
        <v>0</v>
      </c>
      <c r="CA82" s="408">
        <f>'Result Entry'!CB84</f>
        <v>0</v>
      </c>
      <c r="CB82" s="469" t="str">
        <f>'Result Entry'!CC84</f>
        <v/>
      </c>
      <c r="CC82" s="469" t="str">
        <f>'Result Entry'!CD84</f>
        <v/>
      </c>
      <c r="CD82" s="423" t="str">
        <f>IF('Result Entry'!$ES84="Failed","F",IF(AND('Result Entry'!$ES84="supp.",CA82&lt;36),"S",'Result Entry'!CE84))</f>
        <v/>
      </c>
      <c r="CE82" s="194">
        <f>'Result Entry'!CF84</f>
        <v>0</v>
      </c>
      <c r="CF82" s="415">
        <f>'Result Entry'!CG84</f>
        <v>0</v>
      </c>
      <c r="CG82" s="195">
        <f>'Result Entry'!CH84</f>
        <v>0</v>
      </c>
      <c r="CH82" s="207">
        <f>'Result Entry'!CI84</f>
        <v>0</v>
      </c>
      <c r="CI82" s="207">
        <f>'Result Entry'!CJ84</f>
        <v>0</v>
      </c>
      <c r="CJ82" s="195">
        <f>'Result Entry'!CK84</f>
        <v>0</v>
      </c>
      <c r="CK82" s="195">
        <f>'Result Entry'!CL84</f>
        <v>0</v>
      </c>
      <c r="CL82" s="207">
        <f>'Result Entry'!CM84</f>
        <v>0</v>
      </c>
      <c r="CM82" s="195">
        <f>'Result Entry'!CN84</f>
        <v>0</v>
      </c>
      <c r="CN82" s="195">
        <f>'Result Entry'!CO84</f>
        <v>0</v>
      </c>
      <c r="CO82" s="208">
        <f>'Result Entry'!CP84</f>
        <v>0</v>
      </c>
      <c r="CP82" s="208">
        <f>'Result Entry'!CQ84</f>
        <v>0</v>
      </c>
      <c r="CQ82" s="212" t="str">
        <f>'Result Entry'!CR84</f>
        <v/>
      </c>
      <c r="CR82" s="194">
        <f>'Result Entry'!CS84</f>
        <v>0</v>
      </c>
      <c r="CS82" s="415">
        <f>'Result Entry'!CT84</f>
        <v>0</v>
      </c>
      <c r="CT82" s="454">
        <f>'Result Entry'!CU84</f>
        <v>0</v>
      </c>
      <c r="CU82" s="195">
        <f>'Result Entry'!CV84</f>
        <v>0</v>
      </c>
      <c r="CV82" s="195">
        <f>'Result Entry'!CW84</f>
        <v>0</v>
      </c>
      <c r="CW82" s="207">
        <f>'Result Entry'!CX84</f>
        <v>0</v>
      </c>
      <c r="CX82" s="195">
        <f>'Result Entry'!CY84</f>
        <v>0</v>
      </c>
      <c r="CY82" s="195">
        <f>'Result Entry'!CZ84</f>
        <v>0</v>
      </c>
      <c r="CZ82" s="195" t="str">
        <f>'Result Entry'!DA84</f>
        <v/>
      </c>
      <c r="DA82" s="195">
        <f>'Result Entry'!DB84</f>
        <v>0</v>
      </c>
      <c r="DB82" s="207">
        <f>'Result Entry'!DC84</f>
        <v>0</v>
      </c>
      <c r="DC82" s="207">
        <f>'Result Entry'!DD84</f>
        <v>0</v>
      </c>
      <c r="DD82" s="195">
        <f>'Result Entry'!DE84</f>
        <v>0</v>
      </c>
      <c r="DE82" s="195">
        <f>'Result Entry'!DF84</f>
        <v>0</v>
      </c>
      <c r="DF82" s="207">
        <f>'Result Entry'!DG84</f>
        <v>0</v>
      </c>
      <c r="DG82" s="195">
        <f>'Result Entry'!DH84</f>
        <v>0</v>
      </c>
      <c r="DH82" s="195">
        <f>'Result Entry'!DI84</f>
        <v>0</v>
      </c>
      <c r="DI82" s="207">
        <f>'Result Entry'!DJ84</f>
        <v>0</v>
      </c>
      <c r="DJ82" s="207">
        <f>'Result Entry'!DK84</f>
        <v>0</v>
      </c>
      <c r="DK82" s="207">
        <f>'Result Entry'!DL84</f>
        <v>0</v>
      </c>
      <c r="DL82" s="208">
        <f>'Result Entry'!DM84</f>
        <v>0</v>
      </c>
      <c r="DM82" s="208">
        <f>'Result Entry'!DN84</f>
        <v>0</v>
      </c>
      <c r="DN82" s="212" t="str">
        <f>'Result Entry'!DO84</f>
        <v/>
      </c>
      <c r="DO82" s="194">
        <f>'Result Entry'!DP84</f>
        <v>0</v>
      </c>
      <c r="DP82" s="195">
        <f>'Result Entry'!DQ84</f>
        <v>0</v>
      </c>
      <c r="DQ82" s="195">
        <f>'Result Entry'!DR84</f>
        <v>0</v>
      </c>
      <c r="DR82" s="195">
        <f>'Result Entry'!DS84</f>
        <v>0</v>
      </c>
      <c r="DS82" s="195">
        <f>'Result Entry'!DT84</f>
        <v>0</v>
      </c>
      <c r="DT82" s="209" t="str">
        <f>'Result Entry'!DU84</f>
        <v/>
      </c>
      <c r="DU82" s="194">
        <f>'Result Entry'!DV84</f>
        <v>0</v>
      </c>
      <c r="DV82" s="195">
        <f>'Result Entry'!DW84</f>
        <v>0</v>
      </c>
      <c r="DW82" s="195">
        <f>'Result Entry'!DX84</f>
        <v>0</v>
      </c>
      <c r="DX82" s="195">
        <f>'Result Entry'!DY84</f>
        <v>0</v>
      </c>
      <c r="DY82" s="195">
        <f>'Result Entry'!DZ84</f>
        <v>0</v>
      </c>
      <c r="DZ82" s="197" t="str">
        <f>'Result Entry'!EA84</f>
        <v/>
      </c>
      <c r="EA82" s="194">
        <f>'Result Entry'!EB84</f>
        <v>0</v>
      </c>
      <c r="EB82" s="195">
        <f>'Result Entry'!EC84</f>
        <v>0</v>
      </c>
      <c r="EC82" s="207">
        <f>'Result Entry'!ED84</f>
        <v>0</v>
      </c>
      <c r="ED82" s="195">
        <f>'Result Entry'!EE84</f>
        <v>0</v>
      </c>
      <c r="EE82" s="207">
        <f>'Result Entry'!EF84</f>
        <v>0</v>
      </c>
      <c r="EF82" s="195">
        <f>'Result Entry'!EG84</f>
        <v>0</v>
      </c>
      <c r="EG82" s="195">
        <f>'Result Entry'!EH84</f>
        <v>0</v>
      </c>
      <c r="EH82" s="207">
        <f>'Result Entry'!EI84</f>
        <v>0</v>
      </c>
      <c r="EI82" s="208">
        <f>'Result Entry'!EJ84</f>
        <v>0</v>
      </c>
      <c r="EJ82" s="212" t="str">
        <f>'Result Entry'!EK84</f>
        <v/>
      </c>
      <c r="EK82" s="194">
        <f>'Result Entry'!EL84</f>
        <v>0</v>
      </c>
      <c r="EL82" s="195">
        <f>'Result Entry'!EM84</f>
        <v>0</v>
      </c>
      <c r="EM82" s="198" t="str">
        <f>'Result Entry'!EN84</f>
        <v/>
      </c>
      <c r="EN82" s="194" t="str">
        <f>'Result Entry'!EO84</f>
        <v/>
      </c>
      <c r="EO82" s="195" t="str">
        <f>'Result Entry'!EP84</f>
        <v/>
      </c>
      <c r="EP82" s="199" t="str">
        <f>'Result Entry'!EQ84</f>
        <v/>
      </c>
      <c r="EQ82" s="195" t="str">
        <f>'Result Entry'!ER84</f>
        <v/>
      </c>
      <c r="ER82" s="195" t="str">
        <f>'Result Entry'!ES84</f>
        <v/>
      </c>
      <c r="ES82" s="195" t="str">
        <f>'Result Entry'!ET84</f>
        <v/>
      </c>
      <c r="ET82" s="196" t="str">
        <f>'Result Entry'!EU84</f>
        <v/>
      </c>
      <c r="EU82" s="200" t="str">
        <f>'Result Entry'!EX84</f>
        <v/>
      </c>
    </row>
    <row r="83" spans="1:151" s="201" customFormat="1" ht="17.25" customHeight="1">
      <c r="A83" s="1267"/>
      <c r="B83" s="194">
        <f t="shared" si="2"/>
        <v>0</v>
      </c>
      <c r="C83" s="195">
        <f>'Result Entry'!D85</f>
        <v>0</v>
      </c>
      <c r="D83" s="195">
        <f>'Result Entry'!E85</f>
        <v>0</v>
      </c>
      <c r="E83" s="195">
        <f>'Result Entry'!F85</f>
        <v>0</v>
      </c>
      <c r="F83" s="195">
        <f>'Result Entry'!G85</f>
        <v>0</v>
      </c>
      <c r="G83" s="195">
        <f>'Result Entry'!H85</f>
        <v>0</v>
      </c>
      <c r="H83" s="195">
        <f>'Result Entry'!I85</f>
        <v>0</v>
      </c>
      <c r="I83" s="195">
        <f>'Result Entry'!J85</f>
        <v>0</v>
      </c>
      <c r="J83" s="413">
        <f>'Result Entry'!K85</f>
        <v>0</v>
      </c>
      <c r="K83" s="422">
        <f>'Result Entry'!L85</f>
        <v>0</v>
      </c>
      <c r="L83" s="195">
        <f>'Result Entry'!M85</f>
        <v>0</v>
      </c>
      <c r="M83" s="195">
        <f>'Result Entry'!N85</f>
        <v>0</v>
      </c>
      <c r="N83" s="207">
        <f>'Result Entry'!O85</f>
        <v>0</v>
      </c>
      <c r="O83" s="195">
        <f>'Result Entry'!P85</f>
        <v>0</v>
      </c>
      <c r="P83" s="207">
        <f>'Result Entry'!Q85</f>
        <v>0</v>
      </c>
      <c r="Q83" s="195">
        <f>'Result Entry'!R85</f>
        <v>0</v>
      </c>
      <c r="R83" s="208">
        <f>'Result Entry'!S85</f>
        <v>0</v>
      </c>
      <c r="S83" s="408">
        <f>'Result Entry'!T85</f>
        <v>0</v>
      </c>
      <c r="T83" s="469" t="str">
        <f>'Result Entry'!U85</f>
        <v/>
      </c>
      <c r="U83" s="469" t="str">
        <f>'Result Entry'!V85</f>
        <v/>
      </c>
      <c r="V83" s="423" t="str">
        <f>IF('Result Entry'!$ES85="Failed","F",IF(AND('Result Entry'!$ES85="supp.",S83&lt;36),"S",'Result Entry'!W85))</f>
        <v/>
      </c>
      <c r="W83" s="422">
        <f>'Result Entry'!X85</f>
        <v>0</v>
      </c>
      <c r="X83" s="195">
        <f>'Result Entry'!Y85</f>
        <v>0</v>
      </c>
      <c r="Y83" s="195">
        <f>'Result Entry'!Z85</f>
        <v>0</v>
      </c>
      <c r="Z83" s="207">
        <f>'Result Entry'!AA85</f>
        <v>0</v>
      </c>
      <c r="AA83" s="195">
        <f>'Result Entry'!AB85</f>
        <v>0</v>
      </c>
      <c r="AB83" s="207">
        <f>'Result Entry'!AC85</f>
        <v>0</v>
      </c>
      <c r="AC83" s="195">
        <f>'Result Entry'!AD85</f>
        <v>0</v>
      </c>
      <c r="AD83" s="208">
        <f>'Result Entry'!AE85</f>
        <v>0</v>
      </c>
      <c r="AE83" s="408">
        <f>'Result Entry'!AF85</f>
        <v>0</v>
      </c>
      <c r="AF83" s="469" t="str">
        <f>'Result Entry'!AG85</f>
        <v/>
      </c>
      <c r="AG83" s="469" t="str">
        <f>'Result Entry'!AH85</f>
        <v/>
      </c>
      <c r="AH83" s="423" t="str">
        <f>IF('Result Entry'!$ES85="Failed","F",IF(AND('Result Entry'!$ES85="supp.",AE83&lt;36),"S",'Result Entry'!AI85))</f>
        <v/>
      </c>
      <c r="AI83" s="422">
        <f>'Result Entry'!AJ85</f>
        <v>0</v>
      </c>
      <c r="AJ83" s="195">
        <f>'Result Entry'!AK85</f>
        <v>0</v>
      </c>
      <c r="AK83" s="195">
        <f>'Result Entry'!AL85</f>
        <v>0</v>
      </c>
      <c r="AL83" s="207">
        <f>'Result Entry'!AM85</f>
        <v>0</v>
      </c>
      <c r="AM83" s="195">
        <f>'Result Entry'!AN85</f>
        <v>0</v>
      </c>
      <c r="AN83" s="207">
        <f>'Result Entry'!AO85</f>
        <v>0</v>
      </c>
      <c r="AO83" s="195">
        <f>'Result Entry'!AP85</f>
        <v>0</v>
      </c>
      <c r="AP83" s="208">
        <f>'Result Entry'!AQ85</f>
        <v>0</v>
      </c>
      <c r="AQ83" s="408">
        <f>'Result Entry'!AR85</f>
        <v>0</v>
      </c>
      <c r="AR83" s="469" t="str">
        <f>'Result Entry'!AS85</f>
        <v/>
      </c>
      <c r="AS83" s="469" t="str">
        <f>'Result Entry'!AT85</f>
        <v/>
      </c>
      <c r="AT83" s="423" t="str">
        <f>IF('Result Entry'!$ES85="Failed","F",IF(AND('Result Entry'!$ES85="supp.",AQ83&lt;36),"S",'Result Entry'!AU85))</f>
        <v/>
      </c>
      <c r="AU83" s="422">
        <f>'Result Entry'!AV85</f>
        <v>0</v>
      </c>
      <c r="AV83" s="195">
        <f>'Result Entry'!AW85</f>
        <v>0</v>
      </c>
      <c r="AW83" s="195">
        <f>'Result Entry'!AX85</f>
        <v>0</v>
      </c>
      <c r="AX83" s="207">
        <f>'Result Entry'!AY85</f>
        <v>0</v>
      </c>
      <c r="AY83" s="195">
        <f>'Result Entry'!AZ85</f>
        <v>0</v>
      </c>
      <c r="AZ83" s="207">
        <f>'Result Entry'!BA85</f>
        <v>0</v>
      </c>
      <c r="BA83" s="195">
        <f>'Result Entry'!BB85</f>
        <v>0</v>
      </c>
      <c r="BB83" s="208">
        <f>'Result Entry'!BC85</f>
        <v>0</v>
      </c>
      <c r="BC83" s="408">
        <f>'Result Entry'!BD85</f>
        <v>0</v>
      </c>
      <c r="BD83" s="469" t="str">
        <f>'Result Entry'!BE85</f>
        <v/>
      </c>
      <c r="BE83" s="469" t="str">
        <f>'Result Entry'!BF85</f>
        <v/>
      </c>
      <c r="BF83" s="423" t="str">
        <f>IF('Result Entry'!$ES85="Failed","F",IF(AND('Result Entry'!$ES85="supp.",BC83&lt;36),"S",'Result Entry'!BG85))</f>
        <v/>
      </c>
      <c r="BG83" s="422">
        <f>'Result Entry'!BH85</f>
        <v>0</v>
      </c>
      <c r="BH83" s="195">
        <f>'Result Entry'!BI85</f>
        <v>0</v>
      </c>
      <c r="BI83" s="195">
        <f>'Result Entry'!BJ85</f>
        <v>0</v>
      </c>
      <c r="BJ83" s="207">
        <f>'Result Entry'!BK85</f>
        <v>0</v>
      </c>
      <c r="BK83" s="195">
        <f>'Result Entry'!BL85</f>
        <v>0</v>
      </c>
      <c r="BL83" s="207">
        <f>'Result Entry'!BM85</f>
        <v>0</v>
      </c>
      <c r="BM83" s="195">
        <f>'Result Entry'!BN85</f>
        <v>0</v>
      </c>
      <c r="BN83" s="208">
        <f>'Result Entry'!BO85</f>
        <v>0</v>
      </c>
      <c r="BO83" s="408">
        <f>'Result Entry'!BP85</f>
        <v>0</v>
      </c>
      <c r="BP83" s="469" t="str">
        <f>'Result Entry'!BQ85</f>
        <v/>
      </c>
      <c r="BQ83" s="469" t="str">
        <f>'Result Entry'!BR85</f>
        <v/>
      </c>
      <c r="BR83" s="423" t="str">
        <f>IF('Result Entry'!$ES85="Failed","F",IF(AND('Result Entry'!$ES85="supp.",BO83&lt;36),"S",'Result Entry'!BS85))</f>
        <v/>
      </c>
      <c r="BS83" s="422">
        <f>'Result Entry'!BT85</f>
        <v>0</v>
      </c>
      <c r="BT83" s="195">
        <f>'Result Entry'!BU85</f>
        <v>0</v>
      </c>
      <c r="BU83" s="195">
        <f>'Result Entry'!BV85</f>
        <v>0</v>
      </c>
      <c r="BV83" s="207">
        <f>'Result Entry'!BW85</f>
        <v>0</v>
      </c>
      <c r="BW83" s="195">
        <f>'Result Entry'!BX85</f>
        <v>0</v>
      </c>
      <c r="BX83" s="207">
        <f>'Result Entry'!BY85</f>
        <v>0</v>
      </c>
      <c r="BY83" s="195">
        <f>'Result Entry'!BZ85</f>
        <v>0</v>
      </c>
      <c r="BZ83" s="208">
        <f>'Result Entry'!CA85</f>
        <v>0</v>
      </c>
      <c r="CA83" s="408">
        <f>'Result Entry'!CB85</f>
        <v>0</v>
      </c>
      <c r="CB83" s="469" t="str">
        <f>'Result Entry'!CC85</f>
        <v/>
      </c>
      <c r="CC83" s="469" t="str">
        <f>'Result Entry'!CD85</f>
        <v/>
      </c>
      <c r="CD83" s="423" t="str">
        <f>IF('Result Entry'!$ES85="Failed","F",IF(AND('Result Entry'!$ES85="supp.",CA83&lt;36),"S",'Result Entry'!CE85))</f>
        <v/>
      </c>
      <c r="CE83" s="194">
        <f>'Result Entry'!CF85</f>
        <v>0</v>
      </c>
      <c r="CF83" s="415">
        <f>'Result Entry'!CG85</f>
        <v>0</v>
      </c>
      <c r="CG83" s="195">
        <f>'Result Entry'!CH85</f>
        <v>0</v>
      </c>
      <c r="CH83" s="207">
        <f>'Result Entry'!CI85</f>
        <v>0</v>
      </c>
      <c r="CI83" s="207">
        <f>'Result Entry'!CJ85</f>
        <v>0</v>
      </c>
      <c r="CJ83" s="195">
        <f>'Result Entry'!CK85</f>
        <v>0</v>
      </c>
      <c r="CK83" s="195">
        <f>'Result Entry'!CL85</f>
        <v>0</v>
      </c>
      <c r="CL83" s="207">
        <f>'Result Entry'!CM85</f>
        <v>0</v>
      </c>
      <c r="CM83" s="195">
        <f>'Result Entry'!CN85</f>
        <v>0</v>
      </c>
      <c r="CN83" s="195">
        <f>'Result Entry'!CO85</f>
        <v>0</v>
      </c>
      <c r="CO83" s="208">
        <f>'Result Entry'!CP85</f>
        <v>0</v>
      </c>
      <c r="CP83" s="208">
        <f>'Result Entry'!CQ85</f>
        <v>0</v>
      </c>
      <c r="CQ83" s="212" t="str">
        <f>'Result Entry'!CR85</f>
        <v/>
      </c>
      <c r="CR83" s="194">
        <f>'Result Entry'!CS85</f>
        <v>0</v>
      </c>
      <c r="CS83" s="415">
        <f>'Result Entry'!CT85</f>
        <v>0</v>
      </c>
      <c r="CT83" s="454">
        <f>'Result Entry'!CU85</f>
        <v>0</v>
      </c>
      <c r="CU83" s="195">
        <f>'Result Entry'!CV85</f>
        <v>0</v>
      </c>
      <c r="CV83" s="195">
        <f>'Result Entry'!CW85</f>
        <v>0</v>
      </c>
      <c r="CW83" s="207">
        <f>'Result Entry'!CX85</f>
        <v>0</v>
      </c>
      <c r="CX83" s="195">
        <f>'Result Entry'!CY85</f>
        <v>0</v>
      </c>
      <c r="CY83" s="195">
        <f>'Result Entry'!CZ85</f>
        <v>0</v>
      </c>
      <c r="CZ83" s="195" t="str">
        <f>'Result Entry'!DA85</f>
        <v/>
      </c>
      <c r="DA83" s="195">
        <f>'Result Entry'!DB85</f>
        <v>0</v>
      </c>
      <c r="DB83" s="207">
        <f>'Result Entry'!DC85</f>
        <v>0</v>
      </c>
      <c r="DC83" s="207">
        <f>'Result Entry'!DD85</f>
        <v>0</v>
      </c>
      <c r="DD83" s="195">
        <f>'Result Entry'!DE85</f>
        <v>0</v>
      </c>
      <c r="DE83" s="195">
        <f>'Result Entry'!DF85</f>
        <v>0</v>
      </c>
      <c r="DF83" s="207">
        <f>'Result Entry'!DG85</f>
        <v>0</v>
      </c>
      <c r="DG83" s="195">
        <f>'Result Entry'!DH85</f>
        <v>0</v>
      </c>
      <c r="DH83" s="195">
        <f>'Result Entry'!DI85</f>
        <v>0</v>
      </c>
      <c r="DI83" s="207">
        <f>'Result Entry'!DJ85</f>
        <v>0</v>
      </c>
      <c r="DJ83" s="207">
        <f>'Result Entry'!DK85</f>
        <v>0</v>
      </c>
      <c r="DK83" s="207">
        <f>'Result Entry'!DL85</f>
        <v>0</v>
      </c>
      <c r="DL83" s="208">
        <f>'Result Entry'!DM85</f>
        <v>0</v>
      </c>
      <c r="DM83" s="208">
        <f>'Result Entry'!DN85</f>
        <v>0</v>
      </c>
      <c r="DN83" s="212" t="str">
        <f>'Result Entry'!DO85</f>
        <v/>
      </c>
      <c r="DO83" s="194">
        <f>'Result Entry'!DP85</f>
        <v>0</v>
      </c>
      <c r="DP83" s="195">
        <f>'Result Entry'!DQ85</f>
        <v>0</v>
      </c>
      <c r="DQ83" s="195">
        <f>'Result Entry'!DR85</f>
        <v>0</v>
      </c>
      <c r="DR83" s="195">
        <f>'Result Entry'!DS85</f>
        <v>0</v>
      </c>
      <c r="DS83" s="195">
        <f>'Result Entry'!DT85</f>
        <v>0</v>
      </c>
      <c r="DT83" s="209" t="str">
        <f>'Result Entry'!DU85</f>
        <v/>
      </c>
      <c r="DU83" s="194">
        <f>'Result Entry'!DV85</f>
        <v>0</v>
      </c>
      <c r="DV83" s="195">
        <f>'Result Entry'!DW85</f>
        <v>0</v>
      </c>
      <c r="DW83" s="195">
        <f>'Result Entry'!DX85</f>
        <v>0</v>
      </c>
      <c r="DX83" s="195">
        <f>'Result Entry'!DY85</f>
        <v>0</v>
      </c>
      <c r="DY83" s="195">
        <f>'Result Entry'!DZ85</f>
        <v>0</v>
      </c>
      <c r="DZ83" s="197" t="str">
        <f>'Result Entry'!EA85</f>
        <v/>
      </c>
      <c r="EA83" s="194">
        <f>'Result Entry'!EB85</f>
        <v>0</v>
      </c>
      <c r="EB83" s="195">
        <f>'Result Entry'!EC85</f>
        <v>0</v>
      </c>
      <c r="EC83" s="207">
        <f>'Result Entry'!ED85</f>
        <v>0</v>
      </c>
      <c r="ED83" s="195">
        <f>'Result Entry'!EE85</f>
        <v>0</v>
      </c>
      <c r="EE83" s="207">
        <f>'Result Entry'!EF85</f>
        <v>0</v>
      </c>
      <c r="EF83" s="195">
        <f>'Result Entry'!EG85</f>
        <v>0</v>
      </c>
      <c r="EG83" s="195">
        <f>'Result Entry'!EH85</f>
        <v>0</v>
      </c>
      <c r="EH83" s="207">
        <f>'Result Entry'!EI85</f>
        <v>0</v>
      </c>
      <c r="EI83" s="208">
        <f>'Result Entry'!EJ85</f>
        <v>0</v>
      </c>
      <c r="EJ83" s="212" t="str">
        <f>'Result Entry'!EK85</f>
        <v/>
      </c>
      <c r="EK83" s="194">
        <f>'Result Entry'!EL85</f>
        <v>0</v>
      </c>
      <c r="EL83" s="195">
        <f>'Result Entry'!EM85</f>
        <v>0</v>
      </c>
      <c r="EM83" s="198" t="str">
        <f>'Result Entry'!EN85</f>
        <v/>
      </c>
      <c r="EN83" s="194" t="str">
        <f>'Result Entry'!EO85</f>
        <v/>
      </c>
      <c r="EO83" s="195" t="str">
        <f>'Result Entry'!EP85</f>
        <v/>
      </c>
      <c r="EP83" s="199" t="str">
        <f>'Result Entry'!EQ85</f>
        <v/>
      </c>
      <c r="EQ83" s="195" t="str">
        <f>'Result Entry'!ER85</f>
        <v/>
      </c>
      <c r="ER83" s="195" t="str">
        <f>'Result Entry'!ES85</f>
        <v/>
      </c>
      <c r="ES83" s="195" t="str">
        <f>'Result Entry'!ET85</f>
        <v/>
      </c>
      <c r="ET83" s="196" t="str">
        <f>'Result Entry'!EU85</f>
        <v/>
      </c>
      <c r="EU83" s="200" t="str">
        <f>'Result Entry'!EX85</f>
        <v/>
      </c>
    </row>
    <row r="84" spans="1:151" s="201" customFormat="1" ht="17.25" customHeight="1">
      <c r="A84" s="1267"/>
      <c r="B84" s="194">
        <f t="shared" si="2"/>
        <v>0</v>
      </c>
      <c r="C84" s="195">
        <f>'Result Entry'!D86</f>
        <v>0</v>
      </c>
      <c r="D84" s="195">
        <f>'Result Entry'!E86</f>
        <v>0</v>
      </c>
      <c r="E84" s="195">
        <f>'Result Entry'!F86</f>
        <v>0</v>
      </c>
      <c r="F84" s="195">
        <f>'Result Entry'!G86</f>
        <v>0</v>
      </c>
      <c r="G84" s="195">
        <f>'Result Entry'!H86</f>
        <v>0</v>
      </c>
      <c r="H84" s="195">
        <f>'Result Entry'!I86</f>
        <v>0</v>
      </c>
      <c r="I84" s="195">
        <f>'Result Entry'!J86</f>
        <v>0</v>
      </c>
      <c r="J84" s="413">
        <f>'Result Entry'!K86</f>
        <v>0</v>
      </c>
      <c r="K84" s="422">
        <f>'Result Entry'!L86</f>
        <v>0</v>
      </c>
      <c r="L84" s="195">
        <f>'Result Entry'!M86</f>
        <v>0</v>
      </c>
      <c r="M84" s="195">
        <f>'Result Entry'!N86</f>
        <v>0</v>
      </c>
      <c r="N84" s="207">
        <f>'Result Entry'!O86</f>
        <v>0</v>
      </c>
      <c r="O84" s="195">
        <f>'Result Entry'!P86</f>
        <v>0</v>
      </c>
      <c r="P84" s="207">
        <f>'Result Entry'!Q86</f>
        <v>0</v>
      </c>
      <c r="Q84" s="195">
        <f>'Result Entry'!R86</f>
        <v>0</v>
      </c>
      <c r="R84" s="208">
        <f>'Result Entry'!S86</f>
        <v>0</v>
      </c>
      <c r="S84" s="408">
        <f>'Result Entry'!T86</f>
        <v>0</v>
      </c>
      <c r="T84" s="469" t="str">
        <f>'Result Entry'!U86</f>
        <v/>
      </c>
      <c r="U84" s="469" t="str">
        <f>'Result Entry'!V86</f>
        <v/>
      </c>
      <c r="V84" s="423" t="str">
        <f>IF('Result Entry'!$ES86="Failed","F",IF(AND('Result Entry'!$ES86="supp.",S84&lt;36),"S",'Result Entry'!W86))</f>
        <v/>
      </c>
      <c r="W84" s="422">
        <f>'Result Entry'!X86</f>
        <v>0</v>
      </c>
      <c r="X84" s="195">
        <f>'Result Entry'!Y86</f>
        <v>0</v>
      </c>
      <c r="Y84" s="195">
        <f>'Result Entry'!Z86</f>
        <v>0</v>
      </c>
      <c r="Z84" s="207">
        <f>'Result Entry'!AA86</f>
        <v>0</v>
      </c>
      <c r="AA84" s="195">
        <f>'Result Entry'!AB86</f>
        <v>0</v>
      </c>
      <c r="AB84" s="207">
        <f>'Result Entry'!AC86</f>
        <v>0</v>
      </c>
      <c r="AC84" s="195">
        <f>'Result Entry'!AD86</f>
        <v>0</v>
      </c>
      <c r="AD84" s="208">
        <f>'Result Entry'!AE86</f>
        <v>0</v>
      </c>
      <c r="AE84" s="408">
        <f>'Result Entry'!AF86</f>
        <v>0</v>
      </c>
      <c r="AF84" s="469" t="str">
        <f>'Result Entry'!AG86</f>
        <v/>
      </c>
      <c r="AG84" s="469" t="str">
        <f>'Result Entry'!AH86</f>
        <v/>
      </c>
      <c r="AH84" s="423" t="str">
        <f>IF('Result Entry'!$ES86="Failed","F",IF(AND('Result Entry'!$ES86="supp.",AE84&lt;36),"S",'Result Entry'!AI86))</f>
        <v/>
      </c>
      <c r="AI84" s="422">
        <f>'Result Entry'!AJ86</f>
        <v>0</v>
      </c>
      <c r="AJ84" s="195">
        <f>'Result Entry'!AK86</f>
        <v>0</v>
      </c>
      <c r="AK84" s="195">
        <f>'Result Entry'!AL86</f>
        <v>0</v>
      </c>
      <c r="AL84" s="207">
        <f>'Result Entry'!AM86</f>
        <v>0</v>
      </c>
      <c r="AM84" s="195">
        <f>'Result Entry'!AN86</f>
        <v>0</v>
      </c>
      <c r="AN84" s="207">
        <f>'Result Entry'!AO86</f>
        <v>0</v>
      </c>
      <c r="AO84" s="195">
        <f>'Result Entry'!AP86</f>
        <v>0</v>
      </c>
      <c r="AP84" s="208">
        <f>'Result Entry'!AQ86</f>
        <v>0</v>
      </c>
      <c r="AQ84" s="408">
        <f>'Result Entry'!AR86</f>
        <v>0</v>
      </c>
      <c r="AR84" s="469" t="str">
        <f>'Result Entry'!AS86</f>
        <v/>
      </c>
      <c r="AS84" s="469" t="str">
        <f>'Result Entry'!AT86</f>
        <v/>
      </c>
      <c r="AT84" s="423" t="str">
        <f>IF('Result Entry'!$ES86="Failed","F",IF(AND('Result Entry'!$ES86="supp.",AQ84&lt;36),"S",'Result Entry'!AU86))</f>
        <v/>
      </c>
      <c r="AU84" s="422">
        <f>'Result Entry'!AV86</f>
        <v>0</v>
      </c>
      <c r="AV84" s="195">
        <f>'Result Entry'!AW86</f>
        <v>0</v>
      </c>
      <c r="AW84" s="195">
        <f>'Result Entry'!AX86</f>
        <v>0</v>
      </c>
      <c r="AX84" s="207">
        <f>'Result Entry'!AY86</f>
        <v>0</v>
      </c>
      <c r="AY84" s="195">
        <f>'Result Entry'!AZ86</f>
        <v>0</v>
      </c>
      <c r="AZ84" s="207">
        <f>'Result Entry'!BA86</f>
        <v>0</v>
      </c>
      <c r="BA84" s="195">
        <f>'Result Entry'!BB86</f>
        <v>0</v>
      </c>
      <c r="BB84" s="208">
        <f>'Result Entry'!BC86</f>
        <v>0</v>
      </c>
      <c r="BC84" s="408">
        <f>'Result Entry'!BD86</f>
        <v>0</v>
      </c>
      <c r="BD84" s="469" t="str">
        <f>'Result Entry'!BE86</f>
        <v/>
      </c>
      <c r="BE84" s="469" t="str">
        <f>'Result Entry'!BF86</f>
        <v/>
      </c>
      <c r="BF84" s="423" t="str">
        <f>IF('Result Entry'!$ES86="Failed","F",IF(AND('Result Entry'!$ES86="supp.",BC84&lt;36),"S",'Result Entry'!BG86))</f>
        <v/>
      </c>
      <c r="BG84" s="422">
        <f>'Result Entry'!BH86</f>
        <v>0</v>
      </c>
      <c r="BH84" s="195">
        <f>'Result Entry'!BI86</f>
        <v>0</v>
      </c>
      <c r="BI84" s="195">
        <f>'Result Entry'!BJ86</f>
        <v>0</v>
      </c>
      <c r="BJ84" s="207">
        <f>'Result Entry'!BK86</f>
        <v>0</v>
      </c>
      <c r="BK84" s="195">
        <f>'Result Entry'!BL86</f>
        <v>0</v>
      </c>
      <c r="BL84" s="207">
        <f>'Result Entry'!BM86</f>
        <v>0</v>
      </c>
      <c r="BM84" s="195">
        <f>'Result Entry'!BN86</f>
        <v>0</v>
      </c>
      <c r="BN84" s="208">
        <f>'Result Entry'!BO86</f>
        <v>0</v>
      </c>
      <c r="BO84" s="408">
        <f>'Result Entry'!BP86</f>
        <v>0</v>
      </c>
      <c r="BP84" s="469" t="str">
        <f>'Result Entry'!BQ86</f>
        <v/>
      </c>
      <c r="BQ84" s="469" t="str">
        <f>'Result Entry'!BR86</f>
        <v/>
      </c>
      <c r="BR84" s="423" t="str">
        <f>IF('Result Entry'!$ES86="Failed","F",IF(AND('Result Entry'!$ES86="supp.",BO84&lt;36),"S",'Result Entry'!BS86))</f>
        <v/>
      </c>
      <c r="BS84" s="422">
        <f>'Result Entry'!BT86</f>
        <v>0</v>
      </c>
      <c r="BT84" s="195">
        <f>'Result Entry'!BU86</f>
        <v>0</v>
      </c>
      <c r="BU84" s="195">
        <f>'Result Entry'!BV86</f>
        <v>0</v>
      </c>
      <c r="BV84" s="207">
        <f>'Result Entry'!BW86</f>
        <v>0</v>
      </c>
      <c r="BW84" s="195">
        <f>'Result Entry'!BX86</f>
        <v>0</v>
      </c>
      <c r="BX84" s="207">
        <f>'Result Entry'!BY86</f>
        <v>0</v>
      </c>
      <c r="BY84" s="195">
        <f>'Result Entry'!BZ86</f>
        <v>0</v>
      </c>
      <c r="BZ84" s="208">
        <f>'Result Entry'!CA86</f>
        <v>0</v>
      </c>
      <c r="CA84" s="408">
        <f>'Result Entry'!CB86</f>
        <v>0</v>
      </c>
      <c r="CB84" s="469" t="str">
        <f>'Result Entry'!CC86</f>
        <v/>
      </c>
      <c r="CC84" s="469" t="str">
        <f>'Result Entry'!CD86</f>
        <v/>
      </c>
      <c r="CD84" s="423" t="str">
        <f>IF('Result Entry'!$ES86="Failed","F",IF(AND('Result Entry'!$ES86="supp.",CA84&lt;36),"S",'Result Entry'!CE86))</f>
        <v/>
      </c>
      <c r="CE84" s="194">
        <f>'Result Entry'!CF86</f>
        <v>0</v>
      </c>
      <c r="CF84" s="415">
        <f>'Result Entry'!CG86</f>
        <v>0</v>
      </c>
      <c r="CG84" s="195">
        <f>'Result Entry'!CH86</f>
        <v>0</v>
      </c>
      <c r="CH84" s="207">
        <f>'Result Entry'!CI86</f>
        <v>0</v>
      </c>
      <c r="CI84" s="207">
        <f>'Result Entry'!CJ86</f>
        <v>0</v>
      </c>
      <c r="CJ84" s="195">
        <f>'Result Entry'!CK86</f>
        <v>0</v>
      </c>
      <c r="CK84" s="195">
        <f>'Result Entry'!CL86</f>
        <v>0</v>
      </c>
      <c r="CL84" s="207">
        <f>'Result Entry'!CM86</f>
        <v>0</v>
      </c>
      <c r="CM84" s="195">
        <f>'Result Entry'!CN86</f>
        <v>0</v>
      </c>
      <c r="CN84" s="195">
        <f>'Result Entry'!CO86</f>
        <v>0</v>
      </c>
      <c r="CO84" s="208">
        <f>'Result Entry'!CP86</f>
        <v>0</v>
      </c>
      <c r="CP84" s="208">
        <f>'Result Entry'!CQ86</f>
        <v>0</v>
      </c>
      <c r="CQ84" s="212" t="str">
        <f>'Result Entry'!CR86</f>
        <v/>
      </c>
      <c r="CR84" s="194">
        <f>'Result Entry'!CS86</f>
        <v>0</v>
      </c>
      <c r="CS84" s="415">
        <f>'Result Entry'!CT86</f>
        <v>0</v>
      </c>
      <c r="CT84" s="454">
        <f>'Result Entry'!CU86</f>
        <v>0</v>
      </c>
      <c r="CU84" s="195">
        <f>'Result Entry'!CV86</f>
        <v>0</v>
      </c>
      <c r="CV84" s="195">
        <f>'Result Entry'!CW86</f>
        <v>0</v>
      </c>
      <c r="CW84" s="207">
        <f>'Result Entry'!CX86</f>
        <v>0</v>
      </c>
      <c r="CX84" s="195">
        <f>'Result Entry'!CY86</f>
        <v>0</v>
      </c>
      <c r="CY84" s="195">
        <f>'Result Entry'!CZ86</f>
        <v>0</v>
      </c>
      <c r="CZ84" s="195" t="str">
        <f>'Result Entry'!DA86</f>
        <v/>
      </c>
      <c r="DA84" s="195">
        <f>'Result Entry'!DB86</f>
        <v>0</v>
      </c>
      <c r="DB84" s="207">
        <f>'Result Entry'!DC86</f>
        <v>0</v>
      </c>
      <c r="DC84" s="207">
        <f>'Result Entry'!DD86</f>
        <v>0</v>
      </c>
      <c r="DD84" s="195">
        <f>'Result Entry'!DE86</f>
        <v>0</v>
      </c>
      <c r="DE84" s="195">
        <f>'Result Entry'!DF86</f>
        <v>0</v>
      </c>
      <c r="DF84" s="207">
        <f>'Result Entry'!DG86</f>
        <v>0</v>
      </c>
      <c r="DG84" s="195">
        <f>'Result Entry'!DH86</f>
        <v>0</v>
      </c>
      <c r="DH84" s="195">
        <f>'Result Entry'!DI86</f>
        <v>0</v>
      </c>
      <c r="DI84" s="207">
        <f>'Result Entry'!DJ86</f>
        <v>0</v>
      </c>
      <c r="DJ84" s="207">
        <f>'Result Entry'!DK86</f>
        <v>0</v>
      </c>
      <c r="DK84" s="207">
        <f>'Result Entry'!DL86</f>
        <v>0</v>
      </c>
      <c r="DL84" s="208">
        <f>'Result Entry'!DM86</f>
        <v>0</v>
      </c>
      <c r="DM84" s="208">
        <f>'Result Entry'!DN86</f>
        <v>0</v>
      </c>
      <c r="DN84" s="212" t="str">
        <f>'Result Entry'!DO86</f>
        <v/>
      </c>
      <c r="DO84" s="194">
        <f>'Result Entry'!DP86</f>
        <v>0</v>
      </c>
      <c r="DP84" s="195">
        <f>'Result Entry'!DQ86</f>
        <v>0</v>
      </c>
      <c r="DQ84" s="195">
        <f>'Result Entry'!DR86</f>
        <v>0</v>
      </c>
      <c r="DR84" s="195">
        <f>'Result Entry'!DS86</f>
        <v>0</v>
      </c>
      <c r="DS84" s="195">
        <f>'Result Entry'!DT86</f>
        <v>0</v>
      </c>
      <c r="DT84" s="209" t="str">
        <f>'Result Entry'!DU86</f>
        <v/>
      </c>
      <c r="DU84" s="194">
        <f>'Result Entry'!DV86</f>
        <v>0</v>
      </c>
      <c r="DV84" s="195">
        <f>'Result Entry'!DW86</f>
        <v>0</v>
      </c>
      <c r="DW84" s="195">
        <f>'Result Entry'!DX86</f>
        <v>0</v>
      </c>
      <c r="DX84" s="195">
        <f>'Result Entry'!DY86</f>
        <v>0</v>
      </c>
      <c r="DY84" s="195">
        <f>'Result Entry'!DZ86</f>
        <v>0</v>
      </c>
      <c r="DZ84" s="197" t="str">
        <f>'Result Entry'!EA86</f>
        <v/>
      </c>
      <c r="EA84" s="194">
        <f>'Result Entry'!EB86</f>
        <v>0</v>
      </c>
      <c r="EB84" s="195">
        <f>'Result Entry'!EC86</f>
        <v>0</v>
      </c>
      <c r="EC84" s="207">
        <f>'Result Entry'!ED86</f>
        <v>0</v>
      </c>
      <c r="ED84" s="195">
        <f>'Result Entry'!EE86</f>
        <v>0</v>
      </c>
      <c r="EE84" s="207">
        <f>'Result Entry'!EF86</f>
        <v>0</v>
      </c>
      <c r="EF84" s="195">
        <f>'Result Entry'!EG86</f>
        <v>0</v>
      </c>
      <c r="EG84" s="195">
        <f>'Result Entry'!EH86</f>
        <v>0</v>
      </c>
      <c r="EH84" s="207">
        <f>'Result Entry'!EI86</f>
        <v>0</v>
      </c>
      <c r="EI84" s="208">
        <f>'Result Entry'!EJ86</f>
        <v>0</v>
      </c>
      <c r="EJ84" s="212" t="str">
        <f>'Result Entry'!EK86</f>
        <v/>
      </c>
      <c r="EK84" s="194">
        <f>'Result Entry'!EL86</f>
        <v>0</v>
      </c>
      <c r="EL84" s="195">
        <f>'Result Entry'!EM86</f>
        <v>0</v>
      </c>
      <c r="EM84" s="198" t="str">
        <f>'Result Entry'!EN86</f>
        <v/>
      </c>
      <c r="EN84" s="194" t="str">
        <f>'Result Entry'!EO86</f>
        <v/>
      </c>
      <c r="EO84" s="195" t="str">
        <f>'Result Entry'!EP86</f>
        <v/>
      </c>
      <c r="EP84" s="199" t="str">
        <f>'Result Entry'!EQ86</f>
        <v/>
      </c>
      <c r="EQ84" s="195" t="str">
        <f>'Result Entry'!ER86</f>
        <v/>
      </c>
      <c r="ER84" s="195" t="str">
        <f>'Result Entry'!ES86</f>
        <v/>
      </c>
      <c r="ES84" s="195" t="str">
        <f>'Result Entry'!ET86</f>
        <v/>
      </c>
      <c r="ET84" s="196" t="str">
        <f>'Result Entry'!EU86</f>
        <v/>
      </c>
      <c r="EU84" s="200" t="str">
        <f>'Result Entry'!EX86</f>
        <v/>
      </c>
    </row>
    <row r="85" spans="1:151" s="201" customFormat="1" ht="17.25" customHeight="1">
      <c r="A85" s="1267"/>
      <c r="B85" s="194">
        <f t="shared" si="2"/>
        <v>0</v>
      </c>
      <c r="C85" s="195">
        <f>'Result Entry'!D87</f>
        <v>0</v>
      </c>
      <c r="D85" s="195">
        <f>'Result Entry'!E87</f>
        <v>0</v>
      </c>
      <c r="E85" s="195">
        <f>'Result Entry'!F87</f>
        <v>0</v>
      </c>
      <c r="F85" s="195">
        <f>'Result Entry'!G87</f>
        <v>0</v>
      </c>
      <c r="G85" s="195">
        <f>'Result Entry'!H87</f>
        <v>0</v>
      </c>
      <c r="H85" s="195">
        <f>'Result Entry'!I87</f>
        <v>0</v>
      </c>
      <c r="I85" s="195">
        <f>'Result Entry'!J87</f>
        <v>0</v>
      </c>
      <c r="J85" s="413">
        <f>'Result Entry'!K87</f>
        <v>0</v>
      </c>
      <c r="K85" s="422">
        <f>'Result Entry'!L87</f>
        <v>0</v>
      </c>
      <c r="L85" s="195">
        <f>'Result Entry'!M87</f>
        <v>0</v>
      </c>
      <c r="M85" s="195">
        <f>'Result Entry'!N87</f>
        <v>0</v>
      </c>
      <c r="N85" s="207">
        <f>'Result Entry'!O87</f>
        <v>0</v>
      </c>
      <c r="O85" s="195">
        <f>'Result Entry'!P87</f>
        <v>0</v>
      </c>
      <c r="P85" s="207">
        <f>'Result Entry'!Q87</f>
        <v>0</v>
      </c>
      <c r="Q85" s="195">
        <f>'Result Entry'!R87</f>
        <v>0</v>
      </c>
      <c r="R85" s="208">
        <f>'Result Entry'!S87</f>
        <v>0</v>
      </c>
      <c r="S85" s="408">
        <f>'Result Entry'!T87</f>
        <v>0</v>
      </c>
      <c r="T85" s="469" t="str">
        <f>'Result Entry'!U87</f>
        <v/>
      </c>
      <c r="U85" s="469" t="str">
        <f>'Result Entry'!V87</f>
        <v/>
      </c>
      <c r="V85" s="423" t="str">
        <f>IF('Result Entry'!$ES87="Failed","F",IF(AND('Result Entry'!$ES87="supp.",S85&lt;36),"S",'Result Entry'!W87))</f>
        <v/>
      </c>
      <c r="W85" s="422">
        <f>'Result Entry'!X87</f>
        <v>0</v>
      </c>
      <c r="X85" s="195">
        <f>'Result Entry'!Y87</f>
        <v>0</v>
      </c>
      <c r="Y85" s="195">
        <f>'Result Entry'!Z87</f>
        <v>0</v>
      </c>
      <c r="Z85" s="207">
        <f>'Result Entry'!AA87</f>
        <v>0</v>
      </c>
      <c r="AA85" s="195">
        <f>'Result Entry'!AB87</f>
        <v>0</v>
      </c>
      <c r="AB85" s="207">
        <f>'Result Entry'!AC87</f>
        <v>0</v>
      </c>
      <c r="AC85" s="195">
        <f>'Result Entry'!AD87</f>
        <v>0</v>
      </c>
      <c r="AD85" s="208">
        <f>'Result Entry'!AE87</f>
        <v>0</v>
      </c>
      <c r="AE85" s="408">
        <f>'Result Entry'!AF87</f>
        <v>0</v>
      </c>
      <c r="AF85" s="469" t="str">
        <f>'Result Entry'!AG87</f>
        <v/>
      </c>
      <c r="AG85" s="469" t="str">
        <f>'Result Entry'!AH87</f>
        <v/>
      </c>
      <c r="AH85" s="423" t="str">
        <f>IF('Result Entry'!$ES87="Failed","F",IF(AND('Result Entry'!$ES87="supp.",AE85&lt;36),"S",'Result Entry'!AI87))</f>
        <v/>
      </c>
      <c r="AI85" s="422">
        <f>'Result Entry'!AJ87</f>
        <v>0</v>
      </c>
      <c r="AJ85" s="195">
        <f>'Result Entry'!AK87</f>
        <v>0</v>
      </c>
      <c r="AK85" s="195">
        <f>'Result Entry'!AL87</f>
        <v>0</v>
      </c>
      <c r="AL85" s="207">
        <f>'Result Entry'!AM87</f>
        <v>0</v>
      </c>
      <c r="AM85" s="195">
        <f>'Result Entry'!AN87</f>
        <v>0</v>
      </c>
      <c r="AN85" s="207">
        <f>'Result Entry'!AO87</f>
        <v>0</v>
      </c>
      <c r="AO85" s="195">
        <f>'Result Entry'!AP87</f>
        <v>0</v>
      </c>
      <c r="AP85" s="208">
        <f>'Result Entry'!AQ87</f>
        <v>0</v>
      </c>
      <c r="AQ85" s="408">
        <f>'Result Entry'!AR87</f>
        <v>0</v>
      </c>
      <c r="AR85" s="469" t="str">
        <f>'Result Entry'!AS87</f>
        <v/>
      </c>
      <c r="AS85" s="469" t="str">
        <f>'Result Entry'!AT87</f>
        <v/>
      </c>
      <c r="AT85" s="423" t="str">
        <f>IF('Result Entry'!$ES87="Failed","F",IF(AND('Result Entry'!$ES87="supp.",AQ85&lt;36),"S",'Result Entry'!AU87))</f>
        <v/>
      </c>
      <c r="AU85" s="422">
        <f>'Result Entry'!AV87</f>
        <v>0</v>
      </c>
      <c r="AV85" s="195">
        <f>'Result Entry'!AW87</f>
        <v>0</v>
      </c>
      <c r="AW85" s="195">
        <f>'Result Entry'!AX87</f>
        <v>0</v>
      </c>
      <c r="AX85" s="207">
        <f>'Result Entry'!AY87</f>
        <v>0</v>
      </c>
      <c r="AY85" s="195">
        <f>'Result Entry'!AZ87</f>
        <v>0</v>
      </c>
      <c r="AZ85" s="207">
        <f>'Result Entry'!BA87</f>
        <v>0</v>
      </c>
      <c r="BA85" s="195">
        <f>'Result Entry'!BB87</f>
        <v>0</v>
      </c>
      <c r="BB85" s="208">
        <f>'Result Entry'!BC87</f>
        <v>0</v>
      </c>
      <c r="BC85" s="408">
        <f>'Result Entry'!BD87</f>
        <v>0</v>
      </c>
      <c r="BD85" s="469" t="str">
        <f>'Result Entry'!BE87</f>
        <v/>
      </c>
      <c r="BE85" s="469" t="str">
        <f>'Result Entry'!BF87</f>
        <v/>
      </c>
      <c r="BF85" s="423" t="str">
        <f>IF('Result Entry'!$ES87="Failed","F",IF(AND('Result Entry'!$ES87="supp.",BC85&lt;36),"S",'Result Entry'!BG87))</f>
        <v/>
      </c>
      <c r="BG85" s="422">
        <f>'Result Entry'!BH87</f>
        <v>0</v>
      </c>
      <c r="BH85" s="195">
        <f>'Result Entry'!BI87</f>
        <v>0</v>
      </c>
      <c r="BI85" s="195">
        <f>'Result Entry'!BJ87</f>
        <v>0</v>
      </c>
      <c r="BJ85" s="207">
        <f>'Result Entry'!BK87</f>
        <v>0</v>
      </c>
      <c r="BK85" s="195">
        <f>'Result Entry'!BL87</f>
        <v>0</v>
      </c>
      <c r="BL85" s="207">
        <f>'Result Entry'!BM87</f>
        <v>0</v>
      </c>
      <c r="BM85" s="195">
        <f>'Result Entry'!BN87</f>
        <v>0</v>
      </c>
      <c r="BN85" s="208">
        <f>'Result Entry'!BO87</f>
        <v>0</v>
      </c>
      <c r="BO85" s="408">
        <f>'Result Entry'!BP87</f>
        <v>0</v>
      </c>
      <c r="BP85" s="469" t="str">
        <f>'Result Entry'!BQ87</f>
        <v/>
      </c>
      <c r="BQ85" s="469" t="str">
        <f>'Result Entry'!BR87</f>
        <v/>
      </c>
      <c r="BR85" s="423" t="str">
        <f>IF('Result Entry'!$ES87="Failed","F",IF(AND('Result Entry'!$ES87="supp.",BO85&lt;36),"S",'Result Entry'!BS87))</f>
        <v/>
      </c>
      <c r="BS85" s="422">
        <f>'Result Entry'!BT87</f>
        <v>0</v>
      </c>
      <c r="BT85" s="195">
        <f>'Result Entry'!BU87</f>
        <v>0</v>
      </c>
      <c r="BU85" s="195">
        <f>'Result Entry'!BV87</f>
        <v>0</v>
      </c>
      <c r="BV85" s="207">
        <f>'Result Entry'!BW87</f>
        <v>0</v>
      </c>
      <c r="BW85" s="195">
        <f>'Result Entry'!BX87</f>
        <v>0</v>
      </c>
      <c r="BX85" s="207">
        <f>'Result Entry'!BY87</f>
        <v>0</v>
      </c>
      <c r="BY85" s="195">
        <f>'Result Entry'!BZ87</f>
        <v>0</v>
      </c>
      <c r="BZ85" s="208">
        <f>'Result Entry'!CA87</f>
        <v>0</v>
      </c>
      <c r="CA85" s="408">
        <f>'Result Entry'!CB87</f>
        <v>0</v>
      </c>
      <c r="CB85" s="469" t="str">
        <f>'Result Entry'!CC87</f>
        <v/>
      </c>
      <c r="CC85" s="469" t="str">
        <f>'Result Entry'!CD87</f>
        <v/>
      </c>
      <c r="CD85" s="423" t="str">
        <f>IF('Result Entry'!$ES87="Failed","F",IF(AND('Result Entry'!$ES87="supp.",CA85&lt;36),"S",'Result Entry'!CE87))</f>
        <v/>
      </c>
      <c r="CE85" s="194">
        <f>'Result Entry'!CF87</f>
        <v>0</v>
      </c>
      <c r="CF85" s="415">
        <f>'Result Entry'!CG87</f>
        <v>0</v>
      </c>
      <c r="CG85" s="195">
        <f>'Result Entry'!CH87</f>
        <v>0</v>
      </c>
      <c r="CH85" s="207">
        <f>'Result Entry'!CI87</f>
        <v>0</v>
      </c>
      <c r="CI85" s="207">
        <f>'Result Entry'!CJ87</f>
        <v>0</v>
      </c>
      <c r="CJ85" s="195">
        <f>'Result Entry'!CK87</f>
        <v>0</v>
      </c>
      <c r="CK85" s="195">
        <f>'Result Entry'!CL87</f>
        <v>0</v>
      </c>
      <c r="CL85" s="207">
        <f>'Result Entry'!CM87</f>
        <v>0</v>
      </c>
      <c r="CM85" s="195">
        <f>'Result Entry'!CN87</f>
        <v>0</v>
      </c>
      <c r="CN85" s="195">
        <f>'Result Entry'!CO87</f>
        <v>0</v>
      </c>
      <c r="CO85" s="208">
        <f>'Result Entry'!CP87</f>
        <v>0</v>
      </c>
      <c r="CP85" s="208">
        <f>'Result Entry'!CQ87</f>
        <v>0</v>
      </c>
      <c r="CQ85" s="212" t="str">
        <f>'Result Entry'!CR87</f>
        <v/>
      </c>
      <c r="CR85" s="194">
        <f>'Result Entry'!CS87</f>
        <v>0</v>
      </c>
      <c r="CS85" s="415">
        <f>'Result Entry'!CT87</f>
        <v>0</v>
      </c>
      <c r="CT85" s="454">
        <f>'Result Entry'!CU87</f>
        <v>0</v>
      </c>
      <c r="CU85" s="195">
        <f>'Result Entry'!CV87</f>
        <v>0</v>
      </c>
      <c r="CV85" s="195">
        <f>'Result Entry'!CW87</f>
        <v>0</v>
      </c>
      <c r="CW85" s="207">
        <f>'Result Entry'!CX87</f>
        <v>0</v>
      </c>
      <c r="CX85" s="195">
        <f>'Result Entry'!CY87</f>
        <v>0</v>
      </c>
      <c r="CY85" s="195">
        <f>'Result Entry'!CZ87</f>
        <v>0</v>
      </c>
      <c r="CZ85" s="195" t="str">
        <f>'Result Entry'!DA87</f>
        <v/>
      </c>
      <c r="DA85" s="195">
        <f>'Result Entry'!DB87</f>
        <v>0</v>
      </c>
      <c r="DB85" s="207">
        <f>'Result Entry'!DC87</f>
        <v>0</v>
      </c>
      <c r="DC85" s="207">
        <f>'Result Entry'!DD87</f>
        <v>0</v>
      </c>
      <c r="DD85" s="195">
        <f>'Result Entry'!DE87</f>
        <v>0</v>
      </c>
      <c r="DE85" s="195">
        <f>'Result Entry'!DF87</f>
        <v>0</v>
      </c>
      <c r="DF85" s="207">
        <f>'Result Entry'!DG87</f>
        <v>0</v>
      </c>
      <c r="DG85" s="195">
        <f>'Result Entry'!DH87</f>
        <v>0</v>
      </c>
      <c r="DH85" s="195">
        <f>'Result Entry'!DI87</f>
        <v>0</v>
      </c>
      <c r="DI85" s="207">
        <f>'Result Entry'!DJ87</f>
        <v>0</v>
      </c>
      <c r="DJ85" s="207">
        <f>'Result Entry'!DK87</f>
        <v>0</v>
      </c>
      <c r="DK85" s="207">
        <f>'Result Entry'!DL87</f>
        <v>0</v>
      </c>
      <c r="DL85" s="208">
        <f>'Result Entry'!DM87</f>
        <v>0</v>
      </c>
      <c r="DM85" s="208">
        <f>'Result Entry'!DN87</f>
        <v>0</v>
      </c>
      <c r="DN85" s="212" t="str">
        <f>'Result Entry'!DO87</f>
        <v/>
      </c>
      <c r="DO85" s="194">
        <f>'Result Entry'!DP87</f>
        <v>0</v>
      </c>
      <c r="DP85" s="195">
        <f>'Result Entry'!DQ87</f>
        <v>0</v>
      </c>
      <c r="DQ85" s="195">
        <f>'Result Entry'!DR87</f>
        <v>0</v>
      </c>
      <c r="DR85" s="195">
        <f>'Result Entry'!DS87</f>
        <v>0</v>
      </c>
      <c r="DS85" s="195">
        <f>'Result Entry'!DT87</f>
        <v>0</v>
      </c>
      <c r="DT85" s="209" t="str">
        <f>'Result Entry'!DU87</f>
        <v/>
      </c>
      <c r="DU85" s="194">
        <f>'Result Entry'!DV87</f>
        <v>0</v>
      </c>
      <c r="DV85" s="195">
        <f>'Result Entry'!DW87</f>
        <v>0</v>
      </c>
      <c r="DW85" s="195">
        <f>'Result Entry'!DX87</f>
        <v>0</v>
      </c>
      <c r="DX85" s="195">
        <f>'Result Entry'!DY87</f>
        <v>0</v>
      </c>
      <c r="DY85" s="195">
        <f>'Result Entry'!DZ87</f>
        <v>0</v>
      </c>
      <c r="DZ85" s="197" t="str">
        <f>'Result Entry'!EA87</f>
        <v/>
      </c>
      <c r="EA85" s="194">
        <f>'Result Entry'!EB87</f>
        <v>0</v>
      </c>
      <c r="EB85" s="195">
        <f>'Result Entry'!EC87</f>
        <v>0</v>
      </c>
      <c r="EC85" s="207">
        <f>'Result Entry'!ED87</f>
        <v>0</v>
      </c>
      <c r="ED85" s="195">
        <f>'Result Entry'!EE87</f>
        <v>0</v>
      </c>
      <c r="EE85" s="207">
        <f>'Result Entry'!EF87</f>
        <v>0</v>
      </c>
      <c r="EF85" s="195">
        <f>'Result Entry'!EG87</f>
        <v>0</v>
      </c>
      <c r="EG85" s="195">
        <f>'Result Entry'!EH87</f>
        <v>0</v>
      </c>
      <c r="EH85" s="207">
        <f>'Result Entry'!EI87</f>
        <v>0</v>
      </c>
      <c r="EI85" s="208">
        <f>'Result Entry'!EJ87</f>
        <v>0</v>
      </c>
      <c r="EJ85" s="212" t="str">
        <f>'Result Entry'!EK87</f>
        <v/>
      </c>
      <c r="EK85" s="194">
        <f>'Result Entry'!EL87</f>
        <v>0</v>
      </c>
      <c r="EL85" s="195">
        <f>'Result Entry'!EM87</f>
        <v>0</v>
      </c>
      <c r="EM85" s="198" t="str">
        <f>'Result Entry'!EN87</f>
        <v/>
      </c>
      <c r="EN85" s="194" t="str">
        <f>'Result Entry'!EO87</f>
        <v/>
      </c>
      <c r="EO85" s="195" t="str">
        <f>'Result Entry'!EP87</f>
        <v/>
      </c>
      <c r="EP85" s="199" t="str">
        <f>'Result Entry'!EQ87</f>
        <v/>
      </c>
      <c r="EQ85" s="195" t="str">
        <f>'Result Entry'!ER87</f>
        <v/>
      </c>
      <c r="ER85" s="195" t="str">
        <f>'Result Entry'!ES87</f>
        <v/>
      </c>
      <c r="ES85" s="195" t="str">
        <f>'Result Entry'!ET87</f>
        <v/>
      </c>
      <c r="ET85" s="196" t="str">
        <f>'Result Entry'!EU87</f>
        <v/>
      </c>
      <c r="EU85" s="200" t="str">
        <f>'Result Entry'!EX87</f>
        <v/>
      </c>
    </row>
    <row r="86" spans="1:151" s="201" customFormat="1" ht="17.25" customHeight="1">
      <c r="A86" s="1267"/>
      <c r="B86" s="194">
        <f t="shared" si="2"/>
        <v>0</v>
      </c>
      <c r="C86" s="195">
        <f>'Result Entry'!D88</f>
        <v>0</v>
      </c>
      <c r="D86" s="195">
        <f>'Result Entry'!E88</f>
        <v>0</v>
      </c>
      <c r="E86" s="195">
        <f>'Result Entry'!F88</f>
        <v>0</v>
      </c>
      <c r="F86" s="195">
        <f>'Result Entry'!G88</f>
        <v>0</v>
      </c>
      <c r="G86" s="195">
        <f>'Result Entry'!H88</f>
        <v>0</v>
      </c>
      <c r="H86" s="195">
        <f>'Result Entry'!I88</f>
        <v>0</v>
      </c>
      <c r="I86" s="195">
        <f>'Result Entry'!J88</f>
        <v>0</v>
      </c>
      <c r="J86" s="413">
        <f>'Result Entry'!K88</f>
        <v>0</v>
      </c>
      <c r="K86" s="422">
        <f>'Result Entry'!L88</f>
        <v>0</v>
      </c>
      <c r="L86" s="195">
        <f>'Result Entry'!M88</f>
        <v>0</v>
      </c>
      <c r="M86" s="195">
        <f>'Result Entry'!N88</f>
        <v>0</v>
      </c>
      <c r="N86" s="207">
        <f>'Result Entry'!O88</f>
        <v>0</v>
      </c>
      <c r="O86" s="195">
        <f>'Result Entry'!P88</f>
        <v>0</v>
      </c>
      <c r="P86" s="207">
        <f>'Result Entry'!Q88</f>
        <v>0</v>
      </c>
      <c r="Q86" s="195">
        <f>'Result Entry'!R88</f>
        <v>0</v>
      </c>
      <c r="R86" s="208">
        <f>'Result Entry'!S88</f>
        <v>0</v>
      </c>
      <c r="S86" s="408">
        <f>'Result Entry'!T88</f>
        <v>0</v>
      </c>
      <c r="T86" s="469" t="str">
        <f>'Result Entry'!U88</f>
        <v/>
      </c>
      <c r="U86" s="469" t="str">
        <f>'Result Entry'!V88</f>
        <v/>
      </c>
      <c r="V86" s="423" t="str">
        <f>IF('Result Entry'!$ES88="Failed","F",IF(AND('Result Entry'!$ES88="supp.",S86&lt;36),"S",'Result Entry'!W88))</f>
        <v/>
      </c>
      <c r="W86" s="422">
        <f>'Result Entry'!X88</f>
        <v>0</v>
      </c>
      <c r="X86" s="195">
        <f>'Result Entry'!Y88</f>
        <v>0</v>
      </c>
      <c r="Y86" s="195">
        <f>'Result Entry'!Z88</f>
        <v>0</v>
      </c>
      <c r="Z86" s="207">
        <f>'Result Entry'!AA88</f>
        <v>0</v>
      </c>
      <c r="AA86" s="195">
        <f>'Result Entry'!AB88</f>
        <v>0</v>
      </c>
      <c r="AB86" s="207">
        <f>'Result Entry'!AC88</f>
        <v>0</v>
      </c>
      <c r="AC86" s="195">
        <f>'Result Entry'!AD88</f>
        <v>0</v>
      </c>
      <c r="AD86" s="208">
        <f>'Result Entry'!AE88</f>
        <v>0</v>
      </c>
      <c r="AE86" s="408">
        <f>'Result Entry'!AF88</f>
        <v>0</v>
      </c>
      <c r="AF86" s="469" t="str">
        <f>'Result Entry'!AG88</f>
        <v/>
      </c>
      <c r="AG86" s="469" t="str">
        <f>'Result Entry'!AH88</f>
        <v/>
      </c>
      <c r="AH86" s="423" t="str">
        <f>IF('Result Entry'!$ES88="Failed","F",IF(AND('Result Entry'!$ES88="supp.",AE86&lt;36),"S",'Result Entry'!AI88))</f>
        <v/>
      </c>
      <c r="AI86" s="422">
        <f>'Result Entry'!AJ88</f>
        <v>0</v>
      </c>
      <c r="AJ86" s="195">
        <f>'Result Entry'!AK88</f>
        <v>0</v>
      </c>
      <c r="AK86" s="195">
        <f>'Result Entry'!AL88</f>
        <v>0</v>
      </c>
      <c r="AL86" s="207">
        <f>'Result Entry'!AM88</f>
        <v>0</v>
      </c>
      <c r="AM86" s="195">
        <f>'Result Entry'!AN88</f>
        <v>0</v>
      </c>
      <c r="AN86" s="207">
        <f>'Result Entry'!AO88</f>
        <v>0</v>
      </c>
      <c r="AO86" s="195">
        <f>'Result Entry'!AP88</f>
        <v>0</v>
      </c>
      <c r="AP86" s="208">
        <f>'Result Entry'!AQ88</f>
        <v>0</v>
      </c>
      <c r="AQ86" s="408">
        <f>'Result Entry'!AR88</f>
        <v>0</v>
      </c>
      <c r="AR86" s="469" t="str">
        <f>'Result Entry'!AS88</f>
        <v/>
      </c>
      <c r="AS86" s="469" t="str">
        <f>'Result Entry'!AT88</f>
        <v/>
      </c>
      <c r="AT86" s="423" t="str">
        <f>IF('Result Entry'!$ES88="Failed","F",IF(AND('Result Entry'!$ES88="supp.",AQ86&lt;36),"S",'Result Entry'!AU88))</f>
        <v/>
      </c>
      <c r="AU86" s="422">
        <f>'Result Entry'!AV88</f>
        <v>0</v>
      </c>
      <c r="AV86" s="195">
        <f>'Result Entry'!AW88</f>
        <v>0</v>
      </c>
      <c r="AW86" s="195">
        <f>'Result Entry'!AX88</f>
        <v>0</v>
      </c>
      <c r="AX86" s="207">
        <f>'Result Entry'!AY88</f>
        <v>0</v>
      </c>
      <c r="AY86" s="195">
        <f>'Result Entry'!AZ88</f>
        <v>0</v>
      </c>
      <c r="AZ86" s="207">
        <f>'Result Entry'!BA88</f>
        <v>0</v>
      </c>
      <c r="BA86" s="195">
        <f>'Result Entry'!BB88</f>
        <v>0</v>
      </c>
      <c r="BB86" s="208">
        <f>'Result Entry'!BC88</f>
        <v>0</v>
      </c>
      <c r="BC86" s="408">
        <f>'Result Entry'!BD88</f>
        <v>0</v>
      </c>
      <c r="BD86" s="469" t="str">
        <f>'Result Entry'!BE88</f>
        <v/>
      </c>
      <c r="BE86" s="469" t="str">
        <f>'Result Entry'!BF88</f>
        <v/>
      </c>
      <c r="BF86" s="423" t="str">
        <f>IF('Result Entry'!$ES88="Failed","F",IF(AND('Result Entry'!$ES88="supp.",BC86&lt;36),"S",'Result Entry'!BG88))</f>
        <v/>
      </c>
      <c r="BG86" s="422">
        <f>'Result Entry'!BH88</f>
        <v>0</v>
      </c>
      <c r="BH86" s="195">
        <f>'Result Entry'!BI88</f>
        <v>0</v>
      </c>
      <c r="BI86" s="195">
        <f>'Result Entry'!BJ88</f>
        <v>0</v>
      </c>
      <c r="BJ86" s="207">
        <f>'Result Entry'!BK88</f>
        <v>0</v>
      </c>
      <c r="BK86" s="195">
        <f>'Result Entry'!BL88</f>
        <v>0</v>
      </c>
      <c r="BL86" s="207">
        <f>'Result Entry'!BM88</f>
        <v>0</v>
      </c>
      <c r="BM86" s="195">
        <f>'Result Entry'!BN88</f>
        <v>0</v>
      </c>
      <c r="BN86" s="208">
        <f>'Result Entry'!BO88</f>
        <v>0</v>
      </c>
      <c r="BO86" s="408">
        <f>'Result Entry'!BP88</f>
        <v>0</v>
      </c>
      <c r="BP86" s="469" t="str">
        <f>'Result Entry'!BQ88</f>
        <v/>
      </c>
      <c r="BQ86" s="469" t="str">
        <f>'Result Entry'!BR88</f>
        <v/>
      </c>
      <c r="BR86" s="423" t="str">
        <f>IF('Result Entry'!$ES88="Failed","F",IF(AND('Result Entry'!$ES88="supp.",BO86&lt;36),"S",'Result Entry'!BS88))</f>
        <v/>
      </c>
      <c r="BS86" s="422">
        <f>'Result Entry'!BT88</f>
        <v>0</v>
      </c>
      <c r="BT86" s="195">
        <f>'Result Entry'!BU88</f>
        <v>0</v>
      </c>
      <c r="BU86" s="195">
        <f>'Result Entry'!BV88</f>
        <v>0</v>
      </c>
      <c r="BV86" s="207">
        <f>'Result Entry'!BW88</f>
        <v>0</v>
      </c>
      <c r="BW86" s="195">
        <f>'Result Entry'!BX88</f>
        <v>0</v>
      </c>
      <c r="BX86" s="207">
        <f>'Result Entry'!BY88</f>
        <v>0</v>
      </c>
      <c r="BY86" s="195">
        <f>'Result Entry'!BZ88</f>
        <v>0</v>
      </c>
      <c r="BZ86" s="208">
        <f>'Result Entry'!CA88</f>
        <v>0</v>
      </c>
      <c r="CA86" s="408">
        <f>'Result Entry'!CB88</f>
        <v>0</v>
      </c>
      <c r="CB86" s="469" t="str">
        <f>'Result Entry'!CC88</f>
        <v/>
      </c>
      <c r="CC86" s="469" t="str">
        <f>'Result Entry'!CD88</f>
        <v/>
      </c>
      <c r="CD86" s="423" t="str">
        <f>IF('Result Entry'!$ES88="Failed","F",IF(AND('Result Entry'!$ES88="supp.",CA86&lt;36),"S",'Result Entry'!CE88))</f>
        <v/>
      </c>
      <c r="CE86" s="194">
        <f>'Result Entry'!CF88</f>
        <v>0</v>
      </c>
      <c r="CF86" s="415">
        <f>'Result Entry'!CG88</f>
        <v>0</v>
      </c>
      <c r="CG86" s="195">
        <f>'Result Entry'!CH88</f>
        <v>0</v>
      </c>
      <c r="CH86" s="207">
        <f>'Result Entry'!CI88</f>
        <v>0</v>
      </c>
      <c r="CI86" s="207">
        <f>'Result Entry'!CJ88</f>
        <v>0</v>
      </c>
      <c r="CJ86" s="195">
        <f>'Result Entry'!CK88</f>
        <v>0</v>
      </c>
      <c r="CK86" s="195">
        <f>'Result Entry'!CL88</f>
        <v>0</v>
      </c>
      <c r="CL86" s="207">
        <f>'Result Entry'!CM88</f>
        <v>0</v>
      </c>
      <c r="CM86" s="195">
        <f>'Result Entry'!CN88</f>
        <v>0</v>
      </c>
      <c r="CN86" s="195">
        <f>'Result Entry'!CO88</f>
        <v>0</v>
      </c>
      <c r="CO86" s="208">
        <f>'Result Entry'!CP88</f>
        <v>0</v>
      </c>
      <c r="CP86" s="208">
        <f>'Result Entry'!CQ88</f>
        <v>0</v>
      </c>
      <c r="CQ86" s="212" t="str">
        <f>'Result Entry'!CR88</f>
        <v/>
      </c>
      <c r="CR86" s="194">
        <f>'Result Entry'!CS88</f>
        <v>0</v>
      </c>
      <c r="CS86" s="415">
        <f>'Result Entry'!CT88</f>
        <v>0</v>
      </c>
      <c r="CT86" s="454">
        <f>'Result Entry'!CU88</f>
        <v>0</v>
      </c>
      <c r="CU86" s="195">
        <f>'Result Entry'!CV88</f>
        <v>0</v>
      </c>
      <c r="CV86" s="195">
        <f>'Result Entry'!CW88</f>
        <v>0</v>
      </c>
      <c r="CW86" s="207">
        <f>'Result Entry'!CX88</f>
        <v>0</v>
      </c>
      <c r="CX86" s="195">
        <f>'Result Entry'!CY88</f>
        <v>0</v>
      </c>
      <c r="CY86" s="195">
        <f>'Result Entry'!CZ88</f>
        <v>0</v>
      </c>
      <c r="CZ86" s="195" t="str">
        <f>'Result Entry'!DA88</f>
        <v/>
      </c>
      <c r="DA86" s="195">
        <f>'Result Entry'!DB88</f>
        <v>0</v>
      </c>
      <c r="DB86" s="207">
        <f>'Result Entry'!DC88</f>
        <v>0</v>
      </c>
      <c r="DC86" s="207">
        <f>'Result Entry'!DD88</f>
        <v>0</v>
      </c>
      <c r="DD86" s="195">
        <f>'Result Entry'!DE88</f>
        <v>0</v>
      </c>
      <c r="DE86" s="195">
        <f>'Result Entry'!DF88</f>
        <v>0</v>
      </c>
      <c r="DF86" s="207">
        <f>'Result Entry'!DG88</f>
        <v>0</v>
      </c>
      <c r="DG86" s="195">
        <f>'Result Entry'!DH88</f>
        <v>0</v>
      </c>
      <c r="DH86" s="195">
        <f>'Result Entry'!DI88</f>
        <v>0</v>
      </c>
      <c r="DI86" s="207">
        <f>'Result Entry'!DJ88</f>
        <v>0</v>
      </c>
      <c r="DJ86" s="207">
        <f>'Result Entry'!DK88</f>
        <v>0</v>
      </c>
      <c r="DK86" s="207">
        <f>'Result Entry'!DL88</f>
        <v>0</v>
      </c>
      <c r="DL86" s="208">
        <f>'Result Entry'!DM88</f>
        <v>0</v>
      </c>
      <c r="DM86" s="208">
        <f>'Result Entry'!DN88</f>
        <v>0</v>
      </c>
      <c r="DN86" s="212" t="str">
        <f>'Result Entry'!DO88</f>
        <v/>
      </c>
      <c r="DO86" s="194">
        <f>'Result Entry'!DP88</f>
        <v>0</v>
      </c>
      <c r="DP86" s="195">
        <f>'Result Entry'!DQ88</f>
        <v>0</v>
      </c>
      <c r="DQ86" s="195">
        <f>'Result Entry'!DR88</f>
        <v>0</v>
      </c>
      <c r="DR86" s="195">
        <f>'Result Entry'!DS88</f>
        <v>0</v>
      </c>
      <c r="DS86" s="195">
        <f>'Result Entry'!DT88</f>
        <v>0</v>
      </c>
      <c r="DT86" s="209" t="str">
        <f>'Result Entry'!DU88</f>
        <v/>
      </c>
      <c r="DU86" s="194">
        <f>'Result Entry'!DV88</f>
        <v>0</v>
      </c>
      <c r="DV86" s="195">
        <f>'Result Entry'!DW88</f>
        <v>0</v>
      </c>
      <c r="DW86" s="195">
        <f>'Result Entry'!DX88</f>
        <v>0</v>
      </c>
      <c r="DX86" s="195">
        <f>'Result Entry'!DY88</f>
        <v>0</v>
      </c>
      <c r="DY86" s="195">
        <f>'Result Entry'!DZ88</f>
        <v>0</v>
      </c>
      <c r="DZ86" s="197" t="str">
        <f>'Result Entry'!EA88</f>
        <v/>
      </c>
      <c r="EA86" s="194">
        <f>'Result Entry'!EB88</f>
        <v>0</v>
      </c>
      <c r="EB86" s="195">
        <f>'Result Entry'!EC88</f>
        <v>0</v>
      </c>
      <c r="EC86" s="207">
        <f>'Result Entry'!ED88</f>
        <v>0</v>
      </c>
      <c r="ED86" s="195">
        <f>'Result Entry'!EE88</f>
        <v>0</v>
      </c>
      <c r="EE86" s="207">
        <f>'Result Entry'!EF88</f>
        <v>0</v>
      </c>
      <c r="EF86" s="195">
        <f>'Result Entry'!EG88</f>
        <v>0</v>
      </c>
      <c r="EG86" s="195">
        <f>'Result Entry'!EH88</f>
        <v>0</v>
      </c>
      <c r="EH86" s="207">
        <f>'Result Entry'!EI88</f>
        <v>0</v>
      </c>
      <c r="EI86" s="208">
        <f>'Result Entry'!EJ88</f>
        <v>0</v>
      </c>
      <c r="EJ86" s="212" t="str">
        <f>'Result Entry'!EK88</f>
        <v/>
      </c>
      <c r="EK86" s="194">
        <f>'Result Entry'!EL88</f>
        <v>0</v>
      </c>
      <c r="EL86" s="195">
        <f>'Result Entry'!EM88</f>
        <v>0</v>
      </c>
      <c r="EM86" s="198" t="str">
        <f>'Result Entry'!EN88</f>
        <v/>
      </c>
      <c r="EN86" s="194" t="str">
        <f>'Result Entry'!EO88</f>
        <v/>
      </c>
      <c r="EO86" s="195" t="str">
        <f>'Result Entry'!EP88</f>
        <v/>
      </c>
      <c r="EP86" s="199" t="str">
        <f>'Result Entry'!EQ88</f>
        <v/>
      </c>
      <c r="EQ86" s="195" t="str">
        <f>'Result Entry'!ER88</f>
        <v/>
      </c>
      <c r="ER86" s="195" t="str">
        <f>'Result Entry'!ES88</f>
        <v/>
      </c>
      <c r="ES86" s="195" t="str">
        <f>'Result Entry'!ET88</f>
        <v/>
      </c>
      <c r="ET86" s="196" t="str">
        <f>'Result Entry'!EU88</f>
        <v/>
      </c>
      <c r="EU86" s="200" t="str">
        <f>'Result Entry'!EX88</f>
        <v/>
      </c>
    </row>
    <row r="87" spans="1:151" s="201" customFormat="1" ht="17.25" customHeight="1">
      <c r="A87" s="1267"/>
      <c r="B87" s="194">
        <f t="shared" si="2"/>
        <v>0</v>
      </c>
      <c r="C87" s="195">
        <f>'Result Entry'!D89</f>
        <v>0</v>
      </c>
      <c r="D87" s="195">
        <f>'Result Entry'!E89</f>
        <v>0</v>
      </c>
      <c r="E87" s="195">
        <f>'Result Entry'!F89</f>
        <v>0</v>
      </c>
      <c r="F87" s="195">
        <f>'Result Entry'!G89</f>
        <v>0</v>
      </c>
      <c r="G87" s="195">
        <f>'Result Entry'!H89</f>
        <v>0</v>
      </c>
      <c r="H87" s="195">
        <f>'Result Entry'!I89</f>
        <v>0</v>
      </c>
      <c r="I87" s="195">
        <f>'Result Entry'!J89</f>
        <v>0</v>
      </c>
      <c r="J87" s="413">
        <f>'Result Entry'!K89</f>
        <v>0</v>
      </c>
      <c r="K87" s="422">
        <f>'Result Entry'!L89</f>
        <v>0</v>
      </c>
      <c r="L87" s="195">
        <f>'Result Entry'!M89</f>
        <v>0</v>
      </c>
      <c r="M87" s="195">
        <f>'Result Entry'!N89</f>
        <v>0</v>
      </c>
      <c r="N87" s="207">
        <f>'Result Entry'!O89</f>
        <v>0</v>
      </c>
      <c r="O87" s="195">
        <f>'Result Entry'!P89</f>
        <v>0</v>
      </c>
      <c r="P87" s="207">
        <f>'Result Entry'!Q89</f>
        <v>0</v>
      </c>
      <c r="Q87" s="195">
        <f>'Result Entry'!R89</f>
        <v>0</v>
      </c>
      <c r="R87" s="208">
        <f>'Result Entry'!S89</f>
        <v>0</v>
      </c>
      <c r="S87" s="408">
        <f>'Result Entry'!T89</f>
        <v>0</v>
      </c>
      <c r="T87" s="469" t="str">
        <f>'Result Entry'!U89</f>
        <v/>
      </c>
      <c r="U87" s="469" t="str">
        <f>'Result Entry'!V89</f>
        <v/>
      </c>
      <c r="V87" s="423" t="str">
        <f>IF('Result Entry'!$ES89="Failed","F",IF(AND('Result Entry'!$ES89="supp.",S87&lt;36),"S",'Result Entry'!W89))</f>
        <v/>
      </c>
      <c r="W87" s="422">
        <f>'Result Entry'!X89</f>
        <v>0</v>
      </c>
      <c r="X87" s="195">
        <f>'Result Entry'!Y89</f>
        <v>0</v>
      </c>
      <c r="Y87" s="195">
        <f>'Result Entry'!Z89</f>
        <v>0</v>
      </c>
      <c r="Z87" s="207">
        <f>'Result Entry'!AA89</f>
        <v>0</v>
      </c>
      <c r="AA87" s="195">
        <f>'Result Entry'!AB89</f>
        <v>0</v>
      </c>
      <c r="AB87" s="207">
        <f>'Result Entry'!AC89</f>
        <v>0</v>
      </c>
      <c r="AC87" s="195">
        <f>'Result Entry'!AD89</f>
        <v>0</v>
      </c>
      <c r="AD87" s="208">
        <f>'Result Entry'!AE89</f>
        <v>0</v>
      </c>
      <c r="AE87" s="408">
        <f>'Result Entry'!AF89</f>
        <v>0</v>
      </c>
      <c r="AF87" s="469" t="str">
        <f>'Result Entry'!AG89</f>
        <v/>
      </c>
      <c r="AG87" s="469" t="str">
        <f>'Result Entry'!AH89</f>
        <v/>
      </c>
      <c r="AH87" s="423" t="str">
        <f>IF('Result Entry'!$ES89="Failed","F",IF(AND('Result Entry'!$ES89="supp.",AE87&lt;36),"S",'Result Entry'!AI89))</f>
        <v/>
      </c>
      <c r="AI87" s="422">
        <f>'Result Entry'!AJ89</f>
        <v>0</v>
      </c>
      <c r="AJ87" s="195">
        <f>'Result Entry'!AK89</f>
        <v>0</v>
      </c>
      <c r="AK87" s="195">
        <f>'Result Entry'!AL89</f>
        <v>0</v>
      </c>
      <c r="AL87" s="207">
        <f>'Result Entry'!AM89</f>
        <v>0</v>
      </c>
      <c r="AM87" s="195">
        <f>'Result Entry'!AN89</f>
        <v>0</v>
      </c>
      <c r="AN87" s="207">
        <f>'Result Entry'!AO89</f>
        <v>0</v>
      </c>
      <c r="AO87" s="195">
        <f>'Result Entry'!AP89</f>
        <v>0</v>
      </c>
      <c r="AP87" s="208">
        <f>'Result Entry'!AQ89</f>
        <v>0</v>
      </c>
      <c r="AQ87" s="408">
        <f>'Result Entry'!AR89</f>
        <v>0</v>
      </c>
      <c r="AR87" s="469" t="str">
        <f>'Result Entry'!AS89</f>
        <v/>
      </c>
      <c r="AS87" s="469" t="str">
        <f>'Result Entry'!AT89</f>
        <v/>
      </c>
      <c r="AT87" s="423" t="str">
        <f>IF('Result Entry'!$ES89="Failed","F",IF(AND('Result Entry'!$ES89="supp.",AQ87&lt;36),"S",'Result Entry'!AU89))</f>
        <v/>
      </c>
      <c r="AU87" s="422">
        <f>'Result Entry'!AV89</f>
        <v>0</v>
      </c>
      <c r="AV87" s="195">
        <f>'Result Entry'!AW89</f>
        <v>0</v>
      </c>
      <c r="AW87" s="195">
        <f>'Result Entry'!AX89</f>
        <v>0</v>
      </c>
      <c r="AX87" s="207">
        <f>'Result Entry'!AY89</f>
        <v>0</v>
      </c>
      <c r="AY87" s="195">
        <f>'Result Entry'!AZ89</f>
        <v>0</v>
      </c>
      <c r="AZ87" s="207">
        <f>'Result Entry'!BA89</f>
        <v>0</v>
      </c>
      <c r="BA87" s="195">
        <f>'Result Entry'!BB89</f>
        <v>0</v>
      </c>
      <c r="BB87" s="208">
        <f>'Result Entry'!BC89</f>
        <v>0</v>
      </c>
      <c r="BC87" s="408">
        <f>'Result Entry'!BD89</f>
        <v>0</v>
      </c>
      <c r="BD87" s="469" t="str">
        <f>'Result Entry'!BE89</f>
        <v/>
      </c>
      <c r="BE87" s="469" t="str">
        <f>'Result Entry'!BF89</f>
        <v/>
      </c>
      <c r="BF87" s="423" t="str">
        <f>IF('Result Entry'!$ES89="Failed","F",IF(AND('Result Entry'!$ES89="supp.",BC87&lt;36),"S",'Result Entry'!BG89))</f>
        <v/>
      </c>
      <c r="BG87" s="422">
        <f>'Result Entry'!BH89</f>
        <v>0</v>
      </c>
      <c r="BH87" s="195">
        <f>'Result Entry'!BI89</f>
        <v>0</v>
      </c>
      <c r="BI87" s="195">
        <f>'Result Entry'!BJ89</f>
        <v>0</v>
      </c>
      <c r="BJ87" s="207">
        <f>'Result Entry'!BK89</f>
        <v>0</v>
      </c>
      <c r="BK87" s="195">
        <f>'Result Entry'!BL89</f>
        <v>0</v>
      </c>
      <c r="BL87" s="207">
        <f>'Result Entry'!BM89</f>
        <v>0</v>
      </c>
      <c r="BM87" s="195">
        <f>'Result Entry'!BN89</f>
        <v>0</v>
      </c>
      <c r="BN87" s="208">
        <f>'Result Entry'!BO89</f>
        <v>0</v>
      </c>
      <c r="BO87" s="408">
        <f>'Result Entry'!BP89</f>
        <v>0</v>
      </c>
      <c r="BP87" s="469" t="str">
        <f>'Result Entry'!BQ89</f>
        <v/>
      </c>
      <c r="BQ87" s="469" t="str">
        <f>'Result Entry'!BR89</f>
        <v/>
      </c>
      <c r="BR87" s="423" t="str">
        <f>IF('Result Entry'!$ES89="Failed","F",IF(AND('Result Entry'!$ES89="supp.",BO87&lt;36),"S",'Result Entry'!BS89))</f>
        <v/>
      </c>
      <c r="BS87" s="422">
        <f>'Result Entry'!BT89</f>
        <v>0</v>
      </c>
      <c r="BT87" s="195">
        <f>'Result Entry'!BU89</f>
        <v>0</v>
      </c>
      <c r="BU87" s="195">
        <f>'Result Entry'!BV89</f>
        <v>0</v>
      </c>
      <c r="BV87" s="207">
        <f>'Result Entry'!BW89</f>
        <v>0</v>
      </c>
      <c r="BW87" s="195">
        <f>'Result Entry'!BX89</f>
        <v>0</v>
      </c>
      <c r="BX87" s="207">
        <f>'Result Entry'!BY89</f>
        <v>0</v>
      </c>
      <c r="BY87" s="195">
        <f>'Result Entry'!BZ89</f>
        <v>0</v>
      </c>
      <c r="BZ87" s="208">
        <f>'Result Entry'!CA89</f>
        <v>0</v>
      </c>
      <c r="CA87" s="408">
        <f>'Result Entry'!CB89</f>
        <v>0</v>
      </c>
      <c r="CB87" s="469" t="str">
        <f>'Result Entry'!CC89</f>
        <v/>
      </c>
      <c r="CC87" s="469" t="str">
        <f>'Result Entry'!CD89</f>
        <v/>
      </c>
      <c r="CD87" s="423" t="str">
        <f>IF('Result Entry'!$ES89="Failed","F",IF(AND('Result Entry'!$ES89="supp.",CA87&lt;36),"S",'Result Entry'!CE89))</f>
        <v/>
      </c>
      <c r="CE87" s="194">
        <f>'Result Entry'!CF89</f>
        <v>0</v>
      </c>
      <c r="CF87" s="415">
        <f>'Result Entry'!CG89</f>
        <v>0</v>
      </c>
      <c r="CG87" s="195">
        <f>'Result Entry'!CH89</f>
        <v>0</v>
      </c>
      <c r="CH87" s="207">
        <f>'Result Entry'!CI89</f>
        <v>0</v>
      </c>
      <c r="CI87" s="207">
        <f>'Result Entry'!CJ89</f>
        <v>0</v>
      </c>
      <c r="CJ87" s="195">
        <f>'Result Entry'!CK89</f>
        <v>0</v>
      </c>
      <c r="CK87" s="195">
        <f>'Result Entry'!CL89</f>
        <v>0</v>
      </c>
      <c r="CL87" s="207">
        <f>'Result Entry'!CM89</f>
        <v>0</v>
      </c>
      <c r="CM87" s="195">
        <f>'Result Entry'!CN89</f>
        <v>0</v>
      </c>
      <c r="CN87" s="195">
        <f>'Result Entry'!CO89</f>
        <v>0</v>
      </c>
      <c r="CO87" s="208">
        <f>'Result Entry'!CP89</f>
        <v>0</v>
      </c>
      <c r="CP87" s="208">
        <f>'Result Entry'!CQ89</f>
        <v>0</v>
      </c>
      <c r="CQ87" s="212" t="str">
        <f>'Result Entry'!CR89</f>
        <v/>
      </c>
      <c r="CR87" s="194">
        <f>'Result Entry'!CS89</f>
        <v>0</v>
      </c>
      <c r="CS87" s="415">
        <f>'Result Entry'!CT89</f>
        <v>0</v>
      </c>
      <c r="CT87" s="454">
        <f>'Result Entry'!CU89</f>
        <v>0</v>
      </c>
      <c r="CU87" s="195">
        <f>'Result Entry'!CV89</f>
        <v>0</v>
      </c>
      <c r="CV87" s="195">
        <f>'Result Entry'!CW89</f>
        <v>0</v>
      </c>
      <c r="CW87" s="207">
        <f>'Result Entry'!CX89</f>
        <v>0</v>
      </c>
      <c r="CX87" s="195">
        <f>'Result Entry'!CY89</f>
        <v>0</v>
      </c>
      <c r="CY87" s="195">
        <f>'Result Entry'!CZ89</f>
        <v>0</v>
      </c>
      <c r="CZ87" s="195" t="str">
        <f>'Result Entry'!DA89</f>
        <v/>
      </c>
      <c r="DA87" s="195">
        <f>'Result Entry'!DB89</f>
        <v>0</v>
      </c>
      <c r="DB87" s="207">
        <f>'Result Entry'!DC89</f>
        <v>0</v>
      </c>
      <c r="DC87" s="207">
        <f>'Result Entry'!DD89</f>
        <v>0</v>
      </c>
      <c r="DD87" s="195">
        <f>'Result Entry'!DE89</f>
        <v>0</v>
      </c>
      <c r="DE87" s="195">
        <f>'Result Entry'!DF89</f>
        <v>0</v>
      </c>
      <c r="DF87" s="207">
        <f>'Result Entry'!DG89</f>
        <v>0</v>
      </c>
      <c r="DG87" s="195">
        <f>'Result Entry'!DH89</f>
        <v>0</v>
      </c>
      <c r="DH87" s="195">
        <f>'Result Entry'!DI89</f>
        <v>0</v>
      </c>
      <c r="DI87" s="207">
        <f>'Result Entry'!DJ89</f>
        <v>0</v>
      </c>
      <c r="DJ87" s="207">
        <f>'Result Entry'!DK89</f>
        <v>0</v>
      </c>
      <c r="DK87" s="207">
        <f>'Result Entry'!DL89</f>
        <v>0</v>
      </c>
      <c r="DL87" s="208">
        <f>'Result Entry'!DM89</f>
        <v>0</v>
      </c>
      <c r="DM87" s="208">
        <f>'Result Entry'!DN89</f>
        <v>0</v>
      </c>
      <c r="DN87" s="212" t="str">
        <f>'Result Entry'!DO89</f>
        <v/>
      </c>
      <c r="DO87" s="194">
        <f>'Result Entry'!DP89</f>
        <v>0</v>
      </c>
      <c r="DP87" s="195">
        <f>'Result Entry'!DQ89</f>
        <v>0</v>
      </c>
      <c r="DQ87" s="195">
        <f>'Result Entry'!DR89</f>
        <v>0</v>
      </c>
      <c r="DR87" s="195">
        <f>'Result Entry'!DS89</f>
        <v>0</v>
      </c>
      <c r="DS87" s="195">
        <f>'Result Entry'!DT89</f>
        <v>0</v>
      </c>
      <c r="DT87" s="209" t="str">
        <f>'Result Entry'!DU89</f>
        <v/>
      </c>
      <c r="DU87" s="194">
        <f>'Result Entry'!DV89</f>
        <v>0</v>
      </c>
      <c r="DV87" s="195">
        <f>'Result Entry'!DW89</f>
        <v>0</v>
      </c>
      <c r="DW87" s="195">
        <f>'Result Entry'!DX89</f>
        <v>0</v>
      </c>
      <c r="DX87" s="195">
        <f>'Result Entry'!DY89</f>
        <v>0</v>
      </c>
      <c r="DY87" s="195">
        <f>'Result Entry'!DZ89</f>
        <v>0</v>
      </c>
      <c r="DZ87" s="197" t="str">
        <f>'Result Entry'!EA89</f>
        <v/>
      </c>
      <c r="EA87" s="194">
        <f>'Result Entry'!EB89</f>
        <v>0</v>
      </c>
      <c r="EB87" s="195">
        <f>'Result Entry'!EC89</f>
        <v>0</v>
      </c>
      <c r="EC87" s="207">
        <f>'Result Entry'!ED89</f>
        <v>0</v>
      </c>
      <c r="ED87" s="195">
        <f>'Result Entry'!EE89</f>
        <v>0</v>
      </c>
      <c r="EE87" s="207">
        <f>'Result Entry'!EF89</f>
        <v>0</v>
      </c>
      <c r="EF87" s="195">
        <f>'Result Entry'!EG89</f>
        <v>0</v>
      </c>
      <c r="EG87" s="195">
        <f>'Result Entry'!EH89</f>
        <v>0</v>
      </c>
      <c r="EH87" s="207">
        <f>'Result Entry'!EI89</f>
        <v>0</v>
      </c>
      <c r="EI87" s="208">
        <f>'Result Entry'!EJ89</f>
        <v>0</v>
      </c>
      <c r="EJ87" s="212" t="str">
        <f>'Result Entry'!EK89</f>
        <v/>
      </c>
      <c r="EK87" s="194">
        <f>'Result Entry'!EL89</f>
        <v>0</v>
      </c>
      <c r="EL87" s="195">
        <f>'Result Entry'!EM89</f>
        <v>0</v>
      </c>
      <c r="EM87" s="198" t="str">
        <f>'Result Entry'!EN89</f>
        <v/>
      </c>
      <c r="EN87" s="194" t="str">
        <f>'Result Entry'!EO89</f>
        <v/>
      </c>
      <c r="EO87" s="195" t="str">
        <f>'Result Entry'!EP89</f>
        <v/>
      </c>
      <c r="EP87" s="199" t="str">
        <f>'Result Entry'!EQ89</f>
        <v/>
      </c>
      <c r="EQ87" s="195" t="str">
        <f>'Result Entry'!ER89</f>
        <v/>
      </c>
      <c r="ER87" s="195" t="str">
        <f>'Result Entry'!ES89</f>
        <v/>
      </c>
      <c r="ES87" s="195" t="str">
        <f>'Result Entry'!ET89</f>
        <v/>
      </c>
      <c r="ET87" s="196" t="str">
        <f>'Result Entry'!EU89</f>
        <v/>
      </c>
      <c r="EU87" s="200" t="str">
        <f>'Result Entry'!EX89</f>
        <v/>
      </c>
    </row>
    <row r="88" spans="1:151" s="201" customFormat="1" ht="17.25" customHeight="1">
      <c r="A88" s="1267"/>
      <c r="B88" s="194">
        <f t="shared" si="2"/>
        <v>0</v>
      </c>
      <c r="C88" s="195">
        <f>'Result Entry'!D90</f>
        <v>0</v>
      </c>
      <c r="D88" s="195">
        <f>'Result Entry'!E90</f>
        <v>0</v>
      </c>
      <c r="E88" s="195">
        <f>'Result Entry'!F90</f>
        <v>0</v>
      </c>
      <c r="F88" s="195">
        <f>'Result Entry'!G90</f>
        <v>0</v>
      </c>
      <c r="G88" s="195">
        <f>'Result Entry'!H90</f>
        <v>0</v>
      </c>
      <c r="H88" s="195">
        <f>'Result Entry'!I90</f>
        <v>0</v>
      </c>
      <c r="I88" s="195">
        <f>'Result Entry'!J90</f>
        <v>0</v>
      </c>
      <c r="J88" s="413">
        <f>'Result Entry'!K90</f>
        <v>0</v>
      </c>
      <c r="K88" s="422">
        <f>'Result Entry'!L90</f>
        <v>0</v>
      </c>
      <c r="L88" s="195">
        <f>'Result Entry'!M90</f>
        <v>0</v>
      </c>
      <c r="M88" s="195">
        <f>'Result Entry'!N90</f>
        <v>0</v>
      </c>
      <c r="N88" s="207">
        <f>'Result Entry'!O90</f>
        <v>0</v>
      </c>
      <c r="O88" s="195">
        <f>'Result Entry'!P90</f>
        <v>0</v>
      </c>
      <c r="P88" s="207">
        <f>'Result Entry'!Q90</f>
        <v>0</v>
      </c>
      <c r="Q88" s="195">
        <f>'Result Entry'!R90</f>
        <v>0</v>
      </c>
      <c r="R88" s="208">
        <f>'Result Entry'!S90</f>
        <v>0</v>
      </c>
      <c r="S88" s="408">
        <f>'Result Entry'!T90</f>
        <v>0</v>
      </c>
      <c r="T88" s="469" t="str">
        <f>'Result Entry'!U90</f>
        <v/>
      </c>
      <c r="U88" s="469" t="str">
        <f>'Result Entry'!V90</f>
        <v/>
      </c>
      <c r="V88" s="423" t="str">
        <f>IF('Result Entry'!$ES90="Failed","F",IF(AND('Result Entry'!$ES90="supp.",S88&lt;36),"S",'Result Entry'!W90))</f>
        <v/>
      </c>
      <c r="W88" s="422">
        <f>'Result Entry'!X90</f>
        <v>0</v>
      </c>
      <c r="X88" s="195">
        <f>'Result Entry'!Y90</f>
        <v>0</v>
      </c>
      <c r="Y88" s="195">
        <f>'Result Entry'!Z90</f>
        <v>0</v>
      </c>
      <c r="Z88" s="207">
        <f>'Result Entry'!AA90</f>
        <v>0</v>
      </c>
      <c r="AA88" s="195">
        <f>'Result Entry'!AB90</f>
        <v>0</v>
      </c>
      <c r="AB88" s="207">
        <f>'Result Entry'!AC90</f>
        <v>0</v>
      </c>
      <c r="AC88" s="195">
        <f>'Result Entry'!AD90</f>
        <v>0</v>
      </c>
      <c r="AD88" s="208">
        <f>'Result Entry'!AE90</f>
        <v>0</v>
      </c>
      <c r="AE88" s="408">
        <f>'Result Entry'!AF90</f>
        <v>0</v>
      </c>
      <c r="AF88" s="469" t="str">
        <f>'Result Entry'!AG90</f>
        <v/>
      </c>
      <c r="AG88" s="469" t="str">
        <f>'Result Entry'!AH90</f>
        <v/>
      </c>
      <c r="AH88" s="423" t="str">
        <f>IF('Result Entry'!$ES90="Failed","F",IF(AND('Result Entry'!$ES90="supp.",AE88&lt;36),"S",'Result Entry'!AI90))</f>
        <v/>
      </c>
      <c r="AI88" s="422">
        <f>'Result Entry'!AJ90</f>
        <v>0</v>
      </c>
      <c r="AJ88" s="195">
        <f>'Result Entry'!AK90</f>
        <v>0</v>
      </c>
      <c r="AK88" s="195">
        <f>'Result Entry'!AL90</f>
        <v>0</v>
      </c>
      <c r="AL88" s="207">
        <f>'Result Entry'!AM90</f>
        <v>0</v>
      </c>
      <c r="AM88" s="195">
        <f>'Result Entry'!AN90</f>
        <v>0</v>
      </c>
      <c r="AN88" s="207">
        <f>'Result Entry'!AO90</f>
        <v>0</v>
      </c>
      <c r="AO88" s="195">
        <f>'Result Entry'!AP90</f>
        <v>0</v>
      </c>
      <c r="AP88" s="208">
        <f>'Result Entry'!AQ90</f>
        <v>0</v>
      </c>
      <c r="AQ88" s="408">
        <f>'Result Entry'!AR90</f>
        <v>0</v>
      </c>
      <c r="AR88" s="469" t="str">
        <f>'Result Entry'!AS90</f>
        <v/>
      </c>
      <c r="AS88" s="469" t="str">
        <f>'Result Entry'!AT90</f>
        <v/>
      </c>
      <c r="AT88" s="423" t="str">
        <f>IF('Result Entry'!$ES90="Failed","F",IF(AND('Result Entry'!$ES90="supp.",AQ88&lt;36),"S",'Result Entry'!AU90))</f>
        <v/>
      </c>
      <c r="AU88" s="422">
        <f>'Result Entry'!AV90</f>
        <v>0</v>
      </c>
      <c r="AV88" s="195">
        <f>'Result Entry'!AW90</f>
        <v>0</v>
      </c>
      <c r="AW88" s="195">
        <f>'Result Entry'!AX90</f>
        <v>0</v>
      </c>
      <c r="AX88" s="207">
        <f>'Result Entry'!AY90</f>
        <v>0</v>
      </c>
      <c r="AY88" s="195">
        <f>'Result Entry'!AZ90</f>
        <v>0</v>
      </c>
      <c r="AZ88" s="207">
        <f>'Result Entry'!BA90</f>
        <v>0</v>
      </c>
      <c r="BA88" s="195">
        <f>'Result Entry'!BB90</f>
        <v>0</v>
      </c>
      <c r="BB88" s="208">
        <f>'Result Entry'!BC90</f>
        <v>0</v>
      </c>
      <c r="BC88" s="408">
        <f>'Result Entry'!BD90</f>
        <v>0</v>
      </c>
      <c r="BD88" s="469" t="str">
        <f>'Result Entry'!BE90</f>
        <v/>
      </c>
      <c r="BE88" s="469" t="str">
        <f>'Result Entry'!BF90</f>
        <v/>
      </c>
      <c r="BF88" s="423" t="str">
        <f>IF('Result Entry'!$ES90="Failed","F",IF(AND('Result Entry'!$ES90="supp.",BC88&lt;36),"S",'Result Entry'!BG90))</f>
        <v/>
      </c>
      <c r="BG88" s="422">
        <f>'Result Entry'!BH90</f>
        <v>0</v>
      </c>
      <c r="BH88" s="195">
        <f>'Result Entry'!BI90</f>
        <v>0</v>
      </c>
      <c r="BI88" s="195">
        <f>'Result Entry'!BJ90</f>
        <v>0</v>
      </c>
      <c r="BJ88" s="207">
        <f>'Result Entry'!BK90</f>
        <v>0</v>
      </c>
      <c r="BK88" s="195">
        <f>'Result Entry'!BL90</f>
        <v>0</v>
      </c>
      <c r="BL88" s="207">
        <f>'Result Entry'!BM90</f>
        <v>0</v>
      </c>
      <c r="BM88" s="195">
        <f>'Result Entry'!BN90</f>
        <v>0</v>
      </c>
      <c r="BN88" s="208">
        <f>'Result Entry'!BO90</f>
        <v>0</v>
      </c>
      <c r="BO88" s="408">
        <f>'Result Entry'!BP90</f>
        <v>0</v>
      </c>
      <c r="BP88" s="469" t="str">
        <f>'Result Entry'!BQ90</f>
        <v/>
      </c>
      <c r="BQ88" s="469" t="str">
        <f>'Result Entry'!BR90</f>
        <v/>
      </c>
      <c r="BR88" s="423" t="str">
        <f>IF('Result Entry'!$ES90="Failed","F",IF(AND('Result Entry'!$ES90="supp.",BO88&lt;36),"S",'Result Entry'!BS90))</f>
        <v/>
      </c>
      <c r="BS88" s="422">
        <f>'Result Entry'!BT90</f>
        <v>0</v>
      </c>
      <c r="BT88" s="195">
        <f>'Result Entry'!BU90</f>
        <v>0</v>
      </c>
      <c r="BU88" s="195">
        <f>'Result Entry'!BV90</f>
        <v>0</v>
      </c>
      <c r="BV88" s="207">
        <f>'Result Entry'!BW90</f>
        <v>0</v>
      </c>
      <c r="BW88" s="195">
        <f>'Result Entry'!BX90</f>
        <v>0</v>
      </c>
      <c r="BX88" s="207">
        <f>'Result Entry'!BY90</f>
        <v>0</v>
      </c>
      <c r="BY88" s="195">
        <f>'Result Entry'!BZ90</f>
        <v>0</v>
      </c>
      <c r="BZ88" s="208">
        <f>'Result Entry'!CA90</f>
        <v>0</v>
      </c>
      <c r="CA88" s="408">
        <f>'Result Entry'!CB90</f>
        <v>0</v>
      </c>
      <c r="CB88" s="469" t="str">
        <f>'Result Entry'!CC90</f>
        <v/>
      </c>
      <c r="CC88" s="469" t="str">
        <f>'Result Entry'!CD90</f>
        <v/>
      </c>
      <c r="CD88" s="423" t="str">
        <f>IF('Result Entry'!$ES90="Failed","F",IF(AND('Result Entry'!$ES90="supp.",CA88&lt;36),"S",'Result Entry'!CE90))</f>
        <v/>
      </c>
      <c r="CE88" s="194">
        <f>'Result Entry'!CF90</f>
        <v>0</v>
      </c>
      <c r="CF88" s="415">
        <f>'Result Entry'!CG90</f>
        <v>0</v>
      </c>
      <c r="CG88" s="195">
        <f>'Result Entry'!CH90</f>
        <v>0</v>
      </c>
      <c r="CH88" s="207">
        <f>'Result Entry'!CI90</f>
        <v>0</v>
      </c>
      <c r="CI88" s="207">
        <f>'Result Entry'!CJ90</f>
        <v>0</v>
      </c>
      <c r="CJ88" s="195">
        <f>'Result Entry'!CK90</f>
        <v>0</v>
      </c>
      <c r="CK88" s="195">
        <f>'Result Entry'!CL90</f>
        <v>0</v>
      </c>
      <c r="CL88" s="207">
        <f>'Result Entry'!CM90</f>
        <v>0</v>
      </c>
      <c r="CM88" s="195">
        <f>'Result Entry'!CN90</f>
        <v>0</v>
      </c>
      <c r="CN88" s="195">
        <f>'Result Entry'!CO90</f>
        <v>0</v>
      </c>
      <c r="CO88" s="208">
        <f>'Result Entry'!CP90</f>
        <v>0</v>
      </c>
      <c r="CP88" s="208">
        <f>'Result Entry'!CQ90</f>
        <v>0</v>
      </c>
      <c r="CQ88" s="212" t="str">
        <f>'Result Entry'!CR90</f>
        <v/>
      </c>
      <c r="CR88" s="194">
        <f>'Result Entry'!CS90</f>
        <v>0</v>
      </c>
      <c r="CS88" s="415">
        <f>'Result Entry'!CT90</f>
        <v>0</v>
      </c>
      <c r="CT88" s="454">
        <f>'Result Entry'!CU90</f>
        <v>0</v>
      </c>
      <c r="CU88" s="195">
        <f>'Result Entry'!CV90</f>
        <v>0</v>
      </c>
      <c r="CV88" s="195">
        <f>'Result Entry'!CW90</f>
        <v>0</v>
      </c>
      <c r="CW88" s="207">
        <f>'Result Entry'!CX90</f>
        <v>0</v>
      </c>
      <c r="CX88" s="195">
        <f>'Result Entry'!CY90</f>
        <v>0</v>
      </c>
      <c r="CY88" s="195">
        <f>'Result Entry'!CZ90</f>
        <v>0</v>
      </c>
      <c r="CZ88" s="195" t="str">
        <f>'Result Entry'!DA90</f>
        <v/>
      </c>
      <c r="DA88" s="195">
        <f>'Result Entry'!DB90</f>
        <v>0</v>
      </c>
      <c r="DB88" s="207">
        <f>'Result Entry'!DC90</f>
        <v>0</v>
      </c>
      <c r="DC88" s="207">
        <f>'Result Entry'!DD90</f>
        <v>0</v>
      </c>
      <c r="DD88" s="195">
        <f>'Result Entry'!DE90</f>
        <v>0</v>
      </c>
      <c r="DE88" s="195">
        <f>'Result Entry'!DF90</f>
        <v>0</v>
      </c>
      <c r="DF88" s="207">
        <f>'Result Entry'!DG90</f>
        <v>0</v>
      </c>
      <c r="DG88" s="195">
        <f>'Result Entry'!DH90</f>
        <v>0</v>
      </c>
      <c r="DH88" s="195">
        <f>'Result Entry'!DI90</f>
        <v>0</v>
      </c>
      <c r="DI88" s="207">
        <f>'Result Entry'!DJ90</f>
        <v>0</v>
      </c>
      <c r="DJ88" s="207">
        <f>'Result Entry'!DK90</f>
        <v>0</v>
      </c>
      <c r="DK88" s="207">
        <f>'Result Entry'!DL90</f>
        <v>0</v>
      </c>
      <c r="DL88" s="208">
        <f>'Result Entry'!DM90</f>
        <v>0</v>
      </c>
      <c r="DM88" s="208">
        <f>'Result Entry'!DN90</f>
        <v>0</v>
      </c>
      <c r="DN88" s="212" t="str">
        <f>'Result Entry'!DO90</f>
        <v/>
      </c>
      <c r="DO88" s="194">
        <f>'Result Entry'!DP90</f>
        <v>0</v>
      </c>
      <c r="DP88" s="195">
        <f>'Result Entry'!DQ90</f>
        <v>0</v>
      </c>
      <c r="DQ88" s="195">
        <f>'Result Entry'!DR90</f>
        <v>0</v>
      </c>
      <c r="DR88" s="195">
        <f>'Result Entry'!DS90</f>
        <v>0</v>
      </c>
      <c r="DS88" s="195">
        <f>'Result Entry'!DT90</f>
        <v>0</v>
      </c>
      <c r="DT88" s="209" t="str">
        <f>'Result Entry'!DU90</f>
        <v/>
      </c>
      <c r="DU88" s="194">
        <f>'Result Entry'!DV90</f>
        <v>0</v>
      </c>
      <c r="DV88" s="195">
        <f>'Result Entry'!DW90</f>
        <v>0</v>
      </c>
      <c r="DW88" s="195">
        <f>'Result Entry'!DX90</f>
        <v>0</v>
      </c>
      <c r="DX88" s="195">
        <f>'Result Entry'!DY90</f>
        <v>0</v>
      </c>
      <c r="DY88" s="195">
        <f>'Result Entry'!DZ90</f>
        <v>0</v>
      </c>
      <c r="DZ88" s="197" t="str">
        <f>'Result Entry'!EA90</f>
        <v/>
      </c>
      <c r="EA88" s="194">
        <f>'Result Entry'!EB90</f>
        <v>0</v>
      </c>
      <c r="EB88" s="195">
        <f>'Result Entry'!EC90</f>
        <v>0</v>
      </c>
      <c r="EC88" s="207">
        <f>'Result Entry'!ED90</f>
        <v>0</v>
      </c>
      <c r="ED88" s="195">
        <f>'Result Entry'!EE90</f>
        <v>0</v>
      </c>
      <c r="EE88" s="207">
        <f>'Result Entry'!EF90</f>
        <v>0</v>
      </c>
      <c r="EF88" s="195">
        <f>'Result Entry'!EG90</f>
        <v>0</v>
      </c>
      <c r="EG88" s="195">
        <f>'Result Entry'!EH90</f>
        <v>0</v>
      </c>
      <c r="EH88" s="207">
        <f>'Result Entry'!EI90</f>
        <v>0</v>
      </c>
      <c r="EI88" s="208">
        <f>'Result Entry'!EJ90</f>
        <v>0</v>
      </c>
      <c r="EJ88" s="212" t="str">
        <f>'Result Entry'!EK90</f>
        <v/>
      </c>
      <c r="EK88" s="194">
        <f>'Result Entry'!EL90</f>
        <v>0</v>
      </c>
      <c r="EL88" s="195">
        <f>'Result Entry'!EM90</f>
        <v>0</v>
      </c>
      <c r="EM88" s="198" t="str">
        <f>'Result Entry'!EN90</f>
        <v/>
      </c>
      <c r="EN88" s="194" t="str">
        <f>'Result Entry'!EO90</f>
        <v/>
      </c>
      <c r="EO88" s="195" t="str">
        <f>'Result Entry'!EP90</f>
        <v/>
      </c>
      <c r="EP88" s="199" t="str">
        <f>'Result Entry'!EQ90</f>
        <v/>
      </c>
      <c r="EQ88" s="195" t="str">
        <f>'Result Entry'!ER90</f>
        <v/>
      </c>
      <c r="ER88" s="195" t="str">
        <f>'Result Entry'!ES90</f>
        <v/>
      </c>
      <c r="ES88" s="195" t="str">
        <f>'Result Entry'!ET90</f>
        <v/>
      </c>
      <c r="ET88" s="196" t="str">
        <f>'Result Entry'!EU90</f>
        <v/>
      </c>
      <c r="EU88" s="200" t="str">
        <f>'Result Entry'!EX90</f>
        <v/>
      </c>
    </row>
    <row r="89" spans="1:151" s="201" customFormat="1" ht="17.25" customHeight="1">
      <c r="A89" s="1267"/>
      <c r="B89" s="194">
        <f t="shared" si="2"/>
        <v>0</v>
      </c>
      <c r="C89" s="195">
        <f>'Result Entry'!D91</f>
        <v>0</v>
      </c>
      <c r="D89" s="195">
        <f>'Result Entry'!E91</f>
        <v>0</v>
      </c>
      <c r="E89" s="195">
        <f>'Result Entry'!F91</f>
        <v>0</v>
      </c>
      <c r="F89" s="195">
        <f>'Result Entry'!G91</f>
        <v>0</v>
      </c>
      <c r="G89" s="195">
        <f>'Result Entry'!H91</f>
        <v>0</v>
      </c>
      <c r="H89" s="195">
        <f>'Result Entry'!I91</f>
        <v>0</v>
      </c>
      <c r="I89" s="195">
        <f>'Result Entry'!J91</f>
        <v>0</v>
      </c>
      <c r="J89" s="413">
        <f>'Result Entry'!K91</f>
        <v>0</v>
      </c>
      <c r="K89" s="422">
        <f>'Result Entry'!L91</f>
        <v>0</v>
      </c>
      <c r="L89" s="195">
        <f>'Result Entry'!M91</f>
        <v>0</v>
      </c>
      <c r="M89" s="195">
        <f>'Result Entry'!N91</f>
        <v>0</v>
      </c>
      <c r="N89" s="207">
        <f>'Result Entry'!O91</f>
        <v>0</v>
      </c>
      <c r="O89" s="195">
        <f>'Result Entry'!P91</f>
        <v>0</v>
      </c>
      <c r="P89" s="207">
        <f>'Result Entry'!Q91</f>
        <v>0</v>
      </c>
      <c r="Q89" s="195">
        <f>'Result Entry'!R91</f>
        <v>0</v>
      </c>
      <c r="R89" s="208">
        <f>'Result Entry'!S91</f>
        <v>0</v>
      </c>
      <c r="S89" s="408">
        <f>'Result Entry'!T91</f>
        <v>0</v>
      </c>
      <c r="T89" s="469" t="str">
        <f>'Result Entry'!U91</f>
        <v/>
      </c>
      <c r="U89" s="469" t="str">
        <f>'Result Entry'!V91</f>
        <v/>
      </c>
      <c r="V89" s="423" t="str">
        <f>IF('Result Entry'!$ES91="Failed","F",IF(AND('Result Entry'!$ES91="supp.",S89&lt;36),"S",'Result Entry'!W91))</f>
        <v/>
      </c>
      <c r="W89" s="422">
        <f>'Result Entry'!X91</f>
        <v>0</v>
      </c>
      <c r="X89" s="195">
        <f>'Result Entry'!Y91</f>
        <v>0</v>
      </c>
      <c r="Y89" s="195">
        <f>'Result Entry'!Z91</f>
        <v>0</v>
      </c>
      <c r="Z89" s="207">
        <f>'Result Entry'!AA91</f>
        <v>0</v>
      </c>
      <c r="AA89" s="195">
        <f>'Result Entry'!AB91</f>
        <v>0</v>
      </c>
      <c r="AB89" s="207">
        <f>'Result Entry'!AC91</f>
        <v>0</v>
      </c>
      <c r="AC89" s="195">
        <f>'Result Entry'!AD91</f>
        <v>0</v>
      </c>
      <c r="AD89" s="208">
        <f>'Result Entry'!AE91</f>
        <v>0</v>
      </c>
      <c r="AE89" s="408">
        <f>'Result Entry'!AF91</f>
        <v>0</v>
      </c>
      <c r="AF89" s="469" t="str">
        <f>'Result Entry'!AG91</f>
        <v/>
      </c>
      <c r="AG89" s="469" t="str">
        <f>'Result Entry'!AH91</f>
        <v/>
      </c>
      <c r="AH89" s="423" t="str">
        <f>IF('Result Entry'!$ES91="Failed","F",IF(AND('Result Entry'!$ES91="supp.",AE89&lt;36),"S",'Result Entry'!AI91))</f>
        <v/>
      </c>
      <c r="AI89" s="422">
        <f>'Result Entry'!AJ91</f>
        <v>0</v>
      </c>
      <c r="AJ89" s="195">
        <f>'Result Entry'!AK91</f>
        <v>0</v>
      </c>
      <c r="AK89" s="195">
        <f>'Result Entry'!AL91</f>
        <v>0</v>
      </c>
      <c r="AL89" s="207">
        <f>'Result Entry'!AM91</f>
        <v>0</v>
      </c>
      <c r="AM89" s="195">
        <f>'Result Entry'!AN91</f>
        <v>0</v>
      </c>
      <c r="AN89" s="207">
        <f>'Result Entry'!AO91</f>
        <v>0</v>
      </c>
      <c r="AO89" s="195">
        <f>'Result Entry'!AP91</f>
        <v>0</v>
      </c>
      <c r="AP89" s="208">
        <f>'Result Entry'!AQ91</f>
        <v>0</v>
      </c>
      <c r="AQ89" s="408">
        <f>'Result Entry'!AR91</f>
        <v>0</v>
      </c>
      <c r="AR89" s="469" t="str">
        <f>'Result Entry'!AS91</f>
        <v/>
      </c>
      <c r="AS89" s="469" t="str">
        <f>'Result Entry'!AT91</f>
        <v/>
      </c>
      <c r="AT89" s="423" t="str">
        <f>IF('Result Entry'!$ES91="Failed","F",IF(AND('Result Entry'!$ES91="supp.",AQ89&lt;36),"S",'Result Entry'!AU91))</f>
        <v/>
      </c>
      <c r="AU89" s="422">
        <f>'Result Entry'!AV91</f>
        <v>0</v>
      </c>
      <c r="AV89" s="195">
        <f>'Result Entry'!AW91</f>
        <v>0</v>
      </c>
      <c r="AW89" s="195">
        <f>'Result Entry'!AX91</f>
        <v>0</v>
      </c>
      <c r="AX89" s="207">
        <f>'Result Entry'!AY91</f>
        <v>0</v>
      </c>
      <c r="AY89" s="195">
        <f>'Result Entry'!AZ91</f>
        <v>0</v>
      </c>
      <c r="AZ89" s="207">
        <f>'Result Entry'!BA91</f>
        <v>0</v>
      </c>
      <c r="BA89" s="195">
        <f>'Result Entry'!BB91</f>
        <v>0</v>
      </c>
      <c r="BB89" s="208">
        <f>'Result Entry'!BC91</f>
        <v>0</v>
      </c>
      <c r="BC89" s="408">
        <f>'Result Entry'!BD91</f>
        <v>0</v>
      </c>
      <c r="BD89" s="469" t="str">
        <f>'Result Entry'!BE91</f>
        <v/>
      </c>
      <c r="BE89" s="469" t="str">
        <f>'Result Entry'!BF91</f>
        <v/>
      </c>
      <c r="BF89" s="423" t="str">
        <f>IF('Result Entry'!$ES91="Failed","F",IF(AND('Result Entry'!$ES91="supp.",BC89&lt;36),"S",'Result Entry'!BG91))</f>
        <v/>
      </c>
      <c r="BG89" s="422">
        <f>'Result Entry'!BH91</f>
        <v>0</v>
      </c>
      <c r="BH89" s="195">
        <f>'Result Entry'!BI91</f>
        <v>0</v>
      </c>
      <c r="BI89" s="195">
        <f>'Result Entry'!BJ91</f>
        <v>0</v>
      </c>
      <c r="BJ89" s="207">
        <f>'Result Entry'!BK91</f>
        <v>0</v>
      </c>
      <c r="BK89" s="195">
        <f>'Result Entry'!BL91</f>
        <v>0</v>
      </c>
      <c r="BL89" s="207">
        <f>'Result Entry'!BM91</f>
        <v>0</v>
      </c>
      <c r="BM89" s="195">
        <f>'Result Entry'!BN91</f>
        <v>0</v>
      </c>
      <c r="BN89" s="208">
        <f>'Result Entry'!BO91</f>
        <v>0</v>
      </c>
      <c r="BO89" s="408">
        <f>'Result Entry'!BP91</f>
        <v>0</v>
      </c>
      <c r="BP89" s="469" t="str">
        <f>'Result Entry'!BQ91</f>
        <v/>
      </c>
      <c r="BQ89" s="469" t="str">
        <f>'Result Entry'!BR91</f>
        <v/>
      </c>
      <c r="BR89" s="423" t="str">
        <f>IF('Result Entry'!$ES91="Failed","F",IF(AND('Result Entry'!$ES91="supp.",BO89&lt;36),"S",'Result Entry'!BS91))</f>
        <v/>
      </c>
      <c r="BS89" s="422">
        <f>'Result Entry'!BT91</f>
        <v>0</v>
      </c>
      <c r="BT89" s="195">
        <f>'Result Entry'!BU91</f>
        <v>0</v>
      </c>
      <c r="BU89" s="195">
        <f>'Result Entry'!BV91</f>
        <v>0</v>
      </c>
      <c r="BV89" s="207">
        <f>'Result Entry'!BW91</f>
        <v>0</v>
      </c>
      <c r="BW89" s="195">
        <f>'Result Entry'!BX91</f>
        <v>0</v>
      </c>
      <c r="BX89" s="207">
        <f>'Result Entry'!BY91</f>
        <v>0</v>
      </c>
      <c r="BY89" s="195">
        <f>'Result Entry'!BZ91</f>
        <v>0</v>
      </c>
      <c r="BZ89" s="208">
        <f>'Result Entry'!CA91</f>
        <v>0</v>
      </c>
      <c r="CA89" s="408">
        <f>'Result Entry'!CB91</f>
        <v>0</v>
      </c>
      <c r="CB89" s="469" t="str">
        <f>'Result Entry'!CC91</f>
        <v/>
      </c>
      <c r="CC89" s="469" t="str">
        <f>'Result Entry'!CD91</f>
        <v/>
      </c>
      <c r="CD89" s="423" t="str">
        <f>IF('Result Entry'!$ES91="Failed","F",IF(AND('Result Entry'!$ES91="supp.",CA89&lt;36),"S",'Result Entry'!CE91))</f>
        <v/>
      </c>
      <c r="CE89" s="194">
        <f>'Result Entry'!CF91</f>
        <v>0</v>
      </c>
      <c r="CF89" s="415">
        <f>'Result Entry'!CG91</f>
        <v>0</v>
      </c>
      <c r="CG89" s="195">
        <f>'Result Entry'!CH91</f>
        <v>0</v>
      </c>
      <c r="CH89" s="207">
        <f>'Result Entry'!CI91</f>
        <v>0</v>
      </c>
      <c r="CI89" s="207">
        <f>'Result Entry'!CJ91</f>
        <v>0</v>
      </c>
      <c r="CJ89" s="195">
        <f>'Result Entry'!CK91</f>
        <v>0</v>
      </c>
      <c r="CK89" s="195">
        <f>'Result Entry'!CL91</f>
        <v>0</v>
      </c>
      <c r="CL89" s="207">
        <f>'Result Entry'!CM91</f>
        <v>0</v>
      </c>
      <c r="CM89" s="195">
        <f>'Result Entry'!CN91</f>
        <v>0</v>
      </c>
      <c r="CN89" s="195">
        <f>'Result Entry'!CO91</f>
        <v>0</v>
      </c>
      <c r="CO89" s="208">
        <f>'Result Entry'!CP91</f>
        <v>0</v>
      </c>
      <c r="CP89" s="208">
        <f>'Result Entry'!CQ91</f>
        <v>0</v>
      </c>
      <c r="CQ89" s="212" t="str">
        <f>'Result Entry'!CR91</f>
        <v/>
      </c>
      <c r="CR89" s="194">
        <f>'Result Entry'!CS91</f>
        <v>0</v>
      </c>
      <c r="CS89" s="415">
        <f>'Result Entry'!CT91</f>
        <v>0</v>
      </c>
      <c r="CT89" s="454">
        <f>'Result Entry'!CU91</f>
        <v>0</v>
      </c>
      <c r="CU89" s="195">
        <f>'Result Entry'!CV91</f>
        <v>0</v>
      </c>
      <c r="CV89" s="195">
        <f>'Result Entry'!CW91</f>
        <v>0</v>
      </c>
      <c r="CW89" s="207">
        <f>'Result Entry'!CX91</f>
        <v>0</v>
      </c>
      <c r="CX89" s="195">
        <f>'Result Entry'!CY91</f>
        <v>0</v>
      </c>
      <c r="CY89" s="195">
        <f>'Result Entry'!CZ91</f>
        <v>0</v>
      </c>
      <c r="CZ89" s="195" t="str">
        <f>'Result Entry'!DA91</f>
        <v/>
      </c>
      <c r="DA89" s="195">
        <f>'Result Entry'!DB91</f>
        <v>0</v>
      </c>
      <c r="DB89" s="207">
        <f>'Result Entry'!DC91</f>
        <v>0</v>
      </c>
      <c r="DC89" s="207">
        <f>'Result Entry'!DD91</f>
        <v>0</v>
      </c>
      <c r="DD89" s="195">
        <f>'Result Entry'!DE91</f>
        <v>0</v>
      </c>
      <c r="DE89" s="195">
        <f>'Result Entry'!DF91</f>
        <v>0</v>
      </c>
      <c r="DF89" s="207">
        <f>'Result Entry'!DG91</f>
        <v>0</v>
      </c>
      <c r="DG89" s="195">
        <f>'Result Entry'!DH91</f>
        <v>0</v>
      </c>
      <c r="DH89" s="195">
        <f>'Result Entry'!DI91</f>
        <v>0</v>
      </c>
      <c r="DI89" s="207">
        <f>'Result Entry'!DJ91</f>
        <v>0</v>
      </c>
      <c r="DJ89" s="207">
        <f>'Result Entry'!DK91</f>
        <v>0</v>
      </c>
      <c r="DK89" s="207">
        <f>'Result Entry'!DL91</f>
        <v>0</v>
      </c>
      <c r="DL89" s="208">
        <f>'Result Entry'!DM91</f>
        <v>0</v>
      </c>
      <c r="DM89" s="208">
        <f>'Result Entry'!DN91</f>
        <v>0</v>
      </c>
      <c r="DN89" s="212" t="str">
        <f>'Result Entry'!DO91</f>
        <v/>
      </c>
      <c r="DO89" s="194">
        <f>'Result Entry'!DP91</f>
        <v>0</v>
      </c>
      <c r="DP89" s="195">
        <f>'Result Entry'!DQ91</f>
        <v>0</v>
      </c>
      <c r="DQ89" s="195">
        <f>'Result Entry'!DR91</f>
        <v>0</v>
      </c>
      <c r="DR89" s="195">
        <f>'Result Entry'!DS91</f>
        <v>0</v>
      </c>
      <c r="DS89" s="195">
        <f>'Result Entry'!DT91</f>
        <v>0</v>
      </c>
      <c r="DT89" s="209" t="str">
        <f>'Result Entry'!DU91</f>
        <v/>
      </c>
      <c r="DU89" s="194">
        <f>'Result Entry'!DV91</f>
        <v>0</v>
      </c>
      <c r="DV89" s="195">
        <f>'Result Entry'!DW91</f>
        <v>0</v>
      </c>
      <c r="DW89" s="195">
        <f>'Result Entry'!DX91</f>
        <v>0</v>
      </c>
      <c r="DX89" s="195">
        <f>'Result Entry'!DY91</f>
        <v>0</v>
      </c>
      <c r="DY89" s="195">
        <f>'Result Entry'!DZ91</f>
        <v>0</v>
      </c>
      <c r="DZ89" s="197" t="str">
        <f>'Result Entry'!EA91</f>
        <v/>
      </c>
      <c r="EA89" s="194">
        <f>'Result Entry'!EB91</f>
        <v>0</v>
      </c>
      <c r="EB89" s="195">
        <f>'Result Entry'!EC91</f>
        <v>0</v>
      </c>
      <c r="EC89" s="207">
        <f>'Result Entry'!ED91</f>
        <v>0</v>
      </c>
      <c r="ED89" s="195">
        <f>'Result Entry'!EE91</f>
        <v>0</v>
      </c>
      <c r="EE89" s="207">
        <f>'Result Entry'!EF91</f>
        <v>0</v>
      </c>
      <c r="EF89" s="195">
        <f>'Result Entry'!EG91</f>
        <v>0</v>
      </c>
      <c r="EG89" s="195">
        <f>'Result Entry'!EH91</f>
        <v>0</v>
      </c>
      <c r="EH89" s="207">
        <f>'Result Entry'!EI91</f>
        <v>0</v>
      </c>
      <c r="EI89" s="208">
        <f>'Result Entry'!EJ91</f>
        <v>0</v>
      </c>
      <c r="EJ89" s="212" t="str">
        <f>'Result Entry'!EK91</f>
        <v/>
      </c>
      <c r="EK89" s="194">
        <f>'Result Entry'!EL91</f>
        <v>0</v>
      </c>
      <c r="EL89" s="195">
        <f>'Result Entry'!EM91</f>
        <v>0</v>
      </c>
      <c r="EM89" s="198" t="str">
        <f>'Result Entry'!EN91</f>
        <v/>
      </c>
      <c r="EN89" s="194" t="str">
        <f>'Result Entry'!EO91</f>
        <v/>
      </c>
      <c r="EO89" s="195" t="str">
        <f>'Result Entry'!EP91</f>
        <v/>
      </c>
      <c r="EP89" s="199" t="str">
        <f>'Result Entry'!EQ91</f>
        <v/>
      </c>
      <c r="EQ89" s="195" t="str">
        <f>'Result Entry'!ER91</f>
        <v/>
      </c>
      <c r="ER89" s="195" t="str">
        <f>'Result Entry'!ES91</f>
        <v/>
      </c>
      <c r="ES89" s="195" t="str">
        <f>'Result Entry'!ET91</f>
        <v/>
      </c>
      <c r="ET89" s="196" t="str">
        <f>'Result Entry'!EU91</f>
        <v/>
      </c>
      <c r="EU89" s="200" t="str">
        <f>'Result Entry'!EX91</f>
        <v/>
      </c>
    </row>
    <row r="90" spans="1:151" s="201" customFormat="1" ht="17.25" customHeight="1">
      <c r="A90" s="1267"/>
      <c r="B90" s="194">
        <f t="shared" si="2"/>
        <v>0</v>
      </c>
      <c r="C90" s="195">
        <f>'Result Entry'!D92</f>
        <v>0</v>
      </c>
      <c r="D90" s="195">
        <f>'Result Entry'!E92</f>
        <v>0</v>
      </c>
      <c r="E90" s="195">
        <f>'Result Entry'!F92</f>
        <v>0</v>
      </c>
      <c r="F90" s="195">
        <f>'Result Entry'!G92</f>
        <v>0</v>
      </c>
      <c r="G90" s="195">
        <f>'Result Entry'!H92</f>
        <v>0</v>
      </c>
      <c r="H90" s="195">
        <f>'Result Entry'!I92</f>
        <v>0</v>
      </c>
      <c r="I90" s="195">
        <f>'Result Entry'!J92</f>
        <v>0</v>
      </c>
      <c r="J90" s="413">
        <f>'Result Entry'!K92</f>
        <v>0</v>
      </c>
      <c r="K90" s="422">
        <f>'Result Entry'!L92</f>
        <v>0</v>
      </c>
      <c r="L90" s="195">
        <f>'Result Entry'!M92</f>
        <v>0</v>
      </c>
      <c r="M90" s="195">
        <f>'Result Entry'!N92</f>
        <v>0</v>
      </c>
      <c r="N90" s="207">
        <f>'Result Entry'!O92</f>
        <v>0</v>
      </c>
      <c r="O90" s="195">
        <f>'Result Entry'!P92</f>
        <v>0</v>
      </c>
      <c r="P90" s="207">
        <f>'Result Entry'!Q92</f>
        <v>0</v>
      </c>
      <c r="Q90" s="195">
        <f>'Result Entry'!R92</f>
        <v>0</v>
      </c>
      <c r="R90" s="208">
        <f>'Result Entry'!S92</f>
        <v>0</v>
      </c>
      <c r="S90" s="408">
        <f>'Result Entry'!T92</f>
        <v>0</v>
      </c>
      <c r="T90" s="469" t="str">
        <f>'Result Entry'!U92</f>
        <v/>
      </c>
      <c r="U90" s="469" t="str">
        <f>'Result Entry'!V92</f>
        <v/>
      </c>
      <c r="V90" s="423" t="str">
        <f>IF('Result Entry'!$ES92="Failed","F",IF(AND('Result Entry'!$ES92="supp.",S90&lt;36),"S",'Result Entry'!W92))</f>
        <v/>
      </c>
      <c r="W90" s="422">
        <f>'Result Entry'!X92</f>
        <v>0</v>
      </c>
      <c r="X90" s="195">
        <f>'Result Entry'!Y92</f>
        <v>0</v>
      </c>
      <c r="Y90" s="195">
        <f>'Result Entry'!Z92</f>
        <v>0</v>
      </c>
      <c r="Z90" s="207">
        <f>'Result Entry'!AA92</f>
        <v>0</v>
      </c>
      <c r="AA90" s="195">
        <f>'Result Entry'!AB92</f>
        <v>0</v>
      </c>
      <c r="AB90" s="207">
        <f>'Result Entry'!AC92</f>
        <v>0</v>
      </c>
      <c r="AC90" s="195">
        <f>'Result Entry'!AD92</f>
        <v>0</v>
      </c>
      <c r="AD90" s="208">
        <f>'Result Entry'!AE92</f>
        <v>0</v>
      </c>
      <c r="AE90" s="408">
        <f>'Result Entry'!AF92</f>
        <v>0</v>
      </c>
      <c r="AF90" s="469" t="str">
        <f>'Result Entry'!AG92</f>
        <v/>
      </c>
      <c r="AG90" s="469" t="str">
        <f>'Result Entry'!AH92</f>
        <v/>
      </c>
      <c r="AH90" s="423" t="str">
        <f>IF('Result Entry'!$ES92="Failed","F",IF(AND('Result Entry'!$ES92="supp.",AE90&lt;36),"S",'Result Entry'!AI92))</f>
        <v/>
      </c>
      <c r="AI90" s="422">
        <f>'Result Entry'!AJ92</f>
        <v>0</v>
      </c>
      <c r="AJ90" s="195">
        <f>'Result Entry'!AK92</f>
        <v>0</v>
      </c>
      <c r="AK90" s="195">
        <f>'Result Entry'!AL92</f>
        <v>0</v>
      </c>
      <c r="AL90" s="207">
        <f>'Result Entry'!AM92</f>
        <v>0</v>
      </c>
      <c r="AM90" s="195">
        <f>'Result Entry'!AN92</f>
        <v>0</v>
      </c>
      <c r="AN90" s="207">
        <f>'Result Entry'!AO92</f>
        <v>0</v>
      </c>
      <c r="AO90" s="195">
        <f>'Result Entry'!AP92</f>
        <v>0</v>
      </c>
      <c r="AP90" s="208">
        <f>'Result Entry'!AQ92</f>
        <v>0</v>
      </c>
      <c r="AQ90" s="408">
        <f>'Result Entry'!AR92</f>
        <v>0</v>
      </c>
      <c r="AR90" s="469" t="str">
        <f>'Result Entry'!AS92</f>
        <v/>
      </c>
      <c r="AS90" s="469" t="str">
        <f>'Result Entry'!AT92</f>
        <v/>
      </c>
      <c r="AT90" s="423" t="str">
        <f>IF('Result Entry'!$ES92="Failed","F",IF(AND('Result Entry'!$ES92="supp.",AQ90&lt;36),"S",'Result Entry'!AU92))</f>
        <v/>
      </c>
      <c r="AU90" s="422">
        <f>'Result Entry'!AV92</f>
        <v>0</v>
      </c>
      <c r="AV90" s="195">
        <f>'Result Entry'!AW92</f>
        <v>0</v>
      </c>
      <c r="AW90" s="195">
        <f>'Result Entry'!AX92</f>
        <v>0</v>
      </c>
      <c r="AX90" s="207">
        <f>'Result Entry'!AY92</f>
        <v>0</v>
      </c>
      <c r="AY90" s="195">
        <f>'Result Entry'!AZ92</f>
        <v>0</v>
      </c>
      <c r="AZ90" s="207">
        <f>'Result Entry'!BA92</f>
        <v>0</v>
      </c>
      <c r="BA90" s="195">
        <f>'Result Entry'!BB92</f>
        <v>0</v>
      </c>
      <c r="BB90" s="208">
        <f>'Result Entry'!BC92</f>
        <v>0</v>
      </c>
      <c r="BC90" s="408">
        <f>'Result Entry'!BD92</f>
        <v>0</v>
      </c>
      <c r="BD90" s="469" t="str">
        <f>'Result Entry'!BE92</f>
        <v/>
      </c>
      <c r="BE90" s="469" t="str">
        <f>'Result Entry'!BF92</f>
        <v/>
      </c>
      <c r="BF90" s="423" t="str">
        <f>IF('Result Entry'!$ES92="Failed","F",IF(AND('Result Entry'!$ES92="supp.",BC90&lt;36),"S",'Result Entry'!BG92))</f>
        <v/>
      </c>
      <c r="BG90" s="422">
        <f>'Result Entry'!BH92</f>
        <v>0</v>
      </c>
      <c r="BH90" s="195">
        <f>'Result Entry'!BI92</f>
        <v>0</v>
      </c>
      <c r="BI90" s="195">
        <f>'Result Entry'!BJ92</f>
        <v>0</v>
      </c>
      <c r="BJ90" s="207">
        <f>'Result Entry'!BK92</f>
        <v>0</v>
      </c>
      <c r="BK90" s="195">
        <f>'Result Entry'!BL92</f>
        <v>0</v>
      </c>
      <c r="BL90" s="207">
        <f>'Result Entry'!BM92</f>
        <v>0</v>
      </c>
      <c r="BM90" s="195">
        <f>'Result Entry'!BN92</f>
        <v>0</v>
      </c>
      <c r="BN90" s="208">
        <f>'Result Entry'!BO92</f>
        <v>0</v>
      </c>
      <c r="BO90" s="408">
        <f>'Result Entry'!BP92</f>
        <v>0</v>
      </c>
      <c r="BP90" s="469" t="str">
        <f>'Result Entry'!BQ92</f>
        <v/>
      </c>
      <c r="BQ90" s="469" t="str">
        <f>'Result Entry'!BR92</f>
        <v/>
      </c>
      <c r="BR90" s="423" t="str">
        <f>IF('Result Entry'!$ES92="Failed","F",IF(AND('Result Entry'!$ES92="supp.",BO90&lt;36),"S",'Result Entry'!BS92))</f>
        <v/>
      </c>
      <c r="BS90" s="422">
        <f>'Result Entry'!BT92</f>
        <v>0</v>
      </c>
      <c r="BT90" s="195">
        <f>'Result Entry'!BU92</f>
        <v>0</v>
      </c>
      <c r="BU90" s="195">
        <f>'Result Entry'!BV92</f>
        <v>0</v>
      </c>
      <c r="BV90" s="207">
        <f>'Result Entry'!BW92</f>
        <v>0</v>
      </c>
      <c r="BW90" s="195">
        <f>'Result Entry'!BX92</f>
        <v>0</v>
      </c>
      <c r="BX90" s="207">
        <f>'Result Entry'!BY92</f>
        <v>0</v>
      </c>
      <c r="BY90" s="195">
        <f>'Result Entry'!BZ92</f>
        <v>0</v>
      </c>
      <c r="BZ90" s="208">
        <f>'Result Entry'!CA92</f>
        <v>0</v>
      </c>
      <c r="CA90" s="408">
        <f>'Result Entry'!CB92</f>
        <v>0</v>
      </c>
      <c r="CB90" s="469" t="str">
        <f>'Result Entry'!CC92</f>
        <v/>
      </c>
      <c r="CC90" s="469" t="str">
        <f>'Result Entry'!CD92</f>
        <v/>
      </c>
      <c r="CD90" s="423" t="str">
        <f>IF('Result Entry'!$ES92="Failed","F",IF(AND('Result Entry'!$ES92="supp.",CA90&lt;36),"S",'Result Entry'!CE92))</f>
        <v/>
      </c>
      <c r="CE90" s="194">
        <f>'Result Entry'!CF92</f>
        <v>0</v>
      </c>
      <c r="CF90" s="415">
        <f>'Result Entry'!CG92</f>
        <v>0</v>
      </c>
      <c r="CG90" s="195">
        <f>'Result Entry'!CH92</f>
        <v>0</v>
      </c>
      <c r="CH90" s="207">
        <f>'Result Entry'!CI92</f>
        <v>0</v>
      </c>
      <c r="CI90" s="207">
        <f>'Result Entry'!CJ92</f>
        <v>0</v>
      </c>
      <c r="CJ90" s="195">
        <f>'Result Entry'!CK92</f>
        <v>0</v>
      </c>
      <c r="CK90" s="195">
        <f>'Result Entry'!CL92</f>
        <v>0</v>
      </c>
      <c r="CL90" s="207">
        <f>'Result Entry'!CM92</f>
        <v>0</v>
      </c>
      <c r="CM90" s="195">
        <f>'Result Entry'!CN92</f>
        <v>0</v>
      </c>
      <c r="CN90" s="195">
        <f>'Result Entry'!CO92</f>
        <v>0</v>
      </c>
      <c r="CO90" s="208">
        <f>'Result Entry'!CP92</f>
        <v>0</v>
      </c>
      <c r="CP90" s="208">
        <f>'Result Entry'!CQ92</f>
        <v>0</v>
      </c>
      <c r="CQ90" s="212" t="str">
        <f>'Result Entry'!CR92</f>
        <v/>
      </c>
      <c r="CR90" s="194">
        <f>'Result Entry'!CS92</f>
        <v>0</v>
      </c>
      <c r="CS90" s="415">
        <f>'Result Entry'!CT92</f>
        <v>0</v>
      </c>
      <c r="CT90" s="454">
        <f>'Result Entry'!CU92</f>
        <v>0</v>
      </c>
      <c r="CU90" s="195">
        <f>'Result Entry'!CV92</f>
        <v>0</v>
      </c>
      <c r="CV90" s="195">
        <f>'Result Entry'!CW92</f>
        <v>0</v>
      </c>
      <c r="CW90" s="207">
        <f>'Result Entry'!CX92</f>
        <v>0</v>
      </c>
      <c r="CX90" s="195">
        <f>'Result Entry'!CY92</f>
        <v>0</v>
      </c>
      <c r="CY90" s="195">
        <f>'Result Entry'!CZ92</f>
        <v>0</v>
      </c>
      <c r="CZ90" s="195" t="str">
        <f>'Result Entry'!DA92</f>
        <v/>
      </c>
      <c r="DA90" s="195">
        <f>'Result Entry'!DB92</f>
        <v>0</v>
      </c>
      <c r="DB90" s="207">
        <f>'Result Entry'!DC92</f>
        <v>0</v>
      </c>
      <c r="DC90" s="207">
        <f>'Result Entry'!DD92</f>
        <v>0</v>
      </c>
      <c r="DD90" s="195">
        <f>'Result Entry'!DE92</f>
        <v>0</v>
      </c>
      <c r="DE90" s="195">
        <f>'Result Entry'!DF92</f>
        <v>0</v>
      </c>
      <c r="DF90" s="207">
        <f>'Result Entry'!DG92</f>
        <v>0</v>
      </c>
      <c r="DG90" s="195">
        <f>'Result Entry'!DH92</f>
        <v>0</v>
      </c>
      <c r="DH90" s="195">
        <f>'Result Entry'!DI92</f>
        <v>0</v>
      </c>
      <c r="DI90" s="207">
        <f>'Result Entry'!DJ92</f>
        <v>0</v>
      </c>
      <c r="DJ90" s="207">
        <f>'Result Entry'!DK92</f>
        <v>0</v>
      </c>
      <c r="DK90" s="207">
        <f>'Result Entry'!DL92</f>
        <v>0</v>
      </c>
      <c r="DL90" s="208">
        <f>'Result Entry'!DM92</f>
        <v>0</v>
      </c>
      <c r="DM90" s="208">
        <f>'Result Entry'!DN92</f>
        <v>0</v>
      </c>
      <c r="DN90" s="212" t="str">
        <f>'Result Entry'!DO92</f>
        <v/>
      </c>
      <c r="DO90" s="194">
        <f>'Result Entry'!DP92</f>
        <v>0</v>
      </c>
      <c r="DP90" s="195">
        <f>'Result Entry'!DQ92</f>
        <v>0</v>
      </c>
      <c r="DQ90" s="195">
        <f>'Result Entry'!DR92</f>
        <v>0</v>
      </c>
      <c r="DR90" s="195">
        <f>'Result Entry'!DS92</f>
        <v>0</v>
      </c>
      <c r="DS90" s="195">
        <f>'Result Entry'!DT92</f>
        <v>0</v>
      </c>
      <c r="DT90" s="209" t="str">
        <f>'Result Entry'!DU92</f>
        <v/>
      </c>
      <c r="DU90" s="194">
        <f>'Result Entry'!DV92</f>
        <v>0</v>
      </c>
      <c r="DV90" s="195">
        <f>'Result Entry'!DW92</f>
        <v>0</v>
      </c>
      <c r="DW90" s="195">
        <f>'Result Entry'!DX92</f>
        <v>0</v>
      </c>
      <c r="DX90" s="195">
        <f>'Result Entry'!DY92</f>
        <v>0</v>
      </c>
      <c r="DY90" s="195">
        <f>'Result Entry'!DZ92</f>
        <v>0</v>
      </c>
      <c r="DZ90" s="197" t="str">
        <f>'Result Entry'!EA92</f>
        <v/>
      </c>
      <c r="EA90" s="194">
        <f>'Result Entry'!EB92</f>
        <v>0</v>
      </c>
      <c r="EB90" s="195">
        <f>'Result Entry'!EC92</f>
        <v>0</v>
      </c>
      <c r="EC90" s="207">
        <f>'Result Entry'!ED92</f>
        <v>0</v>
      </c>
      <c r="ED90" s="195">
        <f>'Result Entry'!EE92</f>
        <v>0</v>
      </c>
      <c r="EE90" s="207">
        <f>'Result Entry'!EF92</f>
        <v>0</v>
      </c>
      <c r="EF90" s="195">
        <f>'Result Entry'!EG92</f>
        <v>0</v>
      </c>
      <c r="EG90" s="195">
        <f>'Result Entry'!EH92</f>
        <v>0</v>
      </c>
      <c r="EH90" s="207">
        <f>'Result Entry'!EI92</f>
        <v>0</v>
      </c>
      <c r="EI90" s="208">
        <f>'Result Entry'!EJ92</f>
        <v>0</v>
      </c>
      <c r="EJ90" s="212" t="str">
        <f>'Result Entry'!EK92</f>
        <v/>
      </c>
      <c r="EK90" s="194">
        <f>'Result Entry'!EL92</f>
        <v>0</v>
      </c>
      <c r="EL90" s="195">
        <f>'Result Entry'!EM92</f>
        <v>0</v>
      </c>
      <c r="EM90" s="198" t="str">
        <f>'Result Entry'!EN92</f>
        <v/>
      </c>
      <c r="EN90" s="194" t="str">
        <f>'Result Entry'!EO92</f>
        <v/>
      </c>
      <c r="EO90" s="195" t="str">
        <f>'Result Entry'!EP92</f>
        <v/>
      </c>
      <c r="EP90" s="199" t="str">
        <f>'Result Entry'!EQ92</f>
        <v/>
      </c>
      <c r="EQ90" s="195" t="str">
        <f>'Result Entry'!ER92</f>
        <v/>
      </c>
      <c r="ER90" s="195" t="str">
        <f>'Result Entry'!ES92</f>
        <v/>
      </c>
      <c r="ES90" s="195" t="str">
        <f>'Result Entry'!ET92</f>
        <v/>
      </c>
      <c r="ET90" s="196" t="str">
        <f>'Result Entry'!EU92</f>
        <v/>
      </c>
      <c r="EU90" s="200" t="str">
        <f>'Result Entry'!EX92</f>
        <v/>
      </c>
    </row>
    <row r="91" spans="1:151" s="201" customFormat="1" ht="17.25" customHeight="1">
      <c r="A91" s="1267"/>
      <c r="B91" s="194">
        <f t="shared" si="2"/>
        <v>0</v>
      </c>
      <c r="C91" s="195">
        <f>'Result Entry'!D93</f>
        <v>0</v>
      </c>
      <c r="D91" s="195">
        <f>'Result Entry'!E93</f>
        <v>0</v>
      </c>
      <c r="E91" s="195">
        <f>'Result Entry'!F93</f>
        <v>0</v>
      </c>
      <c r="F91" s="195">
        <f>'Result Entry'!G93</f>
        <v>0</v>
      </c>
      <c r="G91" s="195">
        <f>'Result Entry'!H93</f>
        <v>0</v>
      </c>
      <c r="H91" s="195">
        <f>'Result Entry'!I93</f>
        <v>0</v>
      </c>
      <c r="I91" s="195">
        <f>'Result Entry'!J93</f>
        <v>0</v>
      </c>
      <c r="J91" s="413">
        <f>'Result Entry'!K93</f>
        <v>0</v>
      </c>
      <c r="K91" s="422">
        <f>'Result Entry'!L93</f>
        <v>0</v>
      </c>
      <c r="L91" s="195">
        <f>'Result Entry'!M93</f>
        <v>0</v>
      </c>
      <c r="M91" s="195">
        <f>'Result Entry'!N93</f>
        <v>0</v>
      </c>
      <c r="N91" s="207">
        <f>'Result Entry'!O93</f>
        <v>0</v>
      </c>
      <c r="O91" s="195">
        <f>'Result Entry'!P93</f>
        <v>0</v>
      </c>
      <c r="P91" s="207">
        <f>'Result Entry'!Q93</f>
        <v>0</v>
      </c>
      <c r="Q91" s="195">
        <f>'Result Entry'!R93</f>
        <v>0</v>
      </c>
      <c r="R91" s="208">
        <f>'Result Entry'!S93</f>
        <v>0</v>
      </c>
      <c r="S91" s="408">
        <f>'Result Entry'!T93</f>
        <v>0</v>
      </c>
      <c r="T91" s="469" t="str">
        <f>'Result Entry'!U93</f>
        <v/>
      </c>
      <c r="U91" s="469" t="str">
        <f>'Result Entry'!V93</f>
        <v/>
      </c>
      <c r="V91" s="423" t="str">
        <f>IF('Result Entry'!$ES93="Failed","F",IF(AND('Result Entry'!$ES93="supp.",S91&lt;36),"S",'Result Entry'!W93))</f>
        <v/>
      </c>
      <c r="W91" s="422">
        <f>'Result Entry'!X93</f>
        <v>0</v>
      </c>
      <c r="X91" s="195">
        <f>'Result Entry'!Y93</f>
        <v>0</v>
      </c>
      <c r="Y91" s="195">
        <f>'Result Entry'!Z93</f>
        <v>0</v>
      </c>
      <c r="Z91" s="207">
        <f>'Result Entry'!AA93</f>
        <v>0</v>
      </c>
      <c r="AA91" s="195">
        <f>'Result Entry'!AB93</f>
        <v>0</v>
      </c>
      <c r="AB91" s="207">
        <f>'Result Entry'!AC93</f>
        <v>0</v>
      </c>
      <c r="AC91" s="195">
        <f>'Result Entry'!AD93</f>
        <v>0</v>
      </c>
      <c r="AD91" s="208">
        <f>'Result Entry'!AE93</f>
        <v>0</v>
      </c>
      <c r="AE91" s="408">
        <f>'Result Entry'!AF93</f>
        <v>0</v>
      </c>
      <c r="AF91" s="469" t="str">
        <f>'Result Entry'!AG93</f>
        <v/>
      </c>
      <c r="AG91" s="469" t="str">
        <f>'Result Entry'!AH93</f>
        <v/>
      </c>
      <c r="AH91" s="423" t="str">
        <f>IF('Result Entry'!$ES93="Failed","F",IF(AND('Result Entry'!$ES93="supp.",AE91&lt;36),"S",'Result Entry'!AI93))</f>
        <v/>
      </c>
      <c r="AI91" s="422">
        <f>'Result Entry'!AJ93</f>
        <v>0</v>
      </c>
      <c r="AJ91" s="195">
        <f>'Result Entry'!AK93</f>
        <v>0</v>
      </c>
      <c r="AK91" s="195">
        <f>'Result Entry'!AL93</f>
        <v>0</v>
      </c>
      <c r="AL91" s="207">
        <f>'Result Entry'!AM93</f>
        <v>0</v>
      </c>
      <c r="AM91" s="195">
        <f>'Result Entry'!AN93</f>
        <v>0</v>
      </c>
      <c r="AN91" s="207">
        <f>'Result Entry'!AO93</f>
        <v>0</v>
      </c>
      <c r="AO91" s="195">
        <f>'Result Entry'!AP93</f>
        <v>0</v>
      </c>
      <c r="AP91" s="208">
        <f>'Result Entry'!AQ93</f>
        <v>0</v>
      </c>
      <c r="AQ91" s="408">
        <f>'Result Entry'!AR93</f>
        <v>0</v>
      </c>
      <c r="AR91" s="469" t="str">
        <f>'Result Entry'!AS93</f>
        <v/>
      </c>
      <c r="AS91" s="469" t="str">
        <f>'Result Entry'!AT93</f>
        <v/>
      </c>
      <c r="AT91" s="423" t="str">
        <f>IF('Result Entry'!$ES93="Failed","F",IF(AND('Result Entry'!$ES93="supp.",AQ91&lt;36),"S",'Result Entry'!AU93))</f>
        <v/>
      </c>
      <c r="AU91" s="422">
        <f>'Result Entry'!AV93</f>
        <v>0</v>
      </c>
      <c r="AV91" s="195">
        <f>'Result Entry'!AW93</f>
        <v>0</v>
      </c>
      <c r="AW91" s="195">
        <f>'Result Entry'!AX93</f>
        <v>0</v>
      </c>
      <c r="AX91" s="207">
        <f>'Result Entry'!AY93</f>
        <v>0</v>
      </c>
      <c r="AY91" s="195">
        <f>'Result Entry'!AZ93</f>
        <v>0</v>
      </c>
      <c r="AZ91" s="207">
        <f>'Result Entry'!BA93</f>
        <v>0</v>
      </c>
      <c r="BA91" s="195">
        <f>'Result Entry'!BB93</f>
        <v>0</v>
      </c>
      <c r="BB91" s="208">
        <f>'Result Entry'!BC93</f>
        <v>0</v>
      </c>
      <c r="BC91" s="408">
        <f>'Result Entry'!BD93</f>
        <v>0</v>
      </c>
      <c r="BD91" s="469" t="str">
        <f>'Result Entry'!BE93</f>
        <v/>
      </c>
      <c r="BE91" s="469" t="str">
        <f>'Result Entry'!BF93</f>
        <v/>
      </c>
      <c r="BF91" s="423" t="str">
        <f>IF('Result Entry'!$ES93="Failed","F",IF(AND('Result Entry'!$ES93="supp.",BC91&lt;36),"S",'Result Entry'!BG93))</f>
        <v/>
      </c>
      <c r="BG91" s="422">
        <f>'Result Entry'!BH93</f>
        <v>0</v>
      </c>
      <c r="BH91" s="195">
        <f>'Result Entry'!BI93</f>
        <v>0</v>
      </c>
      <c r="BI91" s="195">
        <f>'Result Entry'!BJ93</f>
        <v>0</v>
      </c>
      <c r="BJ91" s="207">
        <f>'Result Entry'!BK93</f>
        <v>0</v>
      </c>
      <c r="BK91" s="195">
        <f>'Result Entry'!BL93</f>
        <v>0</v>
      </c>
      <c r="BL91" s="207">
        <f>'Result Entry'!BM93</f>
        <v>0</v>
      </c>
      <c r="BM91" s="195">
        <f>'Result Entry'!BN93</f>
        <v>0</v>
      </c>
      <c r="BN91" s="208">
        <f>'Result Entry'!BO93</f>
        <v>0</v>
      </c>
      <c r="BO91" s="408">
        <f>'Result Entry'!BP93</f>
        <v>0</v>
      </c>
      <c r="BP91" s="469" t="str">
        <f>'Result Entry'!BQ93</f>
        <v/>
      </c>
      <c r="BQ91" s="469" t="str">
        <f>'Result Entry'!BR93</f>
        <v/>
      </c>
      <c r="BR91" s="423" t="str">
        <f>IF('Result Entry'!$ES93="Failed","F",IF(AND('Result Entry'!$ES93="supp.",BO91&lt;36),"S",'Result Entry'!BS93))</f>
        <v/>
      </c>
      <c r="BS91" s="422">
        <f>'Result Entry'!BT93</f>
        <v>0</v>
      </c>
      <c r="BT91" s="195">
        <f>'Result Entry'!BU93</f>
        <v>0</v>
      </c>
      <c r="BU91" s="195">
        <f>'Result Entry'!BV93</f>
        <v>0</v>
      </c>
      <c r="BV91" s="207">
        <f>'Result Entry'!BW93</f>
        <v>0</v>
      </c>
      <c r="BW91" s="195">
        <f>'Result Entry'!BX93</f>
        <v>0</v>
      </c>
      <c r="BX91" s="207">
        <f>'Result Entry'!BY93</f>
        <v>0</v>
      </c>
      <c r="BY91" s="195">
        <f>'Result Entry'!BZ93</f>
        <v>0</v>
      </c>
      <c r="BZ91" s="208">
        <f>'Result Entry'!CA93</f>
        <v>0</v>
      </c>
      <c r="CA91" s="408">
        <f>'Result Entry'!CB93</f>
        <v>0</v>
      </c>
      <c r="CB91" s="469" t="str">
        <f>'Result Entry'!CC93</f>
        <v/>
      </c>
      <c r="CC91" s="469" t="str">
        <f>'Result Entry'!CD93</f>
        <v/>
      </c>
      <c r="CD91" s="423" t="str">
        <f>IF('Result Entry'!$ES93="Failed","F",IF(AND('Result Entry'!$ES93="supp.",CA91&lt;36),"S",'Result Entry'!CE93))</f>
        <v/>
      </c>
      <c r="CE91" s="194">
        <f>'Result Entry'!CF93</f>
        <v>0</v>
      </c>
      <c r="CF91" s="415">
        <f>'Result Entry'!CG93</f>
        <v>0</v>
      </c>
      <c r="CG91" s="195">
        <f>'Result Entry'!CH93</f>
        <v>0</v>
      </c>
      <c r="CH91" s="207">
        <f>'Result Entry'!CI93</f>
        <v>0</v>
      </c>
      <c r="CI91" s="207">
        <f>'Result Entry'!CJ93</f>
        <v>0</v>
      </c>
      <c r="CJ91" s="195">
        <f>'Result Entry'!CK93</f>
        <v>0</v>
      </c>
      <c r="CK91" s="195">
        <f>'Result Entry'!CL93</f>
        <v>0</v>
      </c>
      <c r="CL91" s="207">
        <f>'Result Entry'!CM93</f>
        <v>0</v>
      </c>
      <c r="CM91" s="195">
        <f>'Result Entry'!CN93</f>
        <v>0</v>
      </c>
      <c r="CN91" s="195">
        <f>'Result Entry'!CO93</f>
        <v>0</v>
      </c>
      <c r="CO91" s="208">
        <f>'Result Entry'!CP93</f>
        <v>0</v>
      </c>
      <c r="CP91" s="208">
        <f>'Result Entry'!CQ93</f>
        <v>0</v>
      </c>
      <c r="CQ91" s="212" t="str">
        <f>'Result Entry'!CR93</f>
        <v/>
      </c>
      <c r="CR91" s="194">
        <f>'Result Entry'!CS93</f>
        <v>0</v>
      </c>
      <c r="CS91" s="415">
        <f>'Result Entry'!CT93</f>
        <v>0</v>
      </c>
      <c r="CT91" s="454">
        <f>'Result Entry'!CU93</f>
        <v>0</v>
      </c>
      <c r="CU91" s="195">
        <f>'Result Entry'!CV93</f>
        <v>0</v>
      </c>
      <c r="CV91" s="195">
        <f>'Result Entry'!CW93</f>
        <v>0</v>
      </c>
      <c r="CW91" s="207">
        <f>'Result Entry'!CX93</f>
        <v>0</v>
      </c>
      <c r="CX91" s="195">
        <f>'Result Entry'!CY93</f>
        <v>0</v>
      </c>
      <c r="CY91" s="195">
        <f>'Result Entry'!CZ93</f>
        <v>0</v>
      </c>
      <c r="CZ91" s="195" t="str">
        <f>'Result Entry'!DA93</f>
        <v/>
      </c>
      <c r="DA91" s="195">
        <f>'Result Entry'!DB93</f>
        <v>0</v>
      </c>
      <c r="DB91" s="207">
        <f>'Result Entry'!DC93</f>
        <v>0</v>
      </c>
      <c r="DC91" s="207">
        <f>'Result Entry'!DD93</f>
        <v>0</v>
      </c>
      <c r="DD91" s="195">
        <f>'Result Entry'!DE93</f>
        <v>0</v>
      </c>
      <c r="DE91" s="195">
        <f>'Result Entry'!DF93</f>
        <v>0</v>
      </c>
      <c r="DF91" s="207">
        <f>'Result Entry'!DG93</f>
        <v>0</v>
      </c>
      <c r="DG91" s="195">
        <f>'Result Entry'!DH93</f>
        <v>0</v>
      </c>
      <c r="DH91" s="195">
        <f>'Result Entry'!DI93</f>
        <v>0</v>
      </c>
      <c r="DI91" s="207">
        <f>'Result Entry'!DJ93</f>
        <v>0</v>
      </c>
      <c r="DJ91" s="207">
        <f>'Result Entry'!DK93</f>
        <v>0</v>
      </c>
      <c r="DK91" s="207">
        <f>'Result Entry'!DL93</f>
        <v>0</v>
      </c>
      <c r="DL91" s="208">
        <f>'Result Entry'!DM93</f>
        <v>0</v>
      </c>
      <c r="DM91" s="208">
        <f>'Result Entry'!DN93</f>
        <v>0</v>
      </c>
      <c r="DN91" s="212" t="str">
        <f>'Result Entry'!DO93</f>
        <v/>
      </c>
      <c r="DO91" s="194">
        <f>'Result Entry'!DP93</f>
        <v>0</v>
      </c>
      <c r="DP91" s="195">
        <f>'Result Entry'!DQ93</f>
        <v>0</v>
      </c>
      <c r="DQ91" s="195">
        <f>'Result Entry'!DR93</f>
        <v>0</v>
      </c>
      <c r="DR91" s="195">
        <f>'Result Entry'!DS93</f>
        <v>0</v>
      </c>
      <c r="DS91" s="195">
        <f>'Result Entry'!DT93</f>
        <v>0</v>
      </c>
      <c r="DT91" s="209" t="str">
        <f>'Result Entry'!DU93</f>
        <v/>
      </c>
      <c r="DU91" s="194">
        <f>'Result Entry'!DV93</f>
        <v>0</v>
      </c>
      <c r="DV91" s="195">
        <f>'Result Entry'!DW93</f>
        <v>0</v>
      </c>
      <c r="DW91" s="195">
        <f>'Result Entry'!DX93</f>
        <v>0</v>
      </c>
      <c r="DX91" s="195">
        <f>'Result Entry'!DY93</f>
        <v>0</v>
      </c>
      <c r="DY91" s="195">
        <f>'Result Entry'!DZ93</f>
        <v>0</v>
      </c>
      <c r="DZ91" s="197" t="str">
        <f>'Result Entry'!EA93</f>
        <v/>
      </c>
      <c r="EA91" s="194">
        <f>'Result Entry'!EB93</f>
        <v>0</v>
      </c>
      <c r="EB91" s="195">
        <f>'Result Entry'!EC93</f>
        <v>0</v>
      </c>
      <c r="EC91" s="207">
        <f>'Result Entry'!ED93</f>
        <v>0</v>
      </c>
      <c r="ED91" s="195">
        <f>'Result Entry'!EE93</f>
        <v>0</v>
      </c>
      <c r="EE91" s="207">
        <f>'Result Entry'!EF93</f>
        <v>0</v>
      </c>
      <c r="EF91" s="195">
        <f>'Result Entry'!EG93</f>
        <v>0</v>
      </c>
      <c r="EG91" s="195">
        <f>'Result Entry'!EH93</f>
        <v>0</v>
      </c>
      <c r="EH91" s="207">
        <f>'Result Entry'!EI93</f>
        <v>0</v>
      </c>
      <c r="EI91" s="208">
        <f>'Result Entry'!EJ93</f>
        <v>0</v>
      </c>
      <c r="EJ91" s="212" t="str">
        <f>'Result Entry'!EK93</f>
        <v/>
      </c>
      <c r="EK91" s="194">
        <f>'Result Entry'!EL93</f>
        <v>0</v>
      </c>
      <c r="EL91" s="195">
        <f>'Result Entry'!EM93</f>
        <v>0</v>
      </c>
      <c r="EM91" s="198" t="str">
        <f>'Result Entry'!EN93</f>
        <v/>
      </c>
      <c r="EN91" s="194" t="str">
        <f>'Result Entry'!EO93</f>
        <v/>
      </c>
      <c r="EO91" s="195" t="str">
        <f>'Result Entry'!EP93</f>
        <v/>
      </c>
      <c r="EP91" s="199" t="str">
        <f>'Result Entry'!EQ93</f>
        <v/>
      </c>
      <c r="EQ91" s="195" t="str">
        <f>'Result Entry'!ER93</f>
        <v/>
      </c>
      <c r="ER91" s="195" t="str">
        <f>'Result Entry'!ES93</f>
        <v/>
      </c>
      <c r="ES91" s="195" t="str">
        <f>'Result Entry'!ET93</f>
        <v/>
      </c>
      <c r="ET91" s="196" t="str">
        <f>'Result Entry'!EU93</f>
        <v/>
      </c>
      <c r="EU91" s="200" t="str">
        <f>'Result Entry'!EX93</f>
        <v/>
      </c>
    </row>
    <row r="92" spans="1:151" s="201" customFormat="1" ht="17.25" customHeight="1">
      <c r="A92" s="1267"/>
      <c r="B92" s="194">
        <f t="shared" si="2"/>
        <v>0</v>
      </c>
      <c r="C92" s="195">
        <f>'Result Entry'!D94</f>
        <v>0</v>
      </c>
      <c r="D92" s="195">
        <f>'Result Entry'!E94</f>
        <v>0</v>
      </c>
      <c r="E92" s="195">
        <f>'Result Entry'!F94</f>
        <v>0</v>
      </c>
      <c r="F92" s="195">
        <f>'Result Entry'!G94</f>
        <v>0</v>
      </c>
      <c r="G92" s="195">
        <f>'Result Entry'!H94</f>
        <v>0</v>
      </c>
      <c r="H92" s="195">
        <f>'Result Entry'!I94</f>
        <v>0</v>
      </c>
      <c r="I92" s="195">
        <f>'Result Entry'!J94</f>
        <v>0</v>
      </c>
      <c r="J92" s="413">
        <f>'Result Entry'!K94</f>
        <v>0</v>
      </c>
      <c r="K92" s="422">
        <f>'Result Entry'!L94</f>
        <v>0</v>
      </c>
      <c r="L92" s="195">
        <f>'Result Entry'!M94</f>
        <v>0</v>
      </c>
      <c r="M92" s="195">
        <f>'Result Entry'!N94</f>
        <v>0</v>
      </c>
      <c r="N92" s="207">
        <f>'Result Entry'!O94</f>
        <v>0</v>
      </c>
      <c r="O92" s="195">
        <f>'Result Entry'!P94</f>
        <v>0</v>
      </c>
      <c r="P92" s="207">
        <f>'Result Entry'!Q94</f>
        <v>0</v>
      </c>
      <c r="Q92" s="195">
        <f>'Result Entry'!R94</f>
        <v>0</v>
      </c>
      <c r="R92" s="208">
        <f>'Result Entry'!S94</f>
        <v>0</v>
      </c>
      <c r="S92" s="408">
        <f>'Result Entry'!T94</f>
        <v>0</v>
      </c>
      <c r="T92" s="469" t="str">
        <f>'Result Entry'!U94</f>
        <v/>
      </c>
      <c r="U92" s="469" t="str">
        <f>'Result Entry'!V94</f>
        <v/>
      </c>
      <c r="V92" s="423" t="str">
        <f>IF('Result Entry'!$ES94="Failed","F",IF(AND('Result Entry'!$ES94="supp.",S92&lt;36),"S",'Result Entry'!W94))</f>
        <v/>
      </c>
      <c r="W92" s="422">
        <f>'Result Entry'!X94</f>
        <v>0</v>
      </c>
      <c r="X92" s="195">
        <f>'Result Entry'!Y94</f>
        <v>0</v>
      </c>
      <c r="Y92" s="195">
        <f>'Result Entry'!Z94</f>
        <v>0</v>
      </c>
      <c r="Z92" s="207">
        <f>'Result Entry'!AA94</f>
        <v>0</v>
      </c>
      <c r="AA92" s="195">
        <f>'Result Entry'!AB94</f>
        <v>0</v>
      </c>
      <c r="AB92" s="207">
        <f>'Result Entry'!AC94</f>
        <v>0</v>
      </c>
      <c r="AC92" s="195">
        <f>'Result Entry'!AD94</f>
        <v>0</v>
      </c>
      <c r="AD92" s="208">
        <f>'Result Entry'!AE94</f>
        <v>0</v>
      </c>
      <c r="AE92" s="408">
        <f>'Result Entry'!AF94</f>
        <v>0</v>
      </c>
      <c r="AF92" s="469" t="str">
        <f>'Result Entry'!AG94</f>
        <v/>
      </c>
      <c r="AG92" s="469" t="str">
        <f>'Result Entry'!AH94</f>
        <v/>
      </c>
      <c r="AH92" s="423" t="str">
        <f>IF('Result Entry'!$ES94="Failed","F",IF(AND('Result Entry'!$ES94="supp.",AE92&lt;36),"S",'Result Entry'!AI94))</f>
        <v/>
      </c>
      <c r="AI92" s="422">
        <f>'Result Entry'!AJ94</f>
        <v>0</v>
      </c>
      <c r="AJ92" s="195">
        <f>'Result Entry'!AK94</f>
        <v>0</v>
      </c>
      <c r="AK92" s="195">
        <f>'Result Entry'!AL94</f>
        <v>0</v>
      </c>
      <c r="AL92" s="207">
        <f>'Result Entry'!AM94</f>
        <v>0</v>
      </c>
      <c r="AM92" s="195">
        <f>'Result Entry'!AN94</f>
        <v>0</v>
      </c>
      <c r="AN92" s="207">
        <f>'Result Entry'!AO94</f>
        <v>0</v>
      </c>
      <c r="AO92" s="195">
        <f>'Result Entry'!AP94</f>
        <v>0</v>
      </c>
      <c r="AP92" s="208">
        <f>'Result Entry'!AQ94</f>
        <v>0</v>
      </c>
      <c r="AQ92" s="408">
        <f>'Result Entry'!AR94</f>
        <v>0</v>
      </c>
      <c r="AR92" s="469" t="str">
        <f>'Result Entry'!AS94</f>
        <v/>
      </c>
      <c r="AS92" s="469" t="str">
        <f>'Result Entry'!AT94</f>
        <v/>
      </c>
      <c r="AT92" s="423" t="str">
        <f>IF('Result Entry'!$ES94="Failed","F",IF(AND('Result Entry'!$ES94="supp.",AQ92&lt;36),"S",'Result Entry'!AU94))</f>
        <v/>
      </c>
      <c r="AU92" s="422">
        <f>'Result Entry'!AV94</f>
        <v>0</v>
      </c>
      <c r="AV92" s="195">
        <f>'Result Entry'!AW94</f>
        <v>0</v>
      </c>
      <c r="AW92" s="195">
        <f>'Result Entry'!AX94</f>
        <v>0</v>
      </c>
      <c r="AX92" s="207">
        <f>'Result Entry'!AY94</f>
        <v>0</v>
      </c>
      <c r="AY92" s="195">
        <f>'Result Entry'!AZ94</f>
        <v>0</v>
      </c>
      <c r="AZ92" s="207">
        <f>'Result Entry'!BA94</f>
        <v>0</v>
      </c>
      <c r="BA92" s="195">
        <f>'Result Entry'!BB94</f>
        <v>0</v>
      </c>
      <c r="BB92" s="208">
        <f>'Result Entry'!BC94</f>
        <v>0</v>
      </c>
      <c r="BC92" s="408">
        <f>'Result Entry'!BD94</f>
        <v>0</v>
      </c>
      <c r="BD92" s="469" t="str">
        <f>'Result Entry'!BE94</f>
        <v/>
      </c>
      <c r="BE92" s="469" t="str">
        <f>'Result Entry'!BF94</f>
        <v/>
      </c>
      <c r="BF92" s="423" t="str">
        <f>IF('Result Entry'!$ES94="Failed","F",IF(AND('Result Entry'!$ES94="supp.",BC92&lt;36),"S",'Result Entry'!BG94))</f>
        <v/>
      </c>
      <c r="BG92" s="422">
        <f>'Result Entry'!BH94</f>
        <v>0</v>
      </c>
      <c r="BH92" s="195">
        <f>'Result Entry'!BI94</f>
        <v>0</v>
      </c>
      <c r="BI92" s="195">
        <f>'Result Entry'!BJ94</f>
        <v>0</v>
      </c>
      <c r="BJ92" s="207">
        <f>'Result Entry'!BK94</f>
        <v>0</v>
      </c>
      <c r="BK92" s="195">
        <f>'Result Entry'!BL94</f>
        <v>0</v>
      </c>
      <c r="BL92" s="207">
        <f>'Result Entry'!BM94</f>
        <v>0</v>
      </c>
      <c r="BM92" s="195">
        <f>'Result Entry'!BN94</f>
        <v>0</v>
      </c>
      <c r="BN92" s="208">
        <f>'Result Entry'!BO94</f>
        <v>0</v>
      </c>
      <c r="BO92" s="408">
        <f>'Result Entry'!BP94</f>
        <v>0</v>
      </c>
      <c r="BP92" s="469" t="str">
        <f>'Result Entry'!BQ94</f>
        <v/>
      </c>
      <c r="BQ92" s="469" t="str">
        <f>'Result Entry'!BR94</f>
        <v/>
      </c>
      <c r="BR92" s="423" t="str">
        <f>IF('Result Entry'!$ES94="Failed","F",IF(AND('Result Entry'!$ES94="supp.",BO92&lt;36),"S",'Result Entry'!BS94))</f>
        <v/>
      </c>
      <c r="BS92" s="422">
        <f>'Result Entry'!BT94</f>
        <v>0</v>
      </c>
      <c r="BT92" s="195">
        <f>'Result Entry'!BU94</f>
        <v>0</v>
      </c>
      <c r="BU92" s="195">
        <f>'Result Entry'!BV94</f>
        <v>0</v>
      </c>
      <c r="BV92" s="207">
        <f>'Result Entry'!BW94</f>
        <v>0</v>
      </c>
      <c r="BW92" s="195">
        <f>'Result Entry'!BX94</f>
        <v>0</v>
      </c>
      <c r="BX92" s="207">
        <f>'Result Entry'!BY94</f>
        <v>0</v>
      </c>
      <c r="BY92" s="195">
        <f>'Result Entry'!BZ94</f>
        <v>0</v>
      </c>
      <c r="BZ92" s="208">
        <f>'Result Entry'!CA94</f>
        <v>0</v>
      </c>
      <c r="CA92" s="408">
        <f>'Result Entry'!CB94</f>
        <v>0</v>
      </c>
      <c r="CB92" s="469" t="str">
        <f>'Result Entry'!CC94</f>
        <v/>
      </c>
      <c r="CC92" s="469" t="str">
        <f>'Result Entry'!CD94</f>
        <v/>
      </c>
      <c r="CD92" s="423" t="str">
        <f>IF('Result Entry'!$ES94="Failed","F",IF(AND('Result Entry'!$ES94="supp.",CA92&lt;36),"S",'Result Entry'!CE94))</f>
        <v/>
      </c>
      <c r="CE92" s="194">
        <f>'Result Entry'!CF94</f>
        <v>0</v>
      </c>
      <c r="CF92" s="415">
        <f>'Result Entry'!CG94</f>
        <v>0</v>
      </c>
      <c r="CG92" s="195">
        <f>'Result Entry'!CH94</f>
        <v>0</v>
      </c>
      <c r="CH92" s="207">
        <f>'Result Entry'!CI94</f>
        <v>0</v>
      </c>
      <c r="CI92" s="207">
        <f>'Result Entry'!CJ94</f>
        <v>0</v>
      </c>
      <c r="CJ92" s="195">
        <f>'Result Entry'!CK94</f>
        <v>0</v>
      </c>
      <c r="CK92" s="195">
        <f>'Result Entry'!CL94</f>
        <v>0</v>
      </c>
      <c r="CL92" s="207">
        <f>'Result Entry'!CM94</f>
        <v>0</v>
      </c>
      <c r="CM92" s="195">
        <f>'Result Entry'!CN94</f>
        <v>0</v>
      </c>
      <c r="CN92" s="195">
        <f>'Result Entry'!CO94</f>
        <v>0</v>
      </c>
      <c r="CO92" s="208">
        <f>'Result Entry'!CP94</f>
        <v>0</v>
      </c>
      <c r="CP92" s="208">
        <f>'Result Entry'!CQ94</f>
        <v>0</v>
      </c>
      <c r="CQ92" s="212" t="str">
        <f>'Result Entry'!CR94</f>
        <v/>
      </c>
      <c r="CR92" s="194">
        <f>'Result Entry'!CS94</f>
        <v>0</v>
      </c>
      <c r="CS92" s="415">
        <f>'Result Entry'!CT94</f>
        <v>0</v>
      </c>
      <c r="CT92" s="454">
        <f>'Result Entry'!CU94</f>
        <v>0</v>
      </c>
      <c r="CU92" s="195">
        <f>'Result Entry'!CV94</f>
        <v>0</v>
      </c>
      <c r="CV92" s="195">
        <f>'Result Entry'!CW94</f>
        <v>0</v>
      </c>
      <c r="CW92" s="207">
        <f>'Result Entry'!CX94</f>
        <v>0</v>
      </c>
      <c r="CX92" s="195">
        <f>'Result Entry'!CY94</f>
        <v>0</v>
      </c>
      <c r="CY92" s="195">
        <f>'Result Entry'!CZ94</f>
        <v>0</v>
      </c>
      <c r="CZ92" s="195" t="str">
        <f>'Result Entry'!DA94</f>
        <v/>
      </c>
      <c r="DA92" s="195">
        <f>'Result Entry'!DB94</f>
        <v>0</v>
      </c>
      <c r="DB92" s="207">
        <f>'Result Entry'!DC94</f>
        <v>0</v>
      </c>
      <c r="DC92" s="207">
        <f>'Result Entry'!DD94</f>
        <v>0</v>
      </c>
      <c r="DD92" s="195">
        <f>'Result Entry'!DE94</f>
        <v>0</v>
      </c>
      <c r="DE92" s="195">
        <f>'Result Entry'!DF94</f>
        <v>0</v>
      </c>
      <c r="DF92" s="207">
        <f>'Result Entry'!DG94</f>
        <v>0</v>
      </c>
      <c r="DG92" s="195">
        <f>'Result Entry'!DH94</f>
        <v>0</v>
      </c>
      <c r="DH92" s="195">
        <f>'Result Entry'!DI94</f>
        <v>0</v>
      </c>
      <c r="DI92" s="207">
        <f>'Result Entry'!DJ94</f>
        <v>0</v>
      </c>
      <c r="DJ92" s="207">
        <f>'Result Entry'!DK94</f>
        <v>0</v>
      </c>
      <c r="DK92" s="207">
        <f>'Result Entry'!DL94</f>
        <v>0</v>
      </c>
      <c r="DL92" s="208">
        <f>'Result Entry'!DM94</f>
        <v>0</v>
      </c>
      <c r="DM92" s="208">
        <f>'Result Entry'!DN94</f>
        <v>0</v>
      </c>
      <c r="DN92" s="212" t="str">
        <f>'Result Entry'!DO94</f>
        <v/>
      </c>
      <c r="DO92" s="194">
        <f>'Result Entry'!DP94</f>
        <v>0</v>
      </c>
      <c r="DP92" s="195">
        <f>'Result Entry'!DQ94</f>
        <v>0</v>
      </c>
      <c r="DQ92" s="195">
        <f>'Result Entry'!DR94</f>
        <v>0</v>
      </c>
      <c r="DR92" s="195">
        <f>'Result Entry'!DS94</f>
        <v>0</v>
      </c>
      <c r="DS92" s="195">
        <f>'Result Entry'!DT94</f>
        <v>0</v>
      </c>
      <c r="DT92" s="209" t="str">
        <f>'Result Entry'!DU94</f>
        <v/>
      </c>
      <c r="DU92" s="194">
        <f>'Result Entry'!DV94</f>
        <v>0</v>
      </c>
      <c r="DV92" s="195">
        <f>'Result Entry'!DW94</f>
        <v>0</v>
      </c>
      <c r="DW92" s="195">
        <f>'Result Entry'!DX94</f>
        <v>0</v>
      </c>
      <c r="DX92" s="195">
        <f>'Result Entry'!DY94</f>
        <v>0</v>
      </c>
      <c r="DY92" s="195">
        <f>'Result Entry'!DZ94</f>
        <v>0</v>
      </c>
      <c r="DZ92" s="197" t="str">
        <f>'Result Entry'!EA94</f>
        <v/>
      </c>
      <c r="EA92" s="194">
        <f>'Result Entry'!EB94</f>
        <v>0</v>
      </c>
      <c r="EB92" s="195">
        <f>'Result Entry'!EC94</f>
        <v>0</v>
      </c>
      <c r="EC92" s="207">
        <f>'Result Entry'!ED94</f>
        <v>0</v>
      </c>
      <c r="ED92" s="195">
        <f>'Result Entry'!EE94</f>
        <v>0</v>
      </c>
      <c r="EE92" s="207">
        <f>'Result Entry'!EF94</f>
        <v>0</v>
      </c>
      <c r="EF92" s="195">
        <f>'Result Entry'!EG94</f>
        <v>0</v>
      </c>
      <c r="EG92" s="195">
        <f>'Result Entry'!EH94</f>
        <v>0</v>
      </c>
      <c r="EH92" s="207">
        <f>'Result Entry'!EI94</f>
        <v>0</v>
      </c>
      <c r="EI92" s="208">
        <f>'Result Entry'!EJ94</f>
        <v>0</v>
      </c>
      <c r="EJ92" s="212" t="str">
        <f>'Result Entry'!EK94</f>
        <v/>
      </c>
      <c r="EK92" s="194">
        <f>'Result Entry'!EL94</f>
        <v>0</v>
      </c>
      <c r="EL92" s="195">
        <f>'Result Entry'!EM94</f>
        <v>0</v>
      </c>
      <c r="EM92" s="198" t="str">
        <f>'Result Entry'!EN94</f>
        <v/>
      </c>
      <c r="EN92" s="194" t="str">
        <f>'Result Entry'!EO94</f>
        <v/>
      </c>
      <c r="EO92" s="195" t="str">
        <f>'Result Entry'!EP94</f>
        <v/>
      </c>
      <c r="EP92" s="199" t="str">
        <f>'Result Entry'!EQ94</f>
        <v/>
      </c>
      <c r="EQ92" s="195" t="str">
        <f>'Result Entry'!ER94</f>
        <v/>
      </c>
      <c r="ER92" s="195" t="str">
        <f>'Result Entry'!ES94</f>
        <v/>
      </c>
      <c r="ES92" s="195" t="str">
        <f>'Result Entry'!ET94</f>
        <v/>
      </c>
      <c r="ET92" s="196" t="str">
        <f>'Result Entry'!EU94</f>
        <v/>
      </c>
      <c r="EU92" s="200" t="str">
        <f>'Result Entry'!EX94</f>
        <v/>
      </c>
    </row>
    <row r="93" spans="1:151" s="201" customFormat="1" ht="17.25" customHeight="1">
      <c r="A93" s="1267"/>
      <c r="B93" s="194">
        <f t="shared" si="2"/>
        <v>0</v>
      </c>
      <c r="C93" s="195">
        <f>'Result Entry'!D95</f>
        <v>0</v>
      </c>
      <c r="D93" s="195">
        <f>'Result Entry'!E95</f>
        <v>0</v>
      </c>
      <c r="E93" s="195">
        <f>'Result Entry'!F95</f>
        <v>0</v>
      </c>
      <c r="F93" s="195">
        <f>'Result Entry'!G95</f>
        <v>0</v>
      </c>
      <c r="G93" s="195">
        <f>'Result Entry'!H95</f>
        <v>0</v>
      </c>
      <c r="H93" s="195">
        <f>'Result Entry'!I95</f>
        <v>0</v>
      </c>
      <c r="I93" s="195">
        <f>'Result Entry'!J95</f>
        <v>0</v>
      </c>
      <c r="J93" s="413">
        <f>'Result Entry'!K95</f>
        <v>0</v>
      </c>
      <c r="K93" s="422">
        <f>'Result Entry'!L95</f>
        <v>0</v>
      </c>
      <c r="L93" s="195">
        <f>'Result Entry'!M95</f>
        <v>0</v>
      </c>
      <c r="M93" s="195">
        <f>'Result Entry'!N95</f>
        <v>0</v>
      </c>
      <c r="N93" s="207">
        <f>'Result Entry'!O95</f>
        <v>0</v>
      </c>
      <c r="O93" s="195">
        <f>'Result Entry'!P95</f>
        <v>0</v>
      </c>
      <c r="P93" s="207">
        <f>'Result Entry'!Q95</f>
        <v>0</v>
      </c>
      <c r="Q93" s="195">
        <f>'Result Entry'!R95</f>
        <v>0</v>
      </c>
      <c r="R93" s="208">
        <f>'Result Entry'!S95</f>
        <v>0</v>
      </c>
      <c r="S93" s="408">
        <f>'Result Entry'!T95</f>
        <v>0</v>
      </c>
      <c r="T93" s="469" t="str">
        <f>'Result Entry'!U95</f>
        <v/>
      </c>
      <c r="U93" s="469" t="str">
        <f>'Result Entry'!V95</f>
        <v/>
      </c>
      <c r="V93" s="423" t="str">
        <f>IF('Result Entry'!$ES95="Failed","F",IF(AND('Result Entry'!$ES95="supp.",S93&lt;36),"S",'Result Entry'!W95))</f>
        <v/>
      </c>
      <c r="W93" s="422">
        <f>'Result Entry'!X95</f>
        <v>0</v>
      </c>
      <c r="X93" s="195">
        <f>'Result Entry'!Y95</f>
        <v>0</v>
      </c>
      <c r="Y93" s="195">
        <f>'Result Entry'!Z95</f>
        <v>0</v>
      </c>
      <c r="Z93" s="207">
        <f>'Result Entry'!AA95</f>
        <v>0</v>
      </c>
      <c r="AA93" s="195">
        <f>'Result Entry'!AB95</f>
        <v>0</v>
      </c>
      <c r="AB93" s="207">
        <f>'Result Entry'!AC95</f>
        <v>0</v>
      </c>
      <c r="AC93" s="195">
        <f>'Result Entry'!AD95</f>
        <v>0</v>
      </c>
      <c r="AD93" s="208">
        <f>'Result Entry'!AE95</f>
        <v>0</v>
      </c>
      <c r="AE93" s="408">
        <f>'Result Entry'!AF95</f>
        <v>0</v>
      </c>
      <c r="AF93" s="469" t="str">
        <f>'Result Entry'!AG95</f>
        <v/>
      </c>
      <c r="AG93" s="469" t="str">
        <f>'Result Entry'!AH95</f>
        <v/>
      </c>
      <c r="AH93" s="423" t="str">
        <f>IF('Result Entry'!$ES95="Failed","F",IF(AND('Result Entry'!$ES95="supp.",AE93&lt;36),"S",'Result Entry'!AI95))</f>
        <v/>
      </c>
      <c r="AI93" s="422">
        <f>'Result Entry'!AJ95</f>
        <v>0</v>
      </c>
      <c r="AJ93" s="195">
        <f>'Result Entry'!AK95</f>
        <v>0</v>
      </c>
      <c r="AK93" s="195">
        <f>'Result Entry'!AL95</f>
        <v>0</v>
      </c>
      <c r="AL93" s="207">
        <f>'Result Entry'!AM95</f>
        <v>0</v>
      </c>
      <c r="AM93" s="195">
        <f>'Result Entry'!AN95</f>
        <v>0</v>
      </c>
      <c r="AN93" s="207">
        <f>'Result Entry'!AO95</f>
        <v>0</v>
      </c>
      <c r="AO93" s="195">
        <f>'Result Entry'!AP95</f>
        <v>0</v>
      </c>
      <c r="AP93" s="208">
        <f>'Result Entry'!AQ95</f>
        <v>0</v>
      </c>
      <c r="AQ93" s="408">
        <f>'Result Entry'!AR95</f>
        <v>0</v>
      </c>
      <c r="AR93" s="469" t="str">
        <f>'Result Entry'!AS95</f>
        <v/>
      </c>
      <c r="AS93" s="469" t="str">
        <f>'Result Entry'!AT95</f>
        <v/>
      </c>
      <c r="AT93" s="423" t="str">
        <f>IF('Result Entry'!$ES95="Failed","F",IF(AND('Result Entry'!$ES95="supp.",AQ93&lt;36),"S",'Result Entry'!AU95))</f>
        <v/>
      </c>
      <c r="AU93" s="422">
        <f>'Result Entry'!AV95</f>
        <v>0</v>
      </c>
      <c r="AV93" s="195">
        <f>'Result Entry'!AW95</f>
        <v>0</v>
      </c>
      <c r="AW93" s="195">
        <f>'Result Entry'!AX95</f>
        <v>0</v>
      </c>
      <c r="AX93" s="207">
        <f>'Result Entry'!AY95</f>
        <v>0</v>
      </c>
      <c r="AY93" s="195">
        <f>'Result Entry'!AZ95</f>
        <v>0</v>
      </c>
      <c r="AZ93" s="207">
        <f>'Result Entry'!BA95</f>
        <v>0</v>
      </c>
      <c r="BA93" s="195">
        <f>'Result Entry'!BB95</f>
        <v>0</v>
      </c>
      <c r="BB93" s="208">
        <f>'Result Entry'!BC95</f>
        <v>0</v>
      </c>
      <c r="BC93" s="408">
        <f>'Result Entry'!BD95</f>
        <v>0</v>
      </c>
      <c r="BD93" s="469" t="str">
        <f>'Result Entry'!BE95</f>
        <v/>
      </c>
      <c r="BE93" s="469" t="str">
        <f>'Result Entry'!BF95</f>
        <v/>
      </c>
      <c r="BF93" s="423" t="str">
        <f>IF('Result Entry'!$ES95="Failed","F",IF(AND('Result Entry'!$ES95="supp.",BC93&lt;36),"S",'Result Entry'!BG95))</f>
        <v/>
      </c>
      <c r="BG93" s="422">
        <f>'Result Entry'!BH95</f>
        <v>0</v>
      </c>
      <c r="BH93" s="195">
        <f>'Result Entry'!BI95</f>
        <v>0</v>
      </c>
      <c r="BI93" s="195">
        <f>'Result Entry'!BJ95</f>
        <v>0</v>
      </c>
      <c r="BJ93" s="207">
        <f>'Result Entry'!BK95</f>
        <v>0</v>
      </c>
      <c r="BK93" s="195">
        <f>'Result Entry'!BL95</f>
        <v>0</v>
      </c>
      <c r="BL93" s="207">
        <f>'Result Entry'!BM95</f>
        <v>0</v>
      </c>
      <c r="BM93" s="195">
        <f>'Result Entry'!BN95</f>
        <v>0</v>
      </c>
      <c r="BN93" s="208">
        <f>'Result Entry'!BO95</f>
        <v>0</v>
      </c>
      <c r="BO93" s="408">
        <f>'Result Entry'!BP95</f>
        <v>0</v>
      </c>
      <c r="BP93" s="469" t="str">
        <f>'Result Entry'!BQ95</f>
        <v/>
      </c>
      <c r="BQ93" s="469" t="str">
        <f>'Result Entry'!BR95</f>
        <v/>
      </c>
      <c r="BR93" s="423" t="str">
        <f>IF('Result Entry'!$ES95="Failed","F",IF(AND('Result Entry'!$ES95="supp.",BO93&lt;36),"S",'Result Entry'!BS95))</f>
        <v/>
      </c>
      <c r="BS93" s="422">
        <f>'Result Entry'!BT95</f>
        <v>0</v>
      </c>
      <c r="BT93" s="195">
        <f>'Result Entry'!BU95</f>
        <v>0</v>
      </c>
      <c r="BU93" s="195">
        <f>'Result Entry'!BV95</f>
        <v>0</v>
      </c>
      <c r="BV93" s="207">
        <f>'Result Entry'!BW95</f>
        <v>0</v>
      </c>
      <c r="BW93" s="195">
        <f>'Result Entry'!BX95</f>
        <v>0</v>
      </c>
      <c r="BX93" s="207">
        <f>'Result Entry'!BY95</f>
        <v>0</v>
      </c>
      <c r="BY93" s="195">
        <f>'Result Entry'!BZ95</f>
        <v>0</v>
      </c>
      <c r="BZ93" s="208">
        <f>'Result Entry'!CA95</f>
        <v>0</v>
      </c>
      <c r="CA93" s="408">
        <f>'Result Entry'!CB95</f>
        <v>0</v>
      </c>
      <c r="CB93" s="469" t="str">
        <f>'Result Entry'!CC95</f>
        <v/>
      </c>
      <c r="CC93" s="469" t="str">
        <f>'Result Entry'!CD95</f>
        <v/>
      </c>
      <c r="CD93" s="423" t="str">
        <f>IF('Result Entry'!$ES95="Failed","F",IF(AND('Result Entry'!$ES95="supp.",CA93&lt;36),"S",'Result Entry'!CE95))</f>
        <v/>
      </c>
      <c r="CE93" s="194">
        <f>'Result Entry'!CF95</f>
        <v>0</v>
      </c>
      <c r="CF93" s="415">
        <f>'Result Entry'!CG95</f>
        <v>0</v>
      </c>
      <c r="CG93" s="195">
        <f>'Result Entry'!CH95</f>
        <v>0</v>
      </c>
      <c r="CH93" s="207">
        <f>'Result Entry'!CI95</f>
        <v>0</v>
      </c>
      <c r="CI93" s="207">
        <f>'Result Entry'!CJ95</f>
        <v>0</v>
      </c>
      <c r="CJ93" s="195">
        <f>'Result Entry'!CK95</f>
        <v>0</v>
      </c>
      <c r="CK93" s="195">
        <f>'Result Entry'!CL95</f>
        <v>0</v>
      </c>
      <c r="CL93" s="207">
        <f>'Result Entry'!CM95</f>
        <v>0</v>
      </c>
      <c r="CM93" s="195">
        <f>'Result Entry'!CN95</f>
        <v>0</v>
      </c>
      <c r="CN93" s="195">
        <f>'Result Entry'!CO95</f>
        <v>0</v>
      </c>
      <c r="CO93" s="208">
        <f>'Result Entry'!CP95</f>
        <v>0</v>
      </c>
      <c r="CP93" s="208">
        <f>'Result Entry'!CQ95</f>
        <v>0</v>
      </c>
      <c r="CQ93" s="212" t="str">
        <f>'Result Entry'!CR95</f>
        <v/>
      </c>
      <c r="CR93" s="194">
        <f>'Result Entry'!CS95</f>
        <v>0</v>
      </c>
      <c r="CS93" s="415">
        <f>'Result Entry'!CT95</f>
        <v>0</v>
      </c>
      <c r="CT93" s="454">
        <f>'Result Entry'!CU95</f>
        <v>0</v>
      </c>
      <c r="CU93" s="195">
        <f>'Result Entry'!CV95</f>
        <v>0</v>
      </c>
      <c r="CV93" s="195">
        <f>'Result Entry'!CW95</f>
        <v>0</v>
      </c>
      <c r="CW93" s="207">
        <f>'Result Entry'!CX95</f>
        <v>0</v>
      </c>
      <c r="CX93" s="195">
        <f>'Result Entry'!CY95</f>
        <v>0</v>
      </c>
      <c r="CY93" s="195">
        <f>'Result Entry'!CZ95</f>
        <v>0</v>
      </c>
      <c r="CZ93" s="195" t="str">
        <f>'Result Entry'!DA95</f>
        <v/>
      </c>
      <c r="DA93" s="195">
        <f>'Result Entry'!DB95</f>
        <v>0</v>
      </c>
      <c r="DB93" s="207">
        <f>'Result Entry'!DC95</f>
        <v>0</v>
      </c>
      <c r="DC93" s="207">
        <f>'Result Entry'!DD95</f>
        <v>0</v>
      </c>
      <c r="DD93" s="195">
        <f>'Result Entry'!DE95</f>
        <v>0</v>
      </c>
      <c r="DE93" s="195">
        <f>'Result Entry'!DF95</f>
        <v>0</v>
      </c>
      <c r="DF93" s="207">
        <f>'Result Entry'!DG95</f>
        <v>0</v>
      </c>
      <c r="DG93" s="195">
        <f>'Result Entry'!DH95</f>
        <v>0</v>
      </c>
      <c r="DH93" s="195">
        <f>'Result Entry'!DI95</f>
        <v>0</v>
      </c>
      <c r="DI93" s="207">
        <f>'Result Entry'!DJ95</f>
        <v>0</v>
      </c>
      <c r="DJ93" s="207">
        <f>'Result Entry'!DK95</f>
        <v>0</v>
      </c>
      <c r="DK93" s="207">
        <f>'Result Entry'!DL95</f>
        <v>0</v>
      </c>
      <c r="DL93" s="208">
        <f>'Result Entry'!DM95</f>
        <v>0</v>
      </c>
      <c r="DM93" s="208">
        <f>'Result Entry'!DN95</f>
        <v>0</v>
      </c>
      <c r="DN93" s="212" t="str">
        <f>'Result Entry'!DO95</f>
        <v/>
      </c>
      <c r="DO93" s="194">
        <f>'Result Entry'!DP95</f>
        <v>0</v>
      </c>
      <c r="DP93" s="195">
        <f>'Result Entry'!DQ95</f>
        <v>0</v>
      </c>
      <c r="DQ93" s="195">
        <f>'Result Entry'!DR95</f>
        <v>0</v>
      </c>
      <c r="DR93" s="195">
        <f>'Result Entry'!DS95</f>
        <v>0</v>
      </c>
      <c r="DS93" s="195">
        <f>'Result Entry'!DT95</f>
        <v>0</v>
      </c>
      <c r="DT93" s="209" t="str">
        <f>'Result Entry'!DU95</f>
        <v/>
      </c>
      <c r="DU93" s="194">
        <f>'Result Entry'!DV95</f>
        <v>0</v>
      </c>
      <c r="DV93" s="195">
        <f>'Result Entry'!DW95</f>
        <v>0</v>
      </c>
      <c r="DW93" s="195">
        <f>'Result Entry'!DX95</f>
        <v>0</v>
      </c>
      <c r="DX93" s="195">
        <f>'Result Entry'!DY95</f>
        <v>0</v>
      </c>
      <c r="DY93" s="195">
        <f>'Result Entry'!DZ95</f>
        <v>0</v>
      </c>
      <c r="DZ93" s="197" t="str">
        <f>'Result Entry'!EA95</f>
        <v/>
      </c>
      <c r="EA93" s="194">
        <f>'Result Entry'!EB95</f>
        <v>0</v>
      </c>
      <c r="EB93" s="195">
        <f>'Result Entry'!EC95</f>
        <v>0</v>
      </c>
      <c r="EC93" s="207">
        <f>'Result Entry'!ED95</f>
        <v>0</v>
      </c>
      <c r="ED93" s="195">
        <f>'Result Entry'!EE95</f>
        <v>0</v>
      </c>
      <c r="EE93" s="207">
        <f>'Result Entry'!EF95</f>
        <v>0</v>
      </c>
      <c r="EF93" s="195">
        <f>'Result Entry'!EG95</f>
        <v>0</v>
      </c>
      <c r="EG93" s="195">
        <f>'Result Entry'!EH95</f>
        <v>0</v>
      </c>
      <c r="EH93" s="207">
        <f>'Result Entry'!EI95</f>
        <v>0</v>
      </c>
      <c r="EI93" s="208">
        <f>'Result Entry'!EJ95</f>
        <v>0</v>
      </c>
      <c r="EJ93" s="212" t="str">
        <f>'Result Entry'!EK95</f>
        <v/>
      </c>
      <c r="EK93" s="194">
        <f>'Result Entry'!EL95</f>
        <v>0</v>
      </c>
      <c r="EL93" s="195">
        <f>'Result Entry'!EM95</f>
        <v>0</v>
      </c>
      <c r="EM93" s="198" t="str">
        <f>'Result Entry'!EN95</f>
        <v/>
      </c>
      <c r="EN93" s="194" t="str">
        <f>'Result Entry'!EO95</f>
        <v/>
      </c>
      <c r="EO93" s="195" t="str">
        <f>'Result Entry'!EP95</f>
        <v/>
      </c>
      <c r="EP93" s="199" t="str">
        <f>'Result Entry'!EQ95</f>
        <v/>
      </c>
      <c r="EQ93" s="195" t="str">
        <f>'Result Entry'!ER95</f>
        <v/>
      </c>
      <c r="ER93" s="195" t="str">
        <f>'Result Entry'!ES95</f>
        <v/>
      </c>
      <c r="ES93" s="195" t="str">
        <f>'Result Entry'!ET95</f>
        <v/>
      </c>
      <c r="ET93" s="196" t="str">
        <f>'Result Entry'!EU95</f>
        <v/>
      </c>
      <c r="EU93" s="200" t="str">
        <f>'Result Entry'!EX95</f>
        <v/>
      </c>
    </row>
    <row r="94" spans="1:151" s="201" customFormat="1" ht="17.25" customHeight="1">
      <c r="A94" s="1267"/>
      <c r="B94" s="194">
        <f t="shared" si="2"/>
        <v>0</v>
      </c>
      <c r="C94" s="195">
        <f>'Result Entry'!D96</f>
        <v>0</v>
      </c>
      <c r="D94" s="195">
        <f>'Result Entry'!E96</f>
        <v>0</v>
      </c>
      <c r="E94" s="195">
        <f>'Result Entry'!F96</f>
        <v>0</v>
      </c>
      <c r="F94" s="195">
        <f>'Result Entry'!G96</f>
        <v>0</v>
      </c>
      <c r="G94" s="195">
        <f>'Result Entry'!H96</f>
        <v>0</v>
      </c>
      <c r="H94" s="195">
        <f>'Result Entry'!I96</f>
        <v>0</v>
      </c>
      <c r="I94" s="195">
        <f>'Result Entry'!J96</f>
        <v>0</v>
      </c>
      <c r="J94" s="413">
        <f>'Result Entry'!K96</f>
        <v>0</v>
      </c>
      <c r="K94" s="422">
        <f>'Result Entry'!L96</f>
        <v>0</v>
      </c>
      <c r="L94" s="195">
        <f>'Result Entry'!M96</f>
        <v>0</v>
      </c>
      <c r="M94" s="195">
        <f>'Result Entry'!N96</f>
        <v>0</v>
      </c>
      <c r="N94" s="207">
        <f>'Result Entry'!O96</f>
        <v>0</v>
      </c>
      <c r="O94" s="195">
        <f>'Result Entry'!P96</f>
        <v>0</v>
      </c>
      <c r="P94" s="207">
        <f>'Result Entry'!Q96</f>
        <v>0</v>
      </c>
      <c r="Q94" s="195">
        <f>'Result Entry'!R96</f>
        <v>0</v>
      </c>
      <c r="R94" s="208">
        <f>'Result Entry'!S96</f>
        <v>0</v>
      </c>
      <c r="S94" s="408">
        <f>'Result Entry'!T96</f>
        <v>0</v>
      </c>
      <c r="T94" s="469" t="str">
        <f>'Result Entry'!U96</f>
        <v/>
      </c>
      <c r="U94" s="469" t="str">
        <f>'Result Entry'!V96</f>
        <v/>
      </c>
      <c r="V94" s="423" t="str">
        <f>IF('Result Entry'!$ES96="Failed","F",IF(AND('Result Entry'!$ES96="supp.",S94&lt;36),"S",'Result Entry'!W96))</f>
        <v/>
      </c>
      <c r="W94" s="422">
        <f>'Result Entry'!X96</f>
        <v>0</v>
      </c>
      <c r="X94" s="195">
        <f>'Result Entry'!Y96</f>
        <v>0</v>
      </c>
      <c r="Y94" s="195">
        <f>'Result Entry'!Z96</f>
        <v>0</v>
      </c>
      <c r="Z94" s="207">
        <f>'Result Entry'!AA96</f>
        <v>0</v>
      </c>
      <c r="AA94" s="195">
        <f>'Result Entry'!AB96</f>
        <v>0</v>
      </c>
      <c r="AB94" s="207">
        <f>'Result Entry'!AC96</f>
        <v>0</v>
      </c>
      <c r="AC94" s="195">
        <f>'Result Entry'!AD96</f>
        <v>0</v>
      </c>
      <c r="AD94" s="208">
        <f>'Result Entry'!AE96</f>
        <v>0</v>
      </c>
      <c r="AE94" s="408">
        <f>'Result Entry'!AF96</f>
        <v>0</v>
      </c>
      <c r="AF94" s="469" t="str">
        <f>'Result Entry'!AG96</f>
        <v/>
      </c>
      <c r="AG94" s="469" t="str">
        <f>'Result Entry'!AH96</f>
        <v/>
      </c>
      <c r="AH94" s="423" t="str">
        <f>IF('Result Entry'!$ES96="Failed","F",IF(AND('Result Entry'!$ES96="supp.",AE94&lt;36),"S",'Result Entry'!AI96))</f>
        <v/>
      </c>
      <c r="AI94" s="422">
        <f>'Result Entry'!AJ96</f>
        <v>0</v>
      </c>
      <c r="AJ94" s="195">
        <f>'Result Entry'!AK96</f>
        <v>0</v>
      </c>
      <c r="AK94" s="195">
        <f>'Result Entry'!AL96</f>
        <v>0</v>
      </c>
      <c r="AL94" s="207">
        <f>'Result Entry'!AM96</f>
        <v>0</v>
      </c>
      <c r="AM94" s="195">
        <f>'Result Entry'!AN96</f>
        <v>0</v>
      </c>
      <c r="AN94" s="207">
        <f>'Result Entry'!AO96</f>
        <v>0</v>
      </c>
      <c r="AO94" s="195">
        <f>'Result Entry'!AP96</f>
        <v>0</v>
      </c>
      <c r="AP94" s="208">
        <f>'Result Entry'!AQ96</f>
        <v>0</v>
      </c>
      <c r="AQ94" s="408">
        <f>'Result Entry'!AR96</f>
        <v>0</v>
      </c>
      <c r="AR94" s="469" t="str">
        <f>'Result Entry'!AS96</f>
        <v/>
      </c>
      <c r="AS94" s="469" t="str">
        <f>'Result Entry'!AT96</f>
        <v/>
      </c>
      <c r="AT94" s="423" t="str">
        <f>IF('Result Entry'!$ES96="Failed","F",IF(AND('Result Entry'!$ES96="supp.",AQ94&lt;36),"S",'Result Entry'!AU96))</f>
        <v/>
      </c>
      <c r="AU94" s="422">
        <f>'Result Entry'!AV96</f>
        <v>0</v>
      </c>
      <c r="AV94" s="195">
        <f>'Result Entry'!AW96</f>
        <v>0</v>
      </c>
      <c r="AW94" s="195">
        <f>'Result Entry'!AX96</f>
        <v>0</v>
      </c>
      <c r="AX94" s="207">
        <f>'Result Entry'!AY96</f>
        <v>0</v>
      </c>
      <c r="AY94" s="195">
        <f>'Result Entry'!AZ96</f>
        <v>0</v>
      </c>
      <c r="AZ94" s="207">
        <f>'Result Entry'!BA96</f>
        <v>0</v>
      </c>
      <c r="BA94" s="195">
        <f>'Result Entry'!BB96</f>
        <v>0</v>
      </c>
      <c r="BB94" s="208">
        <f>'Result Entry'!BC96</f>
        <v>0</v>
      </c>
      <c r="BC94" s="408">
        <f>'Result Entry'!BD96</f>
        <v>0</v>
      </c>
      <c r="BD94" s="469" t="str">
        <f>'Result Entry'!BE96</f>
        <v/>
      </c>
      <c r="BE94" s="469" t="str">
        <f>'Result Entry'!BF96</f>
        <v/>
      </c>
      <c r="BF94" s="423" t="str">
        <f>IF('Result Entry'!$ES96="Failed","F",IF(AND('Result Entry'!$ES96="supp.",BC94&lt;36),"S",'Result Entry'!BG96))</f>
        <v/>
      </c>
      <c r="BG94" s="422">
        <f>'Result Entry'!BH96</f>
        <v>0</v>
      </c>
      <c r="BH94" s="195">
        <f>'Result Entry'!BI96</f>
        <v>0</v>
      </c>
      <c r="BI94" s="195">
        <f>'Result Entry'!BJ96</f>
        <v>0</v>
      </c>
      <c r="BJ94" s="207">
        <f>'Result Entry'!BK96</f>
        <v>0</v>
      </c>
      <c r="BK94" s="195">
        <f>'Result Entry'!BL96</f>
        <v>0</v>
      </c>
      <c r="BL94" s="207">
        <f>'Result Entry'!BM96</f>
        <v>0</v>
      </c>
      <c r="BM94" s="195">
        <f>'Result Entry'!BN96</f>
        <v>0</v>
      </c>
      <c r="BN94" s="208">
        <f>'Result Entry'!BO96</f>
        <v>0</v>
      </c>
      <c r="BO94" s="408">
        <f>'Result Entry'!BP96</f>
        <v>0</v>
      </c>
      <c r="BP94" s="469" t="str">
        <f>'Result Entry'!BQ96</f>
        <v/>
      </c>
      <c r="BQ94" s="469" t="str">
        <f>'Result Entry'!BR96</f>
        <v/>
      </c>
      <c r="BR94" s="423" t="str">
        <f>IF('Result Entry'!$ES96="Failed","F",IF(AND('Result Entry'!$ES96="supp.",BO94&lt;36),"S",'Result Entry'!BS96))</f>
        <v/>
      </c>
      <c r="BS94" s="422">
        <f>'Result Entry'!BT96</f>
        <v>0</v>
      </c>
      <c r="BT94" s="195">
        <f>'Result Entry'!BU96</f>
        <v>0</v>
      </c>
      <c r="BU94" s="195">
        <f>'Result Entry'!BV96</f>
        <v>0</v>
      </c>
      <c r="BV94" s="207">
        <f>'Result Entry'!BW96</f>
        <v>0</v>
      </c>
      <c r="BW94" s="195">
        <f>'Result Entry'!BX96</f>
        <v>0</v>
      </c>
      <c r="BX94" s="207">
        <f>'Result Entry'!BY96</f>
        <v>0</v>
      </c>
      <c r="BY94" s="195">
        <f>'Result Entry'!BZ96</f>
        <v>0</v>
      </c>
      <c r="BZ94" s="208">
        <f>'Result Entry'!CA96</f>
        <v>0</v>
      </c>
      <c r="CA94" s="408">
        <f>'Result Entry'!CB96</f>
        <v>0</v>
      </c>
      <c r="CB94" s="469" t="str">
        <f>'Result Entry'!CC96</f>
        <v/>
      </c>
      <c r="CC94" s="469" t="str">
        <f>'Result Entry'!CD96</f>
        <v/>
      </c>
      <c r="CD94" s="423" t="str">
        <f>IF('Result Entry'!$ES96="Failed","F",IF(AND('Result Entry'!$ES96="supp.",CA94&lt;36),"S",'Result Entry'!CE96))</f>
        <v/>
      </c>
      <c r="CE94" s="194">
        <f>'Result Entry'!CF96</f>
        <v>0</v>
      </c>
      <c r="CF94" s="415">
        <f>'Result Entry'!CG96</f>
        <v>0</v>
      </c>
      <c r="CG94" s="195">
        <f>'Result Entry'!CH96</f>
        <v>0</v>
      </c>
      <c r="CH94" s="207">
        <f>'Result Entry'!CI96</f>
        <v>0</v>
      </c>
      <c r="CI94" s="207">
        <f>'Result Entry'!CJ96</f>
        <v>0</v>
      </c>
      <c r="CJ94" s="195">
        <f>'Result Entry'!CK96</f>
        <v>0</v>
      </c>
      <c r="CK94" s="195">
        <f>'Result Entry'!CL96</f>
        <v>0</v>
      </c>
      <c r="CL94" s="207">
        <f>'Result Entry'!CM96</f>
        <v>0</v>
      </c>
      <c r="CM94" s="195">
        <f>'Result Entry'!CN96</f>
        <v>0</v>
      </c>
      <c r="CN94" s="195">
        <f>'Result Entry'!CO96</f>
        <v>0</v>
      </c>
      <c r="CO94" s="208">
        <f>'Result Entry'!CP96</f>
        <v>0</v>
      </c>
      <c r="CP94" s="208">
        <f>'Result Entry'!CQ96</f>
        <v>0</v>
      </c>
      <c r="CQ94" s="212" t="str">
        <f>'Result Entry'!CR96</f>
        <v/>
      </c>
      <c r="CR94" s="194">
        <f>'Result Entry'!CS96</f>
        <v>0</v>
      </c>
      <c r="CS94" s="415">
        <f>'Result Entry'!CT96</f>
        <v>0</v>
      </c>
      <c r="CT94" s="454">
        <f>'Result Entry'!CU96</f>
        <v>0</v>
      </c>
      <c r="CU94" s="195">
        <f>'Result Entry'!CV96</f>
        <v>0</v>
      </c>
      <c r="CV94" s="195">
        <f>'Result Entry'!CW96</f>
        <v>0</v>
      </c>
      <c r="CW94" s="207">
        <f>'Result Entry'!CX96</f>
        <v>0</v>
      </c>
      <c r="CX94" s="195">
        <f>'Result Entry'!CY96</f>
        <v>0</v>
      </c>
      <c r="CY94" s="195">
        <f>'Result Entry'!CZ96</f>
        <v>0</v>
      </c>
      <c r="CZ94" s="195" t="str">
        <f>'Result Entry'!DA96</f>
        <v/>
      </c>
      <c r="DA94" s="195">
        <f>'Result Entry'!DB96</f>
        <v>0</v>
      </c>
      <c r="DB94" s="207">
        <f>'Result Entry'!DC96</f>
        <v>0</v>
      </c>
      <c r="DC94" s="207">
        <f>'Result Entry'!DD96</f>
        <v>0</v>
      </c>
      <c r="DD94" s="195">
        <f>'Result Entry'!DE96</f>
        <v>0</v>
      </c>
      <c r="DE94" s="195">
        <f>'Result Entry'!DF96</f>
        <v>0</v>
      </c>
      <c r="DF94" s="207">
        <f>'Result Entry'!DG96</f>
        <v>0</v>
      </c>
      <c r="DG94" s="195">
        <f>'Result Entry'!DH96</f>
        <v>0</v>
      </c>
      <c r="DH94" s="195">
        <f>'Result Entry'!DI96</f>
        <v>0</v>
      </c>
      <c r="DI94" s="207">
        <f>'Result Entry'!DJ96</f>
        <v>0</v>
      </c>
      <c r="DJ94" s="207">
        <f>'Result Entry'!DK96</f>
        <v>0</v>
      </c>
      <c r="DK94" s="207">
        <f>'Result Entry'!DL96</f>
        <v>0</v>
      </c>
      <c r="DL94" s="208">
        <f>'Result Entry'!DM96</f>
        <v>0</v>
      </c>
      <c r="DM94" s="208">
        <f>'Result Entry'!DN96</f>
        <v>0</v>
      </c>
      <c r="DN94" s="212" t="str">
        <f>'Result Entry'!DO96</f>
        <v/>
      </c>
      <c r="DO94" s="194">
        <f>'Result Entry'!DP96</f>
        <v>0</v>
      </c>
      <c r="DP94" s="195">
        <f>'Result Entry'!DQ96</f>
        <v>0</v>
      </c>
      <c r="DQ94" s="195">
        <f>'Result Entry'!DR96</f>
        <v>0</v>
      </c>
      <c r="DR94" s="195">
        <f>'Result Entry'!DS96</f>
        <v>0</v>
      </c>
      <c r="DS94" s="195">
        <f>'Result Entry'!DT96</f>
        <v>0</v>
      </c>
      <c r="DT94" s="209" t="str">
        <f>'Result Entry'!DU96</f>
        <v/>
      </c>
      <c r="DU94" s="194">
        <f>'Result Entry'!DV96</f>
        <v>0</v>
      </c>
      <c r="DV94" s="195">
        <f>'Result Entry'!DW96</f>
        <v>0</v>
      </c>
      <c r="DW94" s="195">
        <f>'Result Entry'!DX96</f>
        <v>0</v>
      </c>
      <c r="DX94" s="195">
        <f>'Result Entry'!DY96</f>
        <v>0</v>
      </c>
      <c r="DY94" s="195">
        <f>'Result Entry'!DZ96</f>
        <v>0</v>
      </c>
      <c r="DZ94" s="197" t="str">
        <f>'Result Entry'!EA96</f>
        <v/>
      </c>
      <c r="EA94" s="194">
        <f>'Result Entry'!EB96</f>
        <v>0</v>
      </c>
      <c r="EB94" s="195">
        <f>'Result Entry'!EC96</f>
        <v>0</v>
      </c>
      <c r="EC94" s="207">
        <f>'Result Entry'!ED96</f>
        <v>0</v>
      </c>
      <c r="ED94" s="195">
        <f>'Result Entry'!EE96</f>
        <v>0</v>
      </c>
      <c r="EE94" s="207">
        <f>'Result Entry'!EF96</f>
        <v>0</v>
      </c>
      <c r="EF94" s="195">
        <f>'Result Entry'!EG96</f>
        <v>0</v>
      </c>
      <c r="EG94" s="195">
        <f>'Result Entry'!EH96</f>
        <v>0</v>
      </c>
      <c r="EH94" s="207">
        <f>'Result Entry'!EI96</f>
        <v>0</v>
      </c>
      <c r="EI94" s="208">
        <f>'Result Entry'!EJ96</f>
        <v>0</v>
      </c>
      <c r="EJ94" s="212" t="str">
        <f>'Result Entry'!EK96</f>
        <v/>
      </c>
      <c r="EK94" s="194">
        <f>'Result Entry'!EL96</f>
        <v>0</v>
      </c>
      <c r="EL94" s="195">
        <f>'Result Entry'!EM96</f>
        <v>0</v>
      </c>
      <c r="EM94" s="198" t="str">
        <f>'Result Entry'!EN96</f>
        <v/>
      </c>
      <c r="EN94" s="194" t="str">
        <f>'Result Entry'!EO96</f>
        <v/>
      </c>
      <c r="EO94" s="195" t="str">
        <f>'Result Entry'!EP96</f>
        <v/>
      </c>
      <c r="EP94" s="199" t="str">
        <f>'Result Entry'!EQ96</f>
        <v/>
      </c>
      <c r="EQ94" s="195" t="str">
        <f>'Result Entry'!ER96</f>
        <v/>
      </c>
      <c r="ER94" s="195" t="str">
        <f>'Result Entry'!ES96</f>
        <v/>
      </c>
      <c r="ES94" s="195" t="str">
        <f>'Result Entry'!ET96</f>
        <v/>
      </c>
      <c r="ET94" s="196" t="str">
        <f>'Result Entry'!EU96</f>
        <v/>
      </c>
      <c r="EU94" s="200" t="str">
        <f>'Result Entry'!EX96</f>
        <v/>
      </c>
    </row>
    <row r="95" spans="1:151" s="201" customFormat="1" ht="17.25" customHeight="1">
      <c r="A95" s="1267"/>
      <c r="B95" s="194">
        <f t="shared" si="2"/>
        <v>0</v>
      </c>
      <c r="C95" s="195">
        <f>'Result Entry'!D97</f>
        <v>0</v>
      </c>
      <c r="D95" s="195">
        <f>'Result Entry'!E97</f>
        <v>0</v>
      </c>
      <c r="E95" s="195">
        <f>'Result Entry'!F97</f>
        <v>0</v>
      </c>
      <c r="F95" s="195">
        <f>'Result Entry'!G97</f>
        <v>0</v>
      </c>
      <c r="G95" s="195">
        <f>'Result Entry'!H97</f>
        <v>0</v>
      </c>
      <c r="H95" s="195">
        <f>'Result Entry'!I97</f>
        <v>0</v>
      </c>
      <c r="I95" s="195">
        <f>'Result Entry'!J97</f>
        <v>0</v>
      </c>
      <c r="J95" s="413">
        <f>'Result Entry'!K97</f>
        <v>0</v>
      </c>
      <c r="K95" s="422">
        <f>'Result Entry'!L97</f>
        <v>0</v>
      </c>
      <c r="L95" s="195">
        <f>'Result Entry'!M97</f>
        <v>0</v>
      </c>
      <c r="M95" s="195">
        <f>'Result Entry'!N97</f>
        <v>0</v>
      </c>
      <c r="N95" s="207">
        <f>'Result Entry'!O97</f>
        <v>0</v>
      </c>
      <c r="O95" s="195">
        <f>'Result Entry'!P97</f>
        <v>0</v>
      </c>
      <c r="P95" s="207">
        <f>'Result Entry'!Q97</f>
        <v>0</v>
      </c>
      <c r="Q95" s="195">
        <f>'Result Entry'!R97</f>
        <v>0</v>
      </c>
      <c r="R95" s="208">
        <f>'Result Entry'!S97</f>
        <v>0</v>
      </c>
      <c r="S95" s="408">
        <f>'Result Entry'!T97</f>
        <v>0</v>
      </c>
      <c r="T95" s="469" t="str">
        <f>'Result Entry'!U97</f>
        <v/>
      </c>
      <c r="U95" s="469" t="str">
        <f>'Result Entry'!V97</f>
        <v/>
      </c>
      <c r="V95" s="423" t="str">
        <f>IF('Result Entry'!$ES97="Failed","F",IF(AND('Result Entry'!$ES97="supp.",S95&lt;36),"S",'Result Entry'!W97))</f>
        <v/>
      </c>
      <c r="W95" s="422">
        <f>'Result Entry'!X97</f>
        <v>0</v>
      </c>
      <c r="X95" s="195">
        <f>'Result Entry'!Y97</f>
        <v>0</v>
      </c>
      <c r="Y95" s="195">
        <f>'Result Entry'!Z97</f>
        <v>0</v>
      </c>
      <c r="Z95" s="207">
        <f>'Result Entry'!AA97</f>
        <v>0</v>
      </c>
      <c r="AA95" s="195">
        <f>'Result Entry'!AB97</f>
        <v>0</v>
      </c>
      <c r="AB95" s="207">
        <f>'Result Entry'!AC97</f>
        <v>0</v>
      </c>
      <c r="AC95" s="195">
        <f>'Result Entry'!AD97</f>
        <v>0</v>
      </c>
      <c r="AD95" s="208">
        <f>'Result Entry'!AE97</f>
        <v>0</v>
      </c>
      <c r="AE95" s="408">
        <f>'Result Entry'!AF97</f>
        <v>0</v>
      </c>
      <c r="AF95" s="469" t="str">
        <f>'Result Entry'!AG97</f>
        <v/>
      </c>
      <c r="AG95" s="469" t="str">
        <f>'Result Entry'!AH97</f>
        <v/>
      </c>
      <c r="AH95" s="423" t="str">
        <f>IF('Result Entry'!$ES97="Failed","F",IF(AND('Result Entry'!$ES97="supp.",AE95&lt;36),"S",'Result Entry'!AI97))</f>
        <v/>
      </c>
      <c r="AI95" s="422">
        <f>'Result Entry'!AJ97</f>
        <v>0</v>
      </c>
      <c r="AJ95" s="195">
        <f>'Result Entry'!AK97</f>
        <v>0</v>
      </c>
      <c r="AK95" s="195">
        <f>'Result Entry'!AL97</f>
        <v>0</v>
      </c>
      <c r="AL95" s="207">
        <f>'Result Entry'!AM97</f>
        <v>0</v>
      </c>
      <c r="AM95" s="195">
        <f>'Result Entry'!AN97</f>
        <v>0</v>
      </c>
      <c r="AN95" s="207">
        <f>'Result Entry'!AO97</f>
        <v>0</v>
      </c>
      <c r="AO95" s="195">
        <f>'Result Entry'!AP97</f>
        <v>0</v>
      </c>
      <c r="AP95" s="208">
        <f>'Result Entry'!AQ97</f>
        <v>0</v>
      </c>
      <c r="AQ95" s="408">
        <f>'Result Entry'!AR97</f>
        <v>0</v>
      </c>
      <c r="AR95" s="469" t="str">
        <f>'Result Entry'!AS97</f>
        <v/>
      </c>
      <c r="AS95" s="469" t="str">
        <f>'Result Entry'!AT97</f>
        <v/>
      </c>
      <c r="AT95" s="423" t="str">
        <f>IF('Result Entry'!$ES97="Failed","F",IF(AND('Result Entry'!$ES97="supp.",AQ95&lt;36),"S",'Result Entry'!AU97))</f>
        <v/>
      </c>
      <c r="AU95" s="422">
        <f>'Result Entry'!AV97</f>
        <v>0</v>
      </c>
      <c r="AV95" s="195">
        <f>'Result Entry'!AW97</f>
        <v>0</v>
      </c>
      <c r="AW95" s="195">
        <f>'Result Entry'!AX97</f>
        <v>0</v>
      </c>
      <c r="AX95" s="207">
        <f>'Result Entry'!AY97</f>
        <v>0</v>
      </c>
      <c r="AY95" s="195">
        <f>'Result Entry'!AZ97</f>
        <v>0</v>
      </c>
      <c r="AZ95" s="207">
        <f>'Result Entry'!BA97</f>
        <v>0</v>
      </c>
      <c r="BA95" s="195">
        <f>'Result Entry'!BB97</f>
        <v>0</v>
      </c>
      <c r="BB95" s="208">
        <f>'Result Entry'!BC97</f>
        <v>0</v>
      </c>
      <c r="BC95" s="408">
        <f>'Result Entry'!BD97</f>
        <v>0</v>
      </c>
      <c r="BD95" s="469" t="str">
        <f>'Result Entry'!BE97</f>
        <v/>
      </c>
      <c r="BE95" s="469" t="str">
        <f>'Result Entry'!BF97</f>
        <v/>
      </c>
      <c r="BF95" s="423" t="str">
        <f>IF('Result Entry'!$ES97="Failed","F",IF(AND('Result Entry'!$ES97="supp.",BC95&lt;36),"S",'Result Entry'!BG97))</f>
        <v/>
      </c>
      <c r="BG95" s="422">
        <f>'Result Entry'!BH97</f>
        <v>0</v>
      </c>
      <c r="BH95" s="195">
        <f>'Result Entry'!BI97</f>
        <v>0</v>
      </c>
      <c r="BI95" s="195">
        <f>'Result Entry'!BJ97</f>
        <v>0</v>
      </c>
      <c r="BJ95" s="207">
        <f>'Result Entry'!BK97</f>
        <v>0</v>
      </c>
      <c r="BK95" s="195">
        <f>'Result Entry'!BL97</f>
        <v>0</v>
      </c>
      <c r="BL95" s="207">
        <f>'Result Entry'!BM97</f>
        <v>0</v>
      </c>
      <c r="BM95" s="195">
        <f>'Result Entry'!BN97</f>
        <v>0</v>
      </c>
      <c r="BN95" s="208">
        <f>'Result Entry'!BO97</f>
        <v>0</v>
      </c>
      <c r="BO95" s="408">
        <f>'Result Entry'!BP97</f>
        <v>0</v>
      </c>
      <c r="BP95" s="469" t="str">
        <f>'Result Entry'!BQ97</f>
        <v/>
      </c>
      <c r="BQ95" s="469" t="str">
        <f>'Result Entry'!BR97</f>
        <v/>
      </c>
      <c r="BR95" s="423" t="str">
        <f>IF('Result Entry'!$ES97="Failed","F",IF(AND('Result Entry'!$ES97="supp.",BO95&lt;36),"S",'Result Entry'!BS97))</f>
        <v/>
      </c>
      <c r="BS95" s="422">
        <f>'Result Entry'!BT97</f>
        <v>0</v>
      </c>
      <c r="BT95" s="195">
        <f>'Result Entry'!BU97</f>
        <v>0</v>
      </c>
      <c r="BU95" s="195">
        <f>'Result Entry'!BV97</f>
        <v>0</v>
      </c>
      <c r="BV95" s="207">
        <f>'Result Entry'!BW97</f>
        <v>0</v>
      </c>
      <c r="BW95" s="195">
        <f>'Result Entry'!BX97</f>
        <v>0</v>
      </c>
      <c r="BX95" s="207">
        <f>'Result Entry'!BY97</f>
        <v>0</v>
      </c>
      <c r="BY95" s="195">
        <f>'Result Entry'!BZ97</f>
        <v>0</v>
      </c>
      <c r="BZ95" s="208">
        <f>'Result Entry'!CA97</f>
        <v>0</v>
      </c>
      <c r="CA95" s="408">
        <f>'Result Entry'!CB97</f>
        <v>0</v>
      </c>
      <c r="CB95" s="469" t="str">
        <f>'Result Entry'!CC97</f>
        <v/>
      </c>
      <c r="CC95" s="469" t="str">
        <f>'Result Entry'!CD97</f>
        <v/>
      </c>
      <c r="CD95" s="423" t="str">
        <f>IF('Result Entry'!$ES97="Failed","F",IF(AND('Result Entry'!$ES97="supp.",CA95&lt;36),"S",'Result Entry'!CE97))</f>
        <v/>
      </c>
      <c r="CE95" s="194">
        <f>'Result Entry'!CF97</f>
        <v>0</v>
      </c>
      <c r="CF95" s="415">
        <f>'Result Entry'!CG97</f>
        <v>0</v>
      </c>
      <c r="CG95" s="195">
        <f>'Result Entry'!CH97</f>
        <v>0</v>
      </c>
      <c r="CH95" s="207">
        <f>'Result Entry'!CI97</f>
        <v>0</v>
      </c>
      <c r="CI95" s="207">
        <f>'Result Entry'!CJ97</f>
        <v>0</v>
      </c>
      <c r="CJ95" s="195">
        <f>'Result Entry'!CK97</f>
        <v>0</v>
      </c>
      <c r="CK95" s="195">
        <f>'Result Entry'!CL97</f>
        <v>0</v>
      </c>
      <c r="CL95" s="207">
        <f>'Result Entry'!CM97</f>
        <v>0</v>
      </c>
      <c r="CM95" s="195">
        <f>'Result Entry'!CN97</f>
        <v>0</v>
      </c>
      <c r="CN95" s="195">
        <f>'Result Entry'!CO97</f>
        <v>0</v>
      </c>
      <c r="CO95" s="208">
        <f>'Result Entry'!CP97</f>
        <v>0</v>
      </c>
      <c r="CP95" s="208">
        <f>'Result Entry'!CQ97</f>
        <v>0</v>
      </c>
      <c r="CQ95" s="212" t="str">
        <f>'Result Entry'!CR97</f>
        <v/>
      </c>
      <c r="CR95" s="194">
        <f>'Result Entry'!CS97</f>
        <v>0</v>
      </c>
      <c r="CS95" s="415">
        <f>'Result Entry'!CT97</f>
        <v>0</v>
      </c>
      <c r="CT95" s="454">
        <f>'Result Entry'!CU97</f>
        <v>0</v>
      </c>
      <c r="CU95" s="195">
        <f>'Result Entry'!CV97</f>
        <v>0</v>
      </c>
      <c r="CV95" s="195">
        <f>'Result Entry'!CW97</f>
        <v>0</v>
      </c>
      <c r="CW95" s="207">
        <f>'Result Entry'!CX97</f>
        <v>0</v>
      </c>
      <c r="CX95" s="195">
        <f>'Result Entry'!CY97</f>
        <v>0</v>
      </c>
      <c r="CY95" s="195">
        <f>'Result Entry'!CZ97</f>
        <v>0</v>
      </c>
      <c r="CZ95" s="195" t="str">
        <f>'Result Entry'!DA97</f>
        <v/>
      </c>
      <c r="DA95" s="195">
        <f>'Result Entry'!DB97</f>
        <v>0</v>
      </c>
      <c r="DB95" s="207">
        <f>'Result Entry'!DC97</f>
        <v>0</v>
      </c>
      <c r="DC95" s="207">
        <f>'Result Entry'!DD97</f>
        <v>0</v>
      </c>
      <c r="DD95" s="195">
        <f>'Result Entry'!DE97</f>
        <v>0</v>
      </c>
      <c r="DE95" s="195">
        <f>'Result Entry'!DF97</f>
        <v>0</v>
      </c>
      <c r="DF95" s="207">
        <f>'Result Entry'!DG97</f>
        <v>0</v>
      </c>
      <c r="DG95" s="195">
        <f>'Result Entry'!DH97</f>
        <v>0</v>
      </c>
      <c r="DH95" s="195">
        <f>'Result Entry'!DI97</f>
        <v>0</v>
      </c>
      <c r="DI95" s="207">
        <f>'Result Entry'!DJ97</f>
        <v>0</v>
      </c>
      <c r="DJ95" s="207">
        <f>'Result Entry'!DK97</f>
        <v>0</v>
      </c>
      <c r="DK95" s="207">
        <f>'Result Entry'!DL97</f>
        <v>0</v>
      </c>
      <c r="DL95" s="208">
        <f>'Result Entry'!DM97</f>
        <v>0</v>
      </c>
      <c r="DM95" s="208">
        <f>'Result Entry'!DN97</f>
        <v>0</v>
      </c>
      <c r="DN95" s="212" t="str">
        <f>'Result Entry'!DO97</f>
        <v/>
      </c>
      <c r="DO95" s="194">
        <f>'Result Entry'!DP97</f>
        <v>0</v>
      </c>
      <c r="DP95" s="195">
        <f>'Result Entry'!DQ97</f>
        <v>0</v>
      </c>
      <c r="DQ95" s="195">
        <f>'Result Entry'!DR97</f>
        <v>0</v>
      </c>
      <c r="DR95" s="195">
        <f>'Result Entry'!DS97</f>
        <v>0</v>
      </c>
      <c r="DS95" s="195">
        <f>'Result Entry'!DT97</f>
        <v>0</v>
      </c>
      <c r="DT95" s="209" t="str">
        <f>'Result Entry'!DU97</f>
        <v/>
      </c>
      <c r="DU95" s="194">
        <f>'Result Entry'!DV97</f>
        <v>0</v>
      </c>
      <c r="DV95" s="195">
        <f>'Result Entry'!DW97</f>
        <v>0</v>
      </c>
      <c r="DW95" s="195">
        <f>'Result Entry'!DX97</f>
        <v>0</v>
      </c>
      <c r="DX95" s="195">
        <f>'Result Entry'!DY97</f>
        <v>0</v>
      </c>
      <c r="DY95" s="195">
        <f>'Result Entry'!DZ97</f>
        <v>0</v>
      </c>
      <c r="DZ95" s="197" t="str">
        <f>'Result Entry'!EA97</f>
        <v/>
      </c>
      <c r="EA95" s="194">
        <f>'Result Entry'!EB97</f>
        <v>0</v>
      </c>
      <c r="EB95" s="195">
        <f>'Result Entry'!EC97</f>
        <v>0</v>
      </c>
      <c r="EC95" s="207">
        <f>'Result Entry'!ED97</f>
        <v>0</v>
      </c>
      <c r="ED95" s="195">
        <f>'Result Entry'!EE97</f>
        <v>0</v>
      </c>
      <c r="EE95" s="207">
        <f>'Result Entry'!EF97</f>
        <v>0</v>
      </c>
      <c r="EF95" s="195">
        <f>'Result Entry'!EG97</f>
        <v>0</v>
      </c>
      <c r="EG95" s="195">
        <f>'Result Entry'!EH97</f>
        <v>0</v>
      </c>
      <c r="EH95" s="207">
        <f>'Result Entry'!EI97</f>
        <v>0</v>
      </c>
      <c r="EI95" s="208">
        <f>'Result Entry'!EJ97</f>
        <v>0</v>
      </c>
      <c r="EJ95" s="212" t="str">
        <f>'Result Entry'!EK97</f>
        <v/>
      </c>
      <c r="EK95" s="194">
        <f>'Result Entry'!EL97</f>
        <v>0</v>
      </c>
      <c r="EL95" s="195">
        <f>'Result Entry'!EM97</f>
        <v>0</v>
      </c>
      <c r="EM95" s="198" t="str">
        <f>'Result Entry'!EN97</f>
        <v/>
      </c>
      <c r="EN95" s="194" t="str">
        <f>'Result Entry'!EO97</f>
        <v/>
      </c>
      <c r="EO95" s="195" t="str">
        <f>'Result Entry'!EP97</f>
        <v/>
      </c>
      <c r="EP95" s="199" t="str">
        <f>'Result Entry'!EQ97</f>
        <v/>
      </c>
      <c r="EQ95" s="195" t="str">
        <f>'Result Entry'!ER97</f>
        <v/>
      </c>
      <c r="ER95" s="195" t="str">
        <f>'Result Entry'!ES97</f>
        <v/>
      </c>
      <c r="ES95" s="195" t="str">
        <f>'Result Entry'!ET97</f>
        <v/>
      </c>
      <c r="ET95" s="196" t="str">
        <f>'Result Entry'!EU97</f>
        <v/>
      </c>
      <c r="EU95" s="200" t="str">
        <f>'Result Entry'!EX97</f>
        <v/>
      </c>
    </row>
    <row r="96" spans="1:151" s="201" customFormat="1" ht="17.25" customHeight="1">
      <c r="A96" s="1267"/>
      <c r="B96" s="194">
        <f t="shared" si="2"/>
        <v>0</v>
      </c>
      <c r="C96" s="195">
        <f>'Result Entry'!D98</f>
        <v>0</v>
      </c>
      <c r="D96" s="195">
        <f>'Result Entry'!E98</f>
        <v>0</v>
      </c>
      <c r="E96" s="195">
        <f>'Result Entry'!F98</f>
        <v>0</v>
      </c>
      <c r="F96" s="195">
        <f>'Result Entry'!G98</f>
        <v>0</v>
      </c>
      <c r="G96" s="195">
        <f>'Result Entry'!H98</f>
        <v>0</v>
      </c>
      <c r="H96" s="195">
        <f>'Result Entry'!I98</f>
        <v>0</v>
      </c>
      <c r="I96" s="195">
        <f>'Result Entry'!J98</f>
        <v>0</v>
      </c>
      <c r="J96" s="413">
        <f>'Result Entry'!K98</f>
        <v>0</v>
      </c>
      <c r="K96" s="422">
        <f>'Result Entry'!L98</f>
        <v>0</v>
      </c>
      <c r="L96" s="195">
        <f>'Result Entry'!M98</f>
        <v>0</v>
      </c>
      <c r="M96" s="195">
        <f>'Result Entry'!N98</f>
        <v>0</v>
      </c>
      <c r="N96" s="207">
        <f>'Result Entry'!O98</f>
        <v>0</v>
      </c>
      <c r="O96" s="195">
        <f>'Result Entry'!P98</f>
        <v>0</v>
      </c>
      <c r="P96" s="207">
        <f>'Result Entry'!Q98</f>
        <v>0</v>
      </c>
      <c r="Q96" s="195">
        <f>'Result Entry'!R98</f>
        <v>0</v>
      </c>
      <c r="R96" s="208">
        <f>'Result Entry'!S98</f>
        <v>0</v>
      </c>
      <c r="S96" s="408">
        <f>'Result Entry'!T98</f>
        <v>0</v>
      </c>
      <c r="T96" s="469" t="str">
        <f>'Result Entry'!U98</f>
        <v/>
      </c>
      <c r="U96" s="469" t="str">
        <f>'Result Entry'!V98</f>
        <v/>
      </c>
      <c r="V96" s="423" t="str">
        <f>IF('Result Entry'!$ES98="Failed","F",IF(AND('Result Entry'!$ES98="supp.",S96&lt;36),"S",'Result Entry'!W98))</f>
        <v/>
      </c>
      <c r="W96" s="422">
        <f>'Result Entry'!X98</f>
        <v>0</v>
      </c>
      <c r="X96" s="195">
        <f>'Result Entry'!Y98</f>
        <v>0</v>
      </c>
      <c r="Y96" s="195">
        <f>'Result Entry'!Z98</f>
        <v>0</v>
      </c>
      <c r="Z96" s="207">
        <f>'Result Entry'!AA98</f>
        <v>0</v>
      </c>
      <c r="AA96" s="195">
        <f>'Result Entry'!AB98</f>
        <v>0</v>
      </c>
      <c r="AB96" s="207">
        <f>'Result Entry'!AC98</f>
        <v>0</v>
      </c>
      <c r="AC96" s="195">
        <f>'Result Entry'!AD98</f>
        <v>0</v>
      </c>
      <c r="AD96" s="208">
        <f>'Result Entry'!AE98</f>
        <v>0</v>
      </c>
      <c r="AE96" s="408">
        <f>'Result Entry'!AF98</f>
        <v>0</v>
      </c>
      <c r="AF96" s="469" t="str">
        <f>'Result Entry'!AG98</f>
        <v/>
      </c>
      <c r="AG96" s="469" t="str">
        <f>'Result Entry'!AH98</f>
        <v/>
      </c>
      <c r="AH96" s="423" t="str">
        <f>IF('Result Entry'!$ES98="Failed","F",IF(AND('Result Entry'!$ES98="supp.",AE96&lt;36),"S",'Result Entry'!AI98))</f>
        <v/>
      </c>
      <c r="AI96" s="422">
        <f>'Result Entry'!AJ98</f>
        <v>0</v>
      </c>
      <c r="AJ96" s="195">
        <f>'Result Entry'!AK98</f>
        <v>0</v>
      </c>
      <c r="AK96" s="195">
        <f>'Result Entry'!AL98</f>
        <v>0</v>
      </c>
      <c r="AL96" s="207">
        <f>'Result Entry'!AM98</f>
        <v>0</v>
      </c>
      <c r="AM96" s="195">
        <f>'Result Entry'!AN98</f>
        <v>0</v>
      </c>
      <c r="AN96" s="207">
        <f>'Result Entry'!AO98</f>
        <v>0</v>
      </c>
      <c r="AO96" s="195">
        <f>'Result Entry'!AP98</f>
        <v>0</v>
      </c>
      <c r="AP96" s="208">
        <f>'Result Entry'!AQ98</f>
        <v>0</v>
      </c>
      <c r="AQ96" s="408">
        <f>'Result Entry'!AR98</f>
        <v>0</v>
      </c>
      <c r="AR96" s="469" t="str">
        <f>'Result Entry'!AS98</f>
        <v/>
      </c>
      <c r="AS96" s="469" t="str">
        <f>'Result Entry'!AT98</f>
        <v/>
      </c>
      <c r="AT96" s="423" t="str">
        <f>IF('Result Entry'!$ES98="Failed","F",IF(AND('Result Entry'!$ES98="supp.",AQ96&lt;36),"S",'Result Entry'!AU98))</f>
        <v/>
      </c>
      <c r="AU96" s="422">
        <f>'Result Entry'!AV98</f>
        <v>0</v>
      </c>
      <c r="AV96" s="195">
        <f>'Result Entry'!AW98</f>
        <v>0</v>
      </c>
      <c r="AW96" s="195">
        <f>'Result Entry'!AX98</f>
        <v>0</v>
      </c>
      <c r="AX96" s="207">
        <f>'Result Entry'!AY98</f>
        <v>0</v>
      </c>
      <c r="AY96" s="195">
        <f>'Result Entry'!AZ98</f>
        <v>0</v>
      </c>
      <c r="AZ96" s="207">
        <f>'Result Entry'!BA98</f>
        <v>0</v>
      </c>
      <c r="BA96" s="195">
        <f>'Result Entry'!BB98</f>
        <v>0</v>
      </c>
      <c r="BB96" s="208">
        <f>'Result Entry'!BC98</f>
        <v>0</v>
      </c>
      <c r="BC96" s="408">
        <f>'Result Entry'!BD98</f>
        <v>0</v>
      </c>
      <c r="BD96" s="469" t="str">
        <f>'Result Entry'!BE98</f>
        <v/>
      </c>
      <c r="BE96" s="469" t="str">
        <f>'Result Entry'!BF98</f>
        <v/>
      </c>
      <c r="BF96" s="423" t="str">
        <f>IF('Result Entry'!$ES98="Failed","F",IF(AND('Result Entry'!$ES98="supp.",BC96&lt;36),"S",'Result Entry'!BG98))</f>
        <v/>
      </c>
      <c r="BG96" s="422">
        <f>'Result Entry'!BH98</f>
        <v>0</v>
      </c>
      <c r="BH96" s="195">
        <f>'Result Entry'!BI98</f>
        <v>0</v>
      </c>
      <c r="BI96" s="195">
        <f>'Result Entry'!BJ98</f>
        <v>0</v>
      </c>
      <c r="BJ96" s="207">
        <f>'Result Entry'!BK98</f>
        <v>0</v>
      </c>
      <c r="BK96" s="195">
        <f>'Result Entry'!BL98</f>
        <v>0</v>
      </c>
      <c r="BL96" s="207">
        <f>'Result Entry'!BM98</f>
        <v>0</v>
      </c>
      <c r="BM96" s="195">
        <f>'Result Entry'!BN98</f>
        <v>0</v>
      </c>
      <c r="BN96" s="208">
        <f>'Result Entry'!BO98</f>
        <v>0</v>
      </c>
      <c r="BO96" s="408">
        <f>'Result Entry'!BP98</f>
        <v>0</v>
      </c>
      <c r="BP96" s="469" t="str">
        <f>'Result Entry'!BQ98</f>
        <v/>
      </c>
      <c r="BQ96" s="469" t="str">
        <f>'Result Entry'!BR98</f>
        <v/>
      </c>
      <c r="BR96" s="423" t="str">
        <f>IF('Result Entry'!$ES98="Failed","F",IF(AND('Result Entry'!$ES98="supp.",BO96&lt;36),"S",'Result Entry'!BS98))</f>
        <v/>
      </c>
      <c r="BS96" s="422">
        <f>'Result Entry'!BT98</f>
        <v>0</v>
      </c>
      <c r="BT96" s="195">
        <f>'Result Entry'!BU98</f>
        <v>0</v>
      </c>
      <c r="BU96" s="195">
        <f>'Result Entry'!BV98</f>
        <v>0</v>
      </c>
      <c r="BV96" s="207">
        <f>'Result Entry'!BW98</f>
        <v>0</v>
      </c>
      <c r="BW96" s="195">
        <f>'Result Entry'!BX98</f>
        <v>0</v>
      </c>
      <c r="BX96" s="207">
        <f>'Result Entry'!BY98</f>
        <v>0</v>
      </c>
      <c r="BY96" s="195">
        <f>'Result Entry'!BZ98</f>
        <v>0</v>
      </c>
      <c r="BZ96" s="208">
        <f>'Result Entry'!CA98</f>
        <v>0</v>
      </c>
      <c r="CA96" s="408">
        <f>'Result Entry'!CB98</f>
        <v>0</v>
      </c>
      <c r="CB96" s="469" t="str">
        <f>'Result Entry'!CC98</f>
        <v/>
      </c>
      <c r="CC96" s="469" t="str">
        <f>'Result Entry'!CD98</f>
        <v/>
      </c>
      <c r="CD96" s="423" t="str">
        <f>IF('Result Entry'!$ES98="Failed","F",IF(AND('Result Entry'!$ES98="supp.",CA96&lt;36),"S",'Result Entry'!CE98))</f>
        <v/>
      </c>
      <c r="CE96" s="194">
        <f>'Result Entry'!CF98</f>
        <v>0</v>
      </c>
      <c r="CF96" s="415">
        <f>'Result Entry'!CG98</f>
        <v>0</v>
      </c>
      <c r="CG96" s="195">
        <f>'Result Entry'!CH98</f>
        <v>0</v>
      </c>
      <c r="CH96" s="207">
        <f>'Result Entry'!CI98</f>
        <v>0</v>
      </c>
      <c r="CI96" s="207">
        <f>'Result Entry'!CJ98</f>
        <v>0</v>
      </c>
      <c r="CJ96" s="195">
        <f>'Result Entry'!CK98</f>
        <v>0</v>
      </c>
      <c r="CK96" s="195">
        <f>'Result Entry'!CL98</f>
        <v>0</v>
      </c>
      <c r="CL96" s="207">
        <f>'Result Entry'!CM98</f>
        <v>0</v>
      </c>
      <c r="CM96" s="195">
        <f>'Result Entry'!CN98</f>
        <v>0</v>
      </c>
      <c r="CN96" s="195">
        <f>'Result Entry'!CO98</f>
        <v>0</v>
      </c>
      <c r="CO96" s="208">
        <f>'Result Entry'!CP98</f>
        <v>0</v>
      </c>
      <c r="CP96" s="208">
        <f>'Result Entry'!CQ98</f>
        <v>0</v>
      </c>
      <c r="CQ96" s="212" t="str">
        <f>'Result Entry'!CR98</f>
        <v/>
      </c>
      <c r="CR96" s="194">
        <f>'Result Entry'!CS98</f>
        <v>0</v>
      </c>
      <c r="CS96" s="415">
        <f>'Result Entry'!CT98</f>
        <v>0</v>
      </c>
      <c r="CT96" s="454">
        <f>'Result Entry'!CU98</f>
        <v>0</v>
      </c>
      <c r="CU96" s="195">
        <f>'Result Entry'!CV98</f>
        <v>0</v>
      </c>
      <c r="CV96" s="195">
        <f>'Result Entry'!CW98</f>
        <v>0</v>
      </c>
      <c r="CW96" s="207">
        <f>'Result Entry'!CX98</f>
        <v>0</v>
      </c>
      <c r="CX96" s="195">
        <f>'Result Entry'!CY98</f>
        <v>0</v>
      </c>
      <c r="CY96" s="195">
        <f>'Result Entry'!CZ98</f>
        <v>0</v>
      </c>
      <c r="CZ96" s="195" t="str">
        <f>'Result Entry'!DA98</f>
        <v/>
      </c>
      <c r="DA96" s="195">
        <f>'Result Entry'!DB98</f>
        <v>0</v>
      </c>
      <c r="DB96" s="207">
        <f>'Result Entry'!DC98</f>
        <v>0</v>
      </c>
      <c r="DC96" s="207">
        <f>'Result Entry'!DD98</f>
        <v>0</v>
      </c>
      <c r="DD96" s="195">
        <f>'Result Entry'!DE98</f>
        <v>0</v>
      </c>
      <c r="DE96" s="195">
        <f>'Result Entry'!DF98</f>
        <v>0</v>
      </c>
      <c r="DF96" s="207">
        <f>'Result Entry'!DG98</f>
        <v>0</v>
      </c>
      <c r="DG96" s="195">
        <f>'Result Entry'!DH98</f>
        <v>0</v>
      </c>
      <c r="DH96" s="195">
        <f>'Result Entry'!DI98</f>
        <v>0</v>
      </c>
      <c r="DI96" s="207">
        <f>'Result Entry'!DJ98</f>
        <v>0</v>
      </c>
      <c r="DJ96" s="207">
        <f>'Result Entry'!DK98</f>
        <v>0</v>
      </c>
      <c r="DK96" s="207">
        <f>'Result Entry'!DL98</f>
        <v>0</v>
      </c>
      <c r="DL96" s="208">
        <f>'Result Entry'!DM98</f>
        <v>0</v>
      </c>
      <c r="DM96" s="208">
        <f>'Result Entry'!DN98</f>
        <v>0</v>
      </c>
      <c r="DN96" s="212" t="str">
        <f>'Result Entry'!DO98</f>
        <v/>
      </c>
      <c r="DO96" s="194">
        <f>'Result Entry'!DP98</f>
        <v>0</v>
      </c>
      <c r="DP96" s="195">
        <f>'Result Entry'!DQ98</f>
        <v>0</v>
      </c>
      <c r="DQ96" s="195">
        <f>'Result Entry'!DR98</f>
        <v>0</v>
      </c>
      <c r="DR96" s="195">
        <f>'Result Entry'!DS98</f>
        <v>0</v>
      </c>
      <c r="DS96" s="195">
        <f>'Result Entry'!DT98</f>
        <v>0</v>
      </c>
      <c r="DT96" s="209" t="str">
        <f>'Result Entry'!DU98</f>
        <v/>
      </c>
      <c r="DU96" s="194">
        <f>'Result Entry'!DV98</f>
        <v>0</v>
      </c>
      <c r="DV96" s="195">
        <f>'Result Entry'!DW98</f>
        <v>0</v>
      </c>
      <c r="DW96" s="195">
        <f>'Result Entry'!DX98</f>
        <v>0</v>
      </c>
      <c r="DX96" s="195">
        <f>'Result Entry'!DY98</f>
        <v>0</v>
      </c>
      <c r="DY96" s="195">
        <f>'Result Entry'!DZ98</f>
        <v>0</v>
      </c>
      <c r="DZ96" s="197" t="str">
        <f>'Result Entry'!EA98</f>
        <v/>
      </c>
      <c r="EA96" s="194">
        <f>'Result Entry'!EB98</f>
        <v>0</v>
      </c>
      <c r="EB96" s="195">
        <f>'Result Entry'!EC98</f>
        <v>0</v>
      </c>
      <c r="EC96" s="207">
        <f>'Result Entry'!ED98</f>
        <v>0</v>
      </c>
      <c r="ED96" s="195">
        <f>'Result Entry'!EE98</f>
        <v>0</v>
      </c>
      <c r="EE96" s="207">
        <f>'Result Entry'!EF98</f>
        <v>0</v>
      </c>
      <c r="EF96" s="195">
        <f>'Result Entry'!EG98</f>
        <v>0</v>
      </c>
      <c r="EG96" s="195">
        <f>'Result Entry'!EH98</f>
        <v>0</v>
      </c>
      <c r="EH96" s="207">
        <f>'Result Entry'!EI98</f>
        <v>0</v>
      </c>
      <c r="EI96" s="208">
        <f>'Result Entry'!EJ98</f>
        <v>0</v>
      </c>
      <c r="EJ96" s="212" t="str">
        <f>'Result Entry'!EK98</f>
        <v/>
      </c>
      <c r="EK96" s="194">
        <f>'Result Entry'!EL98</f>
        <v>0</v>
      </c>
      <c r="EL96" s="195">
        <f>'Result Entry'!EM98</f>
        <v>0</v>
      </c>
      <c r="EM96" s="198" t="str">
        <f>'Result Entry'!EN98</f>
        <v/>
      </c>
      <c r="EN96" s="194" t="str">
        <f>'Result Entry'!EO98</f>
        <v/>
      </c>
      <c r="EO96" s="195" t="str">
        <f>'Result Entry'!EP98</f>
        <v/>
      </c>
      <c r="EP96" s="199" t="str">
        <f>'Result Entry'!EQ98</f>
        <v/>
      </c>
      <c r="EQ96" s="195" t="str">
        <f>'Result Entry'!ER98</f>
        <v/>
      </c>
      <c r="ER96" s="195" t="str">
        <f>'Result Entry'!ES98</f>
        <v/>
      </c>
      <c r="ES96" s="195" t="str">
        <f>'Result Entry'!ET98</f>
        <v/>
      </c>
      <c r="ET96" s="196" t="str">
        <f>'Result Entry'!EU98</f>
        <v/>
      </c>
      <c r="EU96" s="200" t="str">
        <f>'Result Entry'!EX98</f>
        <v/>
      </c>
    </row>
    <row r="97" spans="1:151" s="201" customFormat="1" ht="17.25" customHeight="1">
      <c r="A97" s="1267"/>
      <c r="B97" s="194">
        <f t="shared" si="2"/>
        <v>0</v>
      </c>
      <c r="C97" s="195">
        <f>'Result Entry'!D99</f>
        <v>0</v>
      </c>
      <c r="D97" s="195">
        <f>'Result Entry'!E99</f>
        <v>0</v>
      </c>
      <c r="E97" s="195">
        <f>'Result Entry'!F99</f>
        <v>0</v>
      </c>
      <c r="F97" s="195">
        <f>'Result Entry'!G99</f>
        <v>0</v>
      </c>
      <c r="G97" s="195">
        <f>'Result Entry'!H99</f>
        <v>0</v>
      </c>
      <c r="H97" s="195">
        <f>'Result Entry'!I99</f>
        <v>0</v>
      </c>
      <c r="I97" s="195">
        <f>'Result Entry'!J99</f>
        <v>0</v>
      </c>
      <c r="J97" s="413">
        <f>'Result Entry'!K99</f>
        <v>0</v>
      </c>
      <c r="K97" s="422">
        <f>'Result Entry'!L99</f>
        <v>0</v>
      </c>
      <c r="L97" s="195">
        <f>'Result Entry'!M99</f>
        <v>0</v>
      </c>
      <c r="M97" s="195">
        <f>'Result Entry'!N99</f>
        <v>0</v>
      </c>
      <c r="N97" s="207">
        <f>'Result Entry'!O99</f>
        <v>0</v>
      </c>
      <c r="O97" s="195">
        <f>'Result Entry'!P99</f>
        <v>0</v>
      </c>
      <c r="P97" s="207">
        <f>'Result Entry'!Q99</f>
        <v>0</v>
      </c>
      <c r="Q97" s="195">
        <f>'Result Entry'!R99</f>
        <v>0</v>
      </c>
      <c r="R97" s="208">
        <f>'Result Entry'!S99</f>
        <v>0</v>
      </c>
      <c r="S97" s="408">
        <f>'Result Entry'!T99</f>
        <v>0</v>
      </c>
      <c r="T97" s="469" t="str">
        <f>'Result Entry'!U99</f>
        <v/>
      </c>
      <c r="U97" s="469" t="str">
        <f>'Result Entry'!V99</f>
        <v/>
      </c>
      <c r="V97" s="423" t="str">
        <f>IF('Result Entry'!$ES99="Failed","F",IF(AND('Result Entry'!$ES99="supp.",S97&lt;36),"S",'Result Entry'!W99))</f>
        <v/>
      </c>
      <c r="W97" s="422">
        <f>'Result Entry'!X99</f>
        <v>0</v>
      </c>
      <c r="X97" s="195">
        <f>'Result Entry'!Y99</f>
        <v>0</v>
      </c>
      <c r="Y97" s="195">
        <f>'Result Entry'!Z99</f>
        <v>0</v>
      </c>
      <c r="Z97" s="207">
        <f>'Result Entry'!AA99</f>
        <v>0</v>
      </c>
      <c r="AA97" s="195">
        <f>'Result Entry'!AB99</f>
        <v>0</v>
      </c>
      <c r="AB97" s="207">
        <f>'Result Entry'!AC99</f>
        <v>0</v>
      </c>
      <c r="AC97" s="195">
        <f>'Result Entry'!AD99</f>
        <v>0</v>
      </c>
      <c r="AD97" s="208">
        <f>'Result Entry'!AE99</f>
        <v>0</v>
      </c>
      <c r="AE97" s="408">
        <f>'Result Entry'!AF99</f>
        <v>0</v>
      </c>
      <c r="AF97" s="469" t="str">
        <f>'Result Entry'!AG99</f>
        <v/>
      </c>
      <c r="AG97" s="469" t="str">
        <f>'Result Entry'!AH99</f>
        <v/>
      </c>
      <c r="AH97" s="423" t="str">
        <f>IF('Result Entry'!$ES99="Failed","F",IF(AND('Result Entry'!$ES99="supp.",AE97&lt;36),"S",'Result Entry'!AI99))</f>
        <v/>
      </c>
      <c r="AI97" s="422">
        <f>'Result Entry'!AJ99</f>
        <v>0</v>
      </c>
      <c r="AJ97" s="195">
        <f>'Result Entry'!AK99</f>
        <v>0</v>
      </c>
      <c r="AK97" s="195">
        <f>'Result Entry'!AL99</f>
        <v>0</v>
      </c>
      <c r="AL97" s="207">
        <f>'Result Entry'!AM99</f>
        <v>0</v>
      </c>
      <c r="AM97" s="195">
        <f>'Result Entry'!AN99</f>
        <v>0</v>
      </c>
      <c r="AN97" s="207">
        <f>'Result Entry'!AO99</f>
        <v>0</v>
      </c>
      <c r="AO97" s="195">
        <f>'Result Entry'!AP99</f>
        <v>0</v>
      </c>
      <c r="AP97" s="208">
        <f>'Result Entry'!AQ99</f>
        <v>0</v>
      </c>
      <c r="AQ97" s="408">
        <f>'Result Entry'!AR99</f>
        <v>0</v>
      </c>
      <c r="AR97" s="469" t="str">
        <f>'Result Entry'!AS99</f>
        <v/>
      </c>
      <c r="AS97" s="469" t="str">
        <f>'Result Entry'!AT99</f>
        <v/>
      </c>
      <c r="AT97" s="423" t="str">
        <f>IF('Result Entry'!$ES99="Failed","F",IF(AND('Result Entry'!$ES99="supp.",AQ97&lt;36),"S",'Result Entry'!AU99))</f>
        <v/>
      </c>
      <c r="AU97" s="422">
        <f>'Result Entry'!AV99</f>
        <v>0</v>
      </c>
      <c r="AV97" s="195">
        <f>'Result Entry'!AW99</f>
        <v>0</v>
      </c>
      <c r="AW97" s="195">
        <f>'Result Entry'!AX99</f>
        <v>0</v>
      </c>
      <c r="AX97" s="207">
        <f>'Result Entry'!AY99</f>
        <v>0</v>
      </c>
      <c r="AY97" s="195">
        <f>'Result Entry'!AZ99</f>
        <v>0</v>
      </c>
      <c r="AZ97" s="207">
        <f>'Result Entry'!BA99</f>
        <v>0</v>
      </c>
      <c r="BA97" s="195">
        <f>'Result Entry'!BB99</f>
        <v>0</v>
      </c>
      <c r="BB97" s="208">
        <f>'Result Entry'!BC99</f>
        <v>0</v>
      </c>
      <c r="BC97" s="408">
        <f>'Result Entry'!BD99</f>
        <v>0</v>
      </c>
      <c r="BD97" s="469" t="str">
        <f>'Result Entry'!BE99</f>
        <v/>
      </c>
      <c r="BE97" s="469" t="str">
        <f>'Result Entry'!BF99</f>
        <v/>
      </c>
      <c r="BF97" s="423" t="str">
        <f>IF('Result Entry'!$ES99="Failed","F",IF(AND('Result Entry'!$ES99="supp.",BC97&lt;36),"S",'Result Entry'!BG99))</f>
        <v/>
      </c>
      <c r="BG97" s="422">
        <f>'Result Entry'!BH99</f>
        <v>0</v>
      </c>
      <c r="BH97" s="195">
        <f>'Result Entry'!BI99</f>
        <v>0</v>
      </c>
      <c r="BI97" s="195">
        <f>'Result Entry'!BJ99</f>
        <v>0</v>
      </c>
      <c r="BJ97" s="207">
        <f>'Result Entry'!BK99</f>
        <v>0</v>
      </c>
      <c r="BK97" s="195">
        <f>'Result Entry'!BL99</f>
        <v>0</v>
      </c>
      <c r="BL97" s="207">
        <f>'Result Entry'!BM99</f>
        <v>0</v>
      </c>
      <c r="BM97" s="195">
        <f>'Result Entry'!BN99</f>
        <v>0</v>
      </c>
      <c r="BN97" s="208">
        <f>'Result Entry'!BO99</f>
        <v>0</v>
      </c>
      <c r="BO97" s="408">
        <f>'Result Entry'!BP99</f>
        <v>0</v>
      </c>
      <c r="BP97" s="469" t="str">
        <f>'Result Entry'!BQ99</f>
        <v/>
      </c>
      <c r="BQ97" s="469" t="str">
        <f>'Result Entry'!BR99</f>
        <v/>
      </c>
      <c r="BR97" s="423" t="str">
        <f>IF('Result Entry'!$ES99="Failed","F",IF(AND('Result Entry'!$ES99="supp.",BO97&lt;36),"S",'Result Entry'!BS99))</f>
        <v/>
      </c>
      <c r="BS97" s="422">
        <f>'Result Entry'!BT99</f>
        <v>0</v>
      </c>
      <c r="BT97" s="195">
        <f>'Result Entry'!BU99</f>
        <v>0</v>
      </c>
      <c r="BU97" s="195">
        <f>'Result Entry'!BV99</f>
        <v>0</v>
      </c>
      <c r="BV97" s="207">
        <f>'Result Entry'!BW99</f>
        <v>0</v>
      </c>
      <c r="BW97" s="195">
        <f>'Result Entry'!BX99</f>
        <v>0</v>
      </c>
      <c r="BX97" s="207">
        <f>'Result Entry'!BY99</f>
        <v>0</v>
      </c>
      <c r="BY97" s="195">
        <f>'Result Entry'!BZ99</f>
        <v>0</v>
      </c>
      <c r="BZ97" s="208">
        <f>'Result Entry'!CA99</f>
        <v>0</v>
      </c>
      <c r="CA97" s="408">
        <f>'Result Entry'!CB99</f>
        <v>0</v>
      </c>
      <c r="CB97" s="469" t="str">
        <f>'Result Entry'!CC99</f>
        <v/>
      </c>
      <c r="CC97" s="469" t="str">
        <f>'Result Entry'!CD99</f>
        <v/>
      </c>
      <c r="CD97" s="423" t="str">
        <f>IF('Result Entry'!$ES99="Failed","F",IF(AND('Result Entry'!$ES99="supp.",CA97&lt;36),"S",'Result Entry'!CE99))</f>
        <v/>
      </c>
      <c r="CE97" s="194">
        <f>'Result Entry'!CF99</f>
        <v>0</v>
      </c>
      <c r="CF97" s="415">
        <f>'Result Entry'!CG99</f>
        <v>0</v>
      </c>
      <c r="CG97" s="195">
        <f>'Result Entry'!CH99</f>
        <v>0</v>
      </c>
      <c r="CH97" s="207">
        <f>'Result Entry'!CI99</f>
        <v>0</v>
      </c>
      <c r="CI97" s="207">
        <f>'Result Entry'!CJ99</f>
        <v>0</v>
      </c>
      <c r="CJ97" s="195">
        <f>'Result Entry'!CK99</f>
        <v>0</v>
      </c>
      <c r="CK97" s="195">
        <f>'Result Entry'!CL99</f>
        <v>0</v>
      </c>
      <c r="CL97" s="207">
        <f>'Result Entry'!CM99</f>
        <v>0</v>
      </c>
      <c r="CM97" s="195">
        <f>'Result Entry'!CN99</f>
        <v>0</v>
      </c>
      <c r="CN97" s="195">
        <f>'Result Entry'!CO99</f>
        <v>0</v>
      </c>
      <c r="CO97" s="208">
        <f>'Result Entry'!CP99</f>
        <v>0</v>
      </c>
      <c r="CP97" s="208">
        <f>'Result Entry'!CQ99</f>
        <v>0</v>
      </c>
      <c r="CQ97" s="212" t="str">
        <f>'Result Entry'!CR99</f>
        <v/>
      </c>
      <c r="CR97" s="194">
        <f>'Result Entry'!CS99</f>
        <v>0</v>
      </c>
      <c r="CS97" s="415">
        <f>'Result Entry'!CT99</f>
        <v>0</v>
      </c>
      <c r="CT97" s="454">
        <f>'Result Entry'!CU99</f>
        <v>0</v>
      </c>
      <c r="CU97" s="195">
        <f>'Result Entry'!CV99</f>
        <v>0</v>
      </c>
      <c r="CV97" s="195">
        <f>'Result Entry'!CW99</f>
        <v>0</v>
      </c>
      <c r="CW97" s="207">
        <f>'Result Entry'!CX99</f>
        <v>0</v>
      </c>
      <c r="CX97" s="195">
        <f>'Result Entry'!CY99</f>
        <v>0</v>
      </c>
      <c r="CY97" s="195">
        <f>'Result Entry'!CZ99</f>
        <v>0</v>
      </c>
      <c r="CZ97" s="195" t="str">
        <f>'Result Entry'!DA99</f>
        <v/>
      </c>
      <c r="DA97" s="195">
        <f>'Result Entry'!DB99</f>
        <v>0</v>
      </c>
      <c r="DB97" s="207">
        <f>'Result Entry'!DC99</f>
        <v>0</v>
      </c>
      <c r="DC97" s="207">
        <f>'Result Entry'!DD99</f>
        <v>0</v>
      </c>
      <c r="DD97" s="195">
        <f>'Result Entry'!DE99</f>
        <v>0</v>
      </c>
      <c r="DE97" s="195">
        <f>'Result Entry'!DF99</f>
        <v>0</v>
      </c>
      <c r="DF97" s="207">
        <f>'Result Entry'!DG99</f>
        <v>0</v>
      </c>
      <c r="DG97" s="195">
        <f>'Result Entry'!DH99</f>
        <v>0</v>
      </c>
      <c r="DH97" s="195">
        <f>'Result Entry'!DI99</f>
        <v>0</v>
      </c>
      <c r="DI97" s="207">
        <f>'Result Entry'!DJ99</f>
        <v>0</v>
      </c>
      <c r="DJ97" s="207">
        <f>'Result Entry'!DK99</f>
        <v>0</v>
      </c>
      <c r="DK97" s="207">
        <f>'Result Entry'!DL99</f>
        <v>0</v>
      </c>
      <c r="DL97" s="208">
        <f>'Result Entry'!DM99</f>
        <v>0</v>
      </c>
      <c r="DM97" s="208">
        <f>'Result Entry'!DN99</f>
        <v>0</v>
      </c>
      <c r="DN97" s="212" t="str">
        <f>'Result Entry'!DO99</f>
        <v/>
      </c>
      <c r="DO97" s="194">
        <f>'Result Entry'!DP99</f>
        <v>0</v>
      </c>
      <c r="DP97" s="195">
        <f>'Result Entry'!DQ99</f>
        <v>0</v>
      </c>
      <c r="DQ97" s="195">
        <f>'Result Entry'!DR99</f>
        <v>0</v>
      </c>
      <c r="DR97" s="195">
        <f>'Result Entry'!DS99</f>
        <v>0</v>
      </c>
      <c r="DS97" s="195">
        <f>'Result Entry'!DT99</f>
        <v>0</v>
      </c>
      <c r="DT97" s="209" t="str">
        <f>'Result Entry'!DU99</f>
        <v/>
      </c>
      <c r="DU97" s="194">
        <f>'Result Entry'!DV99</f>
        <v>0</v>
      </c>
      <c r="DV97" s="195">
        <f>'Result Entry'!DW99</f>
        <v>0</v>
      </c>
      <c r="DW97" s="195">
        <f>'Result Entry'!DX99</f>
        <v>0</v>
      </c>
      <c r="DX97" s="195">
        <f>'Result Entry'!DY99</f>
        <v>0</v>
      </c>
      <c r="DY97" s="195">
        <f>'Result Entry'!DZ99</f>
        <v>0</v>
      </c>
      <c r="DZ97" s="197" t="str">
        <f>'Result Entry'!EA99</f>
        <v/>
      </c>
      <c r="EA97" s="194">
        <f>'Result Entry'!EB99</f>
        <v>0</v>
      </c>
      <c r="EB97" s="195">
        <f>'Result Entry'!EC99</f>
        <v>0</v>
      </c>
      <c r="EC97" s="207">
        <f>'Result Entry'!ED99</f>
        <v>0</v>
      </c>
      <c r="ED97" s="195">
        <f>'Result Entry'!EE99</f>
        <v>0</v>
      </c>
      <c r="EE97" s="207">
        <f>'Result Entry'!EF99</f>
        <v>0</v>
      </c>
      <c r="EF97" s="195">
        <f>'Result Entry'!EG99</f>
        <v>0</v>
      </c>
      <c r="EG97" s="195">
        <f>'Result Entry'!EH99</f>
        <v>0</v>
      </c>
      <c r="EH97" s="207">
        <f>'Result Entry'!EI99</f>
        <v>0</v>
      </c>
      <c r="EI97" s="208">
        <f>'Result Entry'!EJ99</f>
        <v>0</v>
      </c>
      <c r="EJ97" s="212" t="str">
        <f>'Result Entry'!EK99</f>
        <v/>
      </c>
      <c r="EK97" s="194">
        <f>'Result Entry'!EL99</f>
        <v>0</v>
      </c>
      <c r="EL97" s="195">
        <f>'Result Entry'!EM99</f>
        <v>0</v>
      </c>
      <c r="EM97" s="198" t="str">
        <f>'Result Entry'!EN99</f>
        <v/>
      </c>
      <c r="EN97" s="194" t="str">
        <f>'Result Entry'!EO99</f>
        <v/>
      </c>
      <c r="EO97" s="195" t="str">
        <f>'Result Entry'!EP99</f>
        <v/>
      </c>
      <c r="EP97" s="199" t="str">
        <f>'Result Entry'!EQ99</f>
        <v/>
      </c>
      <c r="EQ97" s="195" t="str">
        <f>'Result Entry'!ER99</f>
        <v/>
      </c>
      <c r="ER97" s="195" t="str">
        <f>'Result Entry'!ES99</f>
        <v/>
      </c>
      <c r="ES97" s="195" t="str">
        <f>'Result Entry'!ET99</f>
        <v/>
      </c>
      <c r="ET97" s="196" t="str">
        <f>'Result Entry'!EU99</f>
        <v/>
      </c>
      <c r="EU97" s="200" t="str">
        <f>'Result Entry'!EX99</f>
        <v/>
      </c>
    </row>
    <row r="98" spans="1:151" s="201" customFormat="1" ht="17.25" customHeight="1">
      <c r="A98" s="1267"/>
      <c r="B98" s="194">
        <f t="shared" si="2"/>
        <v>0</v>
      </c>
      <c r="C98" s="195">
        <f>'Result Entry'!D100</f>
        <v>0</v>
      </c>
      <c r="D98" s="195">
        <f>'Result Entry'!E100</f>
        <v>0</v>
      </c>
      <c r="E98" s="195">
        <f>'Result Entry'!F100</f>
        <v>0</v>
      </c>
      <c r="F98" s="195">
        <f>'Result Entry'!G100</f>
        <v>0</v>
      </c>
      <c r="G98" s="195">
        <f>'Result Entry'!H100</f>
        <v>0</v>
      </c>
      <c r="H98" s="195">
        <f>'Result Entry'!I100</f>
        <v>0</v>
      </c>
      <c r="I98" s="195">
        <f>'Result Entry'!J100</f>
        <v>0</v>
      </c>
      <c r="J98" s="413">
        <f>'Result Entry'!K100</f>
        <v>0</v>
      </c>
      <c r="K98" s="422">
        <f>'Result Entry'!L100</f>
        <v>0</v>
      </c>
      <c r="L98" s="195">
        <f>'Result Entry'!M100</f>
        <v>0</v>
      </c>
      <c r="M98" s="195">
        <f>'Result Entry'!N100</f>
        <v>0</v>
      </c>
      <c r="N98" s="207">
        <f>'Result Entry'!O100</f>
        <v>0</v>
      </c>
      <c r="O98" s="195">
        <f>'Result Entry'!P100</f>
        <v>0</v>
      </c>
      <c r="P98" s="207">
        <f>'Result Entry'!Q100</f>
        <v>0</v>
      </c>
      <c r="Q98" s="195">
        <f>'Result Entry'!R100</f>
        <v>0</v>
      </c>
      <c r="R98" s="208">
        <f>'Result Entry'!S100</f>
        <v>0</v>
      </c>
      <c r="S98" s="408">
        <f>'Result Entry'!T100</f>
        <v>0</v>
      </c>
      <c r="T98" s="469" t="str">
        <f>'Result Entry'!U100</f>
        <v/>
      </c>
      <c r="U98" s="469" t="str">
        <f>'Result Entry'!V100</f>
        <v/>
      </c>
      <c r="V98" s="423" t="str">
        <f>IF('Result Entry'!$ES100="Failed","F",IF(AND('Result Entry'!$ES100="supp.",S98&lt;36),"S",'Result Entry'!W100))</f>
        <v/>
      </c>
      <c r="W98" s="422">
        <f>'Result Entry'!X100</f>
        <v>0</v>
      </c>
      <c r="X98" s="195">
        <f>'Result Entry'!Y100</f>
        <v>0</v>
      </c>
      <c r="Y98" s="195">
        <f>'Result Entry'!Z100</f>
        <v>0</v>
      </c>
      <c r="Z98" s="207">
        <f>'Result Entry'!AA100</f>
        <v>0</v>
      </c>
      <c r="AA98" s="195">
        <f>'Result Entry'!AB100</f>
        <v>0</v>
      </c>
      <c r="AB98" s="207">
        <f>'Result Entry'!AC100</f>
        <v>0</v>
      </c>
      <c r="AC98" s="195">
        <f>'Result Entry'!AD100</f>
        <v>0</v>
      </c>
      <c r="AD98" s="208">
        <f>'Result Entry'!AE100</f>
        <v>0</v>
      </c>
      <c r="AE98" s="408">
        <f>'Result Entry'!AF100</f>
        <v>0</v>
      </c>
      <c r="AF98" s="469" t="str">
        <f>'Result Entry'!AG100</f>
        <v/>
      </c>
      <c r="AG98" s="469" t="str">
        <f>'Result Entry'!AH100</f>
        <v/>
      </c>
      <c r="AH98" s="423" t="str">
        <f>IF('Result Entry'!$ES100="Failed","F",IF(AND('Result Entry'!$ES100="supp.",AE98&lt;36),"S",'Result Entry'!AI100))</f>
        <v/>
      </c>
      <c r="AI98" s="422">
        <f>'Result Entry'!AJ100</f>
        <v>0</v>
      </c>
      <c r="AJ98" s="195">
        <f>'Result Entry'!AK100</f>
        <v>0</v>
      </c>
      <c r="AK98" s="195">
        <f>'Result Entry'!AL100</f>
        <v>0</v>
      </c>
      <c r="AL98" s="207">
        <f>'Result Entry'!AM100</f>
        <v>0</v>
      </c>
      <c r="AM98" s="195">
        <f>'Result Entry'!AN100</f>
        <v>0</v>
      </c>
      <c r="AN98" s="207">
        <f>'Result Entry'!AO100</f>
        <v>0</v>
      </c>
      <c r="AO98" s="195">
        <f>'Result Entry'!AP100</f>
        <v>0</v>
      </c>
      <c r="AP98" s="208">
        <f>'Result Entry'!AQ100</f>
        <v>0</v>
      </c>
      <c r="AQ98" s="408">
        <f>'Result Entry'!AR100</f>
        <v>0</v>
      </c>
      <c r="AR98" s="469" t="str">
        <f>'Result Entry'!AS100</f>
        <v/>
      </c>
      <c r="AS98" s="469" t="str">
        <f>'Result Entry'!AT100</f>
        <v/>
      </c>
      <c r="AT98" s="423" t="str">
        <f>IF('Result Entry'!$ES100="Failed","F",IF(AND('Result Entry'!$ES100="supp.",AQ98&lt;36),"S",'Result Entry'!AU100))</f>
        <v/>
      </c>
      <c r="AU98" s="422">
        <f>'Result Entry'!AV100</f>
        <v>0</v>
      </c>
      <c r="AV98" s="195">
        <f>'Result Entry'!AW100</f>
        <v>0</v>
      </c>
      <c r="AW98" s="195">
        <f>'Result Entry'!AX100</f>
        <v>0</v>
      </c>
      <c r="AX98" s="207">
        <f>'Result Entry'!AY100</f>
        <v>0</v>
      </c>
      <c r="AY98" s="195">
        <f>'Result Entry'!AZ100</f>
        <v>0</v>
      </c>
      <c r="AZ98" s="207">
        <f>'Result Entry'!BA100</f>
        <v>0</v>
      </c>
      <c r="BA98" s="195">
        <f>'Result Entry'!BB100</f>
        <v>0</v>
      </c>
      <c r="BB98" s="208">
        <f>'Result Entry'!BC100</f>
        <v>0</v>
      </c>
      <c r="BC98" s="408">
        <f>'Result Entry'!BD100</f>
        <v>0</v>
      </c>
      <c r="BD98" s="469" t="str">
        <f>'Result Entry'!BE100</f>
        <v/>
      </c>
      <c r="BE98" s="469" t="str">
        <f>'Result Entry'!BF100</f>
        <v/>
      </c>
      <c r="BF98" s="423" t="str">
        <f>IF('Result Entry'!$ES100="Failed","F",IF(AND('Result Entry'!$ES100="supp.",BC98&lt;36),"S",'Result Entry'!BG100))</f>
        <v/>
      </c>
      <c r="BG98" s="422">
        <f>'Result Entry'!BH100</f>
        <v>0</v>
      </c>
      <c r="BH98" s="195">
        <f>'Result Entry'!BI100</f>
        <v>0</v>
      </c>
      <c r="BI98" s="195">
        <f>'Result Entry'!BJ100</f>
        <v>0</v>
      </c>
      <c r="BJ98" s="207">
        <f>'Result Entry'!BK100</f>
        <v>0</v>
      </c>
      <c r="BK98" s="195">
        <f>'Result Entry'!BL100</f>
        <v>0</v>
      </c>
      <c r="BL98" s="207">
        <f>'Result Entry'!BM100</f>
        <v>0</v>
      </c>
      <c r="BM98" s="195">
        <f>'Result Entry'!BN100</f>
        <v>0</v>
      </c>
      <c r="BN98" s="208">
        <f>'Result Entry'!BO100</f>
        <v>0</v>
      </c>
      <c r="BO98" s="408">
        <f>'Result Entry'!BP100</f>
        <v>0</v>
      </c>
      <c r="BP98" s="469" t="str">
        <f>'Result Entry'!BQ100</f>
        <v/>
      </c>
      <c r="BQ98" s="469" t="str">
        <f>'Result Entry'!BR100</f>
        <v/>
      </c>
      <c r="BR98" s="423" t="str">
        <f>IF('Result Entry'!$ES100="Failed","F",IF(AND('Result Entry'!$ES100="supp.",BO98&lt;36),"S",'Result Entry'!BS100))</f>
        <v/>
      </c>
      <c r="BS98" s="422">
        <f>'Result Entry'!BT100</f>
        <v>0</v>
      </c>
      <c r="BT98" s="195">
        <f>'Result Entry'!BU100</f>
        <v>0</v>
      </c>
      <c r="BU98" s="195">
        <f>'Result Entry'!BV100</f>
        <v>0</v>
      </c>
      <c r="BV98" s="207">
        <f>'Result Entry'!BW100</f>
        <v>0</v>
      </c>
      <c r="BW98" s="195">
        <f>'Result Entry'!BX100</f>
        <v>0</v>
      </c>
      <c r="BX98" s="207">
        <f>'Result Entry'!BY100</f>
        <v>0</v>
      </c>
      <c r="BY98" s="195">
        <f>'Result Entry'!BZ100</f>
        <v>0</v>
      </c>
      <c r="BZ98" s="208">
        <f>'Result Entry'!CA100</f>
        <v>0</v>
      </c>
      <c r="CA98" s="408">
        <f>'Result Entry'!CB100</f>
        <v>0</v>
      </c>
      <c r="CB98" s="469" t="str">
        <f>'Result Entry'!CC100</f>
        <v/>
      </c>
      <c r="CC98" s="469" t="str">
        <f>'Result Entry'!CD100</f>
        <v/>
      </c>
      <c r="CD98" s="423" t="str">
        <f>IF('Result Entry'!$ES100="Failed","F",IF(AND('Result Entry'!$ES100="supp.",CA98&lt;36),"S",'Result Entry'!CE100))</f>
        <v/>
      </c>
      <c r="CE98" s="194">
        <f>'Result Entry'!CF100</f>
        <v>0</v>
      </c>
      <c r="CF98" s="415">
        <f>'Result Entry'!CG100</f>
        <v>0</v>
      </c>
      <c r="CG98" s="195">
        <f>'Result Entry'!CH100</f>
        <v>0</v>
      </c>
      <c r="CH98" s="207">
        <f>'Result Entry'!CI100</f>
        <v>0</v>
      </c>
      <c r="CI98" s="207">
        <f>'Result Entry'!CJ100</f>
        <v>0</v>
      </c>
      <c r="CJ98" s="195">
        <f>'Result Entry'!CK100</f>
        <v>0</v>
      </c>
      <c r="CK98" s="195">
        <f>'Result Entry'!CL100</f>
        <v>0</v>
      </c>
      <c r="CL98" s="207">
        <f>'Result Entry'!CM100</f>
        <v>0</v>
      </c>
      <c r="CM98" s="195">
        <f>'Result Entry'!CN100</f>
        <v>0</v>
      </c>
      <c r="CN98" s="195">
        <f>'Result Entry'!CO100</f>
        <v>0</v>
      </c>
      <c r="CO98" s="208">
        <f>'Result Entry'!CP100</f>
        <v>0</v>
      </c>
      <c r="CP98" s="208">
        <f>'Result Entry'!CQ100</f>
        <v>0</v>
      </c>
      <c r="CQ98" s="212" t="str">
        <f>'Result Entry'!CR100</f>
        <v/>
      </c>
      <c r="CR98" s="194">
        <f>'Result Entry'!CS100</f>
        <v>0</v>
      </c>
      <c r="CS98" s="415">
        <f>'Result Entry'!CT100</f>
        <v>0</v>
      </c>
      <c r="CT98" s="454">
        <f>'Result Entry'!CU100</f>
        <v>0</v>
      </c>
      <c r="CU98" s="195">
        <f>'Result Entry'!CV100</f>
        <v>0</v>
      </c>
      <c r="CV98" s="195">
        <f>'Result Entry'!CW100</f>
        <v>0</v>
      </c>
      <c r="CW98" s="207">
        <f>'Result Entry'!CX100</f>
        <v>0</v>
      </c>
      <c r="CX98" s="195">
        <f>'Result Entry'!CY100</f>
        <v>0</v>
      </c>
      <c r="CY98" s="195">
        <f>'Result Entry'!CZ100</f>
        <v>0</v>
      </c>
      <c r="CZ98" s="195" t="str">
        <f>'Result Entry'!DA100</f>
        <v/>
      </c>
      <c r="DA98" s="195">
        <f>'Result Entry'!DB100</f>
        <v>0</v>
      </c>
      <c r="DB98" s="207">
        <f>'Result Entry'!DC100</f>
        <v>0</v>
      </c>
      <c r="DC98" s="207">
        <f>'Result Entry'!DD100</f>
        <v>0</v>
      </c>
      <c r="DD98" s="195">
        <f>'Result Entry'!DE100</f>
        <v>0</v>
      </c>
      <c r="DE98" s="195">
        <f>'Result Entry'!DF100</f>
        <v>0</v>
      </c>
      <c r="DF98" s="207">
        <f>'Result Entry'!DG100</f>
        <v>0</v>
      </c>
      <c r="DG98" s="195">
        <f>'Result Entry'!DH100</f>
        <v>0</v>
      </c>
      <c r="DH98" s="195">
        <f>'Result Entry'!DI100</f>
        <v>0</v>
      </c>
      <c r="DI98" s="207">
        <f>'Result Entry'!DJ100</f>
        <v>0</v>
      </c>
      <c r="DJ98" s="207">
        <f>'Result Entry'!DK100</f>
        <v>0</v>
      </c>
      <c r="DK98" s="207">
        <f>'Result Entry'!DL100</f>
        <v>0</v>
      </c>
      <c r="DL98" s="208">
        <f>'Result Entry'!DM100</f>
        <v>0</v>
      </c>
      <c r="DM98" s="208">
        <f>'Result Entry'!DN100</f>
        <v>0</v>
      </c>
      <c r="DN98" s="212" t="str">
        <f>'Result Entry'!DO100</f>
        <v/>
      </c>
      <c r="DO98" s="194">
        <f>'Result Entry'!DP100</f>
        <v>0</v>
      </c>
      <c r="DP98" s="195">
        <f>'Result Entry'!DQ100</f>
        <v>0</v>
      </c>
      <c r="DQ98" s="195">
        <f>'Result Entry'!DR100</f>
        <v>0</v>
      </c>
      <c r="DR98" s="195">
        <f>'Result Entry'!DS100</f>
        <v>0</v>
      </c>
      <c r="DS98" s="195">
        <f>'Result Entry'!DT100</f>
        <v>0</v>
      </c>
      <c r="DT98" s="209" t="str">
        <f>'Result Entry'!DU100</f>
        <v/>
      </c>
      <c r="DU98" s="194">
        <f>'Result Entry'!DV100</f>
        <v>0</v>
      </c>
      <c r="DV98" s="195">
        <f>'Result Entry'!DW100</f>
        <v>0</v>
      </c>
      <c r="DW98" s="195">
        <f>'Result Entry'!DX100</f>
        <v>0</v>
      </c>
      <c r="DX98" s="195">
        <f>'Result Entry'!DY100</f>
        <v>0</v>
      </c>
      <c r="DY98" s="195">
        <f>'Result Entry'!DZ100</f>
        <v>0</v>
      </c>
      <c r="DZ98" s="197" t="str">
        <f>'Result Entry'!EA100</f>
        <v/>
      </c>
      <c r="EA98" s="194">
        <f>'Result Entry'!EB100</f>
        <v>0</v>
      </c>
      <c r="EB98" s="195">
        <f>'Result Entry'!EC100</f>
        <v>0</v>
      </c>
      <c r="EC98" s="207">
        <f>'Result Entry'!ED100</f>
        <v>0</v>
      </c>
      <c r="ED98" s="195">
        <f>'Result Entry'!EE100</f>
        <v>0</v>
      </c>
      <c r="EE98" s="207">
        <f>'Result Entry'!EF100</f>
        <v>0</v>
      </c>
      <c r="EF98" s="195">
        <f>'Result Entry'!EG100</f>
        <v>0</v>
      </c>
      <c r="EG98" s="195">
        <f>'Result Entry'!EH100</f>
        <v>0</v>
      </c>
      <c r="EH98" s="207">
        <f>'Result Entry'!EI100</f>
        <v>0</v>
      </c>
      <c r="EI98" s="208">
        <f>'Result Entry'!EJ100</f>
        <v>0</v>
      </c>
      <c r="EJ98" s="212" t="str">
        <f>'Result Entry'!EK100</f>
        <v/>
      </c>
      <c r="EK98" s="194">
        <f>'Result Entry'!EL100</f>
        <v>0</v>
      </c>
      <c r="EL98" s="195">
        <f>'Result Entry'!EM100</f>
        <v>0</v>
      </c>
      <c r="EM98" s="198" t="str">
        <f>'Result Entry'!EN100</f>
        <v/>
      </c>
      <c r="EN98" s="194" t="str">
        <f>'Result Entry'!EO100</f>
        <v/>
      </c>
      <c r="EO98" s="195" t="str">
        <f>'Result Entry'!EP100</f>
        <v/>
      </c>
      <c r="EP98" s="199" t="str">
        <f>'Result Entry'!EQ100</f>
        <v/>
      </c>
      <c r="EQ98" s="195" t="str">
        <f>'Result Entry'!ER100</f>
        <v/>
      </c>
      <c r="ER98" s="195" t="str">
        <f>'Result Entry'!ES100</f>
        <v/>
      </c>
      <c r="ES98" s="195" t="str">
        <f>'Result Entry'!ET100</f>
        <v/>
      </c>
      <c r="ET98" s="196" t="str">
        <f>'Result Entry'!EU100</f>
        <v/>
      </c>
      <c r="EU98" s="200" t="str">
        <f>'Result Entry'!EX100</f>
        <v/>
      </c>
    </row>
    <row r="99" spans="1:151" s="201" customFormat="1" ht="17.25" customHeight="1">
      <c r="A99" s="1267"/>
      <c r="B99" s="194">
        <f t="shared" si="2"/>
        <v>0</v>
      </c>
      <c r="C99" s="195">
        <f>'Result Entry'!D101</f>
        <v>0</v>
      </c>
      <c r="D99" s="195">
        <f>'Result Entry'!E101</f>
        <v>0</v>
      </c>
      <c r="E99" s="195">
        <f>'Result Entry'!F101</f>
        <v>0</v>
      </c>
      <c r="F99" s="195">
        <f>'Result Entry'!G101</f>
        <v>0</v>
      </c>
      <c r="G99" s="195">
        <f>'Result Entry'!H101</f>
        <v>0</v>
      </c>
      <c r="H99" s="195">
        <f>'Result Entry'!I101</f>
        <v>0</v>
      </c>
      <c r="I99" s="195">
        <f>'Result Entry'!J101</f>
        <v>0</v>
      </c>
      <c r="J99" s="413">
        <f>'Result Entry'!K101</f>
        <v>0</v>
      </c>
      <c r="K99" s="422">
        <f>'Result Entry'!L101</f>
        <v>0</v>
      </c>
      <c r="L99" s="195">
        <f>'Result Entry'!M101</f>
        <v>0</v>
      </c>
      <c r="M99" s="195">
        <f>'Result Entry'!N101</f>
        <v>0</v>
      </c>
      <c r="N99" s="207">
        <f>'Result Entry'!O101</f>
        <v>0</v>
      </c>
      <c r="O99" s="195">
        <f>'Result Entry'!P101</f>
        <v>0</v>
      </c>
      <c r="P99" s="207">
        <f>'Result Entry'!Q101</f>
        <v>0</v>
      </c>
      <c r="Q99" s="195">
        <f>'Result Entry'!R101</f>
        <v>0</v>
      </c>
      <c r="R99" s="208">
        <f>'Result Entry'!S101</f>
        <v>0</v>
      </c>
      <c r="S99" s="408">
        <f>'Result Entry'!T101</f>
        <v>0</v>
      </c>
      <c r="T99" s="469" t="str">
        <f>'Result Entry'!U101</f>
        <v/>
      </c>
      <c r="U99" s="469" t="str">
        <f>'Result Entry'!V101</f>
        <v/>
      </c>
      <c r="V99" s="423" t="str">
        <f>IF('Result Entry'!$ES101="Failed","F",IF(AND('Result Entry'!$ES101="supp.",S99&lt;36),"S",'Result Entry'!W101))</f>
        <v/>
      </c>
      <c r="W99" s="422">
        <f>'Result Entry'!X101</f>
        <v>0</v>
      </c>
      <c r="X99" s="195">
        <f>'Result Entry'!Y101</f>
        <v>0</v>
      </c>
      <c r="Y99" s="195">
        <f>'Result Entry'!Z101</f>
        <v>0</v>
      </c>
      <c r="Z99" s="207">
        <f>'Result Entry'!AA101</f>
        <v>0</v>
      </c>
      <c r="AA99" s="195">
        <f>'Result Entry'!AB101</f>
        <v>0</v>
      </c>
      <c r="AB99" s="207">
        <f>'Result Entry'!AC101</f>
        <v>0</v>
      </c>
      <c r="AC99" s="195">
        <f>'Result Entry'!AD101</f>
        <v>0</v>
      </c>
      <c r="AD99" s="208">
        <f>'Result Entry'!AE101</f>
        <v>0</v>
      </c>
      <c r="AE99" s="408">
        <f>'Result Entry'!AF101</f>
        <v>0</v>
      </c>
      <c r="AF99" s="469" t="str">
        <f>'Result Entry'!AG101</f>
        <v/>
      </c>
      <c r="AG99" s="469" t="str">
        <f>'Result Entry'!AH101</f>
        <v/>
      </c>
      <c r="AH99" s="423" t="str">
        <f>IF('Result Entry'!$ES101="Failed","F",IF(AND('Result Entry'!$ES101="supp.",AE99&lt;36),"S",'Result Entry'!AI101))</f>
        <v/>
      </c>
      <c r="AI99" s="422">
        <f>'Result Entry'!AJ101</f>
        <v>0</v>
      </c>
      <c r="AJ99" s="195">
        <f>'Result Entry'!AK101</f>
        <v>0</v>
      </c>
      <c r="AK99" s="195">
        <f>'Result Entry'!AL101</f>
        <v>0</v>
      </c>
      <c r="AL99" s="207">
        <f>'Result Entry'!AM101</f>
        <v>0</v>
      </c>
      <c r="AM99" s="195">
        <f>'Result Entry'!AN101</f>
        <v>0</v>
      </c>
      <c r="AN99" s="207">
        <f>'Result Entry'!AO101</f>
        <v>0</v>
      </c>
      <c r="AO99" s="195">
        <f>'Result Entry'!AP101</f>
        <v>0</v>
      </c>
      <c r="AP99" s="208">
        <f>'Result Entry'!AQ101</f>
        <v>0</v>
      </c>
      <c r="AQ99" s="408">
        <f>'Result Entry'!AR101</f>
        <v>0</v>
      </c>
      <c r="AR99" s="469" t="str">
        <f>'Result Entry'!AS101</f>
        <v/>
      </c>
      <c r="AS99" s="469" t="str">
        <f>'Result Entry'!AT101</f>
        <v/>
      </c>
      <c r="AT99" s="423" t="str">
        <f>IF('Result Entry'!$ES101="Failed","F",IF(AND('Result Entry'!$ES101="supp.",AQ99&lt;36),"S",'Result Entry'!AU101))</f>
        <v/>
      </c>
      <c r="AU99" s="422">
        <f>'Result Entry'!AV101</f>
        <v>0</v>
      </c>
      <c r="AV99" s="195">
        <f>'Result Entry'!AW101</f>
        <v>0</v>
      </c>
      <c r="AW99" s="195">
        <f>'Result Entry'!AX101</f>
        <v>0</v>
      </c>
      <c r="AX99" s="207">
        <f>'Result Entry'!AY101</f>
        <v>0</v>
      </c>
      <c r="AY99" s="195">
        <f>'Result Entry'!AZ101</f>
        <v>0</v>
      </c>
      <c r="AZ99" s="207">
        <f>'Result Entry'!BA101</f>
        <v>0</v>
      </c>
      <c r="BA99" s="195">
        <f>'Result Entry'!BB101</f>
        <v>0</v>
      </c>
      <c r="BB99" s="208">
        <f>'Result Entry'!BC101</f>
        <v>0</v>
      </c>
      <c r="BC99" s="408">
        <f>'Result Entry'!BD101</f>
        <v>0</v>
      </c>
      <c r="BD99" s="469" t="str">
        <f>'Result Entry'!BE101</f>
        <v/>
      </c>
      <c r="BE99" s="469" t="str">
        <f>'Result Entry'!BF101</f>
        <v/>
      </c>
      <c r="BF99" s="423" t="str">
        <f>IF('Result Entry'!$ES101="Failed","F",IF(AND('Result Entry'!$ES101="supp.",BC99&lt;36),"S",'Result Entry'!BG101))</f>
        <v/>
      </c>
      <c r="BG99" s="422">
        <f>'Result Entry'!BH101</f>
        <v>0</v>
      </c>
      <c r="BH99" s="195">
        <f>'Result Entry'!BI101</f>
        <v>0</v>
      </c>
      <c r="BI99" s="195">
        <f>'Result Entry'!BJ101</f>
        <v>0</v>
      </c>
      <c r="BJ99" s="207">
        <f>'Result Entry'!BK101</f>
        <v>0</v>
      </c>
      <c r="BK99" s="195">
        <f>'Result Entry'!BL101</f>
        <v>0</v>
      </c>
      <c r="BL99" s="207">
        <f>'Result Entry'!BM101</f>
        <v>0</v>
      </c>
      <c r="BM99" s="195">
        <f>'Result Entry'!BN101</f>
        <v>0</v>
      </c>
      <c r="BN99" s="208">
        <f>'Result Entry'!BO101</f>
        <v>0</v>
      </c>
      <c r="BO99" s="408">
        <f>'Result Entry'!BP101</f>
        <v>0</v>
      </c>
      <c r="BP99" s="469" t="str">
        <f>'Result Entry'!BQ101</f>
        <v/>
      </c>
      <c r="BQ99" s="469" t="str">
        <f>'Result Entry'!BR101</f>
        <v/>
      </c>
      <c r="BR99" s="423" t="str">
        <f>IF('Result Entry'!$ES101="Failed","F",IF(AND('Result Entry'!$ES101="supp.",BO99&lt;36),"S",'Result Entry'!BS101))</f>
        <v/>
      </c>
      <c r="BS99" s="422">
        <f>'Result Entry'!BT101</f>
        <v>0</v>
      </c>
      <c r="BT99" s="195">
        <f>'Result Entry'!BU101</f>
        <v>0</v>
      </c>
      <c r="BU99" s="195">
        <f>'Result Entry'!BV101</f>
        <v>0</v>
      </c>
      <c r="BV99" s="207">
        <f>'Result Entry'!BW101</f>
        <v>0</v>
      </c>
      <c r="BW99" s="195">
        <f>'Result Entry'!BX101</f>
        <v>0</v>
      </c>
      <c r="BX99" s="207">
        <f>'Result Entry'!BY101</f>
        <v>0</v>
      </c>
      <c r="BY99" s="195">
        <f>'Result Entry'!BZ101</f>
        <v>0</v>
      </c>
      <c r="BZ99" s="208">
        <f>'Result Entry'!CA101</f>
        <v>0</v>
      </c>
      <c r="CA99" s="408">
        <f>'Result Entry'!CB101</f>
        <v>0</v>
      </c>
      <c r="CB99" s="469" t="str">
        <f>'Result Entry'!CC101</f>
        <v/>
      </c>
      <c r="CC99" s="469" t="str">
        <f>'Result Entry'!CD101</f>
        <v/>
      </c>
      <c r="CD99" s="423" t="str">
        <f>IF('Result Entry'!$ES101="Failed","F",IF(AND('Result Entry'!$ES101="supp.",CA99&lt;36),"S",'Result Entry'!CE101))</f>
        <v/>
      </c>
      <c r="CE99" s="194">
        <f>'Result Entry'!CF101</f>
        <v>0</v>
      </c>
      <c r="CF99" s="415">
        <f>'Result Entry'!CG101</f>
        <v>0</v>
      </c>
      <c r="CG99" s="195">
        <f>'Result Entry'!CH101</f>
        <v>0</v>
      </c>
      <c r="CH99" s="207">
        <f>'Result Entry'!CI101</f>
        <v>0</v>
      </c>
      <c r="CI99" s="207">
        <f>'Result Entry'!CJ101</f>
        <v>0</v>
      </c>
      <c r="CJ99" s="195">
        <f>'Result Entry'!CK101</f>
        <v>0</v>
      </c>
      <c r="CK99" s="195">
        <f>'Result Entry'!CL101</f>
        <v>0</v>
      </c>
      <c r="CL99" s="207">
        <f>'Result Entry'!CM101</f>
        <v>0</v>
      </c>
      <c r="CM99" s="195">
        <f>'Result Entry'!CN101</f>
        <v>0</v>
      </c>
      <c r="CN99" s="195">
        <f>'Result Entry'!CO101</f>
        <v>0</v>
      </c>
      <c r="CO99" s="208">
        <f>'Result Entry'!CP101</f>
        <v>0</v>
      </c>
      <c r="CP99" s="208">
        <f>'Result Entry'!CQ101</f>
        <v>0</v>
      </c>
      <c r="CQ99" s="212" t="str">
        <f>'Result Entry'!CR101</f>
        <v/>
      </c>
      <c r="CR99" s="194">
        <f>'Result Entry'!CS101</f>
        <v>0</v>
      </c>
      <c r="CS99" s="415">
        <f>'Result Entry'!CT101</f>
        <v>0</v>
      </c>
      <c r="CT99" s="454">
        <f>'Result Entry'!CU101</f>
        <v>0</v>
      </c>
      <c r="CU99" s="195">
        <f>'Result Entry'!CV101</f>
        <v>0</v>
      </c>
      <c r="CV99" s="195">
        <f>'Result Entry'!CW101</f>
        <v>0</v>
      </c>
      <c r="CW99" s="207">
        <f>'Result Entry'!CX101</f>
        <v>0</v>
      </c>
      <c r="CX99" s="195">
        <f>'Result Entry'!CY101</f>
        <v>0</v>
      </c>
      <c r="CY99" s="195">
        <f>'Result Entry'!CZ101</f>
        <v>0</v>
      </c>
      <c r="CZ99" s="195" t="str">
        <f>'Result Entry'!DA101</f>
        <v/>
      </c>
      <c r="DA99" s="195">
        <f>'Result Entry'!DB101</f>
        <v>0</v>
      </c>
      <c r="DB99" s="207">
        <f>'Result Entry'!DC101</f>
        <v>0</v>
      </c>
      <c r="DC99" s="207">
        <f>'Result Entry'!DD101</f>
        <v>0</v>
      </c>
      <c r="DD99" s="195">
        <f>'Result Entry'!DE101</f>
        <v>0</v>
      </c>
      <c r="DE99" s="195">
        <f>'Result Entry'!DF101</f>
        <v>0</v>
      </c>
      <c r="DF99" s="207">
        <f>'Result Entry'!DG101</f>
        <v>0</v>
      </c>
      <c r="DG99" s="195">
        <f>'Result Entry'!DH101</f>
        <v>0</v>
      </c>
      <c r="DH99" s="195">
        <f>'Result Entry'!DI101</f>
        <v>0</v>
      </c>
      <c r="DI99" s="207">
        <f>'Result Entry'!DJ101</f>
        <v>0</v>
      </c>
      <c r="DJ99" s="207">
        <f>'Result Entry'!DK101</f>
        <v>0</v>
      </c>
      <c r="DK99" s="207">
        <f>'Result Entry'!DL101</f>
        <v>0</v>
      </c>
      <c r="DL99" s="208">
        <f>'Result Entry'!DM101</f>
        <v>0</v>
      </c>
      <c r="DM99" s="208">
        <f>'Result Entry'!DN101</f>
        <v>0</v>
      </c>
      <c r="DN99" s="212" t="str">
        <f>'Result Entry'!DO101</f>
        <v/>
      </c>
      <c r="DO99" s="194">
        <f>'Result Entry'!DP101</f>
        <v>0</v>
      </c>
      <c r="DP99" s="195">
        <f>'Result Entry'!DQ101</f>
        <v>0</v>
      </c>
      <c r="DQ99" s="195">
        <f>'Result Entry'!DR101</f>
        <v>0</v>
      </c>
      <c r="DR99" s="195">
        <f>'Result Entry'!DS101</f>
        <v>0</v>
      </c>
      <c r="DS99" s="195">
        <f>'Result Entry'!DT101</f>
        <v>0</v>
      </c>
      <c r="DT99" s="209" t="str">
        <f>'Result Entry'!DU101</f>
        <v/>
      </c>
      <c r="DU99" s="194">
        <f>'Result Entry'!DV101</f>
        <v>0</v>
      </c>
      <c r="DV99" s="195">
        <f>'Result Entry'!DW101</f>
        <v>0</v>
      </c>
      <c r="DW99" s="195">
        <f>'Result Entry'!DX101</f>
        <v>0</v>
      </c>
      <c r="DX99" s="195">
        <f>'Result Entry'!DY101</f>
        <v>0</v>
      </c>
      <c r="DY99" s="195">
        <f>'Result Entry'!DZ101</f>
        <v>0</v>
      </c>
      <c r="DZ99" s="197" t="str">
        <f>'Result Entry'!EA101</f>
        <v/>
      </c>
      <c r="EA99" s="194">
        <f>'Result Entry'!EB101</f>
        <v>0</v>
      </c>
      <c r="EB99" s="195">
        <f>'Result Entry'!EC101</f>
        <v>0</v>
      </c>
      <c r="EC99" s="207">
        <f>'Result Entry'!ED101</f>
        <v>0</v>
      </c>
      <c r="ED99" s="195">
        <f>'Result Entry'!EE101</f>
        <v>0</v>
      </c>
      <c r="EE99" s="207">
        <f>'Result Entry'!EF101</f>
        <v>0</v>
      </c>
      <c r="EF99" s="195">
        <f>'Result Entry'!EG101</f>
        <v>0</v>
      </c>
      <c r="EG99" s="195">
        <f>'Result Entry'!EH101</f>
        <v>0</v>
      </c>
      <c r="EH99" s="207">
        <f>'Result Entry'!EI101</f>
        <v>0</v>
      </c>
      <c r="EI99" s="208">
        <f>'Result Entry'!EJ101</f>
        <v>0</v>
      </c>
      <c r="EJ99" s="212" t="str">
        <f>'Result Entry'!EK101</f>
        <v/>
      </c>
      <c r="EK99" s="194">
        <f>'Result Entry'!EL101</f>
        <v>0</v>
      </c>
      <c r="EL99" s="195">
        <f>'Result Entry'!EM101</f>
        <v>0</v>
      </c>
      <c r="EM99" s="198" t="str">
        <f>'Result Entry'!EN101</f>
        <v/>
      </c>
      <c r="EN99" s="194" t="str">
        <f>'Result Entry'!EO101</f>
        <v/>
      </c>
      <c r="EO99" s="195" t="str">
        <f>'Result Entry'!EP101</f>
        <v/>
      </c>
      <c r="EP99" s="199" t="str">
        <f>'Result Entry'!EQ101</f>
        <v/>
      </c>
      <c r="EQ99" s="195" t="str">
        <f>'Result Entry'!ER101</f>
        <v/>
      </c>
      <c r="ER99" s="195" t="str">
        <f>'Result Entry'!ES101</f>
        <v/>
      </c>
      <c r="ES99" s="195" t="str">
        <f>'Result Entry'!ET101</f>
        <v/>
      </c>
      <c r="ET99" s="196" t="str">
        <f>'Result Entry'!EU101</f>
        <v/>
      </c>
      <c r="EU99" s="200" t="str">
        <f>'Result Entry'!EX101</f>
        <v/>
      </c>
    </row>
    <row r="100" spans="1:151" s="201" customFormat="1" ht="17.25" customHeight="1">
      <c r="A100" s="1267"/>
      <c r="B100" s="194">
        <f t="shared" si="2"/>
        <v>0</v>
      </c>
      <c r="C100" s="195">
        <f>'Result Entry'!D102</f>
        <v>0</v>
      </c>
      <c r="D100" s="195">
        <f>'Result Entry'!E102</f>
        <v>0</v>
      </c>
      <c r="E100" s="195">
        <f>'Result Entry'!F102</f>
        <v>0</v>
      </c>
      <c r="F100" s="195">
        <f>'Result Entry'!G102</f>
        <v>0</v>
      </c>
      <c r="G100" s="195">
        <f>'Result Entry'!H102</f>
        <v>0</v>
      </c>
      <c r="H100" s="195">
        <f>'Result Entry'!I102</f>
        <v>0</v>
      </c>
      <c r="I100" s="195">
        <f>'Result Entry'!J102</f>
        <v>0</v>
      </c>
      <c r="J100" s="413">
        <f>'Result Entry'!K102</f>
        <v>0</v>
      </c>
      <c r="K100" s="422">
        <f>'Result Entry'!L102</f>
        <v>0</v>
      </c>
      <c r="L100" s="195">
        <f>'Result Entry'!M102</f>
        <v>0</v>
      </c>
      <c r="M100" s="195">
        <f>'Result Entry'!N102</f>
        <v>0</v>
      </c>
      <c r="N100" s="207">
        <f>'Result Entry'!O102</f>
        <v>0</v>
      </c>
      <c r="O100" s="195">
        <f>'Result Entry'!P102</f>
        <v>0</v>
      </c>
      <c r="P100" s="207">
        <f>'Result Entry'!Q102</f>
        <v>0</v>
      </c>
      <c r="Q100" s="195">
        <f>'Result Entry'!R102</f>
        <v>0</v>
      </c>
      <c r="R100" s="208">
        <f>'Result Entry'!S102</f>
        <v>0</v>
      </c>
      <c r="S100" s="408">
        <f>'Result Entry'!T102</f>
        <v>0</v>
      </c>
      <c r="T100" s="469" t="str">
        <f>'Result Entry'!U102</f>
        <v/>
      </c>
      <c r="U100" s="469" t="str">
        <f>'Result Entry'!V102</f>
        <v/>
      </c>
      <c r="V100" s="423" t="str">
        <f>IF('Result Entry'!$ES102="Failed","F",IF(AND('Result Entry'!$ES102="supp.",S100&lt;36),"S",'Result Entry'!W102))</f>
        <v/>
      </c>
      <c r="W100" s="422">
        <f>'Result Entry'!X102</f>
        <v>0</v>
      </c>
      <c r="X100" s="195">
        <f>'Result Entry'!Y102</f>
        <v>0</v>
      </c>
      <c r="Y100" s="195">
        <f>'Result Entry'!Z102</f>
        <v>0</v>
      </c>
      <c r="Z100" s="207">
        <f>'Result Entry'!AA102</f>
        <v>0</v>
      </c>
      <c r="AA100" s="195">
        <f>'Result Entry'!AB102</f>
        <v>0</v>
      </c>
      <c r="AB100" s="207">
        <f>'Result Entry'!AC102</f>
        <v>0</v>
      </c>
      <c r="AC100" s="195">
        <f>'Result Entry'!AD102</f>
        <v>0</v>
      </c>
      <c r="AD100" s="208">
        <f>'Result Entry'!AE102</f>
        <v>0</v>
      </c>
      <c r="AE100" s="408">
        <f>'Result Entry'!AF102</f>
        <v>0</v>
      </c>
      <c r="AF100" s="469" t="str">
        <f>'Result Entry'!AG102</f>
        <v/>
      </c>
      <c r="AG100" s="469" t="str">
        <f>'Result Entry'!AH102</f>
        <v/>
      </c>
      <c r="AH100" s="423" t="str">
        <f>IF('Result Entry'!$ES102="Failed","F",IF(AND('Result Entry'!$ES102="supp.",AE100&lt;36),"S",'Result Entry'!AI102))</f>
        <v/>
      </c>
      <c r="AI100" s="422">
        <f>'Result Entry'!AJ102</f>
        <v>0</v>
      </c>
      <c r="AJ100" s="195">
        <f>'Result Entry'!AK102</f>
        <v>0</v>
      </c>
      <c r="AK100" s="195">
        <f>'Result Entry'!AL102</f>
        <v>0</v>
      </c>
      <c r="AL100" s="207">
        <f>'Result Entry'!AM102</f>
        <v>0</v>
      </c>
      <c r="AM100" s="195">
        <f>'Result Entry'!AN102</f>
        <v>0</v>
      </c>
      <c r="AN100" s="207">
        <f>'Result Entry'!AO102</f>
        <v>0</v>
      </c>
      <c r="AO100" s="195">
        <f>'Result Entry'!AP102</f>
        <v>0</v>
      </c>
      <c r="AP100" s="208">
        <f>'Result Entry'!AQ102</f>
        <v>0</v>
      </c>
      <c r="AQ100" s="408">
        <f>'Result Entry'!AR102</f>
        <v>0</v>
      </c>
      <c r="AR100" s="469" t="str">
        <f>'Result Entry'!AS102</f>
        <v/>
      </c>
      <c r="AS100" s="469" t="str">
        <f>'Result Entry'!AT102</f>
        <v/>
      </c>
      <c r="AT100" s="423" t="str">
        <f>IF('Result Entry'!$ES102="Failed","F",IF(AND('Result Entry'!$ES102="supp.",AQ100&lt;36),"S",'Result Entry'!AU102))</f>
        <v/>
      </c>
      <c r="AU100" s="422">
        <f>'Result Entry'!AV102</f>
        <v>0</v>
      </c>
      <c r="AV100" s="195">
        <f>'Result Entry'!AW102</f>
        <v>0</v>
      </c>
      <c r="AW100" s="195">
        <f>'Result Entry'!AX102</f>
        <v>0</v>
      </c>
      <c r="AX100" s="207">
        <f>'Result Entry'!AY102</f>
        <v>0</v>
      </c>
      <c r="AY100" s="195">
        <f>'Result Entry'!AZ102</f>
        <v>0</v>
      </c>
      <c r="AZ100" s="207">
        <f>'Result Entry'!BA102</f>
        <v>0</v>
      </c>
      <c r="BA100" s="195">
        <f>'Result Entry'!BB102</f>
        <v>0</v>
      </c>
      <c r="BB100" s="208">
        <f>'Result Entry'!BC102</f>
        <v>0</v>
      </c>
      <c r="BC100" s="408">
        <f>'Result Entry'!BD102</f>
        <v>0</v>
      </c>
      <c r="BD100" s="469" t="str">
        <f>'Result Entry'!BE102</f>
        <v/>
      </c>
      <c r="BE100" s="469" t="str">
        <f>'Result Entry'!BF102</f>
        <v/>
      </c>
      <c r="BF100" s="423" t="str">
        <f>IF('Result Entry'!$ES102="Failed","F",IF(AND('Result Entry'!$ES102="supp.",BC100&lt;36),"S",'Result Entry'!BG102))</f>
        <v/>
      </c>
      <c r="BG100" s="422">
        <f>'Result Entry'!BH102</f>
        <v>0</v>
      </c>
      <c r="BH100" s="195">
        <f>'Result Entry'!BI102</f>
        <v>0</v>
      </c>
      <c r="BI100" s="195">
        <f>'Result Entry'!BJ102</f>
        <v>0</v>
      </c>
      <c r="BJ100" s="207">
        <f>'Result Entry'!BK102</f>
        <v>0</v>
      </c>
      <c r="BK100" s="195">
        <f>'Result Entry'!BL102</f>
        <v>0</v>
      </c>
      <c r="BL100" s="207">
        <f>'Result Entry'!BM102</f>
        <v>0</v>
      </c>
      <c r="BM100" s="195">
        <f>'Result Entry'!BN102</f>
        <v>0</v>
      </c>
      <c r="BN100" s="208">
        <f>'Result Entry'!BO102</f>
        <v>0</v>
      </c>
      <c r="BO100" s="408">
        <f>'Result Entry'!BP102</f>
        <v>0</v>
      </c>
      <c r="BP100" s="469" t="str">
        <f>'Result Entry'!BQ102</f>
        <v/>
      </c>
      <c r="BQ100" s="469" t="str">
        <f>'Result Entry'!BR102</f>
        <v/>
      </c>
      <c r="BR100" s="423" t="str">
        <f>IF('Result Entry'!$ES102="Failed","F",IF(AND('Result Entry'!$ES102="supp.",BO100&lt;36),"S",'Result Entry'!BS102))</f>
        <v/>
      </c>
      <c r="BS100" s="422">
        <f>'Result Entry'!BT102</f>
        <v>0</v>
      </c>
      <c r="BT100" s="195">
        <f>'Result Entry'!BU102</f>
        <v>0</v>
      </c>
      <c r="BU100" s="195">
        <f>'Result Entry'!BV102</f>
        <v>0</v>
      </c>
      <c r="BV100" s="207">
        <f>'Result Entry'!BW102</f>
        <v>0</v>
      </c>
      <c r="BW100" s="195">
        <f>'Result Entry'!BX102</f>
        <v>0</v>
      </c>
      <c r="BX100" s="207">
        <f>'Result Entry'!BY102</f>
        <v>0</v>
      </c>
      <c r="BY100" s="195">
        <f>'Result Entry'!BZ102</f>
        <v>0</v>
      </c>
      <c r="BZ100" s="208">
        <f>'Result Entry'!CA102</f>
        <v>0</v>
      </c>
      <c r="CA100" s="408">
        <f>'Result Entry'!CB102</f>
        <v>0</v>
      </c>
      <c r="CB100" s="469" t="str">
        <f>'Result Entry'!CC102</f>
        <v/>
      </c>
      <c r="CC100" s="469" t="str">
        <f>'Result Entry'!CD102</f>
        <v/>
      </c>
      <c r="CD100" s="423" t="str">
        <f>IF('Result Entry'!$ES102="Failed","F",IF(AND('Result Entry'!$ES102="supp.",CA100&lt;36),"S",'Result Entry'!CE102))</f>
        <v/>
      </c>
      <c r="CE100" s="194">
        <f>'Result Entry'!CF102</f>
        <v>0</v>
      </c>
      <c r="CF100" s="415">
        <f>'Result Entry'!CG102</f>
        <v>0</v>
      </c>
      <c r="CG100" s="195">
        <f>'Result Entry'!CH102</f>
        <v>0</v>
      </c>
      <c r="CH100" s="207">
        <f>'Result Entry'!CI102</f>
        <v>0</v>
      </c>
      <c r="CI100" s="207">
        <f>'Result Entry'!CJ102</f>
        <v>0</v>
      </c>
      <c r="CJ100" s="195">
        <f>'Result Entry'!CK102</f>
        <v>0</v>
      </c>
      <c r="CK100" s="195">
        <f>'Result Entry'!CL102</f>
        <v>0</v>
      </c>
      <c r="CL100" s="207">
        <f>'Result Entry'!CM102</f>
        <v>0</v>
      </c>
      <c r="CM100" s="195">
        <f>'Result Entry'!CN102</f>
        <v>0</v>
      </c>
      <c r="CN100" s="195">
        <f>'Result Entry'!CO102</f>
        <v>0</v>
      </c>
      <c r="CO100" s="208">
        <f>'Result Entry'!CP102</f>
        <v>0</v>
      </c>
      <c r="CP100" s="208">
        <f>'Result Entry'!CQ102</f>
        <v>0</v>
      </c>
      <c r="CQ100" s="212" t="str">
        <f>'Result Entry'!CR102</f>
        <v/>
      </c>
      <c r="CR100" s="194">
        <f>'Result Entry'!CS102</f>
        <v>0</v>
      </c>
      <c r="CS100" s="415">
        <f>'Result Entry'!CT102</f>
        <v>0</v>
      </c>
      <c r="CT100" s="454">
        <f>'Result Entry'!CU102</f>
        <v>0</v>
      </c>
      <c r="CU100" s="195">
        <f>'Result Entry'!CV102</f>
        <v>0</v>
      </c>
      <c r="CV100" s="195">
        <f>'Result Entry'!CW102</f>
        <v>0</v>
      </c>
      <c r="CW100" s="207">
        <f>'Result Entry'!CX102</f>
        <v>0</v>
      </c>
      <c r="CX100" s="195">
        <f>'Result Entry'!CY102</f>
        <v>0</v>
      </c>
      <c r="CY100" s="195">
        <f>'Result Entry'!CZ102</f>
        <v>0</v>
      </c>
      <c r="CZ100" s="195" t="str">
        <f>'Result Entry'!DA102</f>
        <v/>
      </c>
      <c r="DA100" s="195">
        <f>'Result Entry'!DB102</f>
        <v>0</v>
      </c>
      <c r="DB100" s="207">
        <f>'Result Entry'!DC102</f>
        <v>0</v>
      </c>
      <c r="DC100" s="207">
        <f>'Result Entry'!DD102</f>
        <v>0</v>
      </c>
      <c r="DD100" s="195">
        <f>'Result Entry'!DE102</f>
        <v>0</v>
      </c>
      <c r="DE100" s="195">
        <f>'Result Entry'!DF102</f>
        <v>0</v>
      </c>
      <c r="DF100" s="207">
        <f>'Result Entry'!DG102</f>
        <v>0</v>
      </c>
      <c r="DG100" s="195">
        <f>'Result Entry'!DH102</f>
        <v>0</v>
      </c>
      <c r="DH100" s="195">
        <f>'Result Entry'!DI102</f>
        <v>0</v>
      </c>
      <c r="DI100" s="207">
        <f>'Result Entry'!DJ102</f>
        <v>0</v>
      </c>
      <c r="DJ100" s="207">
        <f>'Result Entry'!DK102</f>
        <v>0</v>
      </c>
      <c r="DK100" s="207">
        <f>'Result Entry'!DL102</f>
        <v>0</v>
      </c>
      <c r="DL100" s="208">
        <f>'Result Entry'!DM102</f>
        <v>0</v>
      </c>
      <c r="DM100" s="208">
        <f>'Result Entry'!DN102</f>
        <v>0</v>
      </c>
      <c r="DN100" s="212" t="str">
        <f>'Result Entry'!DO102</f>
        <v/>
      </c>
      <c r="DO100" s="194">
        <f>'Result Entry'!DP102</f>
        <v>0</v>
      </c>
      <c r="DP100" s="195">
        <f>'Result Entry'!DQ102</f>
        <v>0</v>
      </c>
      <c r="DQ100" s="195">
        <f>'Result Entry'!DR102</f>
        <v>0</v>
      </c>
      <c r="DR100" s="195">
        <f>'Result Entry'!DS102</f>
        <v>0</v>
      </c>
      <c r="DS100" s="195">
        <f>'Result Entry'!DT102</f>
        <v>0</v>
      </c>
      <c r="DT100" s="209" t="str">
        <f>'Result Entry'!DU102</f>
        <v/>
      </c>
      <c r="DU100" s="194">
        <f>'Result Entry'!DV102</f>
        <v>0</v>
      </c>
      <c r="DV100" s="195">
        <f>'Result Entry'!DW102</f>
        <v>0</v>
      </c>
      <c r="DW100" s="195">
        <f>'Result Entry'!DX102</f>
        <v>0</v>
      </c>
      <c r="DX100" s="195">
        <f>'Result Entry'!DY102</f>
        <v>0</v>
      </c>
      <c r="DY100" s="195">
        <f>'Result Entry'!DZ102</f>
        <v>0</v>
      </c>
      <c r="DZ100" s="197" t="str">
        <f>'Result Entry'!EA102</f>
        <v/>
      </c>
      <c r="EA100" s="194">
        <f>'Result Entry'!EB102</f>
        <v>0</v>
      </c>
      <c r="EB100" s="195">
        <f>'Result Entry'!EC102</f>
        <v>0</v>
      </c>
      <c r="EC100" s="207">
        <f>'Result Entry'!ED102</f>
        <v>0</v>
      </c>
      <c r="ED100" s="195">
        <f>'Result Entry'!EE102</f>
        <v>0</v>
      </c>
      <c r="EE100" s="207">
        <f>'Result Entry'!EF102</f>
        <v>0</v>
      </c>
      <c r="EF100" s="195">
        <f>'Result Entry'!EG102</f>
        <v>0</v>
      </c>
      <c r="EG100" s="195">
        <f>'Result Entry'!EH102</f>
        <v>0</v>
      </c>
      <c r="EH100" s="207">
        <f>'Result Entry'!EI102</f>
        <v>0</v>
      </c>
      <c r="EI100" s="208">
        <f>'Result Entry'!EJ102</f>
        <v>0</v>
      </c>
      <c r="EJ100" s="212" t="str">
        <f>'Result Entry'!EK102</f>
        <v/>
      </c>
      <c r="EK100" s="194">
        <f>'Result Entry'!EL102</f>
        <v>0</v>
      </c>
      <c r="EL100" s="195">
        <f>'Result Entry'!EM102</f>
        <v>0</v>
      </c>
      <c r="EM100" s="198" t="str">
        <f>'Result Entry'!EN102</f>
        <v/>
      </c>
      <c r="EN100" s="194" t="str">
        <f>'Result Entry'!EO102</f>
        <v/>
      </c>
      <c r="EO100" s="195" t="str">
        <f>'Result Entry'!EP102</f>
        <v/>
      </c>
      <c r="EP100" s="199" t="str">
        <f>'Result Entry'!EQ102</f>
        <v/>
      </c>
      <c r="EQ100" s="195" t="str">
        <f>'Result Entry'!ER102</f>
        <v/>
      </c>
      <c r="ER100" s="195" t="str">
        <f>'Result Entry'!ES102</f>
        <v/>
      </c>
      <c r="ES100" s="195" t="str">
        <f>'Result Entry'!ET102</f>
        <v/>
      </c>
      <c r="ET100" s="196" t="str">
        <f>'Result Entry'!EU102</f>
        <v/>
      </c>
      <c r="EU100" s="200" t="str">
        <f>'Result Entry'!EX102</f>
        <v/>
      </c>
    </row>
    <row r="101" spans="1:151" s="201" customFormat="1" ht="17.25" customHeight="1">
      <c r="A101" s="1267"/>
      <c r="B101" s="194">
        <f t="shared" si="2"/>
        <v>0</v>
      </c>
      <c r="C101" s="195">
        <f>'Result Entry'!D103</f>
        <v>0</v>
      </c>
      <c r="D101" s="195">
        <f>'Result Entry'!E103</f>
        <v>0</v>
      </c>
      <c r="E101" s="195">
        <f>'Result Entry'!F103</f>
        <v>0</v>
      </c>
      <c r="F101" s="195">
        <f>'Result Entry'!G103</f>
        <v>0</v>
      </c>
      <c r="G101" s="195">
        <f>'Result Entry'!H103</f>
        <v>0</v>
      </c>
      <c r="H101" s="195">
        <f>'Result Entry'!I103</f>
        <v>0</v>
      </c>
      <c r="I101" s="195">
        <f>'Result Entry'!J103</f>
        <v>0</v>
      </c>
      <c r="J101" s="413">
        <f>'Result Entry'!K103</f>
        <v>0</v>
      </c>
      <c r="K101" s="422">
        <f>'Result Entry'!L103</f>
        <v>0</v>
      </c>
      <c r="L101" s="195">
        <f>'Result Entry'!M103</f>
        <v>0</v>
      </c>
      <c r="M101" s="195">
        <f>'Result Entry'!N103</f>
        <v>0</v>
      </c>
      <c r="N101" s="207">
        <f>'Result Entry'!O103</f>
        <v>0</v>
      </c>
      <c r="O101" s="195">
        <f>'Result Entry'!P103</f>
        <v>0</v>
      </c>
      <c r="P101" s="207">
        <f>'Result Entry'!Q103</f>
        <v>0</v>
      </c>
      <c r="Q101" s="195">
        <f>'Result Entry'!R103</f>
        <v>0</v>
      </c>
      <c r="R101" s="208">
        <f>'Result Entry'!S103</f>
        <v>0</v>
      </c>
      <c r="S101" s="408">
        <f>'Result Entry'!T103</f>
        <v>0</v>
      </c>
      <c r="T101" s="469" t="str">
        <f>'Result Entry'!U103</f>
        <v/>
      </c>
      <c r="U101" s="469" t="str">
        <f>'Result Entry'!V103</f>
        <v/>
      </c>
      <c r="V101" s="423" t="str">
        <f>IF('Result Entry'!$ES103="Failed","F",IF(AND('Result Entry'!$ES103="supp.",S101&lt;36),"S",'Result Entry'!W103))</f>
        <v/>
      </c>
      <c r="W101" s="422">
        <f>'Result Entry'!X103</f>
        <v>0</v>
      </c>
      <c r="X101" s="195">
        <f>'Result Entry'!Y103</f>
        <v>0</v>
      </c>
      <c r="Y101" s="195">
        <f>'Result Entry'!Z103</f>
        <v>0</v>
      </c>
      <c r="Z101" s="207">
        <f>'Result Entry'!AA103</f>
        <v>0</v>
      </c>
      <c r="AA101" s="195">
        <f>'Result Entry'!AB103</f>
        <v>0</v>
      </c>
      <c r="AB101" s="207">
        <f>'Result Entry'!AC103</f>
        <v>0</v>
      </c>
      <c r="AC101" s="195">
        <f>'Result Entry'!AD103</f>
        <v>0</v>
      </c>
      <c r="AD101" s="208">
        <f>'Result Entry'!AE103</f>
        <v>0</v>
      </c>
      <c r="AE101" s="408">
        <f>'Result Entry'!AF103</f>
        <v>0</v>
      </c>
      <c r="AF101" s="469" t="str">
        <f>'Result Entry'!AG103</f>
        <v/>
      </c>
      <c r="AG101" s="469" t="str">
        <f>'Result Entry'!AH103</f>
        <v/>
      </c>
      <c r="AH101" s="423" t="str">
        <f>IF('Result Entry'!$ES103="Failed","F",IF(AND('Result Entry'!$ES103="supp.",AE101&lt;36),"S",'Result Entry'!AI103))</f>
        <v/>
      </c>
      <c r="AI101" s="422">
        <f>'Result Entry'!AJ103</f>
        <v>0</v>
      </c>
      <c r="AJ101" s="195">
        <f>'Result Entry'!AK103</f>
        <v>0</v>
      </c>
      <c r="AK101" s="195">
        <f>'Result Entry'!AL103</f>
        <v>0</v>
      </c>
      <c r="AL101" s="207">
        <f>'Result Entry'!AM103</f>
        <v>0</v>
      </c>
      <c r="AM101" s="195">
        <f>'Result Entry'!AN103</f>
        <v>0</v>
      </c>
      <c r="AN101" s="207">
        <f>'Result Entry'!AO103</f>
        <v>0</v>
      </c>
      <c r="AO101" s="195">
        <f>'Result Entry'!AP103</f>
        <v>0</v>
      </c>
      <c r="AP101" s="208">
        <f>'Result Entry'!AQ103</f>
        <v>0</v>
      </c>
      <c r="AQ101" s="408">
        <f>'Result Entry'!AR103</f>
        <v>0</v>
      </c>
      <c r="AR101" s="469" t="str">
        <f>'Result Entry'!AS103</f>
        <v/>
      </c>
      <c r="AS101" s="469" t="str">
        <f>'Result Entry'!AT103</f>
        <v/>
      </c>
      <c r="AT101" s="423" t="str">
        <f>IF('Result Entry'!$ES103="Failed","F",IF(AND('Result Entry'!$ES103="supp.",AQ101&lt;36),"S",'Result Entry'!AU103))</f>
        <v/>
      </c>
      <c r="AU101" s="422">
        <f>'Result Entry'!AV103</f>
        <v>0</v>
      </c>
      <c r="AV101" s="195">
        <f>'Result Entry'!AW103</f>
        <v>0</v>
      </c>
      <c r="AW101" s="195">
        <f>'Result Entry'!AX103</f>
        <v>0</v>
      </c>
      <c r="AX101" s="207">
        <f>'Result Entry'!AY103</f>
        <v>0</v>
      </c>
      <c r="AY101" s="195">
        <f>'Result Entry'!AZ103</f>
        <v>0</v>
      </c>
      <c r="AZ101" s="207">
        <f>'Result Entry'!BA103</f>
        <v>0</v>
      </c>
      <c r="BA101" s="195">
        <f>'Result Entry'!BB103</f>
        <v>0</v>
      </c>
      <c r="BB101" s="208">
        <f>'Result Entry'!BC103</f>
        <v>0</v>
      </c>
      <c r="BC101" s="408">
        <f>'Result Entry'!BD103</f>
        <v>0</v>
      </c>
      <c r="BD101" s="469" t="str">
        <f>'Result Entry'!BE103</f>
        <v/>
      </c>
      <c r="BE101" s="469" t="str">
        <f>'Result Entry'!BF103</f>
        <v/>
      </c>
      <c r="BF101" s="423" t="str">
        <f>IF('Result Entry'!$ES103="Failed","F",IF(AND('Result Entry'!$ES103="supp.",BC101&lt;36),"S",'Result Entry'!BG103))</f>
        <v/>
      </c>
      <c r="BG101" s="422">
        <f>'Result Entry'!BH103</f>
        <v>0</v>
      </c>
      <c r="BH101" s="195">
        <f>'Result Entry'!BI103</f>
        <v>0</v>
      </c>
      <c r="BI101" s="195">
        <f>'Result Entry'!BJ103</f>
        <v>0</v>
      </c>
      <c r="BJ101" s="207">
        <f>'Result Entry'!BK103</f>
        <v>0</v>
      </c>
      <c r="BK101" s="195">
        <f>'Result Entry'!BL103</f>
        <v>0</v>
      </c>
      <c r="BL101" s="207">
        <f>'Result Entry'!BM103</f>
        <v>0</v>
      </c>
      <c r="BM101" s="195">
        <f>'Result Entry'!BN103</f>
        <v>0</v>
      </c>
      <c r="BN101" s="208">
        <f>'Result Entry'!BO103</f>
        <v>0</v>
      </c>
      <c r="BO101" s="408">
        <f>'Result Entry'!BP103</f>
        <v>0</v>
      </c>
      <c r="BP101" s="469" t="str">
        <f>'Result Entry'!BQ103</f>
        <v/>
      </c>
      <c r="BQ101" s="469" t="str">
        <f>'Result Entry'!BR103</f>
        <v/>
      </c>
      <c r="BR101" s="423" t="str">
        <f>IF('Result Entry'!$ES103="Failed","F",IF(AND('Result Entry'!$ES103="supp.",BO101&lt;36),"S",'Result Entry'!BS103))</f>
        <v/>
      </c>
      <c r="BS101" s="422">
        <f>'Result Entry'!BT103</f>
        <v>0</v>
      </c>
      <c r="BT101" s="195">
        <f>'Result Entry'!BU103</f>
        <v>0</v>
      </c>
      <c r="BU101" s="195">
        <f>'Result Entry'!BV103</f>
        <v>0</v>
      </c>
      <c r="BV101" s="207">
        <f>'Result Entry'!BW103</f>
        <v>0</v>
      </c>
      <c r="BW101" s="195">
        <f>'Result Entry'!BX103</f>
        <v>0</v>
      </c>
      <c r="BX101" s="207">
        <f>'Result Entry'!BY103</f>
        <v>0</v>
      </c>
      <c r="BY101" s="195">
        <f>'Result Entry'!BZ103</f>
        <v>0</v>
      </c>
      <c r="BZ101" s="208">
        <f>'Result Entry'!CA103</f>
        <v>0</v>
      </c>
      <c r="CA101" s="408">
        <f>'Result Entry'!CB103</f>
        <v>0</v>
      </c>
      <c r="CB101" s="469" t="str">
        <f>'Result Entry'!CC103</f>
        <v/>
      </c>
      <c r="CC101" s="469" t="str">
        <f>'Result Entry'!CD103</f>
        <v/>
      </c>
      <c r="CD101" s="423" t="str">
        <f>IF('Result Entry'!$ES103="Failed","F",IF(AND('Result Entry'!$ES103="supp.",CA101&lt;36),"S",'Result Entry'!CE103))</f>
        <v/>
      </c>
      <c r="CE101" s="194">
        <f>'Result Entry'!CF103</f>
        <v>0</v>
      </c>
      <c r="CF101" s="415">
        <f>'Result Entry'!CG103</f>
        <v>0</v>
      </c>
      <c r="CG101" s="195">
        <f>'Result Entry'!CH103</f>
        <v>0</v>
      </c>
      <c r="CH101" s="207">
        <f>'Result Entry'!CI103</f>
        <v>0</v>
      </c>
      <c r="CI101" s="207">
        <f>'Result Entry'!CJ103</f>
        <v>0</v>
      </c>
      <c r="CJ101" s="195">
        <f>'Result Entry'!CK103</f>
        <v>0</v>
      </c>
      <c r="CK101" s="195">
        <f>'Result Entry'!CL103</f>
        <v>0</v>
      </c>
      <c r="CL101" s="207">
        <f>'Result Entry'!CM103</f>
        <v>0</v>
      </c>
      <c r="CM101" s="195">
        <f>'Result Entry'!CN103</f>
        <v>0</v>
      </c>
      <c r="CN101" s="195">
        <f>'Result Entry'!CO103</f>
        <v>0</v>
      </c>
      <c r="CO101" s="208">
        <f>'Result Entry'!CP103</f>
        <v>0</v>
      </c>
      <c r="CP101" s="208">
        <f>'Result Entry'!CQ103</f>
        <v>0</v>
      </c>
      <c r="CQ101" s="212" t="str">
        <f>'Result Entry'!CR103</f>
        <v/>
      </c>
      <c r="CR101" s="194">
        <f>'Result Entry'!CS103</f>
        <v>0</v>
      </c>
      <c r="CS101" s="415">
        <f>'Result Entry'!CT103</f>
        <v>0</v>
      </c>
      <c r="CT101" s="454">
        <f>'Result Entry'!CU103</f>
        <v>0</v>
      </c>
      <c r="CU101" s="195">
        <f>'Result Entry'!CV103</f>
        <v>0</v>
      </c>
      <c r="CV101" s="195">
        <f>'Result Entry'!CW103</f>
        <v>0</v>
      </c>
      <c r="CW101" s="207">
        <f>'Result Entry'!CX103</f>
        <v>0</v>
      </c>
      <c r="CX101" s="195">
        <f>'Result Entry'!CY103</f>
        <v>0</v>
      </c>
      <c r="CY101" s="195">
        <f>'Result Entry'!CZ103</f>
        <v>0</v>
      </c>
      <c r="CZ101" s="195" t="str">
        <f>'Result Entry'!DA103</f>
        <v/>
      </c>
      <c r="DA101" s="195">
        <f>'Result Entry'!DB103</f>
        <v>0</v>
      </c>
      <c r="DB101" s="207">
        <f>'Result Entry'!DC103</f>
        <v>0</v>
      </c>
      <c r="DC101" s="207">
        <f>'Result Entry'!DD103</f>
        <v>0</v>
      </c>
      <c r="DD101" s="195">
        <f>'Result Entry'!DE103</f>
        <v>0</v>
      </c>
      <c r="DE101" s="195">
        <f>'Result Entry'!DF103</f>
        <v>0</v>
      </c>
      <c r="DF101" s="207">
        <f>'Result Entry'!DG103</f>
        <v>0</v>
      </c>
      <c r="DG101" s="195">
        <f>'Result Entry'!DH103</f>
        <v>0</v>
      </c>
      <c r="DH101" s="195">
        <f>'Result Entry'!DI103</f>
        <v>0</v>
      </c>
      <c r="DI101" s="207">
        <f>'Result Entry'!DJ103</f>
        <v>0</v>
      </c>
      <c r="DJ101" s="207">
        <f>'Result Entry'!DK103</f>
        <v>0</v>
      </c>
      <c r="DK101" s="207">
        <f>'Result Entry'!DL103</f>
        <v>0</v>
      </c>
      <c r="DL101" s="208">
        <f>'Result Entry'!DM103</f>
        <v>0</v>
      </c>
      <c r="DM101" s="208">
        <f>'Result Entry'!DN103</f>
        <v>0</v>
      </c>
      <c r="DN101" s="212" t="str">
        <f>'Result Entry'!DO103</f>
        <v/>
      </c>
      <c r="DO101" s="194">
        <f>'Result Entry'!DP103</f>
        <v>0</v>
      </c>
      <c r="DP101" s="195">
        <f>'Result Entry'!DQ103</f>
        <v>0</v>
      </c>
      <c r="DQ101" s="195">
        <f>'Result Entry'!DR103</f>
        <v>0</v>
      </c>
      <c r="DR101" s="195">
        <f>'Result Entry'!DS103</f>
        <v>0</v>
      </c>
      <c r="DS101" s="195">
        <f>'Result Entry'!DT103</f>
        <v>0</v>
      </c>
      <c r="DT101" s="209" t="str">
        <f>'Result Entry'!DU103</f>
        <v/>
      </c>
      <c r="DU101" s="194">
        <f>'Result Entry'!DV103</f>
        <v>0</v>
      </c>
      <c r="DV101" s="195">
        <f>'Result Entry'!DW103</f>
        <v>0</v>
      </c>
      <c r="DW101" s="195">
        <f>'Result Entry'!DX103</f>
        <v>0</v>
      </c>
      <c r="DX101" s="195">
        <f>'Result Entry'!DY103</f>
        <v>0</v>
      </c>
      <c r="DY101" s="195">
        <f>'Result Entry'!DZ103</f>
        <v>0</v>
      </c>
      <c r="DZ101" s="197" t="str">
        <f>'Result Entry'!EA103</f>
        <v/>
      </c>
      <c r="EA101" s="194">
        <f>'Result Entry'!EB103</f>
        <v>0</v>
      </c>
      <c r="EB101" s="195">
        <f>'Result Entry'!EC103</f>
        <v>0</v>
      </c>
      <c r="EC101" s="207">
        <f>'Result Entry'!ED103</f>
        <v>0</v>
      </c>
      <c r="ED101" s="195">
        <f>'Result Entry'!EE103</f>
        <v>0</v>
      </c>
      <c r="EE101" s="207">
        <f>'Result Entry'!EF103</f>
        <v>0</v>
      </c>
      <c r="EF101" s="195">
        <f>'Result Entry'!EG103</f>
        <v>0</v>
      </c>
      <c r="EG101" s="195">
        <f>'Result Entry'!EH103</f>
        <v>0</v>
      </c>
      <c r="EH101" s="207">
        <f>'Result Entry'!EI103</f>
        <v>0</v>
      </c>
      <c r="EI101" s="208">
        <f>'Result Entry'!EJ103</f>
        <v>0</v>
      </c>
      <c r="EJ101" s="212" t="str">
        <f>'Result Entry'!EK103</f>
        <v/>
      </c>
      <c r="EK101" s="194">
        <f>'Result Entry'!EL103</f>
        <v>0</v>
      </c>
      <c r="EL101" s="195">
        <f>'Result Entry'!EM103</f>
        <v>0</v>
      </c>
      <c r="EM101" s="198" t="str">
        <f>'Result Entry'!EN103</f>
        <v/>
      </c>
      <c r="EN101" s="194" t="str">
        <f>'Result Entry'!EO103</f>
        <v/>
      </c>
      <c r="EO101" s="195" t="str">
        <f>'Result Entry'!EP103</f>
        <v/>
      </c>
      <c r="EP101" s="199" t="str">
        <f>'Result Entry'!EQ103</f>
        <v/>
      </c>
      <c r="EQ101" s="195" t="str">
        <f>'Result Entry'!ER103</f>
        <v/>
      </c>
      <c r="ER101" s="195" t="str">
        <f>'Result Entry'!ES103</f>
        <v/>
      </c>
      <c r="ES101" s="195" t="str">
        <f>'Result Entry'!ET103</f>
        <v/>
      </c>
      <c r="ET101" s="196" t="str">
        <f>'Result Entry'!EU103</f>
        <v/>
      </c>
      <c r="EU101" s="200" t="str">
        <f>'Result Entry'!EX103</f>
        <v/>
      </c>
    </row>
    <row r="102" spans="1:151" s="201" customFormat="1" ht="17.25" customHeight="1">
      <c r="A102" s="1267"/>
      <c r="B102" s="194">
        <f t="shared" si="2"/>
        <v>0</v>
      </c>
      <c r="C102" s="195">
        <f>'Result Entry'!D104</f>
        <v>0</v>
      </c>
      <c r="D102" s="195">
        <f>'Result Entry'!E104</f>
        <v>0</v>
      </c>
      <c r="E102" s="195">
        <f>'Result Entry'!F104</f>
        <v>0</v>
      </c>
      <c r="F102" s="195">
        <f>'Result Entry'!G104</f>
        <v>0</v>
      </c>
      <c r="G102" s="195">
        <f>'Result Entry'!H104</f>
        <v>0</v>
      </c>
      <c r="H102" s="195">
        <f>'Result Entry'!I104</f>
        <v>0</v>
      </c>
      <c r="I102" s="195">
        <f>'Result Entry'!J104</f>
        <v>0</v>
      </c>
      <c r="J102" s="413">
        <f>'Result Entry'!K104</f>
        <v>0</v>
      </c>
      <c r="K102" s="422">
        <f>'Result Entry'!L104</f>
        <v>0</v>
      </c>
      <c r="L102" s="195">
        <f>'Result Entry'!M104</f>
        <v>0</v>
      </c>
      <c r="M102" s="195">
        <f>'Result Entry'!N104</f>
        <v>0</v>
      </c>
      <c r="N102" s="207">
        <f>'Result Entry'!O104</f>
        <v>0</v>
      </c>
      <c r="O102" s="195">
        <f>'Result Entry'!P104</f>
        <v>0</v>
      </c>
      <c r="P102" s="207">
        <f>'Result Entry'!Q104</f>
        <v>0</v>
      </c>
      <c r="Q102" s="195">
        <f>'Result Entry'!R104</f>
        <v>0</v>
      </c>
      <c r="R102" s="208">
        <f>'Result Entry'!S104</f>
        <v>0</v>
      </c>
      <c r="S102" s="408">
        <f>'Result Entry'!T104</f>
        <v>0</v>
      </c>
      <c r="T102" s="469" t="str">
        <f>'Result Entry'!U104</f>
        <v/>
      </c>
      <c r="U102" s="469" t="str">
        <f>'Result Entry'!V104</f>
        <v/>
      </c>
      <c r="V102" s="423" t="str">
        <f>IF('Result Entry'!$ES104="Failed","F",IF(AND('Result Entry'!$ES104="supp.",S102&lt;36),"S",'Result Entry'!W104))</f>
        <v/>
      </c>
      <c r="W102" s="422">
        <f>'Result Entry'!X104</f>
        <v>0</v>
      </c>
      <c r="X102" s="195">
        <f>'Result Entry'!Y104</f>
        <v>0</v>
      </c>
      <c r="Y102" s="195">
        <f>'Result Entry'!Z104</f>
        <v>0</v>
      </c>
      <c r="Z102" s="207">
        <f>'Result Entry'!AA104</f>
        <v>0</v>
      </c>
      <c r="AA102" s="195">
        <f>'Result Entry'!AB104</f>
        <v>0</v>
      </c>
      <c r="AB102" s="207">
        <f>'Result Entry'!AC104</f>
        <v>0</v>
      </c>
      <c r="AC102" s="195">
        <f>'Result Entry'!AD104</f>
        <v>0</v>
      </c>
      <c r="AD102" s="208">
        <f>'Result Entry'!AE104</f>
        <v>0</v>
      </c>
      <c r="AE102" s="408">
        <f>'Result Entry'!AF104</f>
        <v>0</v>
      </c>
      <c r="AF102" s="469" t="str">
        <f>'Result Entry'!AG104</f>
        <v/>
      </c>
      <c r="AG102" s="469" t="str">
        <f>'Result Entry'!AH104</f>
        <v/>
      </c>
      <c r="AH102" s="423" t="str">
        <f>IF('Result Entry'!$ES104="Failed","F",IF(AND('Result Entry'!$ES104="supp.",AE102&lt;36),"S",'Result Entry'!AI104))</f>
        <v/>
      </c>
      <c r="AI102" s="422">
        <f>'Result Entry'!AJ104</f>
        <v>0</v>
      </c>
      <c r="AJ102" s="195">
        <f>'Result Entry'!AK104</f>
        <v>0</v>
      </c>
      <c r="AK102" s="195">
        <f>'Result Entry'!AL104</f>
        <v>0</v>
      </c>
      <c r="AL102" s="207">
        <f>'Result Entry'!AM104</f>
        <v>0</v>
      </c>
      <c r="AM102" s="195">
        <f>'Result Entry'!AN104</f>
        <v>0</v>
      </c>
      <c r="AN102" s="207">
        <f>'Result Entry'!AO104</f>
        <v>0</v>
      </c>
      <c r="AO102" s="195">
        <f>'Result Entry'!AP104</f>
        <v>0</v>
      </c>
      <c r="AP102" s="208">
        <f>'Result Entry'!AQ104</f>
        <v>0</v>
      </c>
      <c r="AQ102" s="408">
        <f>'Result Entry'!AR104</f>
        <v>0</v>
      </c>
      <c r="AR102" s="469" t="str">
        <f>'Result Entry'!AS104</f>
        <v/>
      </c>
      <c r="AS102" s="469" t="str">
        <f>'Result Entry'!AT104</f>
        <v/>
      </c>
      <c r="AT102" s="423" t="str">
        <f>IF('Result Entry'!$ES104="Failed","F",IF(AND('Result Entry'!$ES104="supp.",AQ102&lt;36),"S",'Result Entry'!AU104))</f>
        <v/>
      </c>
      <c r="AU102" s="422">
        <f>'Result Entry'!AV104</f>
        <v>0</v>
      </c>
      <c r="AV102" s="195">
        <f>'Result Entry'!AW104</f>
        <v>0</v>
      </c>
      <c r="AW102" s="195">
        <f>'Result Entry'!AX104</f>
        <v>0</v>
      </c>
      <c r="AX102" s="207">
        <f>'Result Entry'!AY104</f>
        <v>0</v>
      </c>
      <c r="AY102" s="195">
        <f>'Result Entry'!AZ104</f>
        <v>0</v>
      </c>
      <c r="AZ102" s="207">
        <f>'Result Entry'!BA104</f>
        <v>0</v>
      </c>
      <c r="BA102" s="195">
        <f>'Result Entry'!BB104</f>
        <v>0</v>
      </c>
      <c r="BB102" s="208">
        <f>'Result Entry'!BC104</f>
        <v>0</v>
      </c>
      <c r="BC102" s="408">
        <f>'Result Entry'!BD104</f>
        <v>0</v>
      </c>
      <c r="BD102" s="469" t="str">
        <f>'Result Entry'!BE104</f>
        <v/>
      </c>
      <c r="BE102" s="469" t="str">
        <f>'Result Entry'!BF104</f>
        <v/>
      </c>
      <c r="BF102" s="423" t="str">
        <f>IF('Result Entry'!$ES104="Failed","F",IF(AND('Result Entry'!$ES104="supp.",BC102&lt;36),"S",'Result Entry'!BG104))</f>
        <v/>
      </c>
      <c r="BG102" s="422">
        <f>'Result Entry'!BH104</f>
        <v>0</v>
      </c>
      <c r="BH102" s="195">
        <f>'Result Entry'!BI104</f>
        <v>0</v>
      </c>
      <c r="BI102" s="195">
        <f>'Result Entry'!BJ104</f>
        <v>0</v>
      </c>
      <c r="BJ102" s="207">
        <f>'Result Entry'!BK104</f>
        <v>0</v>
      </c>
      <c r="BK102" s="195">
        <f>'Result Entry'!BL104</f>
        <v>0</v>
      </c>
      <c r="BL102" s="207">
        <f>'Result Entry'!BM104</f>
        <v>0</v>
      </c>
      <c r="BM102" s="195">
        <f>'Result Entry'!BN104</f>
        <v>0</v>
      </c>
      <c r="BN102" s="208">
        <f>'Result Entry'!BO104</f>
        <v>0</v>
      </c>
      <c r="BO102" s="408">
        <f>'Result Entry'!BP104</f>
        <v>0</v>
      </c>
      <c r="BP102" s="469" t="str">
        <f>'Result Entry'!BQ104</f>
        <v/>
      </c>
      <c r="BQ102" s="469" t="str">
        <f>'Result Entry'!BR104</f>
        <v/>
      </c>
      <c r="BR102" s="423" t="str">
        <f>IF('Result Entry'!$ES104="Failed","F",IF(AND('Result Entry'!$ES104="supp.",BO102&lt;36),"S",'Result Entry'!BS104))</f>
        <v/>
      </c>
      <c r="BS102" s="422">
        <f>'Result Entry'!BT104</f>
        <v>0</v>
      </c>
      <c r="BT102" s="195">
        <f>'Result Entry'!BU104</f>
        <v>0</v>
      </c>
      <c r="BU102" s="195">
        <f>'Result Entry'!BV104</f>
        <v>0</v>
      </c>
      <c r="BV102" s="207">
        <f>'Result Entry'!BW104</f>
        <v>0</v>
      </c>
      <c r="BW102" s="195">
        <f>'Result Entry'!BX104</f>
        <v>0</v>
      </c>
      <c r="BX102" s="207">
        <f>'Result Entry'!BY104</f>
        <v>0</v>
      </c>
      <c r="BY102" s="195">
        <f>'Result Entry'!BZ104</f>
        <v>0</v>
      </c>
      <c r="BZ102" s="208">
        <f>'Result Entry'!CA104</f>
        <v>0</v>
      </c>
      <c r="CA102" s="408">
        <f>'Result Entry'!CB104</f>
        <v>0</v>
      </c>
      <c r="CB102" s="469" t="str">
        <f>'Result Entry'!CC104</f>
        <v/>
      </c>
      <c r="CC102" s="469" t="str">
        <f>'Result Entry'!CD104</f>
        <v/>
      </c>
      <c r="CD102" s="423" t="str">
        <f>IF('Result Entry'!$ES104="Failed","F",IF(AND('Result Entry'!$ES104="supp.",CA102&lt;36),"S",'Result Entry'!CE104))</f>
        <v/>
      </c>
      <c r="CE102" s="194">
        <f>'Result Entry'!CF104</f>
        <v>0</v>
      </c>
      <c r="CF102" s="415">
        <f>'Result Entry'!CG104</f>
        <v>0</v>
      </c>
      <c r="CG102" s="195">
        <f>'Result Entry'!CH104</f>
        <v>0</v>
      </c>
      <c r="CH102" s="207">
        <f>'Result Entry'!CI104</f>
        <v>0</v>
      </c>
      <c r="CI102" s="207">
        <f>'Result Entry'!CJ104</f>
        <v>0</v>
      </c>
      <c r="CJ102" s="195">
        <f>'Result Entry'!CK104</f>
        <v>0</v>
      </c>
      <c r="CK102" s="195">
        <f>'Result Entry'!CL104</f>
        <v>0</v>
      </c>
      <c r="CL102" s="207">
        <f>'Result Entry'!CM104</f>
        <v>0</v>
      </c>
      <c r="CM102" s="195">
        <f>'Result Entry'!CN104</f>
        <v>0</v>
      </c>
      <c r="CN102" s="195">
        <f>'Result Entry'!CO104</f>
        <v>0</v>
      </c>
      <c r="CO102" s="208">
        <f>'Result Entry'!CP104</f>
        <v>0</v>
      </c>
      <c r="CP102" s="208">
        <f>'Result Entry'!CQ104</f>
        <v>0</v>
      </c>
      <c r="CQ102" s="212" t="str">
        <f>'Result Entry'!CR104</f>
        <v/>
      </c>
      <c r="CR102" s="194">
        <f>'Result Entry'!CS104</f>
        <v>0</v>
      </c>
      <c r="CS102" s="415">
        <f>'Result Entry'!CT104</f>
        <v>0</v>
      </c>
      <c r="CT102" s="454">
        <f>'Result Entry'!CU104</f>
        <v>0</v>
      </c>
      <c r="CU102" s="195">
        <f>'Result Entry'!CV104</f>
        <v>0</v>
      </c>
      <c r="CV102" s="195">
        <f>'Result Entry'!CW104</f>
        <v>0</v>
      </c>
      <c r="CW102" s="207">
        <f>'Result Entry'!CX104</f>
        <v>0</v>
      </c>
      <c r="CX102" s="195">
        <f>'Result Entry'!CY104</f>
        <v>0</v>
      </c>
      <c r="CY102" s="195">
        <f>'Result Entry'!CZ104</f>
        <v>0</v>
      </c>
      <c r="CZ102" s="195" t="str">
        <f>'Result Entry'!DA104</f>
        <v/>
      </c>
      <c r="DA102" s="195">
        <f>'Result Entry'!DB104</f>
        <v>0</v>
      </c>
      <c r="DB102" s="207">
        <f>'Result Entry'!DC104</f>
        <v>0</v>
      </c>
      <c r="DC102" s="207">
        <f>'Result Entry'!DD104</f>
        <v>0</v>
      </c>
      <c r="DD102" s="195">
        <f>'Result Entry'!DE104</f>
        <v>0</v>
      </c>
      <c r="DE102" s="195">
        <f>'Result Entry'!DF104</f>
        <v>0</v>
      </c>
      <c r="DF102" s="207">
        <f>'Result Entry'!DG104</f>
        <v>0</v>
      </c>
      <c r="DG102" s="195">
        <f>'Result Entry'!DH104</f>
        <v>0</v>
      </c>
      <c r="DH102" s="195">
        <f>'Result Entry'!DI104</f>
        <v>0</v>
      </c>
      <c r="DI102" s="207">
        <f>'Result Entry'!DJ104</f>
        <v>0</v>
      </c>
      <c r="DJ102" s="207">
        <f>'Result Entry'!DK104</f>
        <v>0</v>
      </c>
      <c r="DK102" s="207">
        <f>'Result Entry'!DL104</f>
        <v>0</v>
      </c>
      <c r="DL102" s="208">
        <f>'Result Entry'!DM104</f>
        <v>0</v>
      </c>
      <c r="DM102" s="208">
        <f>'Result Entry'!DN104</f>
        <v>0</v>
      </c>
      <c r="DN102" s="212" t="str">
        <f>'Result Entry'!DO104</f>
        <v/>
      </c>
      <c r="DO102" s="194">
        <f>'Result Entry'!DP104</f>
        <v>0</v>
      </c>
      <c r="DP102" s="195">
        <f>'Result Entry'!DQ104</f>
        <v>0</v>
      </c>
      <c r="DQ102" s="195">
        <f>'Result Entry'!DR104</f>
        <v>0</v>
      </c>
      <c r="DR102" s="195">
        <f>'Result Entry'!DS104</f>
        <v>0</v>
      </c>
      <c r="DS102" s="195">
        <f>'Result Entry'!DT104</f>
        <v>0</v>
      </c>
      <c r="DT102" s="209" t="str">
        <f>'Result Entry'!DU104</f>
        <v/>
      </c>
      <c r="DU102" s="194">
        <f>'Result Entry'!DV104</f>
        <v>0</v>
      </c>
      <c r="DV102" s="195">
        <f>'Result Entry'!DW104</f>
        <v>0</v>
      </c>
      <c r="DW102" s="195">
        <f>'Result Entry'!DX104</f>
        <v>0</v>
      </c>
      <c r="DX102" s="195">
        <f>'Result Entry'!DY104</f>
        <v>0</v>
      </c>
      <c r="DY102" s="195">
        <f>'Result Entry'!DZ104</f>
        <v>0</v>
      </c>
      <c r="DZ102" s="197" t="str">
        <f>'Result Entry'!EA104</f>
        <v/>
      </c>
      <c r="EA102" s="194">
        <f>'Result Entry'!EB104</f>
        <v>0</v>
      </c>
      <c r="EB102" s="195">
        <f>'Result Entry'!EC104</f>
        <v>0</v>
      </c>
      <c r="EC102" s="207">
        <f>'Result Entry'!ED104</f>
        <v>0</v>
      </c>
      <c r="ED102" s="195">
        <f>'Result Entry'!EE104</f>
        <v>0</v>
      </c>
      <c r="EE102" s="207">
        <f>'Result Entry'!EF104</f>
        <v>0</v>
      </c>
      <c r="EF102" s="195">
        <f>'Result Entry'!EG104</f>
        <v>0</v>
      </c>
      <c r="EG102" s="195">
        <f>'Result Entry'!EH104</f>
        <v>0</v>
      </c>
      <c r="EH102" s="207">
        <f>'Result Entry'!EI104</f>
        <v>0</v>
      </c>
      <c r="EI102" s="208">
        <f>'Result Entry'!EJ104</f>
        <v>0</v>
      </c>
      <c r="EJ102" s="212" t="str">
        <f>'Result Entry'!EK104</f>
        <v/>
      </c>
      <c r="EK102" s="194">
        <f>'Result Entry'!EL104</f>
        <v>0</v>
      </c>
      <c r="EL102" s="195">
        <f>'Result Entry'!EM104</f>
        <v>0</v>
      </c>
      <c r="EM102" s="198" t="str">
        <f>'Result Entry'!EN104</f>
        <v/>
      </c>
      <c r="EN102" s="194" t="str">
        <f>'Result Entry'!EO104</f>
        <v/>
      </c>
      <c r="EO102" s="195" t="str">
        <f>'Result Entry'!EP104</f>
        <v/>
      </c>
      <c r="EP102" s="199" t="str">
        <f>'Result Entry'!EQ104</f>
        <v/>
      </c>
      <c r="EQ102" s="195" t="str">
        <f>'Result Entry'!ER104</f>
        <v/>
      </c>
      <c r="ER102" s="195" t="str">
        <f>'Result Entry'!ES104</f>
        <v/>
      </c>
      <c r="ES102" s="195" t="str">
        <f>'Result Entry'!ET104</f>
        <v/>
      </c>
      <c r="ET102" s="196" t="str">
        <f>'Result Entry'!EU104</f>
        <v/>
      </c>
      <c r="EU102" s="200" t="str">
        <f>'Result Entry'!EX104</f>
        <v/>
      </c>
    </row>
    <row r="103" spans="1:151" s="201" customFormat="1" ht="17.25" customHeight="1">
      <c r="A103" s="1267"/>
      <c r="B103" s="194">
        <f t="shared" si="2"/>
        <v>0</v>
      </c>
      <c r="C103" s="195">
        <f>'Result Entry'!D105</f>
        <v>0</v>
      </c>
      <c r="D103" s="195">
        <f>'Result Entry'!E105</f>
        <v>0</v>
      </c>
      <c r="E103" s="195">
        <f>'Result Entry'!F105</f>
        <v>0</v>
      </c>
      <c r="F103" s="195">
        <f>'Result Entry'!G105</f>
        <v>0</v>
      </c>
      <c r="G103" s="195">
        <f>'Result Entry'!H105</f>
        <v>0</v>
      </c>
      <c r="H103" s="195">
        <f>'Result Entry'!I105</f>
        <v>0</v>
      </c>
      <c r="I103" s="195">
        <f>'Result Entry'!J105</f>
        <v>0</v>
      </c>
      <c r="J103" s="413">
        <f>'Result Entry'!K105</f>
        <v>0</v>
      </c>
      <c r="K103" s="422">
        <f>'Result Entry'!L105</f>
        <v>0</v>
      </c>
      <c r="L103" s="195">
        <f>'Result Entry'!M105</f>
        <v>0</v>
      </c>
      <c r="M103" s="195">
        <f>'Result Entry'!N105</f>
        <v>0</v>
      </c>
      <c r="N103" s="207">
        <f>'Result Entry'!O105</f>
        <v>0</v>
      </c>
      <c r="O103" s="195">
        <f>'Result Entry'!P105</f>
        <v>0</v>
      </c>
      <c r="P103" s="207">
        <f>'Result Entry'!Q105</f>
        <v>0</v>
      </c>
      <c r="Q103" s="195">
        <f>'Result Entry'!R105</f>
        <v>0</v>
      </c>
      <c r="R103" s="208">
        <f>'Result Entry'!S105</f>
        <v>0</v>
      </c>
      <c r="S103" s="408">
        <f>'Result Entry'!T105</f>
        <v>0</v>
      </c>
      <c r="T103" s="469" t="str">
        <f>'Result Entry'!U105</f>
        <v/>
      </c>
      <c r="U103" s="469" t="str">
        <f>'Result Entry'!V105</f>
        <v/>
      </c>
      <c r="V103" s="423" t="str">
        <f>IF('Result Entry'!$ES105="Failed","F",IF(AND('Result Entry'!$ES105="supp.",S103&lt;36),"S",'Result Entry'!W105))</f>
        <v/>
      </c>
      <c r="W103" s="422">
        <f>'Result Entry'!X105</f>
        <v>0</v>
      </c>
      <c r="X103" s="195">
        <f>'Result Entry'!Y105</f>
        <v>0</v>
      </c>
      <c r="Y103" s="195">
        <f>'Result Entry'!Z105</f>
        <v>0</v>
      </c>
      <c r="Z103" s="207">
        <f>'Result Entry'!AA105</f>
        <v>0</v>
      </c>
      <c r="AA103" s="195">
        <f>'Result Entry'!AB105</f>
        <v>0</v>
      </c>
      <c r="AB103" s="207">
        <f>'Result Entry'!AC105</f>
        <v>0</v>
      </c>
      <c r="AC103" s="195">
        <f>'Result Entry'!AD105</f>
        <v>0</v>
      </c>
      <c r="AD103" s="208">
        <f>'Result Entry'!AE105</f>
        <v>0</v>
      </c>
      <c r="AE103" s="408">
        <f>'Result Entry'!AF105</f>
        <v>0</v>
      </c>
      <c r="AF103" s="469" t="str">
        <f>'Result Entry'!AG105</f>
        <v/>
      </c>
      <c r="AG103" s="469" t="str">
        <f>'Result Entry'!AH105</f>
        <v/>
      </c>
      <c r="AH103" s="423" t="str">
        <f>IF('Result Entry'!$ES105="Failed","F",IF(AND('Result Entry'!$ES105="supp.",AE103&lt;36),"S",'Result Entry'!AI105))</f>
        <v/>
      </c>
      <c r="AI103" s="422">
        <f>'Result Entry'!AJ105</f>
        <v>0</v>
      </c>
      <c r="AJ103" s="195">
        <f>'Result Entry'!AK105</f>
        <v>0</v>
      </c>
      <c r="AK103" s="195">
        <f>'Result Entry'!AL105</f>
        <v>0</v>
      </c>
      <c r="AL103" s="207">
        <f>'Result Entry'!AM105</f>
        <v>0</v>
      </c>
      <c r="AM103" s="195">
        <f>'Result Entry'!AN105</f>
        <v>0</v>
      </c>
      <c r="AN103" s="207">
        <f>'Result Entry'!AO105</f>
        <v>0</v>
      </c>
      <c r="AO103" s="195">
        <f>'Result Entry'!AP105</f>
        <v>0</v>
      </c>
      <c r="AP103" s="208">
        <f>'Result Entry'!AQ105</f>
        <v>0</v>
      </c>
      <c r="AQ103" s="408">
        <f>'Result Entry'!AR105</f>
        <v>0</v>
      </c>
      <c r="AR103" s="469" t="str">
        <f>'Result Entry'!AS105</f>
        <v/>
      </c>
      <c r="AS103" s="469" t="str">
        <f>'Result Entry'!AT105</f>
        <v/>
      </c>
      <c r="AT103" s="423" t="str">
        <f>IF('Result Entry'!$ES105="Failed","F",IF(AND('Result Entry'!$ES105="supp.",AQ103&lt;36),"S",'Result Entry'!AU105))</f>
        <v/>
      </c>
      <c r="AU103" s="422">
        <f>'Result Entry'!AV105</f>
        <v>0</v>
      </c>
      <c r="AV103" s="195">
        <f>'Result Entry'!AW105</f>
        <v>0</v>
      </c>
      <c r="AW103" s="195">
        <f>'Result Entry'!AX105</f>
        <v>0</v>
      </c>
      <c r="AX103" s="207">
        <f>'Result Entry'!AY105</f>
        <v>0</v>
      </c>
      <c r="AY103" s="195">
        <f>'Result Entry'!AZ105</f>
        <v>0</v>
      </c>
      <c r="AZ103" s="207">
        <f>'Result Entry'!BA105</f>
        <v>0</v>
      </c>
      <c r="BA103" s="195">
        <f>'Result Entry'!BB105</f>
        <v>0</v>
      </c>
      <c r="BB103" s="208">
        <f>'Result Entry'!BC105</f>
        <v>0</v>
      </c>
      <c r="BC103" s="408">
        <f>'Result Entry'!BD105</f>
        <v>0</v>
      </c>
      <c r="BD103" s="469" t="str">
        <f>'Result Entry'!BE105</f>
        <v/>
      </c>
      <c r="BE103" s="469" t="str">
        <f>'Result Entry'!BF105</f>
        <v/>
      </c>
      <c r="BF103" s="423" t="str">
        <f>IF('Result Entry'!$ES105="Failed","F",IF(AND('Result Entry'!$ES105="supp.",BC103&lt;36),"S",'Result Entry'!BG105))</f>
        <v/>
      </c>
      <c r="BG103" s="422">
        <f>'Result Entry'!BH105</f>
        <v>0</v>
      </c>
      <c r="BH103" s="195">
        <f>'Result Entry'!BI105</f>
        <v>0</v>
      </c>
      <c r="BI103" s="195">
        <f>'Result Entry'!BJ105</f>
        <v>0</v>
      </c>
      <c r="BJ103" s="207">
        <f>'Result Entry'!BK105</f>
        <v>0</v>
      </c>
      <c r="BK103" s="195">
        <f>'Result Entry'!BL105</f>
        <v>0</v>
      </c>
      <c r="BL103" s="207">
        <f>'Result Entry'!BM105</f>
        <v>0</v>
      </c>
      <c r="BM103" s="195">
        <f>'Result Entry'!BN105</f>
        <v>0</v>
      </c>
      <c r="BN103" s="208">
        <f>'Result Entry'!BO105</f>
        <v>0</v>
      </c>
      <c r="BO103" s="408">
        <f>'Result Entry'!BP105</f>
        <v>0</v>
      </c>
      <c r="BP103" s="469" t="str">
        <f>'Result Entry'!BQ105</f>
        <v/>
      </c>
      <c r="BQ103" s="469" t="str">
        <f>'Result Entry'!BR105</f>
        <v/>
      </c>
      <c r="BR103" s="423" t="str">
        <f>IF('Result Entry'!$ES105="Failed","F",IF(AND('Result Entry'!$ES105="supp.",BO103&lt;36),"S",'Result Entry'!BS105))</f>
        <v/>
      </c>
      <c r="BS103" s="422">
        <f>'Result Entry'!BT105</f>
        <v>0</v>
      </c>
      <c r="BT103" s="195">
        <f>'Result Entry'!BU105</f>
        <v>0</v>
      </c>
      <c r="BU103" s="195">
        <f>'Result Entry'!BV105</f>
        <v>0</v>
      </c>
      <c r="BV103" s="207">
        <f>'Result Entry'!BW105</f>
        <v>0</v>
      </c>
      <c r="BW103" s="195">
        <f>'Result Entry'!BX105</f>
        <v>0</v>
      </c>
      <c r="BX103" s="207">
        <f>'Result Entry'!BY105</f>
        <v>0</v>
      </c>
      <c r="BY103" s="195">
        <f>'Result Entry'!BZ105</f>
        <v>0</v>
      </c>
      <c r="BZ103" s="208">
        <f>'Result Entry'!CA105</f>
        <v>0</v>
      </c>
      <c r="CA103" s="408">
        <f>'Result Entry'!CB105</f>
        <v>0</v>
      </c>
      <c r="CB103" s="469" t="str">
        <f>'Result Entry'!CC105</f>
        <v/>
      </c>
      <c r="CC103" s="469" t="str">
        <f>'Result Entry'!CD105</f>
        <v/>
      </c>
      <c r="CD103" s="423" t="str">
        <f>IF('Result Entry'!$ES105="Failed","F",IF(AND('Result Entry'!$ES105="supp.",CA103&lt;36),"S",'Result Entry'!CE105))</f>
        <v/>
      </c>
      <c r="CE103" s="194">
        <f>'Result Entry'!CF105</f>
        <v>0</v>
      </c>
      <c r="CF103" s="415">
        <f>'Result Entry'!CG105</f>
        <v>0</v>
      </c>
      <c r="CG103" s="195">
        <f>'Result Entry'!CH105</f>
        <v>0</v>
      </c>
      <c r="CH103" s="207">
        <f>'Result Entry'!CI105</f>
        <v>0</v>
      </c>
      <c r="CI103" s="207">
        <f>'Result Entry'!CJ105</f>
        <v>0</v>
      </c>
      <c r="CJ103" s="195">
        <f>'Result Entry'!CK105</f>
        <v>0</v>
      </c>
      <c r="CK103" s="195">
        <f>'Result Entry'!CL105</f>
        <v>0</v>
      </c>
      <c r="CL103" s="207">
        <f>'Result Entry'!CM105</f>
        <v>0</v>
      </c>
      <c r="CM103" s="195">
        <f>'Result Entry'!CN105</f>
        <v>0</v>
      </c>
      <c r="CN103" s="195">
        <f>'Result Entry'!CO105</f>
        <v>0</v>
      </c>
      <c r="CO103" s="208">
        <f>'Result Entry'!CP105</f>
        <v>0</v>
      </c>
      <c r="CP103" s="208">
        <f>'Result Entry'!CQ105</f>
        <v>0</v>
      </c>
      <c r="CQ103" s="212" t="str">
        <f>'Result Entry'!CR105</f>
        <v/>
      </c>
      <c r="CR103" s="194">
        <f>'Result Entry'!CS105</f>
        <v>0</v>
      </c>
      <c r="CS103" s="415">
        <f>'Result Entry'!CT105</f>
        <v>0</v>
      </c>
      <c r="CT103" s="454">
        <f>'Result Entry'!CU105</f>
        <v>0</v>
      </c>
      <c r="CU103" s="195">
        <f>'Result Entry'!CV105</f>
        <v>0</v>
      </c>
      <c r="CV103" s="195">
        <f>'Result Entry'!CW105</f>
        <v>0</v>
      </c>
      <c r="CW103" s="207">
        <f>'Result Entry'!CX105</f>
        <v>0</v>
      </c>
      <c r="CX103" s="195">
        <f>'Result Entry'!CY105</f>
        <v>0</v>
      </c>
      <c r="CY103" s="195">
        <f>'Result Entry'!CZ105</f>
        <v>0</v>
      </c>
      <c r="CZ103" s="195" t="str">
        <f>'Result Entry'!DA105</f>
        <v/>
      </c>
      <c r="DA103" s="195">
        <f>'Result Entry'!DB105</f>
        <v>0</v>
      </c>
      <c r="DB103" s="207">
        <f>'Result Entry'!DC105</f>
        <v>0</v>
      </c>
      <c r="DC103" s="207">
        <f>'Result Entry'!DD105</f>
        <v>0</v>
      </c>
      <c r="DD103" s="195">
        <f>'Result Entry'!DE105</f>
        <v>0</v>
      </c>
      <c r="DE103" s="195">
        <f>'Result Entry'!DF105</f>
        <v>0</v>
      </c>
      <c r="DF103" s="207">
        <f>'Result Entry'!DG105</f>
        <v>0</v>
      </c>
      <c r="DG103" s="195">
        <f>'Result Entry'!DH105</f>
        <v>0</v>
      </c>
      <c r="DH103" s="195">
        <f>'Result Entry'!DI105</f>
        <v>0</v>
      </c>
      <c r="DI103" s="207">
        <f>'Result Entry'!DJ105</f>
        <v>0</v>
      </c>
      <c r="DJ103" s="207">
        <f>'Result Entry'!DK105</f>
        <v>0</v>
      </c>
      <c r="DK103" s="207">
        <f>'Result Entry'!DL105</f>
        <v>0</v>
      </c>
      <c r="DL103" s="208">
        <f>'Result Entry'!DM105</f>
        <v>0</v>
      </c>
      <c r="DM103" s="208">
        <f>'Result Entry'!DN105</f>
        <v>0</v>
      </c>
      <c r="DN103" s="212" t="str">
        <f>'Result Entry'!DO105</f>
        <v/>
      </c>
      <c r="DO103" s="194">
        <f>'Result Entry'!DP105</f>
        <v>0</v>
      </c>
      <c r="DP103" s="195">
        <f>'Result Entry'!DQ105</f>
        <v>0</v>
      </c>
      <c r="DQ103" s="195">
        <f>'Result Entry'!DR105</f>
        <v>0</v>
      </c>
      <c r="DR103" s="195">
        <f>'Result Entry'!DS105</f>
        <v>0</v>
      </c>
      <c r="DS103" s="195">
        <f>'Result Entry'!DT105</f>
        <v>0</v>
      </c>
      <c r="DT103" s="209" t="str">
        <f>'Result Entry'!DU105</f>
        <v/>
      </c>
      <c r="DU103" s="194">
        <f>'Result Entry'!DV105</f>
        <v>0</v>
      </c>
      <c r="DV103" s="195">
        <f>'Result Entry'!DW105</f>
        <v>0</v>
      </c>
      <c r="DW103" s="195">
        <f>'Result Entry'!DX105</f>
        <v>0</v>
      </c>
      <c r="DX103" s="195">
        <f>'Result Entry'!DY105</f>
        <v>0</v>
      </c>
      <c r="DY103" s="195">
        <f>'Result Entry'!DZ105</f>
        <v>0</v>
      </c>
      <c r="DZ103" s="197" t="str">
        <f>'Result Entry'!EA105</f>
        <v/>
      </c>
      <c r="EA103" s="194">
        <f>'Result Entry'!EB105</f>
        <v>0</v>
      </c>
      <c r="EB103" s="195">
        <f>'Result Entry'!EC105</f>
        <v>0</v>
      </c>
      <c r="EC103" s="207">
        <f>'Result Entry'!ED105</f>
        <v>0</v>
      </c>
      <c r="ED103" s="195">
        <f>'Result Entry'!EE105</f>
        <v>0</v>
      </c>
      <c r="EE103" s="207">
        <f>'Result Entry'!EF105</f>
        <v>0</v>
      </c>
      <c r="EF103" s="195">
        <f>'Result Entry'!EG105</f>
        <v>0</v>
      </c>
      <c r="EG103" s="195">
        <f>'Result Entry'!EH105</f>
        <v>0</v>
      </c>
      <c r="EH103" s="207">
        <f>'Result Entry'!EI105</f>
        <v>0</v>
      </c>
      <c r="EI103" s="208">
        <f>'Result Entry'!EJ105</f>
        <v>0</v>
      </c>
      <c r="EJ103" s="212" t="str">
        <f>'Result Entry'!EK105</f>
        <v/>
      </c>
      <c r="EK103" s="194">
        <f>'Result Entry'!EL105</f>
        <v>0</v>
      </c>
      <c r="EL103" s="195">
        <f>'Result Entry'!EM105</f>
        <v>0</v>
      </c>
      <c r="EM103" s="198" t="str">
        <f>'Result Entry'!EN105</f>
        <v/>
      </c>
      <c r="EN103" s="194" t="str">
        <f>'Result Entry'!EO105</f>
        <v/>
      </c>
      <c r="EO103" s="195" t="str">
        <f>'Result Entry'!EP105</f>
        <v/>
      </c>
      <c r="EP103" s="199" t="str">
        <f>'Result Entry'!EQ105</f>
        <v/>
      </c>
      <c r="EQ103" s="195" t="str">
        <f>'Result Entry'!ER105</f>
        <v/>
      </c>
      <c r="ER103" s="195" t="str">
        <f>'Result Entry'!ES105</f>
        <v/>
      </c>
      <c r="ES103" s="195" t="str">
        <f>'Result Entry'!ET105</f>
        <v/>
      </c>
      <c r="ET103" s="196" t="str">
        <f>'Result Entry'!EU105</f>
        <v/>
      </c>
      <c r="EU103" s="200" t="str">
        <f>'Result Entry'!EX105</f>
        <v/>
      </c>
    </row>
    <row r="104" spans="1:151" s="201" customFormat="1" ht="17.25" customHeight="1">
      <c r="A104" s="1267"/>
      <c r="B104" s="194">
        <f t="shared" si="2"/>
        <v>0</v>
      </c>
      <c r="C104" s="195">
        <f>'Result Entry'!D106</f>
        <v>0</v>
      </c>
      <c r="D104" s="195">
        <f>'Result Entry'!E106</f>
        <v>0</v>
      </c>
      <c r="E104" s="195">
        <f>'Result Entry'!F106</f>
        <v>0</v>
      </c>
      <c r="F104" s="195">
        <f>'Result Entry'!G106</f>
        <v>0</v>
      </c>
      <c r="G104" s="195">
        <f>'Result Entry'!H106</f>
        <v>0</v>
      </c>
      <c r="H104" s="195">
        <f>'Result Entry'!I106</f>
        <v>0</v>
      </c>
      <c r="I104" s="195">
        <f>'Result Entry'!J106</f>
        <v>0</v>
      </c>
      <c r="J104" s="413">
        <f>'Result Entry'!K106</f>
        <v>0</v>
      </c>
      <c r="K104" s="422">
        <f>'Result Entry'!L106</f>
        <v>0</v>
      </c>
      <c r="L104" s="195">
        <f>'Result Entry'!M106</f>
        <v>0</v>
      </c>
      <c r="M104" s="195">
        <f>'Result Entry'!N106</f>
        <v>0</v>
      </c>
      <c r="N104" s="207">
        <f>'Result Entry'!O106</f>
        <v>0</v>
      </c>
      <c r="O104" s="195">
        <f>'Result Entry'!P106</f>
        <v>0</v>
      </c>
      <c r="P104" s="207">
        <f>'Result Entry'!Q106</f>
        <v>0</v>
      </c>
      <c r="Q104" s="195">
        <f>'Result Entry'!R106</f>
        <v>0</v>
      </c>
      <c r="R104" s="208">
        <f>'Result Entry'!S106</f>
        <v>0</v>
      </c>
      <c r="S104" s="408">
        <f>'Result Entry'!T106</f>
        <v>0</v>
      </c>
      <c r="T104" s="469" t="str">
        <f>'Result Entry'!U106</f>
        <v/>
      </c>
      <c r="U104" s="469" t="str">
        <f>'Result Entry'!V106</f>
        <v/>
      </c>
      <c r="V104" s="423" t="str">
        <f>IF('Result Entry'!$ES106="Failed","F",IF(AND('Result Entry'!$ES106="supp.",S104&lt;36),"S",'Result Entry'!W106))</f>
        <v/>
      </c>
      <c r="W104" s="422">
        <f>'Result Entry'!X106</f>
        <v>0</v>
      </c>
      <c r="X104" s="195">
        <f>'Result Entry'!Y106</f>
        <v>0</v>
      </c>
      <c r="Y104" s="195">
        <f>'Result Entry'!Z106</f>
        <v>0</v>
      </c>
      <c r="Z104" s="207">
        <f>'Result Entry'!AA106</f>
        <v>0</v>
      </c>
      <c r="AA104" s="195">
        <f>'Result Entry'!AB106</f>
        <v>0</v>
      </c>
      <c r="AB104" s="207">
        <f>'Result Entry'!AC106</f>
        <v>0</v>
      </c>
      <c r="AC104" s="195">
        <f>'Result Entry'!AD106</f>
        <v>0</v>
      </c>
      <c r="AD104" s="208">
        <f>'Result Entry'!AE106</f>
        <v>0</v>
      </c>
      <c r="AE104" s="408">
        <f>'Result Entry'!AF106</f>
        <v>0</v>
      </c>
      <c r="AF104" s="469" t="str">
        <f>'Result Entry'!AG106</f>
        <v/>
      </c>
      <c r="AG104" s="469" t="str">
        <f>'Result Entry'!AH106</f>
        <v/>
      </c>
      <c r="AH104" s="423" t="str">
        <f>IF('Result Entry'!$ES106="Failed","F",IF(AND('Result Entry'!$ES106="supp.",AE104&lt;36),"S",'Result Entry'!AI106))</f>
        <v/>
      </c>
      <c r="AI104" s="422">
        <f>'Result Entry'!AJ106</f>
        <v>0</v>
      </c>
      <c r="AJ104" s="195">
        <f>'Result Entry'!AK106</f>
        <v>0</v>
      </c>
      <c r="AK104" s="195">
        <f>'Result Entry'!AL106</f>
        <v>0</v>
      </c>
      <c r="AL104" s="207">
        <f>'Result Entry'!AM106</f>
        <v>0</v>
      </c>
      <c r="AM104" s="195">
        <f>'Result Entry'!AN106</f>
        <v>0</v>
      </c>
      <c r="AN104" s="207">
        <f>'Result Entry'!AO106</f>
        <v>0</v>
      </c>
      <c r="AO104" s="195">
        <f>'Result Entry'!AP106</f>
        <v>0</v>
      </c>
      <c r="AP104" s="208">
        <f>'Result Entry'!AQ106</f>
        <v>0</v>
      </c>
      <c r="AQ104" s="408">
        <f>'Result Entry'!AR106</f>
        <v>0</v>
      </c>
      <c r="AR104" s="469" t="str">
        <f>'Result Entry'!AS106</f>
        <v/>
      </c>
      <c r="AS104" s="469" t="str">
        <f>'Result Entry'!AT106</f>
        <v/>
      </c>
      <c r="AT104" s="423" t="str">
        <f>IF('Result Entry'!$ES106="Failed","F",IF(AND('Result Entry'!$ES106="supp.",AQ104&lt;36),"S",'Result Entry'!AU106))</f>
        <v/>
      </c>
      <c r="AU104" s="422">
        <f>'Result Entry'!AV106</f>
        <v>0</v>
      </c>
      <c r="AV104" s="195">
        <f>'Result Entry'!AW106</f>
        <v>0</v>
      </c>
      <c r="AW104" s="195">
        <f>'Result Entry'!AX106</f>
        <v>0</v>
      </c>
      <c r="AX104" s="207">
        <f>'Result Entry'!AY106</f>
        <v>0</v>
      </c>
      <c r="AY104" s="195">
        <f>'Result Entry'!AZ106</f>
        <v>0</v>
      </c>
      <c r="AZ104" s="207">
        <f>'Result Entry'!BA106</f>
        <v>0</v>
      </c>
      <c r="BA104" s="195">
        <f>'Result Entry'!BB106</f>
        <v>0</v>
      </c>
      <c r="BB104" s="208">
        <f>'Result Entry'!BC106</f>
        <v>0</v>
      </c>
      <c r="BC104" s="408">
        <f>'Result Entry'!BD106</f>
        <v>0</v>
      </c>
      <c r="BD104" s="469" t="str">
        <f>'Result Entry'!BE106</f>
        <v/>
      </c>
      <c r="BE104" s="469" t="str">
        <f>'Result Entry'!BF106</f>
        <v/>
      </c>
      <c r="BF104" s="423" t="str">
        <f>IF('Result Entry'!$ES106="Failed","F",IF(AND('Result Entry'!$ES106="supp.",BC104&lt;36),"S",'Result Entry'!BG106))</f>
        <v/>
      </c>
      <c r="BG104" s="422">
        <f>'Result Entry'!BH106</f>
        <v>0</v>
      </c>
      <c r="BH104" s="195">
        <f>'Result Entry'!BI106</f>
        <v>0</v>
      </c>
      <c r="BI104" s="195">
        <f>'Result Entry'!BJ106</f>
        <v>0</v>
      </c>
      <c r="BJ104" s="207">
        <f>'Result Entry'!BK106</f>
        <v>0</v>
      </c>
      <c r="BK104" s="195">
        <f>'Result Entry'!BL106</f>
        <v>0</v>
      </c>
      <c r="BL104" s="207">
        <f>'Result Entry'!BM106</f>
        <v>0</v>
      </c>
      <c r="BM104" s="195">
        <f>'Result Entry'!BN106</f>
        <v>0</v>
      </c>
      <c r="BN104" s="208">
        <f>'Result Entry'!BO106</f>
        <v>0</v>
      </c>
      <c r="BO104" s="408">
        <f>'Result Entry'!BP106</f>
        <v>0</v>
      </c>
      <c r="BP104" s="469" t="str">
        <f>'Result Entry'!BQ106</f>
        <v/>
      </c>
      <c r="BQ104" s="469" t="str">
        <f>'Result Entry'!BR106</f>
        <v/>
      </c>
      <c r="BR104" s="423" t="str">
        <f>IF('Result Entry'!$ES106="Failed","F",IF(AND('Result Entry'!$ES106="supp.",BO104&lt;36),"S",'Result Entry'!BS106))</f>
        <v/>
      </c>
      <c r="BS104" s="422">
        <f>'Result Entry'!BT106</f>
        <v>0</v>
      </c>
      <c r="BT104" s="195">
        <f>'Result Entry'!BU106</f>
        <v>0</v>
      </c>
      <c r="BU104" s="195">
        <f>'Result Entry'!BV106</f>
        <v>0</v>
      </c>
      <c r="BV104" s="207">
        <f>'Result Entry'!BW106</f>
        <v>0</v>
      </c>
      <c r="BW104" s="195">
        <f>'Result Entry'!BX106</f>
        <v>0</v>
      </c>
      <c r="BX104" s="207">
        <f>'Result Entry'!BY106</f>
        <v>0</v>
      </c>
      <c r="BY104" s="195">
        <f>'Result Entry'!BZ106</f>
        <v>0</v>
      </c>
      <c r="BZ104" s="208">
        <f>'Result Entry'!CA106</f>
        <v>0</v>
      </c>
      <c r="CA104" s="408">
        <f>'Result Entry'!CB106</f>
        <v>0</v>
      </c>
      <c r="CB104" s="469" t="str">
        <f>'Result Entry'!CC106</f>
        <v/>
      </c>
      <c r="CC104" s="469" t="str">
        <f>'Result Entry'!CD106</f>
        <v/>
      </c>
      <c r="CD104" s="423" t="str">
        <f>IF('Result Entry'!$ES106="Failed","F",IF(AND('Result Entry'!$ES106="supp.",CA104&lt;36),"S",'Result Entry'!CE106))</f>
        <v/>
      </c>
      <c r="CE104" s="194">
        <f>'Result Entry'!CF106</f>
        <v>0</v>
      </c>
      <c r="CF104" s="415">
        <f>'Result Entry'!CG106</f>
        <v>0</v>
      </c>
      <c r="CG104" s="195">
        <f>'Result Entry'!CH106</f>
        <v>0</v>
      </c>
      <c r="CH104" s="207">
        <f>'Result Entry'!CI106</f>
        <v>0</v>
      </c>
      <c r="CI104" s="207">
        <f>'Result Entry'!CJ106</f>
        <v>0</v>
      </c>
      <c r="CJ104" s="195">
        <f>'Result Entry'!CK106</f>
        <v>0</v>
      </c>
      <c r="CK104" s="195">
        <f>'Result Entry'!CL106</f>
        <v>0</v>
      </c>
      <c r="CL104" s="207">
        <f>'Result Entry'!CM106</f>
        <v>0</v>
      </c>
      <c r="CM104" s="195">
        <f>'Result Entry'!CN106</f>
        <v>0</v>
      </c>
      <c r="CN104" s="195">
        <f>'Result Entry'!CO106</f>
        <v>0</v>
      </c>
      <c r="CO104" s="208">
        <f>'Result Entry'!CP106</f>
        <v>0</v>
      </c>
      <c r="CP104" s="208">
        <f>'Result Entry'!CQ106</f>
        <v>0</v>
      </c>
      <c r="CQ104" s="212" t="str">
        <f>'Result Entry'!CR106</f>
        <v/>
      </c>
      <c r="CR104" s="194">
        <f>'Result Entry'!CS106</f>
        <v>0</v>
      </c>
      <c r="CS104" s="415">
        <f>'Result Entry'!CT106</f>
        <v>0</v>
      </c>
      <c r="CT104" s="454">
        <f>'Result Entry'!CU106</f>
        <v>0</v>
      </c>
      <c r="CU104" s="195">
        <f>'Result Entry'!CV106</f>
        <v>0</v>
      </c>
      <c r="CV104" s="195">
        <f>'Result Entry'!CW106</f>
        <v>0</v>
      </c>
      <c r="CW104" s="207">
        <f>'Result Entry'!CX106</f>
        <v>0</v>
      </c>
      <c r="CX104" s="195">
        <f>'Result Entry'!CY106</f>
        <v>0</v>
      </c>
      <c r="CY104" s="195">
        <f>'Result Entry'!CZ106</f>
        <v>0</v>
      </c>
      <c r="CZ104" s="195" t="str">
        <f>'Result Entry'!DA106</f>
        <v/>
      </c>
      <c r="DA104" s="195">
        <f>'Result Entry'!DB106</f>
        <v>0</v>
      </c>
      <c r="DB104" s="207">
        <f>'Result Entry'!DC106</f>
        <v>0</v>
      </c>
      <c r="DC104" s="207">
        <f>'Result Entry'!DD106</f>
        <v>0</v>
      </c>
      <c r="DD104" s="195">
        <f>'Result Entry'!DE106</f>
        <v>0</v>
      </c>
      <c r="DE104" s="195">
        <f>'Result Entry'!DF106</f>
        <v>0</v>
      </c>
      <c r="DF104" s="207">
        <f>'Result Entry'!DG106</f>
        <v>0</v>
      </c>
      <c r="DG104" s="195">
        <f>'Result Entry'!DH106</f>
        <v>0</v>
      </c>
      <c r="DH104" s="195">
        <f>'Result Entry'!DI106</f>
        <v>0</v>
      </c>
      <c r="DI104" s="207">
        <f>'Result Entry'!DJ106</f>
        <v>0</v>
      </c>
      <c r="DJ104" s="207">
        <f>'Result Entry'!DK106</f>
        <v>0</v>
      </c>
      <c r="DK104" s="207">
        <f>'Result Entry'!DL106</f>
        <v>0</v>
      </c>
      <c r="DL104" s="208">
        <f>'Result Entry'!DM106</f>
        <v>0</v>
      </c>
      <c r="DM104" s="208">
        <f>'Result Entry'!DN106</f>
        <v>0</v>
      </c>
      <c r="DN104" s="212" t="str">
        <f>'Result Entry'!DO106</f>
        <v/>
      </c>
      <c r="DO104" s="194">
        <f>'Result Entry'!DP106</f>
        <v>0</v>
      </c>
      <c r="DP104" s="195">
        <f>'Result Entry'!DQ106</f>
        <v>0</v>
      </c>
      <c r="DQ104" s="195">
        <f>'Result Entry'!DR106</f>
        <v>0</v>
      </c>
      <c r="DR104" s="195">
        <f>'Result Entry'!DS106</f>
        <v>0</v>
      </c>
      <c r="DS104" s="195">
        <f>'Result Entry'!DT106</f>
        <v>0</v>
      </c>
      <c r="DT104" s="209" t="str">
        <f>'Result Entry'!DU106</f>
        <v/>
      </c>
      <c r="DU104" s="194">
        <f>'Result Entry'!DV106</f>
        <v>0</v>
      </c>
      <c r="DV104" s="195">
        <f>'Result Entry'!DW106</f>
        <v>0</v>
      </c>
      <c r="DW104" s="195">
        <f>'Result Entry'!DX106</f>
        <v>0</v>
      </c>
      <c r="DX104" s="195">
        <f>'Result Entry'!DY106</f>
        <v>0</v>
      </c>
      <c r="DY104" s="195">
        <f>'Result Entry'!DZ106</f>
        <v>0</v>
      </c>
      <c r="DZ104" s="197" t="str">
        <f>'Result Entry'!EA106</f>
        <v/>
      </c>
      <c r="EA104" s="194">
        <f>'Result Entry'!EB106</f>
        <v>0</v>
      </c>
      <c r="EB104" s="195">
        <f>'Result Entry'!EC106</f>
        <v>0</v>
      </c>
      <c r="EC104" s="207">
        <f>'Result Entry'!ED106</f>
        <v>0</v>
      </c>
      <c r="ED104" s="195">
        <f>'Result Entry'!EE106</f>
        <v>0</v>
      </c>
      <c r="EE104" s="207">
        <f>'Result Entry'!EF106</f>
        <v>0</v>
      </c>
      <c r="EF104" s="195">
        <f>'Result Entry'!EG106</f>
        <v>0</v>
      </c>
      <c r="EG104" s="195">
        <f>'Result Entry'!EH106</f>
        <v>0</v>
      </c>
      <c r="EH104" s="207">
        <f>'Result Entry'!EI106</f>
        <v>0</v>
      </c>
      <c r="EI104" s="208">
        <f>'Result Entry'!EJ106</f>
        <v>0</v>
      </c>
      <c r="EJ104" s="212" t="str">
        <f>'Result Entry'!EK106</f>
        <v/>
      </c>
      <c r="EK104" s="194">
        <f>'Result Entry'!EL106</f>
        <v>0</v>
      </c>
      <c r="EL104" s="195">
        <f>'Result Entry'!EM106</f>
        <v>0</v>
      </c>
      <c r="EM104" s="198" t="str">
        <f>'Result Entry'!EN106</f>
        <v/>
      </c>
      <c r="EN104" s="194" t="str">
        <f>'Result Entry'!EO106</f>
        <v/>
      </c>
      <c r="EO104" s="195" t="str">
        <f>'Result Entry'!EP106</f>
        <v/>
      </c>
      <c r="EP104" s="199" t="str">
        <f>'Result Entry'!EQ106</f>
        <v/>
      </c>
      <c r="EQ104" s="195" t="str">
        <f>'Result Entry'!ER106</f>
        <v/>
      </c>
      <c r="ER104" s="195" t="str">
        <f>'Result Entry'!ES106</f>
        <v/>
      </c>
      <c r="ES104" s="195" t="str">
        <f>'Result Entry'!ET106</f>
        <v/>
      </c>
      <c r="ET104" s="196" t="str">
        <f>'Result Entry'!EU106</f>
        <v/>
      </c>
      <c r="EU104" s="200" t="str">
        <f>'Result Entry'!EX106</f>
        <v/>
      </c>
    </row>
    <row r="105" spans="1:151" s="201" customFormat="1" ht="17.25" customHeight="1">
      <c r="A105" s="1267"/>
      <c r="B105" s="194">
        <f t="shared" si="2"/>
        <v>0</v>
      </c>
      <c r="C105" s="195">
        <f>'Result Entry'!D107</f>
        <v>0</v>
      </c>
      <c r="D105" s="195">
        <f>'Result Entry'!E107</f>
        <v>0</v>
      </c>
      <c r="E105" s="195">
        <f>'Result Entry'!F107</f>
        <v>0</v>
      </c>
      <c r="F105" s="195">
        <f>'Result Entry'!G107</f>
        <v>0</v>
      </c>
      <c r="G105" s="195">
        <f>'Result Entry'!H107</f>
        <v>0</v>
      </c>
      <c r="H105" s="195">
        <f>'Result Entry'!I107</f>
        <v>0</v>
      </c>
      <c r="I105" s="195">
        <f>'Result Entry'!J107</f>
        <v>0</v>
      </c>
      <c r="J105" s="413">
        <f>'Result Entry'!K107</f>
        <v>0</v>
      </c>
      <c r="K105" s="422">
        <f>'Result Entry'!L107</f>
        <v>0</v>
      </c>
      <c r="L105" s="195">
        <f>'Result Entry'!M107</f>
        <v>0</v>
      </c>
      <c r="M105" s="195">
        <f>'Result Entry'!N107</f>
        <v>0</v>
      </c>
      <c r="N105" s="207">
        <f>'Result Entry'!O107</f>
        <v>0</v>
      </c>
      <c r="O105" s="195">
        <f>'Result Entry'!P107</f>
        <v>0</v>
      </c>
      <c r="P105" s="207">
        <f>'Result Entry'!Q107</f>
        <v>0</v>
      </c>
      <c r="Q105" s="195">
        <f>'Result Entry'!R107</f>
        <v>0</v>
      </c>
      <c r="R105" s="208">
        <f>'Result Entry'!S107</f>
        <v>0</v>
      </c>
      <c r="S105" s="408">
        <f>'Result Entry'!T107</f>
        <v>0</v>
      </c>
      <c r="T105" s="469" t="str">
        <f>'Result Entry'!U107</f>
        <v/>
      </c>
      <c r="U105" s="469" t="str">
        <f>'Result Entry'!V107</f>
        <v/>
      </c>
      <c r="V105" s="423" t="str">
        <f>IF('Result Entry'!$ES107="Failed","F",IF(AND('Result Entry'!$ES107="supp.",S105&lt;36),"S",'Result Entry'!W107))</f>
        <v/>
      </c>
      <c r="W105" s="422">
        <f>'Result Entry'!X107</f>
        <v>0</v>
      </c>
      <c r="X105" s="195">
        <f>'Result Entry'!Y107</f>
        <v>0</v>
      </c>
      <c r="Y105" s="195">
        <f>'Result Entry'!Z107</f>
        <v>0</v>
      </c>
      <c r="Z105" s="207">
        <f>'Result Entry'!AA107</f>
        <v>0</v>
      </c>
      <c r="AA105" s="195">
        <f>'Result Entry'!AB107</f>
        <v>0</v>
      </c>
      <c r="AB105" s="207">
        <f>'Result Entry'!AC107</f>
        <v>0</v>
      </c>
      <c r="AC105" s="195">
        <f>'Result Entry'!AD107</f>
        <v>0</v>
      </c>
      <c r="AD105" s="208">
        <f>'Result Entry'!AE107</f>
        <v>0</v>
      </c>
      <c r="AE105" s="408">
        <f>'Result Entry'!AF107</f>
        <v>0</v>
      </c>
      <c r="AF105" s="469" t="str">
        <f>'Result Entry'!AG107</f>
        <v/>
      </c>
      <c r="AG105" s="469" t="str">
        <f>'Result Entry'!AH107</f>
        <v/>
      </c>
      <c r="AH105" s="423" t="str">
        <f>IF('Result Entry'!$ES107="Failed","F",IF(AND('Result Entry'!$ES107="supp.",AE105&lt;36),"S",'Result Entry'!AI107))</f>
        <v/>
      </c>
      <c r="AI105" s="422">
        <f>'Result Entry'!AJ107</f>
        <v>0</v>
      </c>
      <c r="AJ105" s="195">
        <f>'Result Entry'!AK107</f>
        <v>0</v>
      </c>
      <c r="AK105" s="195">
        <f>'Result Entry'!AL107</f>
        <v>0</v>
      </c>
      <c r="AL105" s="207">
        <f>'Result Entry'!AM107</f>
        <v>0</v>
      </c>
      <c r="AM105" s="195">
        <f>'Result Entry'!AN107</f>
        <v>0</v>
      </c>
      <c r="AN105" s="207">
        <f>'Result Entry'!AO107</f>
        <v>0</v>
      </c>
      <c r="AO105" s="195">
        <f>'Result Entry'!AP107</f>
        <v>0</v>
      </c>
      <c r="AP105" s="208">
        <f>'Result Entry'!AQ107</f>
        <v>0</v>
      </c>
      <c r="AQ105" s="408">
        <f>'Result Entry'!AR107</f>
        <v>0</v>
      </c>
      <c r="AR105" s="469" t="str">
        <f>'Result Entry'!AS107</f>
        <v/>
      </c>
      <c r="AS105" s="469" t="str">
        <f>'Result Entry'!AT107</f>
        <v/>
      </c>
      <c r="AT105" s="423" t="str">
        <f>IF('Result Entry'!$ES107="Failed","F",IF(AND('Result Entry'!$ES107="supp.",AQ105&lt;36),"S",'Result Entry'!AU107))</f>
        <v/>
      </c>
      <c r="AU105" s="422">
        <f>'Result Entry'!AV107</f>
        <v>0</v>
      </c>
      <c r="AV105" s="195">
        <f>'Result Entry'!AW107</f>
        <v>0</v>
      </c>
      <c r="AW105" s="195">
        <f>'Result Entry'!AX107</f>
        <v>0</v>
      </c>
      <c r="AX105" s="207">
        <f>'Result Entry'!AY107</f>
        <v>0</v>
      </c>
      <c r="AY105" s="195">
        <f>'Result Entry'!AZ107</f>
        <v>0</v>
      </c>
      <c r="AZ105" s="207">
        <f>'Result Entry'!BA107</f>
        <v>0</v>
      </c>
      <c r="BA105" s="195">
        <f>'Result Entry'!BB107</f>
        <v>0</v>
      </c>
      <c r="BB105" s="208">
        <f>'Result Entry'!BC107</f>
        <v>0</v>
      </c>
      <c r="BC105" s="408">
        <f>'Result Entry'!BD107</f>
        <v>0</v>
      </c>
      <c r="BD105" s="469" t="str">
        <f>'Result Entry'!BE107</f>
        <v/>
      </c>
      <c r="BE105" s="469" t="str">
        <f>'Result Entry'!BF107</f>
        <v/>
      </c>
      <c r="BF105" s="423" t="str">
        <f>IF('Result Entry'!$ES107="Failed","F",IF(AND('Result Entry'!$ES107="supp.",BC105&lt;36),"S",'Result Entry'!BG107))</f>
        <v/>
      </c>
      <c r="BG105" s="422">
        <f>'Result Entry'!BH107</f>
        <v>0</v>
      </c>
      <c r="BH105" s="195">
        <f>'Result Entry'!BI107</f>
        <v>0</v>
      </c>
      <c r="BI105" s="195">
        <f>'Result Entry'!BJ107</f>
        <v>0</v>
      </c>
      <c r="BJ105" s="207">
        <f>'Result Entry'!BK107</f>
        <v>0</v>
      </c>
      <c r="BK105" s="195">
        <f>'Result Entry'!BL107</f>
        <v>0</v>
      </c>
      <c r="BL105" s="207">
        <f>'Result Entry'!BM107</f>
        <v>0</v>
      </c>
      <c r="BM105" s="195">
        <f>'Result Entry'!BN107</f>
        <v>0</v>
      </c>
      <c r="BN105" s="208">
        <f>'Result Entry'!BO107</f>
        <v>0</v>
      </c>
      <c r="BO105" s="408">
        <f>'Result Entry'!BP107</f>
        <v>0</v>
      </c>
      <c r="BP105" s="469" t="str">
        <f>'Result Entry'!BQ107</f>
        <v/>
      </c>
      <c r="BQ105" s="469" t="str">
        <f>'Result Entry'!BR107</f>
        <v/>
      </c>
      <c r="BR105" s="423" t="str">
        <f>IF('Result Entry'!$ES107="Failed","F",IF(AND('Result Entry'!$ES107="supp.",BO105&lt;36),"S",'Result Entry'!BS107))</f>
        <v/>
      </c>
      <c r="BS105" s="422">
        <f>'Result Entry'!BT107</f>
        <v>0</v>
      </c>
      <c r="BT105" s="195">
        <f>'Result Entry'!BU107</f>
        <v>0</v>
      </c>
      <c r="BU105" s="195">
        <f>'Result Entry'!BV107</f>
        <v>0</v>
      </c>
      <c r="BV105" s="207">
        <f>'Result Entry'!BW107</f>
        <v>0</v>
      </c>
      <c r="BW105" s="195">
        <f>'Result Entry'!BX107</f>
        <v>0</v>
      </c>
      <c r="BX105" s="207">
        <f>'Result Entry'!BY107</f>
        <v>0</v>
      </c>
      <c r="BY105" s="195">
        <f>'Result Entry'!BZ107</f>
        <v>0</v>
      </c>
      <c r="BZ105" s="208">
        <f>'Result Entry'!CA107</f>
        <v>0</v>
      </c>
      <c r="CA105" s="408">
        <f>'Result Entry'!CB107</f>
        <v>0</v>
      </c>
      <c r="CB105" s="469" t="str">
        <f>'Result Entry'!CC107</f>
        <v/>
      </c>
      <c r="CC105" s="469" t="str">
        <f>'Result Entry'!CD107</f>
        <v/>
      </c>
      <c r="CD105" s="423" t="str">
        <f>IF('Result Entry'!$ES107="Failed","F",IF(AND('Result Entry'!$ES107="supp.",CA105&lt;36),"S",'Result Entry'!CE107))</f>
        <v/>
      </c>
      <c r="CE105" s="194">
        <f>'Result Entry'!CF107</f>
        <v>0</v>
      </c>
      <c r="CF105" s="415">
        <f>'Result Entry'!CG107</f>
        <v>0</v>
      </c>
      <c r="CG105" s="195">
        <f>'Result Entry'!CH107</f>
        <v>0</v>
      </c>
      <c r="CH105" s="207">
        <f>'Result Entry'!CI107</f>
        <v>0</v>
      </c>
      <c r="CI105" s="207">
        <f>'Result Entry'!CJ107</f>
        <v>0</v>
      </c>
      <c r="CJ105" s="195">
        <f>'Result Entry'!CK107</f>
        <v>0</v>
      </c>
      <c r="CK105" s="195">
        <f>'Result Entry'!CL107</f>
        <v>0</v>
      </c>
      <c r="CL105" s="207">
        <f>'Result Entry'!CM107</f>
        <v>0</v>
      </c>
      <c r="CM105" s="195">
        <f>'Result Entry'!CN107</f>
        <v>0</v>
      </c>
      <c r="CN105" s="195">
        <f>'Result Entry'!CO107</f>
        <v>0</v>
      </c>
      <c r="CO105" s="208">
        <f>'Result Entry'!CP107</f>
        <v>0</v>
      </c>
      <c r="CP105" s="208">
        <f>'Result Entry'!CQ107</f>
        <v>0</v>
      </c>
      <c r="CQ105" s="212" t="str">
        <f>'Result Entry'!CR107</f>
        <v/>
      </c>
      <c r="CR105" s="194">
        <f>'Result Entry'!CS107</f>
        <v>0</v>
      </c>
      <c r="CS105" s="415">
        <f>'Result Entry'!CT107</f>
        <v>0</v>
      </c>
      <c r="CT105" s="454">
        <f>'Result Entry'!CU107</f>
        <v>0</v>
      </c>
      <c r="CU105" s="195">
        <f>'Result Entry'!CV107</f>
        <v>0</v>
      </c>
      <c r="CV105" s="195">
        <f>'Result Entry'!CW107</f>
        <v>0</v>
      </c>
      <c r="CW105" s="207">
        <f>'Result Entry'!CX107</f>
        <v>0</v>
      </c>
      <c r="CX105" s="195">
        <f>'Result Entry'!CY107</f>
        <v>0</v>
      </c>
      <c r="CY105" s="195">
        <f>'Result Entry'!CZ107</f>
        <v>0</v>
      </c>
      <c r="CZ105" s="195" t="str">
        <f>'Result Entry'!DA107</f>
        <v/>
      </c>
      <c r="DA105" s="195">
        <f>'Result Entry'!DB107</f>
        <v>0</v>
      </c>
      <c r="DB105" s="207">
        <f>'Result Entry'!DC107</f>
        <v>0</v>
      </c>
      <c r="DC105" s="207">
        <f>'Result Entry'!DD107</f>
        <v>0</v>
      </c>
      <c r="DD105" s="195">
        <f>'Result Entry'!DE107</f>
        <v>0</v>
      </c>
      <c r="DE105" s="195">
        <f>'Result Entry'!DF107</f>
        <v>0</v>
      </c>
      <c r="DF105" s="207">
        <f>'Result Entry'!DG107</f>
        <v>0</v>
      </c>
      <c r="DG105" s="195">
        <f>'Result Entry'!DH107</f>
        <v>0</v>
      </c>
      <c r="DH105" s="195">
        <f>'Result Entry'!DI107</f>
        <v>0</v>
      </c>
      <c r="DI105" s="207">
        <f>'Result Entry'!DJ107</f>
        <v>0</v>
      </c>
      <c r="DJ105" s="207">
        <f>'Result Entry'!DK107</f>
        <v>0</v>
      </c>
      <c r="DK105" s="207">
        <f>'Result Entry'!DL107</f>
        <v>0</v>
      </c>
      <c r="DL105" s="208">
        <f>'Result Entry'!DM107</f>
        <v>0</v>
      </c>
      <c r="DM105" s="208">
        <f>'Result Entry'!DN107</f>
        <v>0</v>
      </c>
      <c r="DN105" s="212" t="str">
        <f>'Result Entry'!DO107</f>
        <v/>
      </c>
      <c r="DO105" s="194">
        <f>'Result Entry'!DP107</f>
        <v>0</v>
      </c>
      <c r="DP105" s="195">
        <f>'Result Entry'!DQ107</f>
        <v>0</v>
      </c>
      <c r="DQ105" s="195">
        <f>'Result Entry'!DR107</f>
        <v>0</v>
      </c>
      <c r="DR105" s="195">
        <f>'Result Entry'!DS107</f>
        <v>0</v>
      </c>
      <c r="DS105" s="195">
        <f>'Result Entry'!DT107</f>
        <v>0</v>
      </c>
      <c r="DT105" s="209" t="str">
        <f>'Result Entry'!DU107</f>
        <v/>
      </c>
      <c r="DU105" s="194">
        <f>'Result Entry'!DV107</f>
        <v>0</v>
      </c>
      <c r="DV105" s="195">
        <f>'Result Entry'!DW107</f>
        <v>0</v>
      </c>
      <c r="DW105" s="195">
        <f>'Result Entry'!DX107</f>
        <v>0</v>
      </c>
      <c r="DX105" s="195">
        <f>'Result Entry'!DY107</f>
        <v>0</v>
      </c>
      <c r="DY105" s="195">
        <f>'Result Entry'!DZ107</f>
        <v>0</v>
      </c>
      <c r="DZ105" s="197" t="str">
        <f>'Result Entry'!EA107</f>
        <v/>
      </c>
      <c r="EA105" s="194">
        <f>'Result Entry'!EB107</f>
        <v>0</v>
      </c>
      <c r="EB105" s="195">
        <f>'Result Entry'!EC107</f>
        <v>0</v>
      </c>
      <c r="EC105" s="207">
        <f>'Result Entry'!ED107</f>
        <v>0</v>
      </c>
      <c r="ED105" s="195">
        <f>'Result Entry'!EE107</f>
        <v>0</v>
      </c>
      <c r="EE105" s="207">
        <f>'Result Entry'!EF107</f>
        <v>0</v>
      </c>
      <c r="EF105" s="195">
        <f>'Result Entry'!EG107</f>
        <v>0</v>
      </c>
      <c r="EG105" s="195">
        <f>'Result Entry'!EH107</f>
        <v>0</v>
      </c>
      <c r="EH105" s="207">
        <f>'Result Entry'!EI107</f>
        <v>0</v>
      </c>
      <c r="EI105" s="208">
        <f>'Result Entry'!EJ107</f>
        <v>0</v>
      </c>
      <c r="EJ105" s="212" t="str">
        <f>'Result Entry'!EK107</f>
        <v/>
      </c>
      <c r="EK105" s="194">
        <f>'Result Entry'!EL107</f>
        <v>0</v>
      </c>
      <c r="EL105" s="195">
        <f>'Result Entry'!EM107</f>
        <v>0</v>
      </c>
      <c r="EM105" s="198" t="str">
        <f>'Result Entry'!EN107</f>
        <v/>
      </c>
      <c r="EN105" s="194" t="str">
        <f>'Result Entry'!EO107</f>
        <v/>
      </c>
      <c r="EO105" s="195" t="str">
        <f>'Result Entry'!EP107</f>
        <v/>
      </c>
      <c r="EP105" s="199" t="str">
        <f>'Result Entry'!EQ107</f>
        <v/>
      </c>
      <c r="EQ105" s="195" t="str">
        <f>'Result Entry'!ER107</f>
        <v/>
      </c>
      <c r="ER105" s="195" t="str">
        <f>'Result Entry'!ES107</f>
        <v/>
      </c>
      <c r="ES105" s="195" t="str">
        <f>'Result Entry'!ET107</f>
        <v/>
      </c>
      <c r="ET105" s="196" t="str">
        <f>'Result Entry'!EU107</f>
        <v/>
      </c>
      <c r="EU105" s="200" t="str">
        <f>'Result Entry'!EX107</f>
        <v/>
      </c>
    </row>
    <row r="106" spans="1:151" s="201" customFormat="1" ht="17.25" customHeight="1" thickBot="1">
      <c r="A106" s="1267"/>
      <c r="B106" s="202">
        <f t="shared" si="2"/>
        <v>0</v>
      </c>
      <c r="C106" s="203">
        <f>'Result Entry'!D108</f>
        <v>0</v>
      </c>
      <c r="D106" s="203">
        <f>'Result Entry'!E108</f>
        <v>0</v>
      </c>
      <c r="E106" s="203">
        <f>'Result Entry'!F108</f>
        <v>0</v>
      </c>
      <c r="F106" s="203">
        <f>'Result Entry'!G108</f>
        <v>0</v>
      </c>
      <c r="G106" s="203">
        <f>'Result Entry'!H108</f>
        <v>0</v>
      </c>
      <c r="H106" s="203">
        <f>'Result Entry'!I108</f>
        <v>0</v>
      </c>
      <c r="I106" s="203">
        <f>'Result Entry'!J108</f>
        <v>0</v>
      </c>
      <c r="J106" s="414">
        <f>'Result Entry'!K108</f>
        <v>0</v>
      </c>
      <c r="K106" s="424">
        <f>'Result Entry'!L108</f>
        <v>0</v>
      </c>
      <c r="L106" s="307">
        <f>'Result Entry'!M108</f>
        <v>0</v>
      </c>
      <c r="M106" s="307">
        <f>'Result Entry'!N108</f>
        <v>0</v>
      </c>
      <c r="N106" s="425">
        <f>'Result Entry'!O108</f>
        <v>0</v>
      </c>
      <c r="O106" s="307">
        <f>'Result Entry'!P108</f>
        <v>0</v>
      </c>
      <c r="P106" s="425">
        <f>'Result Entry'!Q108</f>
        <v>0</v>
      </c>
      <c r="Q106" s="307">
        <f>'Result Entry'!R108</f>
        <v>0</v>
      </c>
      <c r="R106" s="426">
        <f>'Result Entry'!S108</f>
        <v>0</v>
      </c>
      <c r="S106" s="427">
        <f>'Result Entry'!T108</f>
        <v>0</v>
      </c>
      <c r="T106" s="470" t="str">
        <f>'Result Entry'!U108</f>
        <v/>
      </c>
      <c r="U106" s="470" t="str">
        <f>'Result Entry'!V108</f>
        <v/>
      </c>
      <c r="V106" s="428" t="str">
        <f>IF('Result Entry'!$ES108="Failed","F",IF(AND('Result Entry'!$ES108="supp.",S106&lt;36),"S",'Result Entry'!W108))</f>
        <v/>
      </c>
      <c r="W106" s="424">
        <f>'Result Entry'!X108</f>
        <v>0</v>
      </c>
      <c r="X106" s="307">
        <f>'Result Entry'!Y108</f>
        <v>0</v>
      </c>
      <c r="Y106" s="307">
        <f>'Result Entry'!Z108</f>
        <v>0</v>
      </c>
      <c r="Z106" s="425">
        <f>'Result Entry'!AA108</f>
        <v>0</v>
      </c>
      <c r="AA106" s="307">
        <f>'Result Entry'!AB108</f>
        <v>0</v>
      </c>
      <c r="AB106" s="425">
        <f>'Result Entry'!AC108</f>
        <v>0</v>
      </c>
      <c r="AC106" s="307">
        <f>'Result Entry'!AD108</f>
        <v>0</v>
      </c>
      <c r="AD106" s="426">
        <f>'Result Entry'!AE108</f>
        <v>0</v>
      </c>
      <c r="AE106" s="427">
        <f>'Result Entry'!AF108</f>
        <v>0</v>
      </c>
      <c r="AF106" s="470" t="str">
        <f>'Result Entry'!AG108</f>
        <v/>
      </c>
      <c r="AG106" s="470" t="str">
        <f>'Result Entry'!AH108</f>
        <v/>
      </c>
      <c r="AH106" s="428" t="str">
        <f>IF('Result Entry'!$ES108="Failed","F",IF(AND('Result Entry'!$ES108="supp.",AE106&lt;36),"S",'Result Entry'!AI108))</f>
        <v/>
      </c>
      <c r="AI106" s="424">
        <f>'Result Entry'!AJ108</f>
        <v>0</v>
      </c>
      <c r="AJ106" s="307">
        <f>'Result Entry'!AK108</f>
        <v>0</v>
      </c>
      <c r="AK106" s="307">
        <f>'Result Entry'!AL108</f>
        <v>0</v>
      </c>
      <c r="AL106" s="425">
        <f>'Result Entry'!AM108</f>
        <v>0</v>
      </c>
      <c r="AM106" s="307">
        <f>'Result Entry'!AN108</f>
        <v>0</v>
      </c>
      <c r="AN106" s="425">
        <f>'Result Entry'!AO108</f>
        <v>0</v>
      </c>
      <c r="AO106" s="307">
        <f>'Result Entry'!AP108</f>
        <v>0</v>
      </c>
      <c r="AP106" s="426">
        <f>'Result Entry'!AQ108</f>
        <v>0</v>
      </c>
      <c r="AQ106" s="427">
        <f>'Result Entry'!AR108</f>
        <v>0</v>
      </c>
      <c r="AR106" s="470" t="str">
        <f>'Result Entry'!AS108</f>
        <v/>
      </c>
      <c r="AS106" s="470" t="str">
        <f>'Result Entry'!AT108</f>
        <v/>
      </c>
      <c r="AT106" s="428" t="str">
        <f>IF('Result Entry'!$ES108="Failed","F",IF(AND('Result Entry'!$ES108="supp.",AQ106&lt;36),"S",'Result Entry'!AU108))</f>
        <v/>
      </c>
      <c r="AU106" s="424">
        <f>'Result Entry'!AV108</f>
        <v>0</v>
      </c>
      <c r="AV106" s="307">
        <f>'Result Entry'!AW108</f>
        <v>0</v>
      </c>
      <c r="AW106" s="307">
        <f>'Result Entry'!AX108</f>
        <v>0</v>
      </c>
      <c r="AX106" s="425">
        <f>'Result Entry'!AY108</f>
        <v>0</v>
      </c>
      <c r="AY106" s="307">
        <f>'Result Entry'!AZ108</f>
        <v>0</v>
      </c>
      <c r="AZ106" s="425">
        <f>'Result Entry'!BA108</f>
        <v>0</v>
      </c>
      <c r="BA106" s="307">
        <f>'Result Entry'!BB108</f>
        <v>0</v>
      </c>
      <c r="BB106" s="426">
        <f>'Result Entry'!BC108</f>
        <v>0</v>
      </c>
      <c r="BC106" s="427">
        <f>'Result Entry'!BD108</f>
        <v>0</v>
      </c>
      <c r="BD106" s="470" t="str">
        <f>'Result Entry'!BE108</f>
        <v/>
      </c>
      <c r="BE106" s="470" t="str">
        <f>'Result Entry'!BF108</f>
        <v/>
      </c>
      <c r="BF106" s="428" t="str">
        <f>IF('Result Entry'!$ES108="Failed","F",IF(AND('Result Entry'!$ES108="supp.",BC106&lt;36),"S",'Result Entry'!BG108))</f>
        <v/>
      </c>
      <c r="BG106" s="424">
        <f>'Result Entry'!BH108</f>
        <v>0</v>
      </c>
      <c r="BH106" s="307">
        <f>'Result Entry'!BI108</f>
        <v>0</v>
      </c>
      <c r="BI106" s="307">
        <f>'Result Entry'!BJ108</f>
        <v>0</v>
      </c>
      <c r="BJ106" s="425">
        <f>'Result Entry'!BK108</f>
        <v>0</v>
      </c>
      <c r="BK106" s="307">
        <f>'Result Entry'!BL108</f>
        <v>0</v>
      </c>
      <c r="BL106" s="425">
        <f>'Result Entry'!BM108</f>
        <v>0</v>
      </c>
      <c r="BM106" s="307">
        <f>'Result Entry'!BN108</f>
        <v>0</v>
      </c>
      <c r="BN106" s="426">
        <f>'Result Entry'!BO108</f>
        <v>0</v>
      </c>
      <c r="BO106" s="427">
        <f>'Result Entry'!BP108</f>
        <v>0</v>
      </c>
      <c r="BP106" s="470" t="str">
        <f>'Result Entry'!BQ108</f>
        <v/>
      </c>
      <c r="BQ106" s="470" t="str">
        <f>'Result Entry'!BR108</f>
        <v/>
      </c>
      <c r="BR106" s="428" t="str">
        <f>IF('Result Entry'!$ES108="Failed","F",IF(AND('Result Entry'!$ES108="supp.",BO106&lt;36),"S",'Result Entry'!BS108))</f>
        <v/>
      </c>
      <c r="BS106" s="424">
        <f>'Result Entry'!BT108</f>
        <v>0</v>
      </c>
      <c r="BT106" s="307">
        <f>'Result Entry'!BU108</f>
        <v>0</v>
      </c>
      <c r="BU106" s="307">
        <f>'Result Entry'!BV108</f>
        <v>0</v>
      </c>
      <c r="BV106" s="425">
        <f>'Result Entry'!BW108</f>
        <v>0</v>
      </c>
      <c r="BW106" s="307">
        <f>'Result Entry'!BX108</f>
        <v>0</v>
      </c>
      <c r="BX106" s="425">
        <f>'Result Entry'!BY108</f>
        <v>0</v>
      </c>
      <c r="BY106" s="307">
        <f>'Result Entry'!BZ108</f>
        <v>0</v>
      </c>
      <c r="BZ106" s="426">
        <f>'Result Entry'!CA108</f>
        <v>0</v>
      </c>
      <c r="CA106" s="427">
        <f>'Result Entry'!CB108</f>
        <v>0</v>
      </c>
      <c r="CB106" s="470" t="str">
        <f>'Result Entry'!CC108</f>
        <v/>
      </c>
      <c r="CC106" s="470" t="str">
        <f>'Result Entry'!CD108</f>
        <v/>
      </c>
      <c r="CD106" s="428" t="str">
        <f>IF('Result Entry'!$ES108="Failed","F",IF(AND('Result Entry'!$ES108="supp.",CA106&lt;36),"S",'Result Entry'!CE108))</f>
        <v/>
      </c>
      <c r="CE106" s="194">
        <f>'Result Entry'!CF108</f>
        <v>0</v>
      </c>
      <c r="CF106" s="415">
        <f>'Result Entry'!CG108</f>
        <v>0</v>
      </c>
      <c r="CG106" s="195">
        <f>'Result Entry'!CH108</f>
        <v>0</v>
      </c>
      <c r="CH106" s="207">
        <f>'Result Entry'!CI108</f>
        <v>0</v>
      </c>
      <c r="CI106" s="207">
        <f>'Result Entry'!CJ108</f>
        <v>0</v>
      </c>
      <c r="CJ106" s="195">
        <f>'Result Entry'!CK108</f>
        <v>0</v>
      </c>
      <c r="CK106" s="195">
        <f>'Result Entry'!CL108</f>
        <v>0</v>
      </c>
      <c r="CL106" s="207">
        <f>'Result Entry'!CM108</f>
        <v>0</v>
      </c>
      <c r="CM106" s="195">
        <f>'Result Entry'!CN108</f>
        <v>0</v>
      </c>
      <c r="CN106" s="195">
        <f>'Result Entry'!CO108</f>
        <v>0</v>
      </c>
      <c r="CO106" s="208">
        <f>'Result Entry'!CP108</f>
        <v>0</v>
      </c>
      <c r="CP106" s="208">
        <f>'Result Entry'!CQ108</f>
        <v>0</v>
      </c>
      <c r="CQ106" s="212" t="str">
        <f>'Result Entry'!CR108</f>
        <v/>
      </c>
      <c r="CR106" s="194">
        <f>'Result Entry'!CS108</f>
        <v>0</v>
      </c>
      <c r="CS106" s="415">
        <f>'Result Entry'!CT108</f>
        <v>0</v>
      </c>
      <c r="CT106" s="454">
        <f>'Result Entry'!CU108</f>
        <v>0</v>
      </c>
      <c r="CU106" s="195">
        <f>'Result Entry'!CV108</f>
        <v>0</v>
      </c>
      <c r="CV106" s="195">
        <f>'Result Entry'!CW108</f>
        <v>0</v>
      </c>
      <c r="CW106" s="207">
        <f>'Result Entry'!CX108</f>
        <v>0</v>
      </c>
      <c r="CX106" s="195">
        <f>'Result Entry'!CY108</f>
        <v>0</v>
      </c>
      <c r="CY106" s="195">
        <f>'Result Entry'!CZ108</f>
        <v>0</v>
      </c>
      <c r="CZ106" s="195" t="str">
        <f>'Result Entry'!DA108</f>
        <v/>
      </c>
      <c r="DA106" s="195">
        <f>'Result Entry'!DB108</f>
        <v>0</v>
      </c>
      <c r="DB106" s="207">
        <f>'Result Entry'!DC108</f>
        <v>0</v>
      </c>
      <c r="DC106" s="207">
        <f>'Result Entry'!DD108</f>
        <v>0</v>
      </c>
      <c r="DD106" s="195">
        <f>'Result Entry'!DE108</f>
        <v>0</v>
      </c>
      <c r="DE106" s="195">
        <f>'Result Entry'!DF108</f>
        <v>0</v>
      </c>
      <c r="DF106" s="207">
        <f>'Result Entry'!DG108</f>
        <v>0</v>
      </c>
      <c r="DG106" s="195">
        <f>'Result Entry'!DH108</f>
        <v>0</v>
      </c>
      <c r="DH106" s="195">
        <f>'Result Entry'!DI108</f>
        <v>0</v>
      </c>
      <c r="DI106" s="207">
        <f>'Result Entry'!DJ108</f>
        <v>0</v>
      </c>
      <c r="DJ106" s="207">
        <f>'Result Entry'!DK108</f>
        <v>0</v>
      </c>
      <c r="DK106" s="207">
        <f>'Result Entry'!DL108</f>
        <v>0</v>
      </c>
      <c r="DL106" s="208">
        <f>'Result Entry'!DM108</f>
        <v>0</v>
      </c>
      <c r="DM106" s="208">
        <f>'Result Entry'!DN108</f>
        <v>0</v>
      </c>
      <c r="DN106" s="212" t="str">
        <f>'Result Entry'!DO108</f>
        <v/>
      </c>
      <c r="DO106" s="202">
        <f>'Result Entry'!DP108</f>
        <v>0</v>
      </c>
      <c r="DP106" s="203">
        <f>'Result Entry'!DQ108</f>
        <v>0</v>
      </c>
      <c r="DQ106" s="203">
        <f>'Result Entry'!DR108</f>
        <v>0</v>
      </c>
      <c r="DR106" s="203">
        <f>'Result Entry'!DS108</f>
        <v>0</v>
      </c>
      <c r="DS106" s="203">
        <f>'Result Entry'!DT108</f>
        <v>0</v>
      </c>
      <c r="DT106" s="214" t="str">
        <f>'Result Entry'!DU108</f>
        <v/>
      </c>
      <c r="DU106" s="202">
        <f>'Result Entry'!DV108</f>
        <v>0</v>
      </c>
      <c r="DV106" s="203">
        <f>'Result Entry'!DW108</f>
        <v>0</v>
      </c>
      <c r="DW106" s="203">
        <f>'Result Entry'!DX108</f>
        <v>0</v>
      </c>
      <c r="DX106" s="203">
        <f>'Result Entry'!DY108</f>
        <v>0</v>
      </c>
      <c r="DY106" s="203">
        <f>'Result Entry'!DZ108</f>
        <v>0</v>
      </c>
      <c r="DZ106" s="204" t="str">
        <f>'Result Entry'!EA108</f>
        <v/>
      </c>
      <c r="EA106" s="194">
        <f>'Result Entry'!EB108</f>
        <v>0</v>
      </c>
      <c r="EB106" s="195">
        <f>'Result Entry'!EC108</f>
        <v>0</v>
      </c>
      <c r="EC106" s="207">
        <f>'Result Entry'!ED108</f>
        <v>0</v>
      </c>
      <c r="ED106" s="195">
        <f>'Result Entry'!EE108</f>
        <v>0</v>
      </c>
      <c r="EE106" s="207">
        <f>'Result Entry'!EF108</f>
        <v>0</v>
      </c>
      <c r="EF106" s="195">
        <f>'Result Entry'!EG108</f>
        <v>0</v>
      </c>
      <c r="EG106" s="195">
        <f>'Result Entry'!EH108</f>
        <v>0</v>
      </c>
      <c r="EH106" s="207">
        <f>'Result Entry'!EI108</f>
        <v>0</v>
      </c>
      <c r="EI106" s="208">
        <f>'Result Entry'!EJ108</f>
        <v>0</v>
      </c>
      <c r="EJ106" s="212" t="str">
        <f>'Result Entry'!EK108</f>
        <v/>
      </c>
      <c r="EK106" s="194">
        <f>'Result Entry'!EL108</f>
        <v>0</v>
      </c>
      <c r="EL106" s="195">
        <f>'Result Entry'!EM108</f>
        <v>0</v>
      </c>
      <c r="EM106" s="198" t="str">
        <f>'Result Entry'!EN108</f>
        <v/>
      </c>
      <c r="EN106" s="194" t="str">
        <f>'Result Entry'!EO108</f>
        <v/>
      </c>
      <c r="EO106" s="195" t="str">
        <f>'Result Entry'!EP108</f>
        <v/>
      </c>
      <c r="EP106" s="199" t="str">
        <f>'Result Entry'!EQ108</f>
        <v/>
      </c>
      <c r="EQ106" s="195" t="str">
        <f>'Result Entry'!ER108</f>
        <v/>
      </c>
      <c r="ER106" s="195" t="str">
        <f>'Result Entry'!ES108</f>
        <v/>
      </c>
      <c r="ES106" s="195" t="str">
        <f>'Result Entry'!ET108</f>
        <v/>
      </c>
      <c r="ET106" s="196" t="str">
        <f>'Result Entry'!EU108</f>
        <v/>
      </c>
      <c r="EU106" s="205" t="str">
        <f>'Result Entry'!EX108</f>
        <v/>
      </c>
    </row>
    <row r="107" spans="1:151" ht="24.75" customHeight="1">
      <c r="A107" s="1267"/>
      <c r="B107" s="1163" t="s">
        <v>148</v>
      </c>
      <c r="C107" s="1164"/>
      <c r="D107" s="1164"/>
      <c r="E107" s="1164"/>
      <c r="F107" s="1164"/>
      <c r="G107" s="1164"/>
      <c r="H107" s="1164"/>
      <c r="I107" s="1164"/>
      <c r="J107" s="1165"/>
      <c r="K107" s="1169" t="str">
        <f>K2</f>
        <v>HINDI</v>
      </c>
      <c r="L107" s="1170"/>
      <c r="M107" s="1170"/>
      <c r="N107" s="1170"/>
      <c r="O107" s="1170"/>
      <c r="P107" s="1170"/>
      <c r="Q107" s="1170"/>
      <c r="R107" s="1170"/>
      <c r="S107" s="1170"/>
      <c r="T107" s="1170"/>
      <c r="U107" s="1170"/>
      <c r="V107" s="1171"/>
      <c r="W107" s="1120" t="str">
        <f>W2</f>
        <v>ENGLISH</v>
      </c>
      <c r="X107" s="1121"/>
      <c r="Y107" s="1121"/>
      <c r="Z107" s="1121"/>
      <c r="AA107" s="1121"/>
      <c r="AB107" s="1121"/>
      <c r="AC107" s="1121"/>
      <c r="AD107" s="1121"/>
      <c r="AE107" s="1121"/>
      <c r="AF107" s="1121"/>
      <c r="AG107" s="1121"/>
      <c r="AH107" s="1126"/>
      <c r="AI107" s="1120" t="str">
        <f>AI2</f>
        <v>SANSKRIT</v>
      </c>
      <c r="AJ107" s="1121"/>
      <c r="AK107" s="1121"/>
      <c r="AL107" s="1121"/>
      <c r="AM107" s="1121"/>
      <c r="AN107" s="1121"/>
      <c r="AO107" s="1121"/>
      <c r="AP107" s="1121"/>
      <c r="AQ107" s="1121"/>
      <c r="AR107" s="1121"/>
      <c r="AS107" s="1121"/>
      <c r="AT107" s="1126"/>
      <c r="AU107" s="1120" t="str">
        <f>AU2</f>
        <v>SCIENCE</v>
      </c>
      <c r="AV107" s="1121"/>
      <c r="AW107" s="1121"/>
      <c r="AX107" s="1121"/>
      <c r="AY107" s="1121"/>
      <c r="AZ107" s="1121"/>
      <c r="BA107" s="1121"/>
      <c r="BB107" s="1121"/>
      <c r="BC107" s="1121"/>
      <c r="BD107" s="1121"/>
      <c r="BE107" s="1121"/>
      <c r="BF107" s="1126"/>
      <c r="BG107" s="1120" t="str">
        <f>BG2</f>
        <v>MATHEMATICS</v>
      </c>
      <c r="BH107" s="1121"/>
      <c r="BI107" s="1121"/>
      <c r="BJ107" s="1121"/>
      <c r="BK107" s="1121"/>
      <c r="BL107" s="1121"/>
      <c r="BM107" s="1121"/>
      <c r="BN107" s="1121"/>
      <c r="BO107" s="1121"/>
      <c r="BP107" s="1121"/>
      <c r="BQ107" s="1121"/>
      <c r="BR107" s="1126"/>
      <c r="BS107" s="1120" t="str">
        <f>BS2</f>
        <v>SOCIAL SCIENCE</v>
      </c>
      <c r="BT107" s="1121"/>
      <c r="BU107" s="1121"/>
      <c r="BV107" s="1121"/>
      <c r="BW107" s="1121"/>
      <c r="BX107" s="1121"/>
      <c r="BY107" s="1121"/>
      <c r="BZ107" s="1121"/>
      <c r="CA107" s="1121"/>
      <c r="CB107" s="1121"/>
      <c r="CC107" s="1121"/>
      <c r="CD107" s="1126"/>
      <c r="CE107" s="1120" t="str">
        <f>CE2</f>
        <v>Fou. Of Info. Tech.</v>
      </c>
      <c r="CF107" s="1134"/>
      <c r="CG107" s="1121"/>
      <c r="CH107" s="1121"/>
      <c r="CI107" s="1121"/>
      <c r="CJ107" s="1121"/>
      <c r="CK107" s="1121"/>
      <c r="CL107" s="1121"/>
      <c r="CM107" s="1121"/>
      <c r="CN107" s="1121"/>
      <c r="CO107" s="1121"/>
      <c r="CP107" s="1121"/>
      <c r="CQ107" s="1121"/>
      <c r="CR107" s="1120" t="str">
        <f>CR2</f>
        <v>Health &amp; Phy. Edu.</v>
      </c>
      <c r="CS107" s="1134"/>
      <c r="CT107" s="1134"/>
      <c r="CU107" s="1121"/>
      <c r="CV107" s="1121"/>
      <c r="CW107" s="1121"/>
      <c r="CX107" s="1121"/>
      <c r="CY107" s="1121"/>
      <c r="CZ107" s="1121"/>
      <c r="DA107" s="1121"/>
      <c r="DB107" s="1121"/>
      <c r="DC107" s="1121"/>
      <c r="DD107" s="1121"/>
      <c r="DE107" s="1121"/>
      <c r="DF107" s="1121"/>
      <c r="DG107" s="1121"/>
      <c r="DH107" s="1121"/>
      <c r="DI107" s="1121"/>
      <c r="DJ107" s="1121"/>
      <c r="DK107" s="1121"/>
      <c r="DL107" s="1121"/>
      <c r="DM107" s="1121"/>
      <c r="DN107" s="1121"/>
      <c r="DO107" s="1153" t="str">
        <f>DO2</f>
        <v>S.U.P.W.</v>
      </c>
      <c r="DP107" s="1154"/>
      <c r="DQ107" s="1154"/>
      <c r="DR107" s="1154"/>
      <c r="DS107" s="1154"/>
      <c r="DT107" s="1155"/>
      <c r="DU107" s="1161" t="str">
        <f>DU2</f>
        <v>Art Education</v>
      </c>
      <c r="DV107" s="1154"/>
      <c r="DW107" s="1154"/>
      <c r="DX107" s="1154"/>
      <c r="DY107" s="1154"/>
      <c r="DZ107" s="1155"/>
      <c r="EA107" s="1120" t="str">
        <f>EA2</f>
        <v>H &amp; C RAJ</v>
      </c>
      <c r="EB107" s="1121"/>
      <c r="EC107" s="1121"/>
      <c r="ED107" s="1121"/>
      <c r="EE107" s="1121"/>
      <c r="EF107" s="1121"/>
      <c r="EG107" s="1121"/>
      <c r="EH107" s="1121"/>
      <c r="EI107" s="1121"/>
      <c r="EJ107" s="1121"/>
      <c r="EK107" s="1141" t="s">
        <v>158</v>
      </c>
      <c r="EL107" s="1142"/>
      <c r="EM107" s="1142"/>
      <c r="EN107" s="1142"/>
      <c r="EO107" s="1142"/>
      <c r="EP107" s="1142"/>
      <c r="EQ107" s="1142"/>
      <c r="ER107" s="1142"/>
      <c r="ES107" s="1142"/>
      <c r="ET107" s="1143"/>
    </row>
    <row r="108" spans="1:151" ht="22.5" customHeight="1" thickBot="1">
      <c r="A108" s="1267"/>
      <c r="B108" s="1166" t="s">
        <v>149</v>
      </c>
      <c r="C108" s="1167"/>
      <c r="D108" s="1167"/>
      <c r="E108" s="1167"/>
      <c r="F108" s="1167"/>
      <c r="G108" s="1167"/>
      <c r="H108" s="1167"/>
      <c r="I108" s="1167"/>
      <c r="J108" s="1168"/>
      <c r="K108" s="1172">
        <f>K3</f>
        <v>0</v>
      </c>
      <c r="L108" s="1173"/>
      <c r="M108" s="1173"/>
      <c r="N108" s="1173"/>
      <c r="O108" s="1173"/>
      <c r="P108" s="1173"/>
      <c r="Q108" s="1173"/>
      <c r="R108" s="1173"/>
      <c r="S108" s="1128"/>
      <c r="T108" s="1128"/>
      <c r="U108" s="1128"/>
      <c r="V108" s="1174"/>
      <c r="W108" s="1127">
        <f>W3</f>
        <v>0</v>
      </c>
      <c r="X108" s="1128"/>
      <c r="Y108" s="1128"/>
      <c r="Z108" s="1128"/>
      <c r="AA108" s="1128"/>
      <c r="AB108" s="1128"/>
      <c r="AC108" s="1128"/>
      <c r="AD108" s="1128"/>
      <c r="AE108" s="1128"/>
      <c r="AF108" s="1128"/>
      <c r="AG108" s="1128"/>
      <c r="AH108" s="1129"/>
      <c r="AI108" s="1127">
        <f>AI3</f>
        <v>0</v>
      </c>
      <c r="AJ108" s="1128"/>
      <c r="AK108" s="1128"/>
      <c r="AL108" s="1128"/>
      <c r="AM108" s="1128"/>
      <c r="AN108" s="1128"/>
      <c r="AO108" s="1128"/>
      <c r="AP108" s="1128"/>
      <c r="AQ108" s="1128"/>
      <c r="AR108" s="1128"/>
      <c r="AS108" s="1128"/>
      <c r="AT108" s="1129"/>
      <c r="AU108" s="1127">
        <f>AU3</f>
        <v>0</v>
      </c>
      <c r="AV108" s="1128"/>
      <c r="AW108" s="1128"/>
      <c r="AX108" s="1128"/>
      <c r="AY108" s="1128"/>
      <c r="AZ108" s="1128"/>
      <c r="BA108" s="1128"/>
      <c r="BB108" s="1128"/>
      <c r="BC108" s="1128"/>
      <c r="BD108" s="1128"/>
      <c r="BE108" s="1128"/>
      <c r="BF108" s="1129"/>
      <c r="BG108" s="1127">
        <f>BG3</f>
        <v>0</v>
      </c>
      <c r="BH108" s="1128"/>
      <c r="BI108" s="1128"/>
      <c r="BJ108" s="1128"/>
      <c r="BK108" s="1128"/>
      <c r="BL108" s="1128"/>
      <c r="BM108" s="1128"/>
      <c r="BN108" s="1128"/>
      <c r="BO108" s="1128"/>
      <c r="BP108" s="1128"/>
      <c r="BQ108" s="1128"/>
      <c r="BR108" s="1129"/>
      <c r="BS108" s="1127">
        <f>BS3</f>
        <v>0</v>
      </c>
      <c r="BT108" s="1128"/>
      <c r="BU108" s="1128"/>
      <c r="BV108" s="1128"/>
      <c r="BW108" s="1128"/>
      <c r="BX108" s="1128"/>
      <c r="BY108" s="1128"/>
      <c r="BZ108" s="1128"/>
      <c r="CA108" s="1128"/>
      <c r="CB108" s="1128"/>
      <c r="CC108" s="1128"/>
      <c r="CD108" s="1129"/>
      <c r="CE108" s="1127" t="str">
        <f>CE3</f>
        <v>B</v>
      </c>
      <c r="CF108" s="1135"/>
      <c r="CG108" s="1128"/>
      <c r="CH108" s="1128"/>
      <c r="CI108" s="1128"/>
      <c r="CJ108" s="1128"/>
      <c r="CK108" s="1128"/>
      <c r="CL108" s="1128"/>
      <c r="CM108" s="1128"/>
      <c r="CN108" s="1128"/>
      <c r="CO108" s="1128"/>
      <c r="CP108" s="1128"/>
      <c r="CQ108" s="1128"/>
      <c r="CR108" s="1127" t="str">
        <f>CR3</f>
        <v>D</v>
      </c>
      <c r="CS108" s="1135"/>
      <c r="CT108" s="1135"/>
      <c r="CU108" s="1128"/>
      <c r="CV108" s="1128"/>
      <c r="CW108" s="1128"/>
      <c r="CX108" s="1128"/>
      <c r="CY108" s="1128"/>
      <c r="CZ108" s="1128"/>
      <c r="DA108" s="1128"/>
      <c r="DB108" s="1128"/>
      <c r="DC108" s="1128"/>
      <c r="DD108" s="1128"/>
      <c r="DE108" s="1128"/>
      <c r="DF108" s="1128"/>
      <c r="DG108" s="1128"/>
      <c r="DH108" s="1128"/>
      <c r="DI108" s="1128"/>
      <c r="DJ108" s="1128"/>
      <c r="DK108" s="1128"/>
      <c r="DL108" s="1128"/>
      <c r="DM108" s="1128"/>
      <c r="DN108" s="1128"/>
      <c r="DO108" s="1156" t="str">
        <f>DO3</f>
        <v>B</v>
      </c>
      <c r="DP108" s="1157"/>
      <c r="DQ108" s="1157"/>
      <c r="DR108" s="1157"/>
      <c r="DS108" s="1157"/>
      <c r="DT108" s="1158"/>
      <c r="DU108" s="1162" t="str">
        <f>DU3</f>
        <v>A</v>
      </c>
      <c r="DV108" s="1157"/>
      <c r="DW108" s="1157"/>
      <c r="DX108" s="1157"/>
      <c r="DY108" s="1157"/>
      <c r="DZ108" s="1158"/>
      <c r="EA108" s="1127" t="str">
        <f>EA3</f>
        <v>D</v>
      </c>
      <c r="EB108" s="1128"/>
      <c r="EC108" s="1128"/>
      <c r="ED108" s="1128"/>
      <c r="EE108" s="1128"/>
      <c r="EF108" s="1128"/>
      <c r="EG108" s="1128"/>
      <c r="EH108" s="1128"/>
      <c r="EI108" s="1128"/>
      <c r="EJ108" s="1128"/>
      <c r="EK108" s="114" t="s">
        <v>152</v>
      </c>
      <c r="EL108" s="113" t="s">
        <v>130</v>
      </c>
      <c r="EM108" s="111" t="s">
        <v>159</v>
      </c>
      <c r="EN108" s="111" t="s">
        <v>160</v>
      </c>
      <c r="EO108" s="111" t="s">
        <v>161</v>
      </c>
      <c r="EP108" s="111" t="s">
        <v>162</v>
      </c>
      <c r="EQ108" s="112" t="s">
        <v>163</v>
      </c>
      <c r="ER108" s="112" t="s">
        <v>117</v>
      </c>
      <c r="ES108" s="113"/>
      <c r="ET108" s="115" t="s">
        <v>30</v>
      </c>
    </row>
    <row r="109" spans="1:151" ht="36" customHeight="1">
      <c r="A109" s="1267"/>
      <c r="B109" s="1061" t="s">
        <v>150</v>
      </c>
      <c r="C109" s="1062"/>
      <c r="D109" s="1062"/>
      <c r="E109" s="1062"/>
      <c r="F109" s="1062"/>
      <c r="G109" s="1062"/>
      <c r="H109" s="1062"/>
      <c r="I109" s="1062"/>
      <c r="J109" s="1062"/>
      <c r="K109" s="1072" t="s">
        <v>152</v>
      </c>
      <c r="L109" s="1073"/>
      <c r="M109" s="481" t="s">
        <v>130</v>
      </c>
      <c r="N109" s="483" t="s">
        <v>153</v>
      </c>
      <c r="O109" s="485" t="s">
        <v>66</v>
      </c>
      <c r="P109" s="485" t="s">
        <v>136</v>
      </c>
      <c r="Q109" s="485" t="s">
        <v>154</v>
      </c>
      <c r="R109" s="485" t="s">
        <v>155</v>
      </c>
      <c r="S109" s="306" t="s">
        <v>113</v>
      </c>
      <c r="T109" s="308" t="s">
        <v>114</v>
      </c>
      <c r="U109" s="206" t="s">
        <v>115</v>
      </c>
      <c r="V109" s="488" t="s">
        <v>156</v>
      </c>
      <c r="W109" s="1072" t="s">
        <v>152</v>
      </c>
      <c r="X109" s="1073"/>
      <c r="Y109" s="481" t="s">
        <v>130</v>
      </c>
      <c r="Z109" s="483" t="s">
        <v>153</v>
      </c>
      <c r="AA109" s="485" t="s">
        <v>66</v>
      </c>
      <c r="AB109" s="485" t="s">
        <v>136</v>
      </c>
      <c r="AC109" s="485" t="s">
        <v>154</v>
      </c>
      <c r="AD109" s="485" t="s">
        <v>155</v>
      </c>
      <c r="AE109" s="306" t="s">
        <v>113</v>
      </c>
      <c r="AF109" s="308" t="s">
        <v>114</v>
      </c>
      <c r="AG109" s="206" t="s">
        <v>115</v>
      </c>
      <c r="AH109" s="488" t="s">
        <v>156</v>
      </c>
      <c r="AI109" s="1072" t="s">
        <v>152</v>
      </c>
      <c r="AJ109" s="1073"/>
      <c r="AK109" s="481" t="s">
        <v>130</v>
      </c>
      <c r="AL109" s="483" t="s">
        <v>153</v>
      </c>
      <c r="AM109" s="485" t="s">
        <v>66</v>
      </c>
      <c r="AN109" s="485" t="s">
        <v>136</v>
      </c>
      <c r="AO109" s="485" t="s">
        <v>154</v>
      </c>
      <c r="AP109" s="485" t="s">
        <v>155</v>
      </c>
      <c r="AQ109" s="306" t="s">
        <v>113</v>
      </c>
      <c r="AR109" s="308" t="s">
        <v>114</v>
      </c>
      <c r="AS109" s="206" t="s">
        <v>115</v>
      </c>
      <c r="AT109" s="488" t="s">
        <v>156</v>
      </c>
      <c r="AU109" s="1072" t="s">
        <v>152</v>
      </c>
      <c r="AV109" s="1073"/>
      <c r="AW109" s="481" t="s">
        <v>130</v>
      </c>
      <c r="AX109" s="483" t="s">
        <v>153</v>
      </c>
      <c r="AY109" s="485" t="s">
        <v>66</v>
      </c>
      <c r="AZ109" s="485" t="s">
        <v>136</v>
      </c>
      <c r="BA109" s="485" t="s">
        <v>154</v>
      </c>
      <c r="BB109" s="485" t="s">
        <v>155</v>
      </c>
      <c r="BC109" s="306" t="s">
        <v>113</v>
      </c>
      <c r="BD109" s="308" t="s">
        <v>114</v>
      </c>
      <c r="BE109" s="206" t="s">
        <v>115</v>
      </c>
      <c r="BF109" s="488" t="s">
        <v>156</v>
      </c>
      <c r="BG109" s="1072" t="s">
        <v>152</v>
      </c>
      <c r="BH109" s="1073"/>
      <c r="BI109" s="481" t="s">
        <v>130</v>
      </c>
      <c r="BJ109" s="483" t="s">
        <v>153</v>
      </c>
      <c r="BK109" s="485" t="s">
        <v>66</v>
      </c>
      <c r="BL109" s="485" t="s">
        <v>136</v>
      </c>
      <c r="BM109" s="485" t="s">
        <v>154</v>
      </c>
      <c r="BN109" s="485" t="s">
        <v>155</v>
      </c>
      <c r="BO109" s="306" t="s">
        <v>113</v>
      </c>
      <c r="BP109" s="308" t="s">
        <v>114</v>
      </c>
      <c r="BQ109" s="206" t="s">
        <v>115</v>
      </c>
      <c r="BR109" s="488" t="s">
        <v>156</v>
      </c>
      <c r="BS109" s="1072" t="s">
        <v>152</v>
      </c>
      <c r="BT109" s="1073"/>
      <c r="BU109" s="481" t="s">
        <v>130</v>
      </c>
      <c r="BV109" s="483" t="s">
        <v>153</v>
      </c>
      <c r="BW109" s="485" t="s">
        <v>66</v>
      </c>
      <c r="BX109" s="485" t="s">
        <v>136</v>
      </c>
      <c r="BY109" s="485" t="s">
        <v>154</v>
      </c>
      <c r="BZ109" s="485" t="s">
        <v>155</v>
      </c>
      <c r="CA109" s="306" t="s">
        <v>113</v>
      </c>
      <c r="CB109" s="308" t="s">
        <v>114</v>
      </c>
      <c r="CC109" s="206" t="s">
        <v>115</v>
      </c>
      <c r="CD109" s="488" t="s">
        <v>156</v>
      </c>
      <c r="CE109" s="1053" t="s">
        <v>152</v>
      </c>
      <c r="CF109" s="1054"/>
      <c r="CG109" s="1054"/>
      <c r="CH109" s="1140"/>
      <c r="CI109" s="1058" t="s">
        <v>130</v>
      </c>
      <c r="CJ109" s="1057"/>
      <c r="CK109" s="216" t="s">
        <v>153</v>
      </c>
      <c r="CL109" s="490" t="s">
        <v>64</v>
      </c>
      <c r="CM109" s="491" t="s">
        <v>65</v>
      </c>
      <c r="CN109" s="490" t="s">
        <v>67</v>
      </c>
      <c r="CO109" s="491" t="s">
        <v>66</v>
      </c>
      <c r="CP109" s="1036" t="s">
        <v>156</v>
      </c>
      <c r="CQ109" s="1038"/>
      <c r="CR109" s="1053" t="s">
        <v>152</v>
      </c>
      <c r="CS109" s="1054"/>
      <c r="CT109" s="1054"/>
      <c r="CU109" s="1054"/>
      <c r="CV109" s="1055"/>
      <c r="CW109" s="1056" t="s">
        <v>130</v>
      </c>
      <c r="CX109" s="1056"/>
      <c r="CY109" s="1056"/>
      <c r="CZ109" s="1057"/>
      <c r="DA109" s="1058" t="s">
        <v>64</v>
      </c>
      <c r="DB109" s="1059"/>
      <c r="DC109" s="1060" t="s">
        <v>65</v>
      </c>
      <c r="DD109" s="1057"/>
      <c r="DE109" s="1058" t="s">
        <v>67</v>
      </c>
      <c r="DF109" s="1059"/>
      <c r="DG109" s="1060" t="s">
        <v>66</v>
      </c>
      <c r="DH109" s="1057"/>
      <c r="DI109" s="1036" t="s">
        <v>156</v>
      </c>
      <c r="DJ109" s="1037"/>
      <c r="DK109" s="1037"/>
      <c r="DL109" s="1037"/>
      <c r="DM109" s="1037"/>
      <c r="DN109" s="1038"/>
      <c r="DO109" s="491" t="s">
        <v>64</v>
      </c>
      <c r="DP109" s="490" t="s">
        <v>65</v>
      </c>
      <c r="DQ109" s="491" t="s">
        <v>67</v>
      </c>
      <c r="DR109" s="491" t="s">
        <v>66</v>
      </c>
      <c r="DS109" s="491"/>
      <c r="DT109" s="244" t="s">
        <v>156</v>
      </c>
      <c r="DU109" s="491" t="s">
        <v>64</v>
      </c>
      <c r="DV109" s="490" t="s">
        <v>65</v>
      </c>
      <c r="DW109" s="491" t="s">
        <v>67</v>
      </c>
      <c r="DX109" s="491" t="s">
        <v>66</v>
      </c>
      <c r="DY109" s="491"/>
      <c r="DZ109" s="244" t="s">
        <v>156</v>
      </c>
      <c r="EA109" s="1053" t="s">
        <v>152</v>
      </c>
      <c r="EB109" s="1140"/>
      <c r="EC109" s="1058" t="s">
        <v>130</v>
      </c>
      <c r="ED109" s="1059"/>
      <c r="EE109" s="490" t="s">
        <v>64</v>
      </c>
      <c r="EF109" s="491" t="s">
        <v>65</v>
      </c>
      <c r="EG109" s="490" t="s">
        <v>67</v>
      </c>
      <c r="EH109" s="491" t="s">
        <v>66</v>
      </c>
      <c r="EI109" s="1007" t="s">
        <v>156</v>
      </c>
      <c r="EJ109" s="1008"/>
      <c r="EK109" s="118">
        <f>MAX($B$7:$B$106)</f>
        <v>2</v>
      </c>
      <c r="EL109" s="116">
        <f>COUNTIF($F$7:$F$106,"NSO")</f>
        <v>1</v>
      </c>
      <c r="EM109" s="116">
        <f>EK109-EL109</f>
        <v>1</v>
      </c>
      <c r="EN109" s="116">
        <f>COUNTIF($EQ$7:$EQ$106,"First")</f>
        <v>0</v>
      </c>
      <c r="EO109" s="116">
        <f>COUNTIF($EQ$7:$EQ$106,"Second")</f>
        <v>0</v>
      </c>
      <c r="EP109" s="116">
        <f>COUNTIF($EQ$7:$EQ$106,"Third")</f>
        <v>0</v>
      </c>
      <c r="EQ109" s="116">
        <f>COUNTIF($ER$7:$ER$106,"Supp.")</f>
        <v>0</v>
      </c>
      <c r="ER109" s="116">
        <f>COUNTIF($ER$7:$ER$106,"failed")</f>
        <v>1</v>
      </c>
      <c r="ES109" s="116"/>
      <c r="ET109" s="117">
        <f>SUM(EN109:ER109)</f>
        <v>1</v>
      </c>
    </row>
    <row r="110" spans="1:151" ht="15.75" customHeight="1" thickBot="1">
      <c r="A110" s="1267"/>
      <c r="B110" s="1063"/>
      <c r="C110" s="1064"/>
      <c r="D110" s="1064"/>
      <c r="E110" s="1064"/>
      <c r="F110" s="1064"/>
      <c r="G110" s="1064"/>
      <c r="H110" s="1064"/>
      <c r="I110" s="1064"/>
      <c r="J110" s="1064"/>
      <c r="K110" s="1067">
        <f>MAX($B$7:$B$107)</f>
        <v>2</v>
      </c>
      <c r="L110" s="1049"/>
      <c r="M110" s="482">
        <f>COUNTIF($F$7:$F$107,"NSO")</f>
        <v>1</v>
      </c>
      <c r="N110" s="484">
        <f>K110-M110</f>
        <v>1</v>
      </c>
      <c r="O110" s="486">
        <f>COUNTIF(V7:V106,"D")</f>
        <v>0</v>
      </c>
      <c r="P110" s="486">
        <f>COUNTIF(V7:V106,"I")</f>
        <v>0</v>
      </c>
      <c r="Q110" s="486">
        <f>COUNTIF(V7:V106,"II")</f>
        <v>0</v>
      </c>
      <c r="R110" s="486">
        <f>COUNTIF(V7:V106,"III")</f>
        <v>0</v>
      </c>
      <c r="S110" s="480">
        <f>K115+L115</f>
        <v>0</v>
      </c>
      <c r="T110" s="473">
        <f>COUNTIF(V7:V107,"S")</f>
        <v>0</v>
      </c>
      <c r="U110" s="479">
        <f>COUNTIF(V7:V107,"F")</f>
        <v>1</v>
      </c>
      <c r="V110" s="1070">
        <f>SUM(Q110:U110)</f>
        <v>1</v>
      </c>
      <c r="W110" s="1067">
        <f>MAX($B$7:$B$107)</f>
        <v>2</v>
      </c>
      <c r="X110" s="1049"/>
      <c r="Y110" s="482">
        <f>COUNTIF($F$7:$F$107,"NSO")</f>
        <v>1</v>
      </c>
      <c r="Z110" s="484">
        <f>W110-Y110</f>
        <v>1</v>
      </c>
      <c r="AA110" s="486">
        <f>COUNTIF(AH7:AH106,"D")</f>
        <v>0</v>
      </c>
      <c r="AB110" s="486">
        <f>COUNTIF(AH7:AH106,"I")</f>
        <v>0</v>
      </c>
      <c r="AC110" s="486">
        <f>COUNTIF(AH7:AH106,"II")</f>
        <v>0</v>
      </c>
      <c r="AD110" s="486">
        <f>COUNTIF(AH7:AH106,"III")</f>
        <v>0</v>
      </c>
      <c r="AE110" s="480">
        <f>W115+X115</f>
        <v>0</v>
      </c>
      <c r="AF110" s="473">
        <f>COUNTIF(AH7:AH107,"S")</f>
        <v>0</v>
      </c>
      <c r="AG110" s="479">
        <f>COUNTIF(AH7:AH107,"F")</f>
        <v>1</v>
      </c>
      <c r="AH110" s="1070">
        <f>SUM(AC110:AG110)</f>
        <v>1</v>
      </c>
      <c r="AI110" s="1067">
        <f>MAX($B$7:$B$107)</f>
        <v>2</v>
      </c>
      <c r="AJ110" s="1049"/>
      <c r="AK110" s="482">
        <f>COUNTIF($F$7:$F$107,"NSO")</f>
        <v>1</v>
      </c>
      <c r="AL110" s="484">
        <f>AI110-AK110</f>
        <v>1</v>
      </c>
      <c r="AM110" s="486">
        <f>COUNTIF(AT7:AT106,"D")</f>
        <v>0</v>
      </c>
      <c r="AN110" s="486">
        <f>COUNTIF(AT7:AT106,"I")</f>
        <v>0</v>
      </c>
      <c r="AO110" s="486">
        <f>COUNTIF(AT7:AT106,"II")</f>
        <v>0</v>
      </c>
      <c r="AP110" s="486">
        <f>COUNTIF(AT7:AT106,"III")</f>
        <v>0</v>
      </c>
      <c r="AQ110" s="480">
        <f>AI115+AJ115</f>
        <v>0</v>
      </c>
      <c r="AR110" s="473">
        <f>COUNTIF(AT7:AT107,"S")</f>
        <v>0</v>
      </c>
      <c r="AS110" s="479">
        <f>COUNTIF(AT7:AT107,"F")</f>
        <v>1</v>
      </c>
      <c r="AT110" s="1070">
        <f>SUM(AO110:AS110)</f>
        <v>1</v>
      </c>
      <c r="AU110" s="1067">
        <f>MAX($B$7:$B$107)</f>
        <v>2</v>
      </c>
      <c r="AV110" s="1049"/>
      <c r="AW110" s="482">
        <f>COUNTIF($F$7:$F$107,"NSO")</f>
        <v>1</v>
      </c>
      <c r="AX110" s="484">
        <f>AU110-AW110</f>
        <v>1</v>
      </c>
      <c r="AY110" s="486">
        <f>COUNTIF(BF7:BF106,"D")</f>
        <v>0</v>
      </c>
      <c r="AZ110" s="486">
        <f>COUNTIF(BF7:BF106,"I")</f>
        <v>0</v>
      </c>
      <c r="BA110" s="486">
        <f>COUNTIF(BF7:BF106,"II")</f>
        <v>0</v>
      </c>
      <c r="BB110" s="486">
        <f>COUNTIF(BF7:BF106,"III")</f>
        <v>0</v>
      </c>
      <c r="BC110" s="480">
        <f>AU115+AV115</f>
        <v>0</v>
      </c>
      <c r="BD110" s="473">
        <f>COUNTIF(BF7:BF107,"S")</f>
        <v>0</v>
      </c>
      <c r="BE110" s="479">
        <f>COUNTIF(BF7:BF107,"F")</f>
        <v>1</v>
      </c>
      <c r="BF110" s="1070">
        <f>SUM(BA110:BE110)</f>
        <v>1</v>
      </c>
      <c r="BG110" s="1067">
        <f>MAX($B$7:$B$107)</f>
        <v>2</v>
      </c>
      <c r="BH110" s="1049"/>
      <c r="BI110" s="482">
        <f>COUNTIF($F$7:$F$107,"NSO")</f>
        <v>1</v>
      </c>
      <c r="BJ110" s="484">
        <f>BG110-BI110</f>
        <v>1</v>
      </c>
      <c r="BK110" s="486">
        <f>COUNTIF(BR7:BR106,"D")</f>
        <v>0</v>
      </c>
      <c r="BL110" s="486">
        <f>COUNTIF(BR7:BR106,"I")</f>
        <v>0</v>
      </c>
      <c r="BM110" s="486">
        <f>COUNTIF(BR7:BR106,"II")</f>
        <v>0</v>
      </c>
      <c r="BN110" s="486">
        <f>COUNTIF(BR7:BR106,"III")</f>
        <v>0</v>
      </c>
      <c r="BO110" s="480">
        <f>BG115+BH115</f>
        <v>0</v>
      </c>
      <c r="BP110" s="473">
        <f>COUNTIF(BR7:BR107,"S")</f>
        <v>0</v>
      </c>
      <c r="BQ110" s="479">
        <f>COUNTIF(BR7:BR107,"F")</f>
        <v>1</v>
      </c>
      <c r="BR110" s="1070">
        <f>SUM(BM110:BQ110)</f>
        <v>1</v>
      </c>
      <c r="BS110" s="1067">
        <f>MAX($B$7:$B$107)</f>
        <v>2</v>
      </c>
      <c r="BT110" s="1049"/>
      <c r="BU110" s="482">
        <f>COUNTIF($F$7:$F$107,"NSO")</f>
        <v>1</v>
      </c>
      <c r="BV110" s="484">
        <f>BS110-BU110</f>
        <v>1</v>
      </c>
      <c r="BW110" s="486">
        <f>COUNTIF(CD7:CD106,"D")</f>
        <v>0</v>
      </c>
      <c r="BX110" s="486">
        <f>COUNTIF(CD7:CD106,"I")</f>
        <v>0</v>
      </c>
      <c r="BY110" s="486">
        <f>COUNTIF(CD7:CD106,"II")</f>
        <v>0</v>
      </c>
      <c r="BZ110" s="486">
        <f>COUNTIF(CD7:CD106,"III")</f>
        <v>0</v>
      </c>
      <c r="CA110" s="480">
        <f>BS115+BT115</f>
        <v>0</v>
      </c>
      <c r="CB110" s="473">
        <f>COUNTIF(CD7:CD107,"S")</f>
        <v>0</v>
      </c>
      <c r="CC110" s="479">
        <f>COUNTIF(CD7:CD107,"F")</f>
        <v>1</v>
      </c>
      <c r="CD110" s="1070">
        <f>SUM(BY110:CC110)</f>
        <v>1</v>
      </c>
      <c r="CE110" s="1067">
        <f>MAX($B$7:$B$106)</f>
        <v>2</v>
      </c>
      <c r="CF110" s="1049"/>
      <c r="CG110" s="1049"/>
      <c r="CH110" s="1033"/>
      <c r="CI110" s="1028">
        <f>COUNTIF($F$7:$F$106,"NSO")</f>
        <v>1</v>
      </c>
      <c r="CJ110" s="1047"/>
      <c r="CK110" s="1075">
        <f>CE110-CI110</f>
        <v>1</v>
      </c>
      <c r="CL110" s="1023">
        <f>COUNTIF($CQ7:$CQ106,"A")</f>
        <v>0</v>
      </c>
      <c r="CM110" s="1023">
        <f>COUNTIF($CQ7:$CQ106,"B")</f>
        <v>1</v>
      </c>
      <c r="CN110" s="1023">
        <f>COUNTIF($CQ7:$CQ106,"C")</f>
        <v>0</v>
      </c>
      <c r="CO110" s="1023">
        <f>COUNTIF($CQ7:$CQ106,"D")</f>
        <v>1</v>
      </c>
      <c r="CP110" s="1045">
        <f>SUM(CL110:CO111)</f>
        <v>2</v>
      </c>
      <c r="CQ110" s="1041"/>
      <c r="CR110" s="1032">
        <f>MAX($B$7:$B$106)</f>
        <v>2</v>
      </c>
      <c r="CS110" s="1049"/>
      <c r="CT110" s="1049"/>
      <c r="CU110" s="1049"/>
      <c r="CV110" s="1050"/>
      <c r="CW110" s="1029">
        <f>COUNTIF($F$7:$F$106,"NSO")</f>
        <v>1</v>
      </c>
      <c r="CX110" s="1029"/>
      <c r="CY110" s="1029"/>
      <c r="CZ110" s="1047"/>
      <c r="DA110" s="1028">
        <f>COUNTIF(DN7:DN106,"A")</f>
        <v>0</v>
      </c>
      <c r="DB110" s="1047"/>
      <c r="DC110" s="1028">
        <f>COUNTIF(DN7:DN106,"B")</f>
        <v>1</v>
      </c>
      <c r="DD110" s="1047"/>
      <c r="DE110" s="1028">
        <f>COUNTIF(DN7:DN106,"C")</f>
        <v>1</v>
      </c>
      <c r="DF110" s="1047"/>
      <c r="DG110" s="1028">
        <f>COUNTIF(DN7:DN106,"D")</f>
        <v>0</v>
      </c>
      <c r="DH110" s="1047"/>
      <c r="DI110" s="1039">
        <f>SUM(DA110:DH111)</f>
        <v>2</v>
      </c>
      <c r="DJ110" s="1040"/>
      <c r="DK110" s="1040"/>
      <c r="DL110" s="1040"/>
      <c r="DM110" s="1040"/>
      <c r="DN110" s="1041"/>
      <c r="DO110" s="1021">
        <f>COUNTIF(DT7:DT106,"A")</f>
        <v>0</v>
      </c>
      <c r="DP110" s="1023">
        <f>COUNTIF(DT7:DT106,"B")</f>
        <v>0</v>
      </c>
      <c r="DQ110" s="1023">
        <f>COUNTIF(DT7:DT106,"C")</f>
        <v>2</v>
      </c>
      <c r="DR110" s="1025">
        <f>COUNTIF(DT7:DT106,"D")</f>
        <v>0</v>
      </c>
      <c r="DS110" s="1025"/>
      <c r="DT110" s="1026">
        <f>SUM(DP110:DS111)</f>
        <v>2</v>
      </c>
      <c r="DU110" s="1021">
        <f>COUNTIF(DZ7:DZ106,"A")</f>
        <v>0</v>
      </c>
      <c r="DV110" s="1023">
        <f>COUNTIF(DZ7:DZ106,"B")</f>
        <v>2</v>
      </c>
      <c r="DW110" s="1023">
        <f>COUNTIF(DZ7:DZ106,"C")</f>
        <v>0</v>
      </c>
      <c r="DX110" s="1025">
        <f>COUNTIF(DZ7:DZ106,"D")</f>
        <v>0</v>
      </c>
      <c r="DY110" s="1025"/>
      <c r="DZ110" s="1026">
        <f>SUM(DV110:DY111)</f>
        <v>2</v>
      </c>
      <c r="EA110" s="1032">
        <f>MAX($B$7:$B$106)</f>
        <v>2</v>
      </c>
      <c r="EB110" s="1033"/>
      <c r="EC110" s="1028">
        <f>COUNTIF($F$7:$F$106,"NSO")</f>
        <v>1</v>
      </c>
      <c r="ED110" s="1029"/>
      <c r="EE110" s="1023">
        <f>COUNTIF(EJ7:EJ106,"A")</f>
        <v>0</v>
      </c>
      <c r="EF110" s="1023">
        <f>COUNTIF(EJ7:EJ106,"B")</f>
        <v>0</v>
      </c>
      <c r="EG110" s="1023">
        <f>COUNTIF(EJ7:EJ106,"C")</f>
        <v>1</v>
      </c>
      <c r="EH110" s="1025">
        <f>COUNTIF(EJ7:EJ106,"D")</f>
        <v>0</v>
      </c>
      <c r="EI110" s="1003">
        <f>SUM(EE110:EH111)</f>
        <v>1</v>
      </c>
      <c r="EJ110" s="1004"/>
      <c r="EK110" s="1009" t="s">
        <v>165</v>
      </c>
      <c r="EL110" s="1010"/>
      <c r="EM110" s="1010"/>
      <c r="EN110" s="1011"/>
      <c r="EO110" s="1015"/>
      <c r="EP110" s="1016"/>
      <c r="EQ110" s="1016"/>
      <c r="ER110" s="1016"/>
      <c r="ES110" s="1016"/>
      <c r="ET110" s="1017"/>
    </row>
    <row r="111" spans="1:151" ht="15.75" customHeight="1" thickBot="1">
      <c r="A111" s="1267"/>
      <c r="B111" s="1065"/>
      <c r="C111" s="1066"/>
      <c r="D111" s="1066"/>
      <c r="E111" s="1066"/>
      <c r="F111" s="1066"/>
      <c r="G111" s="1066"/>
      <c r="H111" s="1066"/>
      <c r="I111" s="1066"/>
      <c r="J111" s="1066"/>
      <c r="K111" s="1068"/>
      <c r="L111" s="1069"/>
      <c r="M111" s="478" t="str">
        <f>S109</f>
        <v>G</v>
      </c>
      <c r="N111" s="489">
        <f>S110</f>
        <v>0</v>
      </c>
      <c r="O111" s="476" t="str">
        <f>T109</f>
        <v>S</v>
      </c>
      <c r="P111" s="477">
        <f>T110</f>
        <v>0</v>
      </c>
      <c r="Q111" s="476" t="str">
        <f>U109</f>
        <v>F</v>
      </c>
      <c r="R111" s="477">
        <f>U110</f>
        <v>1</v>
      </c>
      <c r="S111" s="475"/>
      <c r="T111" s="474"/>
      <c r="U111" s="487"/>
      <c r="V111" s="1071"/>
      <c r="W111" s="1068"/>
      <c r="X111" s="1069"/>
      <c r="Y111" s="478" t="str">
        <f>AE109</f>
        <v>G</v>
      </c>
      <c r="Z111" s="489">
        <f>AE110</f>
        <v>0</v>
      </c>
      <c r="AA111" s="476" t="str">
        <f>AF109</f>
        <v>S</v>
      </c>
      <c r="AB111" s="477">
        <f>AF110</f>
        <v>0</v>
      </c>
      <c r="AC111" s="476" t="str">
        <f>AG109</f>
        <v>F</v>
      </c>
      <c r="AD111" s="477">
        <f>AG110</f>
        <v>1</v>
      </c>
      <c r="AE111" s="475"/>
      <c r="AF111" s="474"/>
      <c r="AG111" s="487"/>
      <c r="AH111" s="1071"/>
      <c r="AI111" s="1068"/>
      <c r="AJ111" s="1069"/>
      <c r="AK111" s="478" t="str">
        <f>AQ109</f>
        <v>G</v>
      </c>
      <c r="AL111" s="489">
        <f>AQ110</f>
        <v>0</v>
      </c>
      <c r="AM111" s="476" t="str">
        <f>AR109</f>
        <v>S</v>
      </c>
      <c r="AN111" s="477">
        <f>AR110</f>
        <v>0</v>
      </c>
      <c r="AO111" s="476" t="str">
        <f>AS109</f>
        <v>F</v>
      </c>
      <c r="AP111" s="477">
        <f>AS110</f>
        <v>1</v>
      </c>
      <c r="AQ111" s="475"/>
      <c r="AR111" s="474"/>
      <c r="AS111" s="487"/>
      <c r="AT111" s="1071"/>
      <c r="AU111" s="1068"/>
      <c r="AV111" s="1069"/>
      <c r="AW111" s="478" t="str">
        <f>BC109</f>
        <v>G</v>
      </c>
      <c r="AX111" s="489">
        <f>BC110</f>
        <v>0</v>
      </c>
      <c r="AY111" s="476" t="str">
        <f>BD109</f>
        <v>S</v>
      </c>
      <c r="AZ111" s="477">
        <f>BD110</f>
        <v>0</v>
      </c>
      <c r="BA111" s="476" t="str">
        <f>BE109</f>
        <v>F</v>
      </c>
      <c r="BB111" s="477">
        <f>BE110</f>
        <v>1</v>
      </c>
      <c r="BC111" s="475"/>
      <c r="BD111" s="474"/>
      <c r="BE111" s="487"/>
      <c r="BF111" s="1071"/>
      <c r="BG111" s="1068"/>
      <c r="BH111" s="1069"/>
      <c r="BI111" s="478" t="str">
        <f>BO109</f>
        <v>G</v>
      </c>
      <c r="BJ111" s="489">
        <f>BO110</f>
        <v>0</v>
      </c>
      <c r="BK111" s="476" t="str">
        <f>BP109</f>
        <v>S</v>
      </c>
      <c r="BL111" s="477">
        <f>BP110</f>
        <v>0</v>
      </c>
      <c r="BM111" s="476" t="str">
        <f>BQ109</f>
        <v>F</v>
      </c>
      <c r="BN111" s="477">
        <f>BQ110</f>
        <v>1</v>
      </c>
      <c r="BO111" s="475"/>
      <c r="BP111" s="474"/>
      <c r="BQ111" s="487"/>
      <c r="BR111" s="1071"/>
      <c r="BS111" s="1068"/>
      <c r="BT111" s="1069"/>
      <c r="BU111" s="478" t="str">
        <f>CA109</f>
        <v>G</v>
      </c>
      <c r="BV111" s="489">
        <f>CA110</f>
        <v>0</v>
      </c>
      <c r="BW111" s="476" t="str">
        <f>CB109</f>
        <v>S</v>
      </c>
      <c r="BX111" s="477">
        <f>CB110</f>
        <v>0</v>
      </c>
      <c r="BY111" s="476" t="str">
        <f>CC109</f>
        <v>F</v>
      </c>
      <c r="BZ111" s="477">
        <f>CC110</f>
        <v>1</v>
      </c>
      <c r="CA111" s="475"/>
      <c r="CB111" s="474"/>
      <c r="CC111" s="487"/>
      <c r="CD111" s="1071"/>
      <c r="CE111" s="1074"/>
      <c r="CF111" s="1051"/>
      <c r="CG111" s="1051"/>
      <c r="CH111" s="1035"/>
      <c r="CI111" s="1030"/>
      <c r="CJ111" s="1048"/>
      <c r="CK111" s="1076"/>
      <c r="CL111" s="1024"/>
      <c r="CM111" s="1024"/>
      <c r="CN111" s="1024"/>
      <c r="CO111" s="1024"/>
      <c r="CP111" s="1046"/>
      <c r="CQ111" s="1044"/>
      <c r="CR111" s="1034"/>
      <c r="CS111" s="1051"/>
      <c r="CT111" s="1051"/>
      <c r="CU111" s="1051"/>
      <c r="CV111" s="1052"/>
      <c r="CW111" s="1031"/>
      <c r="CX111" s="1031"/>
      <c r="CY111" s="1031"/>
      <c r="CZ111" s="1048"/>
      <c r="DA111" s="1030"/>
      <c r="DB111" s="1048"/>
      <c r="DC111" s="1030"/>
      <c r="DD111" s="1048"/>
      <c r="DE111" s="1030"/>
      <c r="DF111" s="1048"/>
      <c r="DG111" s="1030"/>
      <c r="DH111" s="1048"/>
      <c r="DI111" s="1042"/>
      <c r="DJ111" s="1043"/>
      <c r="DK111" s="1043"/>
      <c r="DL111" s="1043"/>
      <c r="DM111" s="1043"/>
      <c r="DN111" s="1044"/>
      <c r="DO111" s="1022"/>
      <c r="DP111" s="1024"/>
      <c r="DQ111" s="1024"/>
      <c r="DR111" s="1025"/>
      <c r="DS111" s="1025"/>
      <c r="DT111" s="1027"/>
      <c r="DU111" s="1022"/>
      <c r="DV111" s="1024"/>
      <c r="DW111" s="1024"/>
      <c r="DX111" s="1025"/>
      <c r="DY111" s="1025"/>
      <c r="DZ111" s="1027"/>
      <c r="EA111" s="1034"/>
      <c r="EB111" s="1035"/>
      <c r="EC111" s="1030"/>
      <c r="ED111" s="1031"/>
      <c r="EE111" s="1024"/>
      <c r="EF111" s="1024"/>
      <c r="EG111" s="1024"/>
      <c r="EH111" s="1025"/>
      <c r="EI111" s="1005"/>
      <c r="EJ111" s="1006"/>
      <c r="EK111" s="1012"/>
      <c r="EL111" s="1013"/>
      <c r="EM111" s="1013"/>
      <c r="EN111" s="1014"/>
      <c r="EO111" s="1018"/>
      <c r="EP111" s="1019"/>
      <c r="EQ111" s="1019"/>
      <c r="ER111" s="1019"/>
      <c r="ES111" s="1019"/>
      <c r="ET111" s="1020"/>
    </row>
    <row r="112" spans="1:151" ht="24.75" customHeight="1" thickBot="1">
      <c r="A112" s="1267"/>
      <c r="B112" s="1175" t="s">
        <v>151</v>
      </c>
      <c r="C112" s="1176"/>
      <c r="D112" s="1176"/>
      <c r="E112" s="1176"/>
      <c r="F112" s="1176"/>
      <c r="G112" s="1176"/>
      <c r="H112" s="1176"/>
      <c r="I112" s="1176"/>
      <c r="J112" s="1177"/>
      <c r="K112" s="1178"/>
      <c r="L112" s="1179"/>
      <c r="M112" s="1179"/>
      <c r="N112" s="1179"/>
      <c r="O112" s="1179"/>
      <c r="P112" s="1179"/>
      <c r="Q112" s="1179"/>
      <c r="R112" s="1179"/>
      <c r="S112" s="1179"/>
      <c r="T112" s="1179"/>
      <c r="U112" s="1179"/>
      <c r="V112" s="1180"/>
      <c r="W112" s="1130"/>
      <c r="X112" s="1131"/>
      <c r="Y112" s="1131"/>
      <c r="Z112" s="1131"/>
      <c r="AA112" s="1131"/>
      <c r="AB112" s="1131"/>
      <c r="AC112" s="1131"/>
      <c r="AD112" s="1131"/>
      <c r="AE112" s="1131"/>
      <c r="AF112" s="1131"/>
      <c r="AG112" s="1131"/>
      <c r="AH112" s="1133"/>
      <c r="AI112" s="1130"/>
      <c r="AJ112" s="1131"/>
      <c r="AK112" s="1131"/>
      <c r="AL112" s="1131"/>
      <c r="AM112" s="1131"/>
      <c r="AN112" s="1131"/>
      <c r="AO112" s="1131"/>
      <c r="AP112" s="1131"/>
      <c r="AQ112" s="1132"/>
      <c r="AR112" s="1132"/>
      <c r="AS112" s="1132"/>
      <c r="AT112" s="1133"/>
      <c r="AU112" s="1130"/>
      <c r="AV112" s="1131"/>
      <c r="AW112" s="1131"/>
      <c r="AX112" s="1131"/>
      <c r="AY112" s="1131"/>
      <c r="AZ112" s="1131"/>
      <c r="BA112" s="1131"/>
      <c r="BB112" s="1131"/>
      <c r="BC112" s="1132"/>
      <c r="BD112" s="1132"/>
      <c r="BE112" s="1132"/>
      <c r="BF112" s="1133"/>
      <c r="BG112" s="1130"/>
      <c r="BH112" s="1131"/>
      <c r="BI112" s="1131"/>
      <c r="BJ112" s="1131"/>
      <c r="BK112" s="1131"/>
      <c r="BL112" s="1131"/>
      <c r="BM112" s="1131"/>
      <c r="BN112" s="1131"/>
      <c r="BO112" s="1132"/>
      <c r="BP112" s="1132"/>
      <c r="BQ112" s="1132"/>
      <c r="BR112" s="1133"/>
      <c r="BS112" s="1130"/>
      <c r="BT112" s="1131"/>
      <c r="BU112" s="1131"/>
      <c r="BV112" s="1131"/>
      <c r="BW112" s="1131"/>
      <c r="BX112" s="1131"/>
      <c r="BY112" s="1131"/>
      <c r="BZ112" s="1131"/>
      <c r="CA112" s="1132"/>
      <c r="CB112" s="1132"/>
      <c r="CC112" s="1132"/>
      <c r="CD112" s="1133"/>
      <c r="CE112" s="1136"/>
      <c r="CF112" s="1137"/>
      <c r="CG112" s="1138"/>
      <c r="CH112" s="1138"/>
      <c r="CI112" s="1138"/>
      <c r="CJ112" s="1138"/>
      <c r="CK112" s="1138"/>
      <c r="CL112" s="1139"/>
      <c r="CM112" s="1139"/>
      <c r="CN112" s="1139"/>
      <c r="CO112" s="1139"/>
      <c r="CP112" s="1138"/>
      <c r="CQ112" s="1138"/>
      <c r="CR112" s="1150"/>
      <c r="CS112" s="1151"/>
      <c r="CT112" s="1151"/>
      <c r="CU112" s="1152"/>
      <c r="CV112" s="1152"/>
      <c r="CW112" s="1152"/>
      <c r="CX112" s="1152"/>
      <c r="CY112" s="1152"/>
      <c r="CZ112" s="1152"/>
      <c r="DA112" s="1152"/>
      <c r="DB112" s="1152"/>
      <c r="DC112" s="1152"/>
      <c r="DD112" s="1152"/>
      <c r="DE112" s="1152"/>
      <c r="DF112" s="1152"/>
      <c r="DG112" s="1152"/>
      <c r="DH112" s="1152"/>
      <c r="DI112" s="1152"/>
      <c r="DJ112" s="1152"/>
      <c r="DK112" s="1152"/>
      <c r="DL112" s="1152"/>
      <c r="DM112" s="1152"/>
      <c r="DN112" s="1152"/>
      <c r="DO112" s="1150"/>
      <c r="DP112" s="1159"/>
      <c r="DQ112" s="1159"/>
      <c r="DR112" s="1159"/>
      <c r="DS112" s="1159"/>
      <c r="DT112" s="1160"/>
      <c r="DU112" s="1151"/>
      <c r="DV112" s="1152"/>
      <c r="DW112" s="1152"/>
      <c r="DX112" s="1152"/>
      <c r="DY112" s="1152"/>
      <c r="DZ112" s="1160"/>
      <c r="EA112" s="1136"/>
      <c r="EB112" s="1138"/>
      <c r="EC112" s="1138"/>
      <c r="ED112" s="1138"/>
      <c r="EE112" s="1139"/>
      <c r="EF112" s="1139"/>
      <c r="EG112" s="1139"/>
      <c r="EH112" s="1139"/>
      <c r="EI112" s="1139"/>
      <c r="EJ112" s="1138"/>
      <c r="EK112" s="1144" t="s">
        <v>164</v>
      </c>
      <c r="EL112" s="1145"/>
      <c r="EM112" s="1145"/>
      <c r="EN112" s="1146"/>
      <c r="EO112" s="1147"/>
      <c r="EP112" s="1148"/>
      <c r="EQ112" s="1148"/>
      <c r="ER112" s="1148"/>
      <c r="ES112" s="1148"/>
      <c r="ET112" s="1149"/>
    </row>
    <row r="113" spans="1:82" ht="6" hidden="1" customHeight="1"/>
    <row r="114" spans="1:82" hidden="1">
      <c r="A114" s="100">
        <v>0</v>
      </c>
      <c r="B114" s="100">
        <v>1</v>
      </c>
      <c r="C114" s="100">
        <v>2</v>
      </c>
      <c r="D114" s="100">
        <v>3</v>
      </c>
      <c r="E114" s="100">
        <v>4</v>
      </c>
      <c r="F114" s="100">
        <v>5</v>
      </c>
      <c r="G114" s="100">
        <v>6</v>
      </c>
      <c r="H114" s="100">
        <v>7</v>
      </c>
      <c r="I114" s="100">
        <v>8</v>
      </c>
      <c r="J114" s="100">
        <v>9</v>
      </c>
      <c r="K114" s="100">
        <v>10</v>
      </c>
      <c r="L114" s="100">
        <v>11</v>
      </c>
      <c r="M114" s="100">
        <v>12</v>
      </c>
      <c r="N114" s="100">
        <v>13</v>
      </c>
      <c r="O114" s="100">
        <v>14</v>
      </c>
      <c r="P114" s="100">
        <v>15</v>
      </c>
      <c r="Q114" s="100">
        <v>16</v>
      </c>
      <c r="R114" s="100">
        <v>17</v>
      </c>
      <c r="S114" s="100">
        <v>18</v>
      </c>
      <c r="T114" s="100">
        <v>19</v>
      </c>
      <c r="U114" s="100">
        <v>20</v>
      </c>
      <c r="V114" s="100">
        <v>21</v>
      </c>
      <c r="W114" s="100">
        <v>22</v>
      </c>
      <c r="X114" s="100">
        <v>23</v>
      </c>
      <c r="Y114" s="100">
        <v>24</v>
      </c>
      <c r="Z114" s="100">
        <v>25</v>
      </c>
      <c r="AA114" s="100">
        <v>26</v>
      </c>
      <c r="AB114" s="100">
        <v>27</v>
      </c>
      <c r="AC114" s="100">
        <v>28</v>
      </c>
      <c r="AD114" s="100">
        <v>29</v>
      </c>
      <c r="AE114" s="100">
        <v>30</v>
      </c>
      <c r="AF114" s="100">
        <v>31</v>
      </c>
      <c r="AG114" s="100">
        <v>32</v>
      </c>
      <c r="AH114" s="100">
        <v>33</v>
      </c>
      <c r="AI114" s="100">
        <v>34</v>
      </c>
      <c r="AJ114" s="100">
        <v>35</v>
      </c>
      <c r="AK114" s="100">
        <v>36</v>
      </c>
      <c r="AL114" s="100">
        <v>37</v>
      </c>
      <c r="AM114" s="100">
        <v>38</v>
      </c>
      <c r="AN114" s="100">
        <v>39</v>
      </c>
      <c r="AO114" s="100">
        <v>40</v>
      </c>
      <c r="AP114" s="100">
        <v>41</v>
      </c>
      <c r="AQ114" s="100">
        <v>42</v>
      </c>
      <c r="AR114" s="100">
        <v>43</v>
      </c>
      <c r="AS114" s="100">
        <v>44</v>
      </c>
      <c r="AT114" s="100">
        <v>45</v>
      </c>
      <c r="AU114" s="100">
        <v>46</v>
      </c>
      <c r="AV114" s="100">
        <v>47</v>
      </c>
      <c r="AW114" s="100">
        <v>48</v>
      </c>
      <c r="AX114" s="100">
        <v>49</v>
      </c>
      <c r="AY114" s="100">
        <v>50</v>
      </c>
      <c r="AZ114" s="100">
        <v>51</v>
      </c>
      <c r="BA114" s="100">
        <v>52</v>
      </c>
      <c r="BB114" s="100">
        <v>53</v>
      </c>
      <c r="BC114" s="100">
        <v>54</v>
      </c>
      <c r="BD114" s="100">
        <v>55</v>
      </c>
      <c r="BE114" s="100">
        <v>56</v>
      </c>
      <c r="BF114" s="100">
        <v>57</v>
      </c>
      <c r="BG114" s="100">
        <v>58</v>
      </c>
      <c r="BH114" s="100">
        <v>59</v>
      </c>
      <c r="BI114" s="100">
        <v>60</v>
      </c>
      <c r="BJ114" s="100">
        <v>61</v>
      </c>
      <c r="BK114" s="100">
        <v>62</v>
      </c>
      <c r="BL114" s="100">
        <v>63</v>
      </c>
      <c r="BM114" s="100">
        <v>64</v>
      </c>
      <c r="BN114" s="100">
        <v>65</v>
      </c>
      <c r="BO114" s="100">
        <v>66</v>
      </c>
      <c r="BP114" s="100">
        <v>67</v>
      </c>
      <c r="BQ114" s="100">
        <v>68</v>
      </c>
      <c r="BR114" s="100">
        <v>69</v>
      </c>
      <c r="BS114" s="100">
        <v>70</v>
      </c>
      <c r="BT114" s="100">
        <v>71</v>
      </c>
      <c r="BU114" s="100">
        <v>72</v>
      </c>
      <c r="BV114" s="100">
        <v>73</v>
      </c>
      <c r="BW114" s="100">
        <v>74</v>
      </c>
      <c r="BX114" s="100">
        <v>75</v>
      </c>
      <c r="BY114" s="100">
        <v>76</v>
      </c>
      <c r="BZ114" s="100">
        <v>77</v>
      </c>
      <c r="CA114" s="100">
        <v>78</v>
      </c>
      <c r="CB114" s="100">
        <v>79</v>
      </c>
      <c r="CC114" s="100">
        <v>80</v>
      </c>
      <c r="CD114" s="100">
        <v>81</v>
      </c>
    </row>
    <row r="115" spans="1:82" hidden="1">
      <c r="K115" s="108">
        <f>COUNTIF(V7:V107,"G1")</f>
        <v>0</v>
      </c>
      <c r="L115" s="108">
        <f>COUNTIF(V7:V107,"G2")</f>
        <v>0</v>
      </c>
      <c r="W115" s="108">
        <f>COUNTIF(AH7:AH107,"G1")</f>
        <v>0</v>
      </c>
      <c r="X115" s="108">
        <f>COUNTIF(AH7:AH107,"G2")</f>
        <v>0</v>
      </c>
      <c r="AI115" s="108">
        <f>COUNTIF(AT7:AT107,"G1")</f>
        <v>0</v>
      </c>
      <c r="AJ115" s="108">
        <f>COUNTIF(AT7:AT107,"G2")</f>
        <v>0</v>
      </c>
      <c r="AU115" s="108">
        <f>COUNTIF(BF7:BF107,"G1")</f>
        <v>0</v>
      </c>
      <c r="AV115" s="108">
        <f>COUNTIF(BF7:BF107,"G2")</f>
        <v>0</v>
      </c>
      <c r="BG115" s="108">
        <f>COUNTIF(BR7:BR107,"G1")</f>
        <v>0</v>
      </c>
      <c r="BH115" s="108">
        <f>COUNTIF(BR7:BR107,"G2")</f>
        <v>0</v>
      </c>
      <c r="BS115" s="108">
        <f>COUNTIF(CD7:CD107,"G1")</f>
        <v>0</v>
      </c>
      <c r="BT115" s="108">
        <f>COUNTIF(CD7:CD107,"G2")</f>
        <v>0</v>
      </c>
    </row>
  </sheetData>
  <sheetProtection password="E8FA" sheet="1" objects="1" scenarios="1" formatCells="0" formatColumns="0" formatRows="0"/>
  <mergeCells count="253">
    <mergeCell ref="W107:AH107"/>
    <mergeCell ref="W108:AH108"/>
    <mergeCell ref="W112:AH112"/>
    <mergeCell ref="AI2:AT2"/>
    <mergeCell ref="AI3:AT3"/>
    <mergeCell ref="BG2:BR2"/>
    <mergeCell ref="BS2:CD2"/>
    <mergeCell ref="BG3:BR3"/>
    <mergeCell ref="BS3:CD3"/>
    <mergeCell ref="AU2:BF2"/>
    <mergeCell ref="AU3:BF3"/>
    <mergeCell ref="AI107:AT107"/>
    <mergeCell ref="AI108:AT108"/>
    <mergeCell ref="AI109:AJ109"/>
    <mergeCell ref="AI112:AT112"/>
    <mergeCell ref="BG107:BR107"/>
    <mergeCell ref="BG108:BR108"/>
    <mergeCell ref="BG109:BH109"/>
    <mergeCell ref="BG112:BR112"/>
    <mergeCell ref="AU107:BF107"/>
    <mergeCell ref="AU108:BF108"/>
    <mergeCell ref="AU109:AV109"/>
    <mergeCell ref="AU112:BF112"/>
    <mergeCell ref="BS109:BT109"/>
    <mergeCell ref="A11:A112"/>
    <mergeCell ref="CQ5:CQ6"/>
    <mergeCell ref="A2:A10"/>
    <mergeCell ref="B4:D4"/>
    <mergeCell ref="EO3:EO6"/>
    <mergeCell ref="EP3:EP6"/>
    <mergeCell ref="EQ3:EQ6"/>
    <mergeCell ref="CE3:CQ3"/>
    <mergeCell ref="DT5:DT6"/>
    <mergeCell ref="DZ5:DZ6"/>
    <mergeCell ref="DU4:DU5"/>
    <mergeCell ref="DV4:DV5"/>
    <mergeCell ref="DW4:DW5"/>
    <mergeCell ref="DX4:DX5"/>
    <mergeCell ref="DY4:DY6"/>
    <mergeCell ref="DO4:DO5"/>
    <mergeCell ref="AH5:AH6"/>
    <mergeCell ref="DN5:DN6"/>
    <mergeCell ref="V5:V6"/>
    <mergeCell ref="BF5:BF6"/>
    <mergeCell ref="BR5:BR6"/>
    <mergeCell ref="CD5:CD6"/>
    <mergeCell ref="CE4:CG4"/>
    <mergeCell ref="W2:AH2"/>
    <mergeCell ref="B5:B6"/>
    <mergeCell ref="C5:C6"/>
    <mergeCell ref="D5:D6"/>
    <mergeCell ref="E5:E6"/>
    <mergeCell ref="B3:E3"/>
    <mergeCell ref="F3:J3"/>
    <mergeCell ref="B2:J2"/>
    <mergeCell ref="H4:J4"/>
    <mergeCell ref="F5:F6"/>
    <mergeCell ref="G5:G6"/>
    <mergeCell ref="K2:V2"/>
    <mergeCell ref="CE2:CQ2"/>
    <mergeCell ref="ET3:ET6"/>
    <mergeCell ref="EL3:EL6"/>
    <mergeCell ref="EM3:EM6"/>
    <mergeCell ref="EN3:EN6"/>
    <mergeCell ref="H5:H6"/>
    <mergeCell ref="I5:I6"/>
    <mergeCell ref="J5:J6"/>
    <mergeCell ref="W3:AH3"/>
    <mergeCell ref="EA2:EJ2"/>
    <mergeCell ref="EA3:EJ3"/>
    <mergeCell ref="EJ5:EJ6"/>
    <mergeCell ref="EH4:EH5"/>
    <mergeCell ref="EI4:EI6"/>
    <mergeCell ref="AP4:AP5"/>
    <mergeCell ref="AQ4:AQ6"/>
    <mergeCell ref="AR4:AR6"/>
    <mergeCell ref="AS4:AS6"/>
    <mergeCell ref="BO4:BO6"/>
    <mergeCell ref="BP4:BP6"/>
    <mergeCell ref="BQ4:BQ6"/>
    <mergeCell ref="AU4:AW4"/>
    <mergeCell ref="AX4:AX5"/>
    <mergeCell ref="B107:J107"/>
    <mergeCell ref="B108:J108"/>
    <mergeCell ref="K107:V107"/>
    <mergeCell ref="K108:V108"/>
    <mergeCell ref="K109:L109"/>
    <mergeCell ref="B112:J112"/>
    <mergeCell ref="K112:V112"/>
    <mergeCell ref="EN2:ET2"/>
    <mergeCell ref="EU2:EU6"/>
    <mergeCell ref="K3:V3"/>
    <mergeCell ref="CR3:DN3"/>
    <mergeCell ref="DO3:DT3"/>
    <mergeCell ref="DU3:DZ3"/>
    <mergeCell ref="EK3:EK6"/>
    <mergeCell ref="DO2:DT2"/>
    <mergeCell ref="DU2:DZ2"/>
    <mergeCell ref="EK2:EM2"/>
    <mergeCell ref="DQ4:DQ5"/>
    <mergeCell ref="DR4:DR5"/>
    <mergeCell ref="DS4:DS6"/>
    <mergeCell ref="ER3:ER6"/>
    <mergeCell ref="DP4:DP5"/>
    <mergeCell ref="DL4:DL5"/>
    <mergeCell ref="CR2:DN2"/>
    <mergeCell ref="BS107:CD107"/>
    <mergeCell ref="BS108:CD108"/>
    <mergeCell ref="BS112:CD112"/>
    <mergeCell ref="CI109:CJ109"/>
    <mergeCell ref="CE107:CQ107"/>
    <mergeCell ref="CE108:CQ108"/>
    <mergeCell ref="CE112:CQ112"/>
    <mergeCell ref="CE109:CH109"/>
    <mergeCell ref="EK107:ET107"/>
    <mergeCell ref="EK112:EN112"/>
    <mergeCell ref="EO112:ET112"/>
    <mergeCell ref="CR107:DN107"/>
    <mergeCell ref="CR108:DN108"/>
    <mergeCell ref="CR112:DN112"/>
    <mergeCell ref="DO107:DT107"/>
    <mergeCell ref="DO108:DT108"/>
    <mergeCell ref="DO112:DT112"/>
    <mergeCell ref="DU107:DZ107"/>
    <mergeCell ref="DU108:DZ108"/>
    <mergeCell ref="DU112:DZ112"/>
    <mergeCell ref="EA108:EJ108"/>
    <mergeCell ref="EA109:EB109"/>
    <mergeCell ref="EC109:ED109"/>
    <mergeCell ref="EA112:EJ112"/>
    <mergeCell ref="EA107:EJ107"/>
    <mergeCell ref="K4:M4"/>
    <mergeCell ref="N4:N5"/>
    <mergeCell ref="O4:O5"/>
    <mergeCell ref="P4:P5"/>
    <mergeCell ref="Q4:Q5"/>
    <mergeCell ref="R4:R5"/>
    <mergeCell ref="S4:S6"/>
    <mergeCell ref="T4:T6"/>
    <mergeCell ref="U4:U6"/>
    <mergeCell ref="W4:Y4"/>
    <mergeCell ref="Z4:Z5"/>
    <mergeCell ref="AA4:AA5"/>
    <mergeCell ref="AB4:AB5"/>
    <mergeCell ref="AC4:AC5"/>
    <mergeCell ref="AD4:AD5"/>
    <mergeCell ref="AE4:AE6"/>
    <mergeCell ref="AF4:AF6"/>
    <mergeCell ref="AG4:AG6"/>
    <mergeCell ref="AI4:AK4"/>
    <mergeCell ref="AL4:AL5"/>
    <mergeCell ref="AM4:AM5"/>
    <mergeCell ref="AN4:AN5"/>
    <mergeCell ref="AO4:AO5"/>
    <mergeCell ref="AY4:AY5"/>
    <mergeCell ref="AZ4:AZ5"/>
    <mergeCell ref="BA4:BA5"/>
    <mergeCell ref="BB4:BB5"/>
    <mergeCell ref="BC4:BC6"/>
    <mergeCell ref="BD4:BD6"/>
    <mergeCell ref="BE4:BE6"/>
    <mergeCell ref="AT5:AT6"/>
    <mergeCell ref="CH4:CH5"/>
    <mergeCell ref="BG4:BI4"/>
    <mergeCell ref="BJ4:BJ5"/>
    <mergeCell ref="BK4:BK5"/>
    <mergeCell ref="BL4:BL5"/>
    <mergeCell ref="BM4:BM5"/>
    <mergeCell ref="BN4:BN5"/>
    <mergeCell ref="CI4:CK4"/>
    <mergeCell ref="CL4:CN4"/>
    <mergeCell ref="CO4:CO5"/>
    <mergeCell ref="CP4:CP6"/>
    <mergeCell ref="CR4:DB4"/>
    <mergeCell ref="DC4:DC5"/>
    <mergeCell ref="DD4:DF4"/>
    <mergeCell ref="BS4:BU4"/>
    <mergeCell ref="BV4:BV5"/>
    <mergeCell ref="BW4:BW5"/>
    <mergeCell ref="BX4:BX5"/>
    <mergeCell ref="BY4:BY5"/>
    <mergeCell ref="BZ4:BZ5"/>
    <mergeCell ref="CA4:CA6"/>
    <mergeCell ref="CB4:CB6"/>
    <mergeCell ref="CC4:CC6"/>
    <mergeCell ref="DG4:DI4"/>
    <mergeCell ref="DJ4:DJ5"/>
    <mergeCell ref="DK4:DK5"/>
    <mergeCell ref="DM4:DM6"/>
    <mergeCell ref="EA4:EC4"/>
    <mergeCell ref="ED4:ED5"/>
    <mergeCell ref="EE4:EE5"/>
    <mergeCell ref="EF4:EF5"/>
    <mergeCell ref="EG4:EG5"/>
    <mergeCell ref="BG110:BH111"/>
    <mergeCell ref="BR110:BR111"/>
    <mergeCell ref="BS110:BT111"/>
    <mergeCell ref="CD110:CD111"/>
    <mergeCell ref="CE110:CH111"/>
    <mergeCell ref="CK110:CK111"/>
    <mergeCell ref="CI110:CJ111"/>
    <mergeCell ref="CO110:CO111"/>
    <mergeCell ref="CN110:CN111"/>
    <mergeCell ref="CM110:CM111"/>
    <mergeCell ref="CL110:CL111"/>
    <mergeCell ref="B109:J111"/>
    <mergeCell ref="K110:L111"/>
    <mergeCell ref="V110:V111"/>
    <mergeCell ref="W110:X111"/>
    <mergeCell ref="AH110:AH111"/>
    <mergeCell ref="AI110:AJ111"/>
    <mergeCell ref="AT110:AT111"/>
    <mergeCell ref="AU110:AV111"/>
    <mergeCell ref="BF110:BF111"/>
    <mergeCell ref="W109:X109"/>
    <mergeCell ref="DT110:DT111"/>
    <mergeCell ref="DS110:DS111"/>
    <mergeCell ref="DR110:DR111"/>
    <mergeCell ref="DQ110:DQ111"/>
    <mergeCell ref="DP110:DP111"/>
    <mergeCell ref="DO110:DO111"/>
    <mergeCell ref="DI109:DN109"/>
    <mergeCell ref="DI110:DN111"/>
    <mergeCell ref="CP110:CQ111"/>
    <mergeCell ref="CP109:CQ109"/>
    <mergeCell ref="DG110:DH111"/>
    <mergeCell ref="DE110:DF111"/>
    <mergeCell ref="DC110:DD111"/>
    <mergeCell ref="DA110:DB111"/>
    <mergeCell ref="CW110:CZ111"/>
    <mergeCell ref="CR110:CV111"/>
    <mergeCell ref="CR109:CV109"/>
    <mergeCell ref="CW109:CZ109"/>
    <mergeCell ref="DA109:DB109"/>
    <mergeCell ref="DG109:DH109"/>
    <mergeCell ref="DE109:DF109"/>
    <mergeCell ref="DC109:DD109"/>
    <mergeCell ref="EI110:EJ111"/>
    <mergeCell ref="EI109:EJ109"/>
    <mergeCell ref="EK110:EN111"/>
    <mergeCell ref="EO110:ET111"/>
    <mergeCell ref="DU110:DU111"/>
    <mergeCell ref="DV110:DV111"/>
    <mergeCell ref="DW110:DW111"/>
    <mergeCell ref="DX110:DX111"/>
    <mergeCell ref="DY110:DY111"/>
    <mergeCell ref="DZ110:DZ111"/>
    <mergeCell ref="EH110:EH111"/>
    <mergeCell ref="EG110:EG111"/>
    <mergeCell ref="EF110:EF111"/>
    <mergeCell ref="EE110:EE111"/>
    <mergeCell ref="EC110:ED111"/>
    <mergeCell ref="EA110:EB111"/>
  </mergeCells>
  <conditionalFormatting sqref="ER7:ER106">
    <cfRule type="cellIs" dxfId="91" priority="11" operator="equal">
      <formula>"PASSED"</formula>
    </cfRule>
    <cfRule type="cellIs" dxfId="90" priority="12" operator="equal">
      <formula>"FAILED"</formula>
    </cfRule>
  </conditionalFormatting>
  <conditionalFormatting sqref="ET7:ET106">
    <cfRule type="cellIs" dxfId="89" priority="8" operator="equal">
      <formula>3</formula>
    </cfRule>
    <cfRule type="cellIs" dxfId="88" priority="9" operator="equal">
      <formula>2</formula>
    </cfRule>
    <cfRule type="cellIs" dxfId="87" priority="10" operator="equal">
      <formula>1</formula>
    </cfRule>
  </conditionalFormatting>
  <conditionalFormatting sqref="EQ7:EQ106">
    <cfRule type="cellIs" dxfId="86" priority="6" operator="equal">
      <formula>"SECOND"</formula>
    </cfRule>
    <cfRule type="cellIs" dxfId="85" priority="7" operator="equal">
      <formula>"FIRST"</formula>
    </cfRule>
  </conditionalFormatting>
  <conditionalFormatting sqref="B7:ET106">
    <cfRule type="expression" dxfId="84" priority="5">
      <formula>$B7=0</formula>
    </cfRule>
  </conditionalFormatting>
  <conditionalFormatting sqref="U2:U4 T2:T3 R2:R3 K2:K4 N4:O4 L2:P3 Q2:Q4 S2:S6 K6:R6 CQ2:CQ5 CF2:CG3 CF5:CG6 CH2:CP6 V2:CE6 DN2:DN5 CS2:DB3 CR2:CR6 DC2:DI6 DK2:DM6 DJ2:DJ4 DJ6 CS5:DB6 EA2:EJ6">
    <cfRule type="cellIs" dxfId="83" priority="4" operator="equal">
      <formula>0</formula>
    </cfRule>
  </conditionalFormatting>
  <dataValidations count="2">
    <dataValidation type="list" allowBlank="1" showInputMessage="1" showErrorMessage="1" sqref="DU6:DW6">
      <formula1>"0,15,25,60,N/A"</formula1>
    </dataValidation>
    <dataValidation type="list" allowBlank="1" showInputMessage="1" showErrorMessage="1" sqref="DO6:DQ6">
      <formula1>"0,25,30,45,N/A"</formula1>
    </dataValidation>
  </dataValidations>
  <pageMargins left="0.15748031496062992" right="0.15748031496062992" top="0.19685039370078741" bottom="0.19685039370078741" header="0.15748031496062992" footer="0.15748031496062992"/>
  <pageSetup paperSize="9" scale="41"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XFC16"/>
  <sheetViews>
    <sheetView showGridLines="0" workbookViewId="0">
      <selection activeCell="AC3" sqref="AC3:AE3"/>
    </sheetView>
  </sheetViews>
  <sheetFormatPr defaultColWidth="0" defaultRowHeight="15" zeroHeight="1"/>
  <cols>
    <col min="1" max="1" width="1.85546875" style="100" customWidth="1"/>
    <col min="2" max="2" width="3.5703125" style="100" customWidth="1"/>
    <col min="3" max="3" width="4.42578125" style="100" customWidth="1"/>
    <col min="4" max="4" width="5.42578125" style="107" customWidth="1"/>
    <col min="5" max="6" width="4.42578125" style="107" hidden="1" customWidth="1"/>
    <col min="7" max="9" width="4.42578125" style="107" customWidth="1"/>
    <col min="10" max="11" width="4.42578125" style="107" hidden="1" customWidth="1"/>
    <col min="12" max="16" width="4.42578125" style="107" customWidth="1"/>
    <col min="17" max="17" width="6.5703125" style="107" customWidth="1"/>
    <col min="18" max="18" width="5.28515625" style="107" customWidth="1"/>
    <col min="19" max="19" width="4.7109375" style="107" hidden="1" customWidth="1"/>
    <col min="20" max="20" width="4.5703125" style="107" hidden="1" customWidth="1"/>
    <col min="21" max="22" width="4.42578125" style="107" customWidth="1"/>
    <col min="23" max="23" width="5.5703125" style="107" customWidth="1"/>
    <col min="24" max="25" width="4.42578125" style="107" hidden="1" customWidth="1"/>
    <col min="26" max="30" width="4.42578125" style="107" customWidth="1"/>
    <col min="31" max="31" width="6.5703125" style="107" bestFit="1" customWidth="1"/>
    <col min="32" max="32" width="5.7109375" style="107" customWidth="1"/>
    <col min="33" max="33" width="5" style="107" hidden="1" customWidth="1"/>
    <col min="34" max="34" width="5.140625" style="107" hidden="1" customWidth="1"/>
    <col min="35" max="37" width="4.42578125" style="107" customWidth="1"/>
    <col min="38" max="39" width="4.42578125" style="107" hidden="1" customWidth="1"/>
    <col min="40" max="44" width="4.42578125" style="107" customWidth="1"/>
    <col min="45" max="45" width="5.7109375" style="107" customWidth="1"/>
    <col min="46" max="46" width="1.7109375" style="100" customWidth="1"/>
    <col min="47" max="49" width="9.140625" style="100" hidden="1"/>
    <col min="50" max="51" width="4.42578125" style="100" hidden="1"/>
    <col min="52" max="54" width="9.140625" style="100" hidden="1"/>
    <col min="55" max="56" width="4.42578125" style="100" hidden="1"/>
    <col min="57" max="63" width="9.140625" style="100" hidden="1"/>
    <col min="64" max="65" width="4.42578125" style="100" hidden="1"/>
    <col min="66" max="68" width="9.140625" style="100" hidden="1"/>
    <col min="69" max="70" width="4.42578125" style="100" hidden="1"/>
    <col min="71" max="77" width="9.140625" style="100" hidden="1"/>
    <col min="78" max="79" width="4.42578125" style="100" hidden="1"/>
    <col min="80" max="82" width="9.140625" style="100" hidden="1"/>
    <col min="83" max="84" width="4.42578125" style="100" hidden="1"/>
    <col min="85" max="16383" width="9.140625" style="100" hidden="1"/>
    <col min="16384" max="16384" width="2.28515625" style="100" hidden="1"/>
  </cols>
  <sheetData>
    <row r="1" spans="2:45" ht="27" customHeight="1">
      <c r="B1" s="1337" t="str">
        <f>CONCATENATE(Master!B8,Master!D8,Master!E8,Master!E11)</f>
        <v>SCHOOL'S FULL NAME:-Govt. Sr. Secondary School P.S.-Bapini (Jodhpur)</v>
      </c>
      <c r="C1" s="1338"/>
      <c r="D1" s="1338"/>
      <c r="E1" s="1338"/>
      <c r="F1" s="1338"/>
      <c r="G1" s="1338"/>
      <c r="H1" s="1338"/>
      <c r="I1" s="1338"/>
      <c r="J1" s="1338"/>
      <c r="K1" s="1338"/>
      <c r="L1" s="1338"/>
      <c r="M1" s="1338"/>
      <c r="N1" s="1338"/>
      <c r="O1" s="1338"/>
      <c r="P1" s="1338"/>
      <c r="Q1" s="1338"/>
      <c r="R1" s="1338"/>
      <c r="S1" s="1338"/>
      <c r="T1" s="1338"/>
      <c r="U1" s="1338"/>
      <c r="V1" s="1338"/>
      <c r="W1" s="1338"/>
      <c r="X1" s="1338"/>
      <c r="Y1" s="1338"/>
      <c r="Z1" s="1338"/>
      <c r="AA1" s="1338"/>
      <c r="AB1" s="1338"/>
      <c r="AC1" s="1338"/>
      <c r="AD1" s="1338"/>
      <c r="AE1" s="1338"/>
      <c r="AF1" s="1338"/>
      <c r="AG1" s="1338"/>
      <c r="AH1" s="1338"/>
      <c r="AI1" s="1338"/>
      <c r="AJ1" s="1338"/>
      <c r="AK1" s="1338"/>
      <c r="AL1" s="1338"/>
      <c r="AM1" s="1338"/>
      <c r="AN1" s="1338"/>
      <c r="AO1" s="1338"/>
      <c r="AP1" s="1338"/>
      <c r="AQ1" s="1338"/>
      <c r="AR1" s="1338"/>
      <c r="AS1" s="1339"/>
    </row>
    <row r="2" spans="2:45" ht="22.5">
      <c r="B2" s="1340" t="str">
        <f>CONCATENATE(,Master!B14,Master!D14,"0",Master!E14)</f>
        <v>U-DISE CODE:-08151106901</v>
      </c>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c r="AA2" s="1341"/>
      <c r="AB2" s="1341"/>
      <c r="AC2" s="1341"/>
      <c r="AD2" s="1341"/>
      <c r="AE2" s="1341"/>
      <c r="AF2" s="1341"/>
      <c r="AG2" s="1341"/>
      <c r="AH2" s="1341"/>
      <c r="AI2" s="1341"/>
      <c r="AJ2" s="1341"/>
      <c r="AK2" s="1341"/>
      <c r="AL2" s="1341"/>
      <c r="AM2" s="1341"/>
      <c r="AN2" s="1341"/>
      <c r="AO2" s="1341"/>
      <c r="AP2" s="1341"/>
      <c r="AQ2" s="1341"/>
      <c r="AR2" s="1341"/>
      <c r="AS2" s="1342"/>
    </row>
    <row r="3" spans="2:45" ht="25.5" customHeight="1" thickBot="1">
      <c r="B3" s="1349" t="s">
        <v>237</v>
      </c>
      <c r="C3" s="1350"/>
      <c r="D3" s="1350"/>
      <c r="E3" s="1350"/>
      <c r="F3" s="1350"/>
      <c r="G3" s="1350"/>
      <c r="H3" s="1350"/>
      <c r="I3" s="1350"/>
      <c r="J3" s="1350"/>
      <c r="K3" s="1350"/>
      <c r="L3" s="1350"/>
      <c r="M3" s="1350"/>
      <c r="N3" s="1350"/>
      <c r="O3" s="1350"/>
      <c r="P3" s="1350"/>
      <c r="Q3" s="1350"/>
      <c r="R3" s="1350"/>
      <c r="S3" s="1350"/>
      <c r="T3" s="1350"/>
      <c r="U3" s="1350"/>
      <c r="V3" s="1350"/>
      <c r="W3" s="1351" t="s">
        <v>119</v>
      </c>
      <c r="X3" s="1351"/>
      <c r="Y3" s="1351"/>
      <c r="Z3" s="1351"/>
      <c r="AA3" s="1351"/>
      <c r="AB3" s="1351"/>
      <c r="AC3" s="1352" t="str">
        <f>IF('Result Entry'!$J$4=0,'Result Entry'!$G$4,CONCATENATE('Result Entry'!$G$4,'Result Entry'!$J$4))</f>
        <v>9(A)</v>
      </c>
      <c r="AD3" s="1352"/>
      <c r="AE3" s="1352"/>
      <c r="AF3" s="1343" t="str">
        <f>CONCATENATE(Master!B6,Master!D6,Master!E6)</f>
        <v>SESSION:-2022-23</v>
      </c>
      <c r="AG3" s="1343"/>
      <c r="AH3" s="1343"/>
      <c r="AI3" s="1343"/>
      <c r="AJ3" s="1343"/>
      <c r="AK3" s="1343"/>
      <c r="AL3" s="1343"/>
      <c r="AM3" s="1343"/>
      <c r="AN3" s="1343"/>
      <c r="AO3" s="1343"/>
      <c r="AP3" s="1343"/>
      <c r="AQ3" s="1343"/>
      <c r="AR3" s="1343"/>
      <c r="AS3" s="1344"/>
    </row>
    <row r="4" spans="2:45" ht="35.25" customHeight="1">
      <c r="B4" s="1345" t="s">
        <v>32</v>
      </c>
      <c r="C4" s="1347" t="s">
        <v>26</v>
      </c>
      <c r="D4" s="1325" t="s">
        <v>29</v>
      </c>
      <c r="E4" s="1326"/>
      <c r="F4" s="1326"/>
      <c r="G4" s="1327"/>
      <c r="H4" s="1327"/>
      <c r="I4" s="1327"/>
      <c r="J4" s="1327"/>
      <c r="K4" s="1327"/>
      <c r="L4" s="1327"/>
      <c r="M4" s="1327"/>
      <c r="N4" s="1327"/>
      <c r="O4" s="1327"/>
      <c r="P4" s="1327"/>
      <c r="Q4" s="1328"/>
      <c r="R4" s="1325" t="str">
        <f>'Result Sheet 9'!W107</f>
        <v>ENGLISH</v>
      </c>
      <c r="S4" s="1326"/>
      <c r="T4" s="1326"/>
      <c r="U4" s="1327"/>
      <c r="V4" s="1327"/>
      <c r="W4" s="1327"/>
      <c r="X4" s="1327"/>
      <c r="Y4" s="1327"/>
      <c r="Z4" s="1327"/>
      <c r="AA4" s="1327"/>
      <c r="AB4" s="1327"/>
      <c r="AC4" s="1327"/>
      <c r="AD4" s="1327"/>
      <c r="AE4" s="1328"/>
      <c r="AF4" s="1325" t="str">
        <f>'Result Sheet 9'!AI107</f>
        <v>SANSKRIT</v>
      </c>
      <c r="AG4" s="1326"/>
      <c r="AH4" s="1326"/>
      <c r="AI4" s="1327"/>
      <c r="AJ4" s="1327"/>
      <c r="AK4" s="1327"/>
      <c r="AL4" s="1327"/>
      <c r="AM4" s="1327"/>
      <c r="AN4" s="1327"/>
      <c r="AO4" s="1327"/>
      <c r="AP4" s="1327"/>
      <c r="AQ4" s="1333"/>
      <c r="AR4" s="1333"/>
      <c r="AS4" s="1334"/>
    </row>
    <row r="5" spans="2:45" ht="62.25" customHeight="1">
      <c r="B5" s="1346"/>
      <c r="C5" s="1348"/>
      <c r="D5" s="101" t="s">
        <v>133</v>
      </c>
      <c r="E5" s="102" t="s">
        <v>66</v>
      </c>
      <c r="F5" s="102" t="s">
        <v>136</v>
      </c>
      <c r="G5" s="102" t="s">
        <v>126</v>
      </c>
      <c r="H5" s="102" t="s">
        <v>127</v>
      </c>
      <c r="I5" s="102" t="s">
        <v>128</v>
      </c>
      <c r="J5" s="102" t="s">
        <v>134</v>
      </c>
      <c r="K5" s="102" t="s">
        <v>135</v>
      </c>
      <c r="L5" s="102" t="s">
        <v>116</v>
      </c>
      <c r="M5" s="102" t="s">
        <v>129</v>
      </c>
      <c r="N5" s="102" t="s">
        <v>117</v>
      </c>
      <c r="O5" s="102" t="s">
        <v>130</v>
      </c>
      <c r="P5" s="102" t="s">
        <v>131</v>
      </c>
      <c r="Q5" s="103" t="s">
        <v>30</v>
      </c>
      <c r="R5" s="101" t="s">
        <v>133</v>
      </c>
      <c r="S5" s="102" t="s">
        <v>66</v>
      </c>
      <c r="T5" s="102" t="s">
        <v>136</v>
      </c>
      <c r="U5" s="102" t="s">
        <v>126</v>
      </c>
      <c r="V5" s="102" t="s">
        <v>127</v>
      </c>
      <c r="W5" s="102" t="s">
        <v>128</v>
      </c>
      <c r="X5" s="102" t="s">
        <v>134</v>
      </c>
      <c r="Y5" s="102" t="s">
        <v>135</v>
      </c>
      <c r="Z5" s="102" t="s">
        <v>116</v>
      </c>
      <c r="AA5" s="102" t="s">
        <v>129</v>
      </c>
      <c r="AB5" s="102" t="s">
        <v>117</v>
      </c>
      <c r="AC5" s="102" t="s">
        <v>130</v>
      </c>
      <c r="AD5" s="102" t="s">
        <v>131</v>
      </c>
      <c r="AE5" s="103" t="s">
        <v>30</v>
      </c>
      <c r="AF5" s="101" t="s">
        <v>133</v>
      </c>
      <c r="AG5" s="102" t="s">
        <v>66</v>
      </c>
      <c r="AH5" s="102" t="s">
        <v>136</v>
      </c>
      <c r="AI5" s="102" t="s">
        <v>126</v>
      </c>
      <c r="AJ5" s="102" t="s">
        <v>127</v>
      </c>
      <c r="AK5" s="102" t="s">
        <v>128</v>
      </c>
      <c r="AL5" s="102" t="s">
        <v>134</v>
      </c>
      <c r="AM5" s="102" t="s">
        <v>135</v>
      </c>
      <c r="AN5" s="102" t="s">
        <v>116</v>
      </c>
      <c r="AO5" s="102" t="s">
        <v>129</v>
      </c>
      <c r="AP5" s="102" t="s">
        <v>117</v>
      </c>
      <c r="AQ5" s="102" t="s">
        <v>130</v>
      </c>
      <c r="AR5" s="102" t="s">
        <v>131</v>
      </c>
      <c r="AS5" s="217" t="s">
        <v>30</v>
      </c>
    </row>
    <row r="6" spans="2:45" ht="33.75" customHeight="1">
      <c r="B6" s="1319">
        <v>1</v>
      </c>
      <c r="C6" s="1322" t="s">
        <v>124</v>
      </c>
      <c r="D6" s="1301">
        <f>'Result Sheet 9'!K110</f>
        <v>2</v>
      </c>
      <c r="E6" s="1294">
        <f>COUNTIF('Result Entry'!$W$9:$W$108,"D")</f>
        <v>0</v>
      </c>
      <c r="F6" s="1294">
        <f>COUNTIF('Result Entry'!$W$9:$W$108,"I")</f>
        <v>0</v>
      </c>
      <c r="G6" s="1294">
        <f>SUM('Result Sheet 9'!O110,'Result Sheet 9'!P110)</f>
        <v>0</v>
      </c>
      <c r="H6" s="1294">
        <f>'Result Sheet 9'!Q110</f>
        <v>0</v>
      </c>
      <c r="I6" s="1294">
        <f>'Result Sheet 9'!R110</f>
        <v>0</v>
      </c>
      <c r="J6" s="1294">
        <f>COUNTIF('Result Entry'!$W$9:$W$108,"G1")</f>
        <v>1</v>
      </c>
      <c r="K6" s="1294">
        <f>COUNTIF('Result Entry'!$W$9:$W$108,"G2")</f>
        <v>0</v>
      </c>
      <c r="L6" s="1294">
        <f>'Result Sheet 9'!S110</f>
        <v>0</v>
      </c>
      <c r="M6" s="1294">
        <f>'Result Sheet 9'!T110</f>
        <v>0</v>
      </c>
      <c r="N6" s="1294">
        <f>'Result Sheet 9'!U110</f>
        <v>1</v>
      </c>
      <c r="O6" s="1294">
        <f>'Result Sheet 9'!M110</f>
        <v>1</v>
      </c>
      <c r="P6" s="1294">
        <f>COUNTIF('Result Entry'!$W$9:$W$108,"AB")</f>
        <v>0</v>
      </c>
      <c r="Q6" s="1329">
        <f>SUM(G6:I7,L6:P7)</f>
        <v>2</v>
      </c>
      <c r="R6" s="1301">
        <f>'Result Sheet 9'!W110</f>
        <v>2</v>
      </c>
      <c r="S6" s="1294">
        <f>COUNTIF('Result Entry'!$AI$9:$AI$108,"D")</f>
        <v>0</v>
      </c>
      <c r="T6" s="1294">
        <f>COUNTIF('Result Entry'!$AI$9:$AI$108,"I")</f>
        <v>0</v>
      </c>
      <c r="U6" s="1294">
        <f>'Result Sheet 9'!AA110+'Result Sheet 9'!AB110</f>
        <v>0</v>
      </c>
      <c r="V6" s="1294">
        <f>'Result Sheet 9'!AC110</f>
        <v>0</v>
      </c>
      <c r="W6" s="1294">
        <f>'Result Sheet 9'!AD110</f>
        <v>0</v>
      </c>
      <c r="X6" s="1294">
        <f>COUNTIF('Result Entry'!$AI$9:$AI$108,"G1")</f>
        <v>0</v>
      </c>
      <c r="Y6" s="1294">
        <f>COUNTIF('Result Entry'!$AI$9:$AI$108,"G2")</f>
        <v>0</v>
      </c>
      <c r="Z6" s="1294">
        <f>'Result Sheet 9'!AE110</f>
        <v>0</v>
      </c>
      <c r="AA6" s="1294">
        <f>'Result Sheet 9'!AF110</f>
        <v>0</v>
      </c>
      <c r="AB6" s="1294">
        <f>'Result Sheet 9'!AG110</f>
        <v>1</v>
      </c>
      <c r="AC6" s="1294">
        <f>'Result Sheet 9'!Y110</f>
        <v>1</v>
      </c>
      <c r="AD6" s="1294">
        <f>COUNTIF('Result Entry'!$AI$9:$AI$108,"AB")</f>
        <v>0</v>
      </c>
      <c r="AE6" s="1329">
        <f>SUM(U6:W7,Z6:AD7)</f>
        <v>2</v>
      </c>
      <c r="AF6" s="1301">
        <f>'Result Sheet 9'!AI110</f>
        <v>2</v>
      </c>
      <c r="AG6" s="1294">
        <f>COUNTIF('Result Entry'!$AU$9:$AU$108,"D")</f>
        <v>0</v>
      </c>
      <c r="AH6" s="1294">
        <f>COUNTIF('Result Entry'!$AU$9:$AU$108,"I")</f>
        <v>0</v>
      </c>
      <c r="AI6" s="1294">
        <f>'Result Sheet 9'!AM110+'Result Sheet 9'!AN110</f>
        <v>0</v>
      </c>
      <c r="AJ6" s="1294">
        <f>'Result Sheet 9'!AO110</f>
        <v>0</v>
      </c>
      <c r="AK6" s="1294">
        <f>'Result Sheet 9'!AP110</f>
        <v>0</v>
      </c>
      <c r="AL6" s="1294">
        <f>COUNTIF('Result Entry'!$AU$9:$AU$108,"G1")</f>
        <v>1</v>
      </c>
      <c r="AM6" s="1294">
        <f>COUNTIF('Result Entry'!$AU$9:$AU$108,"G2")</f>
        <v>0</v>
      </c>
      <c r="AN6" s="1294">
        <f>'Result Sheet 9'!AQ110</f>
        <v>0</v>
      </c>
      <c r="AO6" s="1294">
        <f>'Result Sheet 9'!AR110</f>
        <v>0</v>
      </c>
      <c r="AP6" s="1294">
        <f>'Result Sheet 9'!AS110</f>
        <v>1</v>
      </c>
      <c r="AQ6" s="1294">
        <f>'Result Sheet 9'!AK110</f>
        <v>1</v>
      </c>
      <c r="AR6" s="1294">
        <f>COUNTIF('Result Entry'!$AU$9:$AU$108,"AB")</f>
        <v>0</v>
      </c>
      <c r="AS6" s="1335">
        <f>SUM(AI6:AK7,AN6:AR7)</f>
        <v>2</v>
      </c>
    </row>
    <row r="7" spans="2:45" ht="33.75" customHeight="1" thickBot="1">
      <c r="B7" s="1320"/>
      <c r="C7" s="1323"/>
      <c r="D7" s="1302"/>
      <c r="E7" s="1295"/>
      <c r="F7" s="1295"/>
      <c r="G7" s="1295"/>
      <c r="H7" s="1295"/>
      <c r="I7" s="1295"/>
      <c r="J7" s="1295"/>
      <c r="K7" s="1295"/>
      <c r="L7" s="1295"/>
      <c r="M7" s="1295"/>
      <c r="N7" s="1295"/>
      <c r="O7" s="1295"/>
      <c r="P7" s="1295"/>
      <c r="Q7" s="1330"/>
      <c r="R7" s="1302"/>
      <c r="S7" s="1295"/>
      <c r="T7" s="1295"/>
      <c r="U7" s="1295"/>
      <c r="V7" s="1295"/>
      <c r="W7" s="1295"/>
      <c r="X7" s="1295"/>
      <c r="Y7" s="1295"/>
      <c r="Z7" s="1295"/>
      <c r="AA7" s="1295"/>
      <c r="AB7" s="1295"/>
      <c r="AC7" s="1295"/>
      <c r="AD7" s="1295"/>
      <c r="AE7" s="1330"/>
      <c r="AF7" s="1302"/>
      <c r="AG7" s="1295"/>
      <c r="AH7" s="1295"/>
      <c r="AI7" s="1295"/>
      <c r="AJ7" s="1295"/>
      <c r="AK7" s="1295"/>
      <c r="AL7" s="1295"/>
      <c r="AM7" s="1295"/>
      <c r="AN7" s="1295"/>
      <c r="AO7" s="1295"/>
      <c r="AP7" s="1295"/>
      <c r="AQ7" s="1295"/>
      <c r="AR7" s="1295"/>
      <c r="AS7" s="1336"/>
    </row>
    <row r="8" spans="2:45" ht="40.5" customHeight="1">
      <c r="B8" s="1320"/>
      <c r="C8" s="1323"/>
      <c r="D8" s="1325" t="str">
        <f>'Result Sheet 9'!AU107</f>
        <v>SCIENCE</v>
      </c>
      <c r="E8" s="1326"/>
      <c r="F8" s="1326"/>
      <c r="G8" s="1327"/>
      <c r="H8" s="1327"/>
      <c r="I8" s="1327"/>
      <c r="J8" s="1327"/>
      <c r="K8" s="1327"/>
      <c r="L8" s="1327"/>
      <c r="M8" s="1327"/>
      <c r="N8" s="1327"/>
      <c r="O8" s="1327"/>
      <c r="P8" s="1327"/>
      <c r="Q8" s="1328"/>
      <c r="R8" s="1325" t="str">
        <f>'Result Sheet 9'!BG107</f>
        <v>MATHEMATICS</v>
      </c>
      <c r="S8" s="1326"/>
      <c r="T8" s="1326"/>
      <c r="U8" s="1327"/>
      <c r="V8" s="1327"/>
      <c r="W8" s="1327"/>
      <c r="X8" s="1327"/>
      <c r="Y8" s="1327"/>
      <c r="Z8" s="1327"/>
      <c r="AA8" s="1327"/>
      <c r="AB8" s="1327"/>
      <c r="AC8" s="1327"/>
      <c r="AD8" s="1327"/>
      <c r="AE8" s="1328"/>
      <c r="AF8" s="1325" t="str">
        <f>'Result Sheet 9'!BS107</f>
        <v>SOCIAL SCIENCE</v>
      </c>
      <c r="AG8" s="1326"/>
      <c r="AH8" s="1326"/>
      <c r="AI8" s="1327"/>
      <c r="AJ8" s="1327"/>
      <c r="AK8" s="1327"/>
      <c r="AL8" s="1327"/>
      <c r="AM8" s="1327"/>
      <c r="AN8" s="1327"/>
      <c r="AO8" s="1327"/>
      <c r="AP8" s="1327"/>
      <c r="AQ8" s="1333"/>
      <c r="AR8" s="1333"/>
      <c r="AS8" s="1334"/>
    </row>
    <row r="9" spans="2:45" ht="62.25" customHeight="1">
      <c r="B9" s="1320"/>
      <c r="C9" s="1323"/>
      <c r="D9" s="101" t="s">
        <v>133</v>
      </c>
      <c r="E9" s="102" t="s">
        <v>66</v>
      </c>
      <c r="F9" s="102" t="s">
        <v>136</v>
      </c>
      <c r="G9" s="102" t="s">
        <v>126</v>
      </c>
      <c r="H9" s="102" t="s">
        <v>127</v>
      </c>
      <c r="I9" s="102" t="s">
        <v>128</v>
      </c>
      <c r="J9" s="102" t="s">
        <v>134</v>
      </c>
      <c r="K9" s="102" t="s">
        <v>135</v>
      </c>
      <c r="L9" s="102" t="s">
        <v>116</v>
      </c>
      <c r="M9" s="102" t="s">
        <v>129</v>
      </c>
      <c r="N9" s="102" t="s">
        <v>117</v>
      </c>
      <c r="O9" s="102" t="s">
        <v>130</v>
      </c>
      <c r="P9" s="102" t="s">
        <v>131</v>
      </c>
      <c r="Q9" s="103" t="s">
        <v>30</v>
      </c>
      <c r="R9" s="101" t="s">
        <v>133</v>
      </c>
      <c r="S9" s="102" t="s">
        <v>66</v>
      </c>
      <c r="T9" s="102" t="s">
        <v>136</v>
      </c>
      <c r="U9" s="102" t="s">
        <v>126</v>
      </c>
      <c r="V9" s="102" t="s">
        <v>127</v>
      </c>
      <c r="W9" s="102" t="s">
        <v>128</v>
      </c>
      <c r="X9" s="102" t="s">
        <v>134</v>
      </c>
      <c r="Y9" s="102" t="s">
        <v>135</v>
      </c>
      <c r="Z9" s="102" t="s">
        <v>116</v>
      </c>
      <c r="AA9" s="102" t="s">
        <v>129</v>
      </c>
      <c r="AB9" s="102" t="s">
        <v>117</v>
      </c>
      <c r="AC9" s="102" t="s">
        <v>130</v>
      </c>
      <c r="AD9" s="102" t="s">
        <v>131</v>
      </c>
      <c r="AE9" s="103" t="s">
        <v>30</v>
      </c>
      <c r="AF9" s="101" t="s">
        <v>133</v>
      </c>
      <c r="AG9" s="102" t="s">
        <v>66</v>
      </c>
      <c r="AH9" s="102" t="s">
        <v>136</v>
      </c>
      <c r="AI9" s="102" t="s">
        <v>126</v>
      </c>
      <c r="AJ9" s="102" t="s">
        <v>127</v>
      </c>
      <c r="AK9" s="102" t="s">
        <v>128</v>
      </c>
      <c r="AL9" s="102" t="s">
        <v>134</v>
      </c>
      <c r="AM9" s="102" t="s">
        <v>135</v>
      </c>
      <c r="AN9" s="102" t="s">
        <v>116</v>
      </c>
      <c r="AO9" s="102" t="s">
        <v>129</v>
      </c>
      <c r="AP9" s="102" t="s">
        <v>117</v>
      </c>
      <c r="AQ9" s="102" t="s">
        <v>130</v>
      </c>
      <c r="AR9" s="102" t="s">
        <v>131</v>
      </c>
      <c r="AS9" s="217" t="s">
        <v>30</v>
      </c>
    </row>
    <row r="10" spans="2:45" ht="55.5" customHeight="1" thickBot="1">
      <c r="B10" s="1321"/>
      <c r="C10" s="1324"/>
      <c r="D10" s="104">
        <f>'Result Sheet 9'!AU110</f>
        <v>2</v>
      </c>
      <c r="E10" s="105">
        <f>COUNTIF('Result Entry'!$BG$9:$BG$108,"D")</f>
        <v>0</v>
      </c>
      <c r="F10" s="105">
        <f>COUNTIF('Result Entry'!$BG$9:$BG$108,"I")</f>
        <v>0</v>
      </c>
      <c r="G10" s="105">
        <f>'Result Sheet 9'!AY110+'Result Sheet 9'!AZ110</f>
        <v>0</v>
      </c>
      <c r="H10" s="105">
        <f>'Result Sheet 9'!BA110</f>
        <v>0</v>
      </c>
      <c r="I10" s="105">
        <f>'Result Sheet 9'!BB110</f>
        <v>0</v>
      </c>
      <c r="J10" s="105">
        <f>COUNTIF('Result Entry'!$BG$9:$BG$108,"G1")</f>
        <v>0</v>
      </c>
      <c r="K10" s="105">
        <f>COUNTIF('Result Entry'!$BG$9:$BG$108,"G2")</f>
        <v>0</v>
      </c>
      <c r="L10" s="105">
        <f>'Result Sheet 9'!BC110</f>
        <v>0</v>
      </c>
      <c r="M10" s="105">
        <f>'Result Sheet 9'!BD110</f>
        <v>0</v>
      </c>
      <c r="N10" s="105">
        <f>'Result Sheet 9'!BE110</f>
        <v>1</v>
      </c>
      <c r="O10" s="105">
        <f>'Result Sheet 9'!AW110</f>
        <v>1</v>
      </c>
      <c r="P10" s="105">
        <f>COUNTIF('Result Entry'!$BG$9:$BG$108,"AB")</f>
        <v>0</v>
      </c>
      <c r="Q10" s="106">
        <f>SUM(G10:I10,L10:P10)</f>
        <v>2</v>
      </c>
      <c r="R10" s="193">
        <f>'Result Sheet 9'!BG110</f>
        <v>2</v>
      </c>
      <c r="S10" s="105">
        <f>COUNTIF('Result Entry'!$BS$9:$BS$108,"D")</f>
        <v>0</v>
      </c>
      <c r="T10" s="105">
        <f>COUNTIF('Result Entry'!$BS$9:$BS$108,"I")</f>
        <v>0</v>
      </c>
      <c r="U10" s="105">
        <f>'Result Sheet 9'!BK110+'Result Sheet 9'!BL110</f>
        <v>0</v>
      </c>
      <c r="V10" s="105">
        <f>'Result Sheet 9'!BM110</f>
        <v>0</v>
      </c>
      <c r="W10" s="105">
        <f>'Result Sheet 9'!BN110</f>
        <v>0</v>
      </c>
      <c r="X10" s="105">
        <f>'Result Sheet 9'!BO110</f>
        <v>0</v>
      </c>
      <c r="Y10" s="105">
        <f>'Result Sheet 9'!BP110</f>
        <v>0</v>
      </c>
      <c r="Z10" s="105">
        <f>'Result Sheet 9'!BO110</f>
        <v>0</v>
      </c>
      <c r="AA10" s="105">
        <f>'Result Sheet 9'!BP110</f>
        <v>0</v>
      </c>
      <c r="AB10" s="105">
        <f>'Result Sheet 9'!BQ110</f>
        <v>1</v>
      </c>
      <c r="AC10" s="105">
        <f>'Result Sheet 9'!BI110</f>
        <v>1</v>
      </c>
      <c r="AD10" s="105">
        <f>COUNTIF('Result Entry'!$BS$9:$BS$108,"AB")</f>
        <v>0</v>
      </c>
      <c r="AE10" s="106">
        <f>SUM(U10:W10,Z10:AD10)</f>
        <v>2</v>
      </c>
      <c r="AF10" s="193">
        <f>'Result Sheet 9'!BS110</f>
        <v>2</v>
      </c>
      <c r="AG10" s="105">
        <f>COUNTIF('Result Entry'!$CE$9:$CE$108,"D")</f>
        <v>0</v>
      </c>
      <c r="AH10" s="105">
        <f>COUNTIF('Result Entry'!$CE$9:$CE$108,"I")</f>
        <v>0</v>
      </c>
      <c r="AI10" s="105">
        <f>'Result Sheet 9'!BW110+'Result Sheet 9'!BX110</f>
        <v>0</v>
      </c>
      <c r="AJ10" s="105">
        <f>'Result Sheet 9'!BY110</f>
        <v>0</v>
      </c>
      <c r="AK10" s="105">
        <f>'Result Sheet 9'!BZ110</f>
        <v>0</v>
      </c>
      <c r="AL10" s="105">
        <f>'Result Sheet 9'!CA110</f>
        <v>0</v>
      </c>
      <c r="AM10" s="105">
        <f>'Result Sheet 9'!CB110</f>
        <v>0</v>
      </c>
      <c r="AN10" s="105">
        <f>'Result Sheet 9'!CA110</f>
        <v>0</v>
      </c>
      <c r="AO10" s="105">
        <f>'Result Sheet 9'!CB110</f>
        <v>0</v>
      </c>
      <c r="AP10" s="105">
        <f>'Result Sheet 9'!CC110</f>
        <v>1</v>
      </c>
      <c r="AQ10" s="105">
        <f>'Result Sheet 9'!BU110</f>
        <v>1</v>
      </c>
      <c r="AR10" s="105">
        <f>COUNTIF('Result Entry'!$CE$9:$CE$108,"AB")</f>
        <v>0</v>
      </c>
      <c r="AS10" s="218">
        <f>SUM(AI10:AK10,AN10:AR10)</f>
        <v>2</v>
      </c>
    </row>
    <row r="11" spans="2:45" ht="15.75" thickBot="1">
      <c r="B11" s="1303"/>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5"/>
    </row>
    <row r="12" spans="2:45" ht="26.25" thickBot="1">
      <c r="B12" s="1307" t="s">
        <v>238</v>
      </c>
      <c r="C12" s="1308"/>
      <c r="D12" s="1308"/>
      <c r="E12" s="1308"/>
      <c r="F12" s="1308"/>
      <c r="G12" s="1308"/>
      <c r="H12" s="1308"/>
      <c r="I12" s="1308"/>
      <c r="J12" s="1308"/>
      <c r="K12" s="1308"/>
      <c r="L12" s="1308"/>
      <c r="M12" s="1308"/>
      <c r="N12" s="1308"/>
      <c r="O12" s="1308"/>
      <c r="P12" s="1308"/>
      <c r="Q12" s="1309" t="str">
        <f>W3</f>
        <v>Class:-</v>
      </c>
      <c r="R12" s="1309"/>
      <c r="S12" s="1309"/>
      <c r="T12" s="1309"/>
      <c r="U12" s="1309"/>
      <c r="V12" s="1309"/>
      <c r="W12" s="1309"/>
      <c r="X12" s="533"/>
      <c r="Y12" s="533"/>
      <c r="Z12" s="1312" t="str">
        <f>AC3</f>
        <v>9(A)</v>
      </c>
      <c r="AA12" s="1312"/>
      <c r="AB12" s="1312"/>
      <c r="AC12" s="1312"/>
      <c r="AD12" s="1312"/>
      <c r="AE12" s="533"/>
      <c r="AF12" s="533"/>
      <c r="AG12" s="533"/>
      <c r="AH12" s="533"/>
      <c r="AI12" s="533"/>
      <c r="AJ12" s="533"/>
      <c r="AK12" s="1310" t="str">
        <f>CONCATENATE(Master!B6,Master!D6,Master!E6)</f>
        <v>SESSION:-2022-23</v>
      </c>
      <c r="AL12" s="1310"/>
      <c r="AM12" s="1310"/>
      <c r="AN12" s="1310"/>
      <c r="AO12" s="1310"/>
      <c r="AP12" s="1310"/>
      <c r="AQ12" s="1310"/>
      <c r="AR12" s="1310"/>
      <c r="AS12" s="1311"/>
    </row>
    <row r="13" spans="2:45" ht="41.25" customHeight="1">
      <c r="B13" s="1306" t="s">
        <v>32</v>
      </c>
      <c r="C13" s="1298"/>
      <c r="D13" s="1313" t="s">
        <v>26</v>
      </c>
      <c r="E13" s="1314"/>
      <c r="F13" s="1314"/>
      <c r="G13" s="1315"/>
      <c r="H13" s="1298" t="s">
        <v>125</v>
      </c>
      <c r="I13" s="1298"/>
      <c r="J13" s="1298"/>
      <c r="K13" s="1298"/>
      <c r="L13" s="1298"/>
      <c r="M13" s="1298" t="s">
        <v>137</v>
      </c>
      <c r="N13" s="1298"/>
      <c r="O13" s="1298"/>
      <c r="P13" s="1298" t="s">
        <v>138</v>
      </c>
      <c r="Q13" s="1298"/>
      <c r="R13" s="1298"/>
      <c r="S13" s="192"/>
      <c r="T13" s="192"/>
      <c r="U13" s="1299" t="s">
        <v>141</v>
      </c>
      <c r="V13" s="1296"/>
      <c r="W13" s="1296"/>
      <c r="X13" s="1296"/>
      <c r="Y13" s="1300"/>
      <c r="Z13" s="1298" t="s">
        <v>129</v>
      </c>
      <c r="AA13" s="1298"/>
      <c r="AB13" s="1298"/>
      <c r="AC13" s="1298" t="s">
        <v>117</v>
      </c>
      <c r="AD13" s="1298"/>
      <c r="AE13" s="1298"/>
      <c r="AF13" s="1298" t="s">
        <v>130</v>
      </c>
      <c r="AG13" s="1298"/>
      <c r="AH13" s="1298"/>
      <c r="AI13" s="1298"/>
      <c r="AJ13" s="1298"/>
      <c r="AK13" s="1298" t="s">
        <v>131</v>
      </c>
      <c r="AL13" s="1298"/>
      <c r="AM13" s="1298"/>
      <c r="AN13" s="1298"/>
      <c r="AO13" s="1317" t="s">
        <v>140</v>
      </c>
      <c r="AP13" s="1317"/>
      <c r="AQ13" s="1296" t="s">
        <v>139</v>
      </c>
      <c r="AR13" s="1296"/>
      <c r="AS13" s="1297"/>
    </row>
    <row r="14" spans="2:45" ht="15.75" customHeight="1">
      <c r="B14" s="1331">
        <v>1</v>
      </c>
      <c r="C14" s="1332"/>
      <c r="D14" s="1316">
        <v>2</v>
      </c>
      <c r="E14" s="1316"/>
      <c r="F14" s="1316"/>
      <c r="G14" s="1316"/>
      <c r="H14" s="1316">
        <v>3</v>
      </c>
      <c r="I14" s="1316"/>
      <c r="J14" s="1316"/>
      <c r="K14" s="1316"/>
      <c r="L14" s="1316"/>
      <c r="M14" s="1316">
        <v>4</v>
      </c>
      <c r="N14" s="1316"/>
      <c r="O14" s="1316"/>
      <c r="P14" s="1316">
        <v>5</v>
      </c>
      <c r="Q14" s="1316"/>
      <c r="R14" s="1316"/>
      <c r="S14" s="190"/>
      <c r="T14" s="190"/>
      <c r="U14" s="1316">
        <v>6</v>
      </c>
      <c r="V14" s="1316"/>
      <c r="W14" s="1316"/>
      <c r="X14" s="190"/>
      <c r="Y14" s="190"/>
      <c r="Z14" s="1316">
        <v>7</v>
      </c>
      <c r="AA14" s="1316"/>
      <c r="AB14" s="1316"/>
      <c r="AC14" s="1316">
        <v>8</v>
      </c>
      <c r="AD14" s="1316"/>
      <c r="AE14" s="1316"/>
      <c r="AF14" s="1316">
        <v>9</v>
      </c>
      <c r="AG14" s="1316"/>
      <c r="AH14" s="1316"/>
      <c r="AI14" s="1316"/>
      <c r="AJ14" s="1316"/>
      <c r="AK14" s="1316">
        <v>10</v>
      </c>
      <c r="AL14" s="1316"/>
      <c r="AM14" s="1316"/>
      <c r="AN14" s="1316"/>
      <c r="AO14" s="1316">
        <v>11</v>
      </c>
      <c r="AP14" s="1316"/>
      <c r="AQ14" s="1056">
        <v>12</v>
      </c>
      <c r="AR14" s="1056"/>
      <c r="AS14" s="1318"/>
    </row>
    <row r="15" spans="2:45" ht="45.75" customHeight="1" thickBot="1">
      <c r="B15" s="1290">
        <v>1</v>
      </c>
      <c r="C15" s="1287"/>
      <c r="D15" s="1291" t="s">
        <v>124</v>
      </c>
      <c r="E15" s="1292"/>
      <c r="F15" s="1292"/>
      <c r="G15" s="1293"/>
      <c r="H15" s="1287">
        <f>COUNTIF('Result Entry'!$ER$9:$ER$108,"First")</f>
        <v>0</v>
      </c>
      <c r="I15" s="1287"/>
      <c r="J15" s="1287"/>
      <c r="K15" s="1287"/>
      <c r="L15" s="1287"/>
      <c r="M15" s="1287">
        <f>COUNTIF('Result Entry'!$ER$9:$ER$108,"Second")</f>
        <v>0</v>
      </c>
      <c r="N15" s="1287"/>
      <c r="O15" s="1287"/>
      <c r="P15" s="1287">
        <f>COUNTIF('Result Entry'!$ER$9:$ER$108,"Third")</f>
        <v>0</v>
      </c>
      <c r="Q15" s="1287"/>
      <c r="R15" s="1287"/>
      <c r="S15" s="219"/>
      <c r="T15" s="219"/>
      <c r="U15" s="1289">
        <f>SUM(H15:R15)</f>
        <v>0</v>
      </c>
      <c r="V15" s="1289"/>
      <c r="W15" s="1289"/>
      <c r="X15" s="1289"/>
      <c r="Y15" s="1289"/>
      <c r="Z15" s="1287">
        <f>COUNTIF('Result Entry'!$ER$9:$ER$108,"Supp.")</f>
        <v>0</v>
      </c>
      <c r="AA15" s="1287"/>
      <c r="AB15" s="1287"/>
      <c r="AC15" s="1287">
        <f>COUNTIF('Result Entry'!$ER$9:$ER$108,"Failed")</f>
        <v>0</v>
      </c>
      <c r="AD15" s="1287"/>
      <c r="AE15" s="1287"/>
      <c r="AF15" s="1287">
        <f>COUNTIF('Result Entry'!$ER$9:$ER$108,"NSO")</f>
        <v>0</v>
      </c>
      <c r="AG15" s="1287"/>
      <c r="AH15" s="1287"/>
      <c r="AI15" s="1287"/>
      <c r="AJ15" s="1287"/>
      <c r="AK15" s="1287">
        <f>COUNTIF('Result Entry'!$ER$9:$ER$108,"AB")</f>
        <v>0</v>
      </c>
      <c r="AL15" s="1287"/>
      <c r="AM15" s="1287"/>
      <c r="AN15" s="1287"/>
      <c r="AO15" s="1288">
        <f>SUM(Z15:AN15)</f>
        <v>0</v>
      </c>
      <c r="AP15" s="1288"/>
      <c r="AQ15" s="1285">
        <f>SUM(U15,AO15)</f>
        <v>0</v>
      </c>
      <c r="AR15" s="1285"/>
      <c r="AS15" s="1286"/>
    </row>
    <row r="16" spans="2:45">
      <c r="B16" s="987"/>
      <c r="C16" s="987"/>
      <c r="D16" s="987"/>
      <c r="E16" s="987"/>
      <c r="F16" s="987"/>
      <c r="G16" s="987"/>
      <c r="H16" s="987"/>
      <c r="I16" s="987"/>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row>
  </sheetData>
  <sheetProtection password="E8FA" sheet="1" objects="1" scenarios="1" formatColumns="0" formatRows="0"/>
  <mergeCells count="100">
    <mergeCell ref="B1:AS1"/>
    <mergeCell ref="B2:AS2"/>
    <mergeCell ref="AF3:AS3"/>
    <mergeCell ref="B4:B5"/>
    <mergeCell ref="C4:C5"/>
    <mergeCell ref="AF4:AS4"/>
    <mergeCell ref="D4:Q4"/>
    <mergeCell ref="R4:AE4"/>
    <mergeCell ref="B3:V3"/>
    <mergeCell ref="W3:AB3"/>
    <mergeCell ref="AC3:AE3"/>
    <mergeCell ref="AF8:AS8"/>
    <mergeCell ref="AB6:AB7"/>
    <mergeCell ref="AC6:AC7"/>
    <mergeCell ref="AQ6:AQ7"/>
    <mergeCell ref="AR6:AR7"/>
    <mergeCell ref="AS6:AS7"/>
    <mergeCell ref="AL6:AL7"/>
    <mergeCell ref="AN6:AN7"/>
    <mergeCell ref="AF6:AF7"/>
    <mergeCell ref="AM6:AM7"/>
    <mergeCell ref="AJ6:AJ7"/>
    <mergeCell ref="AK6:AK7"/>
    <mergeCell ref="AP6:AP7"/>
    <mergeCell ref="AO6:AO7"/>
    <mergeCell ref="AI6:AI7"/>
    <mergeCell ref="Z6:Z7"/>
    <mergeCell ref="AE6:AE7"/>
    <mergeCell ref="AH6:AH7"/>
    <mergeCell ref="AG6:AG7"/>
    <mergeCell ref="B14:C14"/>
    <mergeCell ref="D14:G14"/>
    <mergeCell ref="R8:AE8"/>
    <mergeCell ref="S6:S7"/>
    <mergeCell ref="T6:T7"/>
    <mergeCell ref="Q6:Q7"/>
    <mergeCell ref="W6:W7"/>
    <mergeCell ref="U6:U7"/>
    <mergeCell ref="G6:G7"/>
    <mergeCell ref="H6:H7"/>
    <mergeCell ref="I6:I7"/>
    <mergeCell ref="L6:L7"/>
    <mergeCell ref="O6:O7"/>
    <mergeCell ref="E6:E7"/>
    <mergeCell ref="F6:F7"/>
    <mergeCell ref="B6:B10"/>
    <mergeCell ref="C6:C10"/>
    <mergeCell ref="M6:M7"/>
    <mergeCell ref="D8:Q8"/>
    <mergeCell ref="K6:K7"/>
    <mergeCell ref="D6:D7"/>
    <mergeCell ref="N6:N7"/>
    <mergeCell ref="AK14:AN14"/>
    <mergeCell ref="AO13:AP13"/>
    <mergeCell ref="AO14:AP14"/>
    <mergeCell ref="AQ14:AS14"/>
    <mergeCell ref="H14:L14"/>
    <mergeCell ref="U14:W14"/>
    <mergeCell ref="P14:R14"/>
    <mergeCell ref="M14:O14"/>
    <mergeCell ref="AF14:AJ14"/>
    <mergeCell ref="AC14:AE14"/>
    <mergeCell ref="Z14:AB14"/>
    <mergeCell ref="B11:AS11"/>
    <mergeCell ref="B13:C13"/>
    <mergeCell ref="B12:P12"/>
    <mergeCell ref="Q12:W12"/>
    <mergeCell ref="AK12:AS12"/>
    <mergeCell ref="Z12:AD12"/>
    <mergeCell ref="AK13:AN13"/>
    <mergeCell ref="D13:G13"/>
    <mergeCell ref="AA6:AA7"/>
    <mergeCell ref="P6:P7"/>
    <mergeCell ref="J6:J7"/>
    <mergeCell ref="AQ13:AS13"/>
    <mergeCell ref="Z13:AB13"/>
    <mergeCell ref="AC13:AE13"/>
    <mergeCell ref="AF13:AJ13"/>
    <mergeCell ref="H13:L13"/>
    <mergeCell ref="M13:O13"/>
    <mergeCell ref="P13:R13"/>
    <mergeCell ref="U13:Y13"/>
    <mergeCell ref="X6:X7"/>
    <mergeCell ref="Y6:Y7"/>
    <mergeCell ref="AD6:AD7"/>
    <mergeCell ref="V6:V7"/>
    <mergeCell ref="R6:R7"/>
    <mergeCell ref="B16:AS16"/>
    <mergeCell ref="AQ15:AS15"/>
    <mergeCell ref="AK15:AN15"/>
    <mergeCell ref="AO15:AP15"/>
    <mergeCell ref="AC15:AE15"/>
    <mergeCell ref="AF15:AJ15"/>
    <mergeCell ref="M15:O15"/>
    <mergeCell ref="P15:R15"/>
    <mergeCell ref="U15:Y15"/>
    <mergeCell ref="Z15:AB15"/>
    <mergeCell ref="H15:L15"/>
    <mergeCell ref="B15:C15"/>
    <mergeCell ref="D15:G15"/>
  </mergeCells>
  <pageMargins left="0.24" right="0.19" top="0.23" bottom="0.21" header="0.21" footer="0.19"/>
  <pageSetup paperSize="9" scale="95"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A1:XFC113"/>
  <sheetViews>
    <sheetView zoomScale="85" zoomScaleNormal="85" workbookViewId="0">
      <selection activeCell="B2" sqref="B2:AS2"/>
    </sheetView>
  </sheetViews>
  <sheetFormatPr defaultColWidth="0" defaultRowHeight="15" zeroHeight="1"/>
  <cols>
    <col min="1" max="1" width="2.7109375" customWidth="1"/>
    <col min="2" max="2" width="5" customWidth="1"/>
    <col min="3" max="3" width="14.28515625" customWidth="1"/>
    <col min="4" max="6" width="4.140625" customWidth="1"/>
    <col min="7" max="7" width="3.5703125" customWidth="1"/>
    <col min="8" max="34" width="4.140625" customWidth="1"/>
    <col min="35" max="45" width="4.42578125" customWidth="1"/>
    <col min="46" max="46" width="2.42578125" customWidth="1"/>
    <col min="47" max="52" width="9.140625" hidden="1"/>
    <col min="53" max="100" width="9.140625" style="263" hidden="1"/>
    <col min="101" max="106" width="9.140625" style="287" hidden="1"/>
    <col min="107" max="16383" width="9.140625" hidden="1"/>
    <col min="16384" max="16384" width="2.85546875" hidden="1"/>
  </cols>
  <sheetData>
    <row r="1" spans="1:106" ht="30">
      <c r="B1" s="1364" t="str">
        <f>'Result Entry'!$C$1</f>
        <v xml:space="preserve">Govt. Sr. Secondary School </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6"/>
      <c r="AT1" s="1452"/>
      <c r="AU1" s="250"/>
      <c r="AV1" s="250"/>
      <c r="AW1" s="250"/>
      <c r="AY1" s="1367"/>
      <c r="AZ1" s="1368"/>
      <c r="BA1" s="1368"/>
      <c r="BB1" s="1368"/>
      <c r="BC1" s="1368"/>
      <c r="BD1" s="1368"/>
      <c r="BE1" s="1369"/>
      <c r="BF1" s="293"/>
      <c r="BG1" s="1353" t="str">
        <f>'Result Entry'!L3</f>
        <v>HINDI</v>
      </c>
      <c r="BH1" s="1354"/>
      <c r="BI1" s="1354"/>
      <c r="BJ1" s="1354"/>
      <c r="BK1" s="1354"/>
      <c r="BL1" s="1373"/>
      <c r="BM1" s="1353" t="str">
        <f>'Result Entry'!X3</f>
        <v>ENGLISH</v>
      </c>
      <c r="BN1" s="1354"/>
      <c r="BO1" s="1354"/>
      <c r="BP1" s="1354"/>
      <c r="BQ1" s="1354"/>
      <c r="BR1" s="1355"/>
      <c r="BS1" s="1353" t="str">
        <f>'Result Entry'!AJ3</f>
        <v>SANSKRIT</v>
      </c>
      <c r="BT1" s="1354"/>
      <c r="BU1" s="1354"/>
      <c r="BV1" s="1354"/>
      <c r="BW1" s="1354"/>
      <c r="BX1" s="1373"/>
      <c r="BY1" s="1353" t="str">
        <f>'Result Entry'!AV3</f>
        <v>SCIENCE</v>
      </c>
      <c r="BZ1" s="1354"/>
      <c r="CA1" s="1354"/>
      <c r="CB1" s="1354"/>
      <c r="CC1" s="1354"/>
      <c r="CD1" s="1355"/>
      <c r="CE1" s="1353" t="str">
        <f>'Result Entry'!BH3</f>
        <v>MATHEMATICS</v>
      </c>
      <c r="CF1" s="1354"/>
      <c r="CG1" s="1354"/>
      <c r="CH1" s="1354"/>
      <c r="CI1" s="1354"/>
      <c r="CJ1" s="1355"/>
      <c r="CK1" s="1353" t="str">
        <f>'Result Entry'!BT3</f>
        <v>SOCIAL SCIENCE</v>
      </c>
      <c r="CL1" s="1354"/>
      <c r="CM1" s="1354"/>
      <c r="CN1" s="1354"/>
      <c r="CO1" s="1354"/>
      <c r="CP1" s="1355"/>
      <c r="CQ1" s="1356" t="s">
        <v>130</v>
      </c>
      <c r="CR1" s="1357"/>
      <c r="CS1" s="1357"/>
      <c r="CT1" s="1357"/>
      <c r="CU1" s="1357"/>
      <c r="CV1" s="1357"/>
      <c r="CW1" s="1358" t="s">
        <v>183</v>
      </c>
      <c r="CX1" s="1358"/>
      <c r="CY1" s="1358"/>
      <c r="CZ1" s="1358"/>
      <c r="DA1" s="1358"/>
      <c r="DB1" s="1358"/>
    </row>
    <row r="2" spans="1:106" ht="25.5">
      <c r="B2" s="1359" t="s">
        <v>184</v>
      </c>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0"/>
      <c r="AM2" s="1360"/>
      <c r="AN2" s="1360"/>
      <c r="AO2" s="1360"/>
      <c r="AP2" s="1360"/>
      <c r="AQ2" s="1360"/>
      <c r="AR2" s="1360"/>
      <c r="AS2" s="1361"/>
      <c r="AT2" s="1452"/>
      <c r="AU2" s="251"/>
      <c r="AV2" s="251"/>
      <c r="AW2" s="251"/>
      <c r="AY2" s="1370"/>
      <c r="AZ2" s="1371"/>
      <c r="BA2" s="1371"/>
      <c r="BB2" s="1371"/>
      <c r="BC2" s="1371"/>
      <c r="BD2" s="1371"/>
      <c r="BE2" s="1372"/>
      <c r="BF2" s="294"/>
      <c r="BG2" s="297" t="s">
        <v>185</v>
      </c>
      <c r="BH2" s="252" t="s">
        <v>186</v>
      </c>
      <c r="BI2" s="252" t="s">
        <v>187</v>
      </c>
      <c r="BJ2" s="252" t="s">
        <v>188</v>
      </c>
      <c r="BK2" s="252" t="s">
        <v>189</v>
      </c>
      <c r="BL2" s="295" t="s">
        <v>190</v>
      </c>
      <c r="BM2" s="297" t="s">
        <v>185</v>
      </c>
      <c r="BN2" s="252" t="s">
        <v>186</v>
      </c>
      <c r="BO2" s="252" t="s">
        <v>187</v>
      </c>
      <c r="BP2" s="252" t="s">
        <v>188</v>
      </c>
      <c r="BQ2" s="252" t="s">
        <v>189</v>
      </c>
      <c r="BR2" s="271" t="s">
        <v>190</v>
      </c>
      <c r="BS2" s="297" t="s">
        <v>185</v>
      </c>
      <c r="BT2" s="252" t="s">
        <v>186</v>
      </c>
      <c r="BU2" s="252" t="s">
        <v>187</v>
      </c>
      <c r="BV2" s="252" t="s">
        <v>188</v>
      </c>
      <c r="BW2" s="252" t="s">
        <v>189</v>
      </c>
      <c r="BX2" s="295" t="s">
        <v>190</v>
      </c>
      <c r="BY2" s="297" t="s">
        <v>185</v>
      </c>
      <c r="BZ2" s="252" t="s">
        <v>186</v>
      </c>
      <c r="CA2" s="252" t="s">
        <v>187</v>
      </c>
      <c r="CB2" s="252" t="s">
        <v>188</v>
      </c>
      <c r="CC2" s="252" t="s">
        <v>189</v>
      </c>
      <c r="CD2" s="271" t="s">
        <v>190</v>
      </c>
      <c r="CE2" s="297" t="s">
        <v>185</v>
      </c>
      <c r="CF2" s="252" t="s">
        <v>186</v>
      </c>
      <c r="CG2" s="252" t="s">
        <v>187</v>
      </c>
      <c r="CH2" s="252" t="s">
        <v>188</v>
      </c>
      <c r="CI2" s="252" t="s">
        <v>189</v>
      </c>
      <c r="CJ2" s="271" t="s">
        <v>190</v>
      </c>
      <c r="CK2" s="297" t="s">
        <v>185</v>
      </c>
      <c r="CL2" s="252" t="s">
        <v>186</v>
      </c>
      <c r="CM2" s="252" t="s">
        <v>187</v>
      </c>
      <c r="CN2" s="252" t="s">
        <v>188</v>
      </c>
      <c r="CO2" s="252" t="s">
        <v>189</v>
      </c>
      <c r="CP2" s="271" t="s">
        <v>190</v>
      </c>
      <c r="CQ2" s="296" t="s">
        <v>185</v>
      </c>
      <c r="CR2" s="252" t="s">
        <v>186</v>
      </c>
      <c r="CS2" s="252" t="s">
        <v>187</v>
      </c>
      <c r="CT2" s="252" t="s">
        <v>188</v>
      </c>
      <c r="CU2" s="252" t="s">
        <v>189</v>
      </c>
      <c r="CV2" s="252" t="s">
        <v>190</v>
      </c>
      <c r="CW2" s="253" t="s">
        <v>185</v>
      </c>
      <c r="CX2" s="253" t="s">
        <v>186</v>
      </c>
      <c r="CY2" s="253" t="s">
        <v>187</v>
      </c>
      <c r="CZ2" s="253" t="s">
        <v>188</v>
      </c>
      <c r="DA2" s="253" t="s">
        <v>189</v>
      </c>
      <c r="DB2" s="253" t="s">
        <v>190</v>
      </c>
    </row>
    <row r="3" spans="1:106" ht="26.25" thickBot="1">
      <c r="B3" s="1458" t="s">
        <v>119</v>
      </c>
      <c r="C3" s="1362"/>
      <c r="D3" s="1459" t="str">
        <f>IF('Result Entry'!$J$4=0,'Result Entry'!$G$4,CONCATENATE('Result Entry'!$G$4,'Result Entry'!$J$4))</f>
        <v>9(A)</v>
      </c>
      <c r="E3" s="1459"/>
      <c r="F3" s="1459"/>
      <c r="G3" s="1362" t="s">
        <v>191</v>
      </c>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c r="AP3" s="1362"/>
      <c r="AQ3" s="1362"/>
      <c r="AR3" s="1362"/>
      <c r="AS3" s="1363"/>
      <c r="AT3" s="1452"/>
      <c r="AU3" s="254"/>
      <c r="AV3" s="254"/>
      <c r="AW3" s="254"/>
      <c r="AY3" s="252">
        <f>IF(AZ3&gt;0,1,0)</f>
        <v>1</v>
      </c>
      <c r="AZ3" s="252" t="str">
        <f>'Result Entry'!F9</f>
        <v>OBC</v>
      </c>
      <c r="BA3" s="252" t="str">
        <f>'Result Sheet 9'!V7</f>
        <v/>
      </c>
      <c r="BB3" s="252" t="str">
        <f>'Result Sheet 9'!AH7</f>
        <v/>
      </c>
      <c r="BC3" s="252" t="str">
        <f>'Result Sheet 9'!AT7</f>
        <v/>
      </c>
      <c r="BD3" s="252" t="str">
        <f>'Result Sheet 9'!BF7</f>
        <v/>
      </c>
      <c r="BE3" s="252" t="str">
        <f>'Result Sheet 9'!BR7</f>
        <v/>
      </c>
      <c r="BF3" s="295" t="str">
        <f>'Result Sheet 9'!CD7</f>
        <v/>
      </c>
      <c r="BG3" s="297">
        <f>IF(AZ3=BG$2,BA3,0)</f>
        <v>0</v>
      </c>
      <c r="BH3" s="252">
        <f>IF(AZ3=BH$2,BA3,0)</f>
        <v>0</v>
      </c>
      <c r="BI3" s="252" t="str">
        <f>IF(AZ3=BI$2,BA3,0)</f>
        <v/>
      </c>
      <c r="BJ3" s="252">
        <f>IF(AZ3=BJ$2,BA3,0)</f>
        <v>0</v>
      </c>
      <c r="BK3" s="252">
        <f>IF(AZ3=BK$2,BA3,0)</f>
        <v>0</v>
      </c>
      <c r="BL3" s="295">
        <f>IF(AZ3=BL$2,BA3,0)</f>
        <v>0</v>
      </c>
      <c r="BM3" s="297">
        <f>IF(AZ3=BM$2,BB3,0)</f>
        <v>0</v>
      </c>
      <c r="BN3" s="252">
        <f>IF(AZ3=BN$2,BB3,0)</f>
        <v>0</v>
      </c>
      <c r="BO3" s="252" t="str">
        <f>IF(AZ3=BO$2,BB3,0)</f>
        <v/>
      </c>
      <c r="BP3" s="252">
        <f>IF(AZ3=BP$2,BB3,0)</f>
        <v>0</v>
      </c>
      <c r="BQ3" s="252">
        <f>IF(AZ3=BQ$2,BB3,0)</f>
        <v>0</v>
      </c>
      <c r="BR3" s="271">
        <f>IF(AZ3=BR$2,BB3,0)</f>
        <v>0</v>
      </c>
      <c r="BS3" s="297">
        <f>IF(AZ3=BS$2,BC3,0)</f>
        <v>0</v>
      </c>
      <c r="BT3" s="252">
        <f>IF(AZ3=BT$2,BC3,0)</f>
        <v>0</v>
      </c>
      <c r="BU3" s="252" t="str">
        <f>IF(AZ3=BU$2,BC3,0)</f>
        <v/>
      </c>
      <c r="BV3" s="252">
        <f>IF(AZ3=BV$2,BC3,0)</f>
        <v>0</v>
      </c>
      <c r="BW3" s="252">
        <f>IF(AZ3=BW$2,BC3,0)</f>
        <v>0</v>
      </c>
      <c r="BX3" s="295">
        <f>IF(AZ3=BX$2,BC3,0)</f>
        <v>0</v>
      </c>
      <c r="BY3" s="297">
        <f>IF(AZ3=BY$2,BD3,0)</f>
        <v>0</v>
      </c>
      <c r="BZ3" s="252">
        <f>IF(AZ3=BZ$2,BD3,0)</f>
        <v>0</v>
      </c>
      <c r="CA3" s="252" t="str">
        <f>IF(AZ3=CA$2,BD3,0)</f>
        <v/>
      </c>
      <c r="CB3" s="252">
        <f>IF(AZ3=CB$2,BD3,0)</f>
        <v>0</v>
      </c>
      <c r="CC3" s="252">
        <f>IF(AZ3=CC$2,BD3,0)</f>
        <v>0</v>
      </c>
      <c r="CD3" s="271">
        <f>IF(AZ3=CD$2,BD3,0)</f>
        <v>0</v>
      </c>
      <c r="CE3" s="297">
        <f>IF(AZ3=CE$2,BE3,0)</f>
        <v>0</v>
      </c>
      <c r="CF3" s="252">
        <f>IF(AZ3=CF$2,BE3,0)</f>
        <v>0</v>
      </c>
      <c r="CG3" s="252" t="str">
        <f>IF(AZ3=CG$2,BE3,0)</f>
        <v/>
      </c>
      <c r="CH3" s="252">
        <f>IF(AZ3=CH$2,BE3,0)</f>
        <v>0</v>
      </c>
      <c r="CI3" s="252">
        <f>IF(AZ3=CI$2,BE3,0)</f>
        <v>0</v>
      </c>
      <c r="CJ3" s="271">
        <f>IF(AZ3=CJ$2,BE3,0)</f>
        <v>0</v>
      </c>
      <c r="CK3" s="297">
        <f>IF(AZ3=CK$2,BF3,0)</f>
        <v>0</v>
      </c>
      <c r="CL3" s="252">
        <f>IF(AZ3=CL$2,BF3,0)</f>
        <v>0</v>
      </c>
      <c r="CM3" s="252" t="str">
        <f>IF(AZ3=CM$2,BF3,0)</f>
        <v/>
      </c>
      <c r="CN3" s="252">
        <f>IF(AZ3=CN$2,BF3,0)</f>
        <v>0</v>
      </c>
      <c r="CO3" s="252">
        <f>IF(AZ3=CO$2,BF3,0)</f>
        <v>0</v>
      </c>
      <c r="CP3" s="271">
        <f>IF(AZ3=CP$2,BF3,0)</f>
        <v>0</v>
      </c>
      <c r="CQ3" s="296">
        <f>IF(AZ3=CQ$2,'Result Entry'!G9,0)</f>
        <v>0</v>
      </c>
      <c r="CR3" s="252">
        <f>IF(AZ3=CR$2,'Result Entry'!G9,0)</f>
        <v>0</v>
      </c>
      <c r="CS3" s="252" t="str">
        <f>IF(AZ3=CS$2,'Result Entry'!G9,0)</f>
        <v>nso</v>
      </c>
      <c r="CT3" s="252">
        <f>IF(AZ3=CT$2,'Result Entry'!G9,0)</f>
        <v>0</v>
      </c>
      <c r="CU3" s="252">
        <f>IF(AZ3=CU$2,'Result Entry'!G9,0)</f>
        <v>0</v>
      </c>
      <c r="CV3" s="252">
        <f>IF(AZ3=CV$2,'Result Entry'!G9,0)</f>
        <v>0</v>
      </c>
      <c r="CW3" s="253" t="str">
        <f>IF(AND('Result Entry'!ES9="Passed",AZ3=CW$2),'Result Entry'!ER9,IF(AZ3=CW$2,'Result Entry'!ES9,""))</f>
        <v/>
      </c>
      <c r="CX3" s="503" t="str">
        <f>IF(AND('Result Entry'!$ES9="Passed",$AZ3=CX$2),'Result Entry'!$ER9,IF($AZ3=CX$2,'Result Entry'!$ES9,""))</f>
        <v/>
      </c>
      <c r="CY3" s="531" t="str">
        <f>IF(AND('Result Entry'!$ES9="Passed",$AZ3=CY$2),'Result Entry'!$ER9,IF($AZ3=CY$2,'Result Entry'!$ES9,""))</f>
        <v>NSO</v>
      </c>
      <c r="CZ3" s="531" t="str">
        <f>IF(AND('Result Entry'!$ES9="Passed",$AZ3=CZ$2),'Result Entry'!$ER9,IF($AZ3=CZ$2,'Result Entry'!$ES9,""))</f>
        <v/>
      </c>
      <c r="DA3" s="531" t="str">
        <f>IF(AND('Result Entry'!$ES9="Passed",$AZ3=DA$2),'Result Entry'!$ER9,IF($AZ3=DA$2,'Result Entry'!$ES9,""))</f>
        <v/>
      </c>
      <c r="DB3" s="531" t="str">
        <f>IF(AND('Result Entry'!$ES9="Passed",$AZ3=DB$2),'Result Entry'!$ER9,IF($AZ3=DB$2,'Result Entry'!$ES9,""))</f>
        <v/>
      </c>
    </row>
    <row r="4" spans="1:106" s="508" customFormat="1" ht="24" customHeight="1">
      <c r="B4" s="1405" t="s">
        <v>32</v>
      </c>
      <c r="C4" s="514" t="s">
        <v>225</v>
      </c>
      <c r="D4" s="1408" t="str">
        <f>BG1</f>
        <v>HINDI</v>
      </c>
      <c r="E4" s="1408"/>
      <c r="F4" s="1408"/>
      <c r="G4" s="1408"/>
      <c r="H4" s="1408"/>
      <c r="I4" s="1408"/>
      <c r="J4" s="1408"/>
      <c r="K4" s="1409" t="str">
        <f>BM1</f>
        <v>ENGLISH</v>
      </c>
      <c r="L4" s="1408"/>
      <c r="M4" s="1408"/>
      <c r="N4" s="1408"/>
      <c r="O4" s="1408"/>
      <c r="P4" s="1408"/>
      <c r="Q4" s="1410"/>
      <c r="R4" s="1409" t="str">
        <f>BS1</f>
        <v>SANSKRIT</v>
      </c>
      <c r="S4" s="1408"/>
      <c r="T4" s="1408"/>
      <c r="U4" s="1408"/>
      <c r="V4" s="1408"/>
      <c r="W4" s="1408"/>
      <c r="X4" s="1410"/>
      <c r="Y4" s="1409" t="str">
        <f>BY1</f>
        <v>SCIENCE</v>
      </c>
      <c r="Z4" s="1408"/>
      <c r="AA4" s="1408"/>
      <c r="AB4" s="1408"/>
      <c r="AC4" s="1408"/>
      <c r="AD4" s="1408"/>
      <c r="AE4" s="1410"/>
      <c r="AF4" s="1411" t="str">
        <f>CE1</f>
        <v>MATHEMATICS</v>
      </c>
      <c r="AG4" s="1412"/>
      <c r="AH4" s="1412"/>
      <c r="AI4" s="1412"/>
      <c r="AJ4" s="1412"/>
      <c r="AK4" s="1412"/>
      <c r="AL4" s="1413"/>
      <c r="AM4" s="1411" t="str">
        <f>CK1</f>
        <v>SOCIAL SCIENCE</v>
      </c>
      <c r="AN4" s="1412"/>
      <c r="AO4" s="1412"/>
      <c r="AP4" s="1412"/>
      <c r="AQ4" s="1412"/>
      <c r="AR4" s="1412"/>
      <c r="AS4" s="1413"/>
      <c r="AT4" s="1452"/>
      <c r="AY4" s="509">
        <f>IF(AZ4&gt;0,AY3+1,0)</f>
        <v>2</v>
      </c>
      <c r="AZ4" s="509" t="str">
        <f>'Result Entry'!F10</f>
        <v>GEN</v>
      </c>
      <c r="BA4" s="502" t="str">
        <f>'Result Sheet 9'!V8</f>
        <v>F</v>
      </c>
      <c r="BB4" s="502" t="str">
        <f>'Result Sheet 9'!AH8</f>
        <v>F</v>
      </c>
      <c r="BC4" s="502" t="str">
        <f>'Result Sheet 9'!AT8</f>
        <v>F</v>
      </c>
      <c r="BD4" s="502" t="str">
        <f>'Result Sheet 9'!BF8</f>
        <v>F</v>
      </c>
      <c r="BE4" s="502" t="str">
        <f>'Result Sheet 9'!BR8</f>
        <v>F</v>
      </c>
      <c r="BF4" s="295" t="str">
        <f>'Result Sheet 9'!CD8</f>
        <v>F</v>
      </c>
      <c r="BG4" s="511" t="str">
        <f t="shared" ref="BG4:BG67" si="0">IF(AZ4=BG$2,BA4,0)</f>
        <v>F</v>
      </c>
      <c r="BH4" s="509">
        <f t="shared" ref="BH4:BH67" si="1">IF(AZ4=BH$2,BA4,0)</f>
        <v>0</v>
      </c>
      <c r="BI4" s="509">
        <f t="shared" ref="BI4:BI67" si="2">IF(AZ4=BI$2,BA4,0)</f>
        <v>0</v>
      </c>
      <c r="BJ4" s="509">
        <f t="shared" ref="BJ4:BJ67" si="3">IF(AZ4=BJ$2,BA4,0)</f>
        <v>0</v>
      </c>
      <c r="BK4" s="509">
        <f t="shared" ref="BK4:BK67" si="4">IF(AZ4=BK$2,BA4,0)</f>
        <v>0</v>
      </c>
      <c r="BL4" s="510">
        <f t="shared" ref="BL4:BL67" si="5">IF(AZ4=BL$2,BA4,0)</f>
        <v>0</v>
      </c>
      <c r="BM4" s="511" t="str">
        <f t="shared" ref="BM4:BM67" si="6">IF(AZ4=BM$2,BB4,0)</f>
        <v>F</v>
      </c>
      <c r="BN4" s="509">
        <f t="shared" ref="BN4:BN67" si="7">IF(AZ4=BN$2,BB4,0)</f>
        <v>0</v>
      </c>
      <c r="BO4" s="509">
        <f t="shared" ref="BO4:BO67" si="8">IF(AZ4=BO$2,BB4,0)</f>
        <v>0</v>
      </c>
      <c r="BP4" s="509">
        <f t="shared" ref="BP4:BP67" si="9">IF(AZ4=BP$2,BB4,0)</f>
        <v>0</v>
      </c>
      <c r="BQ4" s="509">
        <f t="shared" ref="BQ4:BQ67" si="10">IF(AZ4=BQ$2,BB4,0)</f>
        <v>0</v>
      </c>
      <c r="BR4" s="512">
        <f t="shared" ref="BR4:BR67" si="11">IF(AZ4=BR$2,BB4,0)</f>
        <v>0</v>
      </c>
      <c r="BS4" s="511" t="str">
        <f t="shared" ref="BS4:BS67" si="12">IF(AZ4=BS$2,BC4,0)</f>
        <v>F</v>
      </c>
      <c r="BT4" s="509">
        <f t="shared" ref="BT4:BT67" si="13">IF(AZ4=BT$2,BC4,0)</f>
        <v>0</v>
      </c>
      <c r="BU4" s="509">
        <f t="shared" ref="BU4:BU67" si="14">IF(AZ4=BU$2,BC4,0)</f>
        <v>0</v>
      </c>
      <c r="BV4" s="509">
        <f t="shared" ref="BV4:BV67" si="15">IF(AZ4=BV$2,BC4,0)</f>
        <v>0</v>
      </c>
      <c r="BW4" s="509">
        <f t="shared" ref="BW4:BW67" si="16">IF(AZ4=BW$2,BC4,0)</f>
        <v>0</v>
      </c>
      <c r="BX4" s="510">
        <f t="shared" ref="BX4:BX67" si="17">IF(AZ4=BX$2,BC4,0)</f>
        <v>0</v>
      </c>
      <c r="BY4" s="511" t="str">
        <f t="shared" ref="BY4:BY67" si="18">IF(AZ4=BY$2,BD4,0)</f>
        <v>F</v>
      </c>
      <c r="BZ4" s="509">
        <f t="shared" ref="BZ4:BZ67" si="19">IF(AZ4=BZ$2,BD4,0)</f>
        <v>0</v>
      </c>
      <c r="CA4" s="509">
        <f t="shared" ref="CA4:CA67" si="20">IF(AZ4=CA$2,BD4,0)</f>
        <v>0</v>
      </c>
      <c r="CB4" s="509">
        <f t="shared" ref="CB4:CB67" si="21">IF(AZ4=CB$2,BD4,0)</f>
        <v>0</v>
      </c>
      <c r="CC4" s="509">
        <f t="shared" ref="CC4:CC67" si="22">IF(AZ4=CC$2,BD4,0)</f>
        <v>0</v>
      </c>
      <c r="CD4" s="512">
        <f t="shared" ref="CD4:CD67" si="23">IF(AZ4=CD$2,BD4,0)</f>
        <v>0</v>
      </c>
      <c r="CE4" s="511" t="str">
        <f t="shared" ref="CE4:CE67" si="24">IF(AZ4=CE$2,BE4,0)</f>
        <v>F</v>
      </c>
      <c r="CF4" s="509">
        <f t="shared" ref="CF4:CF67" si="25">IF(AZ4=CF$2,BE4,0)</f>
        <v>0</v>
      </c>
      <c r="CG4" s="509">
        <f t="shared" ref="CG4:CG67" si="26">IF(AZ4=CG$2,BE4,0)</f>
        <v>0</v>
      </c>
      <c r="CH4" s="509">
        <f t="shared" ref="CH4:CH67" si="27">IF(AZ4=CH$2,BE4,0)</f>
        <v>0</v>
      </c>
      <c r="CI4" s="509">
        <f t="shared" ref="CI4:CI67" si="28">IF(AZ4=CI$2,BE4,0)</f>
        <v>0</v>
      </c>
      <c r="CJ4" s="512">
        <f t="shared" ref="CJ4:CJ67" si="29">IF(AZ4=CJ$2,BE4,0)</f>
        <v>0</v>
      </c>
      <c r="CK4" s="511" t="str">
        <f t="shared" ref="CK4:CK67" si="30">IF(AZ4=CK$2,BF4,0)</f>
        <v>F</v>
      </c>
      <c r="CL4" s="509">
        <f t="shared" ref="CL4:CL67" si="31">IF(AZ4=CL$2,BF4,0)</f>
        <v>0</v>
      </c>
      <c r="CM4" s="509">
        <f t="shared" ref="CM4:CM67" si="32">IF(AZ4=CM$2,BF4,0)</f>
        <v>0</v>
      </c>
      <c r="CN4" s="509">
        <f t="shared" ref="CN4:CN67" si="33">IF(AZ4=CN$2,BF4,0)</f>
        <v>0</v>
      </c>
      <c r="CO4" s="509">
        <f t="shared" ref="CO4:CO67" si="34">IF(AZ4=CO$2,BF4,0)</f>
        <v>0</v>
      </c>
      <c r="CP4" s="512">
        <f t="shared" ref="CP4:CP67" si="35">IF(AZ4=CP$2,BF4,0)</f>
        <v>0</v>
      </c>
      <c r="CQ4" s="513">
        <f>IF(AZ4=CQ$2,'Result Entry'!G10,0)</f>
        <v>902</v>
      </c>
      <c r="CR4" s="509">
        <f>IF(AZ4=CR$2,'Result Entry'!G10,0)</f>
        <v>0</v>
      </c>
      <c r="CS4" s="509">
        <f>IF(AZ4=CS$2,'Result Entry'!G10,0)</f>
        <v>0</v>
      </c>
      <c r="CT4" s="509">
        <f>IF(AZ4=CT$2,'Result Entry'!G10,0)</f>
        <v>0</v>
      </c>
      <c r="CU4" s="509">
        <f>IF(AZ4=CU$2,'Result Entry'!G10,0)</f>
        <v>0</v>
      </c>
      <c r="CV4" s="509">
        <f>IF(AZ4=CV$2,'Result Entry'!G10,0)</f>
        <v>0</v>
      </c>
      <c r="CW4" s="531" t="str">
        <f>IF(AND('Result Entry'!ES10="Passed",AZ4=CW$2),'Result Entry'!ER10,IF(AZ4=CW$2,'Result Entry'!ES10,""))</f>
        <v>FAILED</v>
      </c>
      <c r="CX4" s="531" t="str">
        <f>IF(AND('Result Entry'!$ES10="Passed",$AZ4=CX$2),'Result Entry'!$ER10,IF($AZ4=CX$2,'Result Entry'!$ES10,""))</f>
        <v/>
      </c>
      <c r="CY4" s="531" t="str">
        <f>IF(AND('Result Entry'!$ES10="Passed",$AZ4=CY$2),'Result Entry'!$ER10,IF($AZ4=CY$2,'Result Entry'!$ES10,""))</f>
        <v/>
      </c>
      <c r="CZ4" s="531" t="str">
        <f>IF(AND('Result Entry'!$ES10="Passed",$AZ4=CZ$2),'Result Entry'!$ER10,IF($AZ4=CZ$2,'Result Entry'!$ES10,""))</f>
        <v/>
      </c>
      <c r="DA4" s="531" t="str">
        <f>IF(AND('Result Entry'!$ES10="Passed",$AZ4=DA$2),'Result Entry'!$ER10,IF($AZ4=DA$2,'Result Entry'!$ES10,""))</f>
        <v/>
      </c>
      <c r="DB4" s="531" t="str">
        <f>IF(AND('Result Entry'!$ES10="Passed",$AZ4=DB$2),'Result Entry'!$ER10,IF($AZ4=DB$2,'Result Entry'!$ES10,""))</f>
        <v/>
      </c>
    </row>
    <row r="5" spans="1:106" ht="24" customHeight="1">
      <c r="B5" s="1406"/>
      <c r="C5" s="302" t="s">
        <v>192</v>
      </c>
      <c r="D5" s="1380" t="str">
        <f>$BG$2</f>
        <v>GEN</v>
      </c>
      <c r="E5" s="1374" t="str">
        <f>$BH$2</f>
        <v>SBC</v>
      </c>
      <c r="F5" s="1374" t="str">
        <f>$BI$2</f>
        <v>OBC</v>
      </c>
      <c r="G5" s="1374" t="str">
        <f>$BJ$2</f>
        <v>SC</v>
      </c>
      <c r="H5" s="1374" t="str">
        <f>$BK$2</f>
        <v>ST</v>
      </c>
      <c r="I5" s="1374" t="str">
        <f>$BL$2</f>
        <v>MIN</v>
      </c>
      <c r="J5" s="1376" t="s">
        <v>30</v>
      </c>
      <c r="K5" s="1378" t="str">
        <f>$BG$2</f>
        <v>GEN</v>
      </c>
      <c r="L5" s="1374" t="str">
        <f>$BH$2</f>
        <v>SBC</v>
      </c>
      <c r="M5" s="1374" t="str">
        <f>$BI$2</f>
        <v>OBC</v>
      </c>
      <c r="N5" s="1374" t="str">
        <f>$BJ$2</f>
        <v>SC</v>
      </c>
      <c r="O5" s="1374" t="str">
        <f>$BK$2</f>
        <v>ST</v>
      </c>
      <c r="P5" s="1374" t="str">
        <f>$BL$2</f>
        <v>MIN</v>
      </c>
      <c r="Q5" s="1382" t="s">
        <v>30</v>
      </c>
      <c r="R5" s="1378" t="str">
        <f>$BG$2</f>
        <v>GEN</v>
      </c>
      <c r="S5" s="1374" t="str">
        <f>$BH$2</f>
        <v>SBC</v>
      </c>
      <c r="T5" s="1374" t="str">
        <f>$BI$2</f>
        <v>OBC</v>
      </c>
      <c r="U5" s="1374" t="str">
        <f>$BJ$2</f>
        <v>SC</v>
      </c>
      <c r="V5" s="1374" t="str">
        <f>$BK$2</f>
        <v>ST</v>
      </c>
      <c r="W5" s="1374" t="str">
        <f>$BL$2</f>
        <v>MIN</v>
      </c>
      <c r="X5" s="1382" t="s">
        <v>30</v>
      </c>
      <c r="Y5" s="1378" t="str">
        <f>$BG$2</f>
        <v>GEN</v>
      </c>
      <c r="Z5" s="1374" t="str">
        <f>$BH$2</f>
        <v>SBC</v>
      </c>
      <c r="AA5" s="1374" t="str">
        <f>$BI$2</f>
        <v>OBC</v>
      </c>
      <c r="AB5" s="1374" t="str">
        <f>$BJ$2</f>
        <v>SC</v>
      </c>
      <c r="AC5" s="1374" t="str">
        <f>$BK$2</f>
        <v>ST</v>
      </c>
      <c r="AD5" s="1374" t="str">
        <f>$BL$2</f>
        <v>MIN</v>
      </c>
      <c r="AE5" s="1382" t="s">
        <v>30</v>
      </c>
      <c r="AF5" s="1378" t="str">
        <f>$BG$2</f>
        <v>GEN</v>
      </c>
      <c r="AG5" s="1374" t="str">
        <f>$BH$2</f>
        <v>SBC</v>
      </c>
      <c r="AH5" s="1374" t="str">
        <f>$BI$2</f>
        <v>OBC</v>
      </c>
      <c r="AI5" s="1374" t="str">
        <f>$BJ$2</f>
        <v>SC</v>
      </c>
      <c r="AJ5" s="1374" t="str">
        <f>$BK$2</f>
        <v>ST</v>
      </c>
      <c r="AK5" s="1374" t="str">
        <f>$BL$2</f>
        <v>MIN</v>
      </c>
      <c r="AL5" s="1382" t="s">
        <v>30</v>
      </c>
      <c r="AM5" s="1378" t="str">
        <f>$BG$2</f>
        <v>GEN</v>
      </c>
      <c r="AN5" s="1374" t="str">
        <f>$BH$2</f>
        <v>SBC</v>
      </c>
      <c r="AO5" s="1374" t="str">
        <f>$BI$2</f>
        <v>OBC</v>
      </c>
      <c r="AP5" s="1374" t="str">
        <f>$BJ$2</f>
        <v>SC</v>
      </c>
      <c r="AQ5" s="1374" t="str">
        <f>$BK$2</f>
        <v>ST</v>
      </c>
      <c r="AR5" s="1374" t="str">
        <f>$BL$2</f>
        <v>MIN</v>
      </c>
      <c r="AS5" s="1382" t="s">
        <v>30</v>
      </c>
      <c r="AT5" s="1452"/>
      <c r="AY5" s="252">
        <f t="shared" ref="AY5:AY14" si="36">IF(AZ5&gt;0,AY4+1,0)</f>
        <v>0</v>
      </c>
      <c r="AZ5" s="252">
        <f>'Result Entry'!F11</f>
        <v>0</v>
      </c>
      <c r="BA5" s="502" t="str">
        <f>'Result Sheet 9'!V9</f>
        <v/>
      </c>
      <c r="BB5" s="502" t="str">
        <f>'Result Sheet 9'!AH9</f>
        <v/>
      </c>
      <c r="BC5" s="502" t="str">
        <f>'Result Sheet 9'!AT9</f>
        <v/>
      </c>
      <c r="BD5" s="502" t="str">
        <f>'Result Sheet 9'!BF9</f>
        <v/>
      </c>
      <c r="BE5" s="502" t="str">
        <f>'Result Sheet 9'!BR9</f>
        <v/>
      </c>
      <c r="BF5" s="295" t="str">
        <f>'Result Sheet 9'!CD9</f>
        <v/>
      </c>
      <c r="BG5" s="297">
        <f t="shared" si="0"/>
        <v>0</v>
      </c>
      <c r="BH5" s="252">
        <f t="shared" si="1"/>
        <v>0</v>
      </c>
      <c r="BI5" s="252">
        <f t="shared" si="2"/>
        <v>0</v>
      </c>
      <c r="BJ5" s="252">
        <f t="shared" si="3"/>
        <v>0</v>
      </c>
      <c r="BK5" s="252">
        <f t="shared" si="4"/>
        <v>0</v>
      </c>
      <c r="BL5" s="295">
        <f t="shared" si="5"/>
        <v>0</v>
      </c>
      <c r="BM5" s="297">
        <f t="shared" si="6"/>
        <v>0</v>
      </c>
      <c r="BN5" s="252">
        <f t="shared" si="7"/>
        <v>0</v>
      </c>
      <c r="BO5" s="252">
        <f t="shared" si="8"/>
        <v>0</v>
      </c>
      <c r="BP5" s="252">
        <f t="shared" si="9"/>
        <v>0</v>
      </c>
      <c r="BQ5" s="252">
        <f t="shared" si="10"/>
        <v>0</v>
      </c>
      <c r="BR5" s="271">
        <f t="shared" si="11"/>
        <v>0</v>
      </c>
      <c r="BS5" s="297">
        <f t="shared" si="12"/>
        <v>0</v>
      </c>
      <c r="BT5" s="252">
        <f t="shared" si="13"/>
        <v>0</v>
      </c>
      <c r="BU5" s="252">
        <f t="shared" si="14"/>
        <v>0</v>
      </c>
      <c r="BV5" s="252">
        <f t="shared" si="15"/>
        <v>0</v>
      </c>
      <c r="BW5" s="252">
        <f t="shared" si="16"/>
        <v>0</v>
      </c>
      <c r="BX5" s="295">
        <f t="shared" si="17"/>
        <v>0</v>
      </c>
      <c r="BY5" s="297">
        <f t="shared" si="18"/>
        <v>0</v>
      </c>
      <c r="BZ5" s="252">
        <f t="shared" si="19"/>
        <v>0</v>
      </c>
      <c r="CA5" s="252">
        <f t="shared" si="20"/>
        <v>0</v>
      </c>
      <c r="CB5" s="252">
        <f t="shared" si="21"/>
        <v>0</v>
      </c>
      <c r="CC5" s="252">
        <f t="shared" si="22"/>
        <v>0</v>
      </c>
      <c r="CD5" s="271">
        <f t="shared" si="23"/>
        <v>0</v>
      </c>
      <c r="CE5" s="297">
        <f t="shared" si="24"/>
        <v>0</v>
      </c>
      <c r="CF5" s="252">
        <f t="shared" si="25"/>
        <v>0</v>
      </c>
      <c r="CG5" s="252">
        <f t="shared" si="26"/>
        <v>0</v>
      </c>
      <c r="CH5" s="252">
        <f t="shared" si="27"/>
        <v>0</v>
      </c>
      <c r="CI5" s="252">
        <f t="shared" si="28"/>
        <v>0</v>
      </c>
      <c r="CJ5" s="271">
        <f t="shared" si="29"/>
        <v>0</v>
      </c>
      <c r="CK5" s="297">
        <f t="shared" si="30"/>
        <v>0</v>
      </c>
      <c r="CL5" s="252">
        <f t="shared" si="31"/>
        <v>0</v>
      </c>
      <c r="CM5" s="252">
        <f t="shared" si="32"/>
        <v>0</v>
      </c>
      <c r="CN5" s="252">
        <f t="shared" si="33"/>
        <v>0</v>
      </c>
      <c r="CO5" s="252">
        <f t="shared" si="34"/>
        <v>0</v>
      </c>
      <c r="CP5" s="271">
        <f t="shared" si="35"/>
        <v>0</v>
      </c>
      <c r="CQ5" s="296">
        <f>IF(AZ5=CQ$2,'Result Entry'!G11,0)</f>
        <v>0</v>
      </c>
      <c r="CR5" s="252">
        <f>IF(AZ5=CR$2,'Result Entry'!G11,0)</f>
        <v>0</v>
      </c>
      <c r="CS5" s="252">
        <f>IF(AZ5=CS$2,'Result Entry'!G11,0)</f>
        <v>0</v>
      </c>
      <c r="CT5" s="252">
        <f>IF(AZ5=CT$2,'Result Entry'!G11,0)</f>
        <v>0</v>
      </c>
      <c r="CU5" s="252">
        <f>IF(AZ5=CU$2,'Result Entry'!G11,0)</f>
        <v>0</v>
      </c>
      <c r="CV5" s="252">
        <f>IF(AZ5=CV$2,'Result Entry'!G11,0)</f>
        <v>0</v>
      </c>
      <c r="CW5" s="531" t="str">
        <f>IF(AND('Result Entry'!ES11="Passed",AZ5=CW$2),'Result Entry'!ER11,IF(AZ5=CW$2,'Result Entry'!ES11,""))</f>
        <v/>
      </c>
      <c r="CX5" s="531" t="str">
        <f>IF(AND('Result Entry'!$ES11="Passed",$AZ5=CX$2),'Result Entry'!$ER11,IF($AZ5=CX$2,'Result Entry'!$ES11,""))</f>
        <v/>
      </c>
      <c r="CY5" s="531" t="str">
        <f>IF(AND('Result Entry'!$ES11="Passed",$AZ5=CY$2),'Result Entry'!$ER11,IF($AZ5=CY$2,'Result Entry'!$ES11,""))</f>
        <v/>
      </c>
      <c r="CZ5" s="531" t="str">
        <f>IF(AND('Result Entry'!$ES11="Passed",$AZ5=CZ$2),'Result Entry'!$ER11,IF($AZ5=CZ$2,'Result Entry'!$ES11,""))</f>
        <v/>
      </c>
      <c r="DA5" s="531" t="str">
        <f>IF(AND('Result Entry'!$ES11="Passed",$AZ5=DA$2),'Result Entry'!$ER11,IF($AZ5=DA$2,'Result Entry'!$ES11,""))</f>
        <v/>
      </c>
      <c r="DB5" s="531" t="str">
        <f>IF(AND('Result Entry'!$ES11="Passed",$AZ5=DB$2),'Result Entry'!$ER11,IF($AZ5=DB$2,'Result Entry'!$ES11,""))</f>
        <v/>
      </c>
    </row>
    <row r="6" spans="1:106" ht="24" customHeight="1" thickBot="1">
      <c r="B6" s="1407"/>
      <c r="C6" s="303" t="s">
        <v>193</v>
      </c>
      <c r="D6" s="1381"/>
      <c r="E6" s="1375"/>
      <c r="F6" s="1375"/>
      <c r="G6" s="1375"/>
      <c r="H6" s="1375"/>
      <c r="I6" s="1375"/>
      <c r="J6" s="1377"/>
      <c r="K6" s="1379"/>
      <c r="L6" s="1375"/>
      <c r="M6" s="1375"/>
      <c r="N6" s="1375"/>
      <c r="O6" s="1375"/>
      <c r="P6" s="1375"/>
      <c r="Q6" s="1383"/>
      <c r="R6" s="1379"/>
      <c r="S6" s="1375"/>
      <c r="T6" s="1375"/>
      <c r="U6" s="1375"/>
      <c r="V6" s="1375"/>
      <c r="W6" s="1375"/>
      <c r="X6" s="1383"/>
      <c r="Y6" s="1379"/>
      <c r="Z6" s="1375"/>
      <c r="AA6" s="1375"/>
      <c r="AB6" s="1375"/>
      <c r="AC6" s="1375"/>
      <c r="AD6" s="1375"/>
      <c r="AE6" s="1383"/>
      <c r="AF6" s="1379"/>
      <c r="AG6" s="1375"/>
      <c r="AH6" s="1375"/>
      <c r="AI6" s="1375"/>
      <c r="AJ6" s="1375"/>
      <c r="AK6" s="1375"/>
      <c r="AL6" s="1383"/>
      <c r="AM6" s="1379"/>
      <c r="AN6" s="1375"/>
      <c r="AO6" s="1375"/>
      <c r="AP6" s="1375"/>
      <c r="AQ6" s="1375"/>
      <c r="AR6" s="1375"/>
      <c r="AS6" s="1383"/>
      <c r="AT6" s="1452"/>
      <c r="AY6" s="252">
        <f t="shared" si="36"/>
        <v>0</v>
      </c>
      <c r="AZ6" s="252">
        <f>'Result Entry'!F12</f>
        <v>0</v>
      </c>
      <c r="BA6" s="502" t="str">
        <f>'Result Sheet 9'!V10</f>
        <v/>
      </c>
      <c r="BB6" s="502" t="str">
        <f>'Result Sheet 9'!AH10</f>
        <v/>
      </c>
      <c r="BC6" s="502" t="str">
        <f>'Result Sheet 9'!AT10</f>
        <v/>
      </c>
      <c r="BD6" s="502" t="str">
        <f>'Result Sheet 9'!BF10</f>
        <v/>
      </c>
      <c r="BE6" s="502" t="str">
        <f>'Result Sheet 9'!BR10</f>
        <v/>
      </c>
      <c r="BF6" s="295" t="str">
        <f>'Result Sheet 9'!CD10</f>
        <v/>
      </c>
      <c r="BG6" s="297">
        <f t="shared" si="0"/>
        <v>0</v>
      </c>
      <c r="BH6" s="252">
        <f t="shared" si="1"/>
        <v>0</v>
      </c>
      <c r="BI6" s="252">
        <f t="shared" si="2"/>
        <v>0</v>
      </c>
      <c r="BJ6" s="252">
        <f t="shared" si="3"/>
        <v>0</v>
      </c>
      <c r="BK6" s="252">
        <f t="shared" si="4"/>
        <v>0</v>
      </c>
      <c r="BL6" s="295">
        <f t="shared" si="5"/>
        <v>0</v>
      </c>
      <c r="BM6" s="297">
        <f t="shared" si="6"/>
        <v>0</v>
      </c>
      <c r="BN6" s="252">
        <f t="shared" si="7"/>
        <v>0</v>
      </c>
      <c r="BO6" s="252">
        <f t="shared" si="8"/>
        <v>0</v>
      </c>
      <c r="BP6" s="252">
        <f t="shared" si="9"/>
        <v>0</v>
      </c>
      <c r="BQ6" s="252">
        <f t="shared" si="10"/>
        <v>0</v>
      </c>
      <c r="BR6" s="271">
        <f t="shared" si="11"/>
        <v>0</v>
      </c>
      <c r="BS6" s="297">
        <f t="shared" si="12"/>
        <v>0</v>
      </c>
      <c r="BT6" s="252">
        <f t="shared" si="13"/>
        <v>0</v>
      </c>
      <c r="BU6" s="252">
        <f t="shared" si="14"/>
        <v>0</v>
      </c>
      <c r="BV6" s="252">
        <f t="shared" si="15"/>
        <v>0</v>
      </c>
      <c r="BW6" s="252">
        <f t="shared" si="16"/>
        <v>0</v>
      </c>
      <c r="BX6" s="295">
        <f t="shared" si="17"/>
        <v>0</v>
      </c>
      <c r="BY6" s="297">
        <f t="shared" si="18"/>
        <v>0</v>
      </c>
      <c r="BZ6" s="252">
        <f t="shared" si="19"/>
        <v>0</v>
      </c>
      <c r="CA6" s="252">
        <f t="shared" si="20"/>
        <v>0</v>
      </c>
      <c r="CB6" s="252">
        <f t="shared" si="21"/>
        <v>0</v>
      </c>
      <c r="CC6" s="252">
        <f t="shared" si="22"/>
        <v>0</v>
      </c>
      <c r="CD6" s="271">
        <f t="shared" si="23"/>
        <v>0</v>
      </c>
      <c r="CE6" s="297">
        <f t="shared" si="24"/>
        <v>0</v>
      </c>
      <c r="CF6" s="252">
        <f t="shared" si="25"/>
        <v>0</v>
      </c>
      <c r="CG6" s="252">
        <f t="shared" si="26"/>
        <v>0</v>
      </c>
      <c r="CH6" s="252">
        <f t="shared" si="27"/>
        <v>0</v>
      </c>
      <c r="CI6" s="252">
        <f t="shared" si="28"/>
        <v>0</v>
      </c>
      <c r="CJ6" s="271">
        <f t="shared" si="29"/>
        <v>0</v>
      </c>
      <c r="CK6" s="297">
        <f t="shared" si="30"/>
        <v>0</v>
      </c>
      <c r="CL6" s="252">
        <f t="shared" si="31"/>
        <v>0</v>
      </c>
      <c r="CM6" s="252">
        <f t="shared" si="32"/>
        <v>0</v>
      </c>
      <c r="CN6" s="252">
        <f t="shared" si="33"/>
        <v>0</v>
      </c>
      <c r="CO6" s="252">
        <f t="shared" si="34"/>
        <v>0</v>
      </c>
      <c r="CP6" s="271">
        <f t="shared" si="35"/>
        <v>0</v>
      </c>
      <c r="CQ6" s="296">
        <f>IF(AZ6=CQ$2,'Result Entry'!G12,0)</f>
        <v>0</v>
      </c>
      <c r="CR6" s="252">
        <f>IF(AZ6=CR$2,'Result Entry'!G12,0)</f>
        <v>0</v>
      </c>
      <c r="CS6" s="252">
        <f>IF(AZ6=CS$2,'Result Entry'!G12,0)</f>
        <v>0</v>
      </c>
      <c r="CT6" s="252">
        <f>IF(AZ6=CT$2,'Result Entry'!G12,0)</f>
        <v>0</v>
      </c>
      <c r="CU6" s="252">
        <f>IF(AZ6=CU$2,'Result Entry'!G12,0)</f>
        <v>0</v>
      </c>
      <c r="CV6" s="252">
        <f>IF(AZ6=CV$2,'Result Entry'!G12,0)</f>
        <v>0</v>
      </c>
      <c r="CW6" s="531" t="str">
        <f>IF(AND('Result Entry'!ES12="Passed",AZ6=CW$2),'Result Entry'!ER12,IF(AZ6=CW$2,'Result Entry'!ES12,""))</f>
        <v/>
      </c>
      <c r="CX6" s="531" t="str">
        <f>IF(AND('Result Entry'!$ES12="Passed",$AZ6=CX$2),'Result Entry'!$ER12,IF($AZ6=CX$2,'Result Entry'!$ES12,""))</f>
        <v/>
      </c>
      <c r="CY6" s="531" t="str">
        <f>IF(AND('Result Entry'!$ES12="Passed",$AZ6=CY$2),'Result Entry'!$ER12,IF($AZ6=CY$2,'Result Entry'!$ES12,""))</f>
        <v/>
      </c>
      <c r="CZ6" s="531" t="str">
        <f>IF(AND('Result Entry'!$ES12="Passed",$AZ6=CZ$2),'Result Entry'!$ER12,IF($AZ6=CZ$2,'Result Entry'!$ES12,""))</f>
        <v/>
      </c>
      <c r="DA6" s="531" t="str">
        <f>IF(AND('Result Entry'!$ES12="Passed",$AZ6=DA$2),'Result Entry'!$ER12,IF($AZ6=DA$2,'Result Entry'!$ES12,""))</f>
        <v/>
      </c>
      <c r="DB6" s="531" t="str">
        <f>IF(AND('Result Entry'!$ES12="Passed",$AZ6=DB$2),'Result Entry'!$ER12,IF($AZ6=DB$2,'Result Entry'!$ES12,""))</f>
        <v/>
      </c>
    </row>
    <row r="7" spans="1:106" s="263" customFormat="1" ht="24" customHeight="1">
      <c r="A7" s="530"/>
      <c r="B7" s="255">
        <v>1</v>
      </c>
      <c r="C7" s="256" t="s">
        <v>194</v>
      </c>
      <c r="D7" s="257">
        <f>BG103</f>
        <v>0</v>
      </c>
      <c r="E7" s="258">
        <f t="shared" ref="E7:I12" si="37">BH103</f>
        <v>0</v>
      </c>
      <c r="F7" s="258">
        <f t="shared" si="37"/>
        <v>0</v>
      </c>
      <c r="G7" s="258">
        <f t="shared" si="37"/>
        <v>0</v>
      </c>
      <c r="H7" s="258">
        <f t="shared" si="37"/>
        <v>0</v>
      </c>
      <c r="I7" s="258">
        <f t="shared" si="37"/>
        <v>0</v>
      </c>
      <c r="J7" s="259">
        <f>SUM(D7:I7)</f>
        <v>0</v>
      </c>
      <c r="K7" s="257">
        <f>BM103</f>
        <v>0</v>
      </c>
      <c r="L7" s="258">
        <f t="shared" ref="L7:P12" si="38">BN103</f>
        <v>0</v>
      </c>
      <c r="M7" s="258">
        <f t="shared" si="38"/>
        <v>0</v>
      </c>
      <c r="N7" s="258">
        <f t="shared" si="38"/>
        <v>0</v>
      </c>
      <c r="O7" s="258">
        <f t="shared" si="38"/>
        <v>0</v>
      </c>
      <c r="P7" s="258">
        <f t="shared" si="38"/>
        <v>0</v>
      </c>
      <c r="Q7" s="260">
        <f>SUM(K7:P7)</f>
        <v>0</v>
      </c>
      <c r="R7" s="257">
        <f>BS103</f>
        <v>0</v>
      </c>
      <c r="S7" s="258">
        <f t="shared" ref="S7:W12" si="39">BT103</f>
        <v>0</v>
      </c>
      <c r="T7" s="258">
        <f t="shared" si="39"/>
        <v>0</v>
      </c>
      <c r="U7" s="258">
        <f t="shared" si="39"/>
        <v>0</v>
      </c>
      <c r="V7" s="258">
        <f t="shared" si="39"/>
        <v>0</v>
      </c>
      <c r="W7" s="258">
        <f t="shared" si="39"/>
        <v>0</v>
      </c>
      <c r="X7" s="261">
        <f>SUM(R7:W7)</f>
        <v>0</v>
      </c>
      <c r="Y7" s="257">
        <f>BY103</f>
        <v>0</v>
      </c>
      <c r="Z7" s="258">
        <f t="shared" ref="Z7:AD12" si="40">BZ103</f>
        <v>0</v>
      </c>
      <c r="AA7" s="258">
        <f t="shared" si="40"/>
        <v>0</v>
      </c>
      <c r="AB7" s="258">
        <f t="shared" si="40"/>
        <v>0</v>
      </c>
      <c r="AC7" s="258">
        <f t="shared" si="40"/>
        <v>0</v>
      </c>
      <c r="AD7" s="258">
        <f t="shared" si="40"/>
        <v>0</v>
      </c>
      <c r="AE7" s="261">
        <f>SUM(Y7:AD7)</f>
        <v>0</v>
      </c>
      <c r="AF7" s="257">
        <f t="shared" ref="AF7:AK7" si="41">CE103</f>
        <v>0</v>
      </c>
      <c r="AG7" s="258">
        <f t="shared" si="41"/>
        <v>0</v>
      </c>
      <c r="AH7" s="258">
        <f t="shared" si="41"/>
        <v>0</v>
      </c>
      <c r="AI7" s="258">
        <f t="shared" si="41"/>
        <v>0</v>
      </c>
      <c r="AJ7" s="258">
        <f t="shared" si="41"/>
        <v>0</v>
      </c>
      <c r="AK7" s="258">
        <f t="shared" si="41"/>
        <v>0</v>
      </c>
      <c r="AL7" s="262">
        <f>SUM(AF7:AK7)</f>
        <v>0</v>
      </c>
      <c r="AM7" s="257">
        <f t="shared" ref="AM7:AR7" si="42">CK103</f>
        <v>0</v>
      </c>
      <c r="AN7" s="258">
        <f t="shared" si="42"/>
        <v>0</v>
      </c>
      <c r="AO7" s="258">
        <f t="shared" si="42"/>
        <v>0</v>
      </c>
      <c r="AP7" s="258">
        <f t="shared" si="42"/>
        <v>0</v>
      </c>
      <c r="AQ7" s="258">
        <f t="shared" si="42"/>
        <v>0</v>
      </c>
      <c r="AR7" s="258">
        <f t="shared" si="42"/>
        <v>0</v>
      </c>
      <c r="AS7" s="262">
        <f>SUM(AM7:AR7)</f>
        <v>0</v>
      </c>
      <c r="AT7" s="1452"/>
      <c r="AY7" s="252">
        <f t="shared" si="36"/>
        <v>0</v>
      </c>
      <c r="AZ7" s="252">
        <f>'Result Entry'!F13</f>
        <v>0</v>
      </c>
      <c r="BA7" s="502" t="str">
        <f>'Result Sheet 9'!V11</f>
        <v/>
      </c>
      <c r="BB7" s="502" t="str">
        <f>'Result Sheet 9'!AH11</f>
        <v/>
      </c>
      <c r="BC7" s="502" t="str">
        <f>'Result Sheet 9'!AT11</f>
        <v/>
      </c>
      <c r="BD7" s="502" t="str">
        <f>'Result Sheet 9'!BF11</f>
        <v/>
      </c>
      <c r="BE7" s="502" t="str">
        <f>'Result Sheet 9'!BR11</f>
        <v/>
      </c>
      <c r="BF7" s="295" t="str">
        <f>'Result Sheet 9'!CD11</f>
        <v/>
      </c>
      <c r="BG7" s="297">
        <f t="shared" si="0"/>
        <v>0</v>
      </c>
      <c r="BH7" s="252">
        <f t="shared" si="1"/>
        <v>0</v>
      </c>
      <c r="BI7" s="252">
        <f t="shared" si="2"/>
        <v>0</v>
      </c>
      <c r="BJ7" s="252">
        <f t="shared" si="3"/>
        <v>0</v>
      </c>
      <c r="BK7" s="252">
        <f t="shared" si="4"/>
        <v>0</v>
      </c>
      <c r="BL7" s="295">
        <f t="shared" si="5"/>
        <v>0</v>
      </c>
      <c r="BM7" s="297">
        <f t="shared" si="6"/>
        <v>0</v>
      </c>
      <c r="BN7" s="252">
        <f t="shared" si="7"/>
        <v>0</v>
      </c>
      <c r="BO7" s="252">
        <f t="shared" si="8"/>
        <v>0</v>
      </c>
      <c r="BP7" s="252">
        <f t="shared" si="9"/>
        <v>0</v>
      </c>
      <c r="BQ7" s="252">
        <f t="shared" si="10"/>
        <v>0</v>
      </c>
      <c r="BR7" s="271">
        <f t="shared" si="11"/>
        <v>0</v>
      </c>
      <c r="BS7" s="297">
        <f t="shared" si="12"/>
        <v>0</v>
      </c>
      <c r="BT7" s="252">
        <f t="shared" si="13"/>
        <v>0</v>
      </c>
      <c r="BU7" s="252">
        <f t="shared" si="14"/>
        <v>0</v>
      </c>
      <c r="BV7" s="252">
        <f t="shared" si="15"/>
        <v>0</v>
      </c>
      <c r="BW7" s="252">
        <f t="shared" si="16"/>
        <v>0</v>
      </c>
      <c r="BX7" s="295">
        <f t="shared" si="17"/>
        <v>0</v>
      </c>
      <c r="BY7" s="297">
        <f t="shared" si="18"/>
        <v>0</v>
      </c>
      <c r="BZ7" s="252">
        <f t="shared" si="19"/>
        <v>0</v>
      </c>
      <c r="CA7" s="252">
        <f t="shared" si="20"/>
        <v>0</v>
      </c>
      <c r="CB7" s="252">
        <f t="shared" si="21"/>
        <v>0</v>
      </c>
      <c r="CC7" s="252">
        <f t="shared" si="22"/>
        <v>0</v>
      </c>
      <c r="CD7" s="271">
        <f t="shared" si="23"/>
        <v>0</v>
      </c>
      <c r="CE7" s="297">
        <f t="shared" si="24"/>
        <v>0</v>
      </c>
      <c r="CF7" s="252">
        <f t="shared" si="25"/>
        <v>0</v>
      </c>
      <c r="CG7" s="252">
        <f t="shared" si="26"/>
        <v>0</v>
      </c>
      <c r="CH7" s="252">
        <f t="shared" si="27"/>
        <v>0</v>
      </c>
      <c r="CI7" s="252">
        <f t="shared" si="28"/>
        <v>0</v>
      </c>
      <c r="CJ7" s="271">
        <f t="shared" si="29"/>
        <v>0</v>
      </c>
      <c r="CK7" s="297">
        <f t="shared" si="30"/>
        <v>0</v>
      </c>
      <c r="CL7" s="252">
        <f t="shared" si="31"/>
        <v>0</v>
      </c>
      <c r="CM7" s="252">
        <f t="shared" si="32"/>
        <v>0</v>
      </c>
      <c r="CN7" s="252">
        <f t="shared" si="33"/>
        <v>0</v>
      </c>
      <c r="CO7" s="252">
        <f t="shared" si="34"/>
        <v>0</v>
      </c>
      <c r="CP7" s="271">
        <f t="shared" si="35"/>
        <v>0</v>
      </c>
      <c r="CQ7" s="296">
        <f>IF(AZ7=CQ$2,'Result Entry'!G13,0)</f>
        <v>0</v>
      </c>
      <c r="CR7" s="252">
        <f>IF(AZ7=CR$2,'Result Entry'!G13,0)</f>
        <v>0</v>
      </c>
      <c r="CS7" s="252">
        <f>IF(AZ7=CS$2,'Result Entry'!G13,0)</f>
        <v>0</v>
      </c>
      <c r="CT7" s="252">
        <f>IF(AZ7=CT$2,'Result Entry'!G13,0)</f>
        <v>0</v>
      </c>
      <c r="CU7" s="252">
        <f>IF(AZ7=CU$2,'Result Entry'!G13,0)</f>
        <v>0</v>
      </c>
      <c r="CV7" s="252">
        <f>IF(AZ7=CV$2,'Result Entry'!G13,0)</f>
        <v>0</v>
      </c>
      <c r="CW7" s="531" t="str">
        <f>IF(AND('Result Entry'!ES13="Passed",AZ7=CW$2),'Result Entry'!ER13,IF(AZ7=CW$2,'Result Entry'!ES13,""))</f>
        <v/>
      </c>
      <c r="CX7" s="531" t="str">
        <f>IF(AND('Result Entry'!$ES13="Passed",$AZ7=CX$2),'Result Entry'!$ER13,IF($AZ7=CX$2,'Result Entry'!$ES13,""))</f>
        <v/>
      </c>
      <c r="CY7" s="531" t="str">
        <f>IF(AND('Result Entry'!$ES13="Passed",$AZ7=CY$2),'Result Entry'!$ER13,IF($AZ7=CY$2,'Result Entry'!$ES13,""))</f>
        <v/>
      </c>
      <c r="CZ7" s="531" t="str">
        <f>IF(AND('Result Entry'!$ES13="Passed",$AZ7=CZ$2),'Result Entry'!$ER13,IF($AZ7=CZ$2,'Result Entry'!$ES13,""))</f>
        <v/>
      </c>
      <c r="DA7" s="531" t="str">
        <f>IF(AND('Result Entry'!$ES13="Passed",$AZ7=DA$2),'Result Entry'!$ER13,IF($AZ7=DA$2,'Result Entry'!$ES13,""))</f>
        <v/>
      </c>
      <c r="DB7" s="531" t="str">
        <f>IF(AND('Result Entry'!$ES13="Passed",$AZ7=DB$2),'Result Entry'!$ER13,IF($AZ7=DB$2,'Result Entry'!$ES13,""))</f>
        <v/>
      </c>
    </row>
    <row r="8" spans="1:106" s="263" customFormat="1" ht="24" customHeight="1">
      <c r="A8" s="530"/>
      <c r="B8" s="264">
        <v>2</v>
      </c>
      <c r="C8" s="265" t="s">
        <v>195</v>
      </c>
      <c r="D8" s="266">
        <f t="shared" ref="D8:D12" si="43">BG104</f>
        <v>0</v>
      </c>
      <c r="E8" s="267">
        <f t="shared" si="37"/>
        <v>0</v>
      </c>
      <c r="F8" s="267">
        <f t="shared" si="37"/>
        <v>0</v>
      </c>
      <c r="G8" s="267">
        <f t="shared" si="37"/>
        <v>0</v>
      </c>
      <c r="H8" s="267">
        <f t="shared" si="37"/>
        <v>0</v>
      </c>
      <c r="I8" s="267">
        <f t="shared" si="37"/>
        <v>0</v>
      </c>
      <c r="J8" s="268">
        <f t="shared" ref="J8:J13" si="44">SUM(D8:I8)</f>
        <v>0</v>
      </c>
      <c r="K8" s="266">
        <f t="shared" ref="K8:K12" si="45">BM104</f>
        <v>0</v>
      </c>
      <c r="L8" s="267">
        <f t="shared" si="38"/>
        <v>0</v>
      </c>
      <c r="M8" s="267">
        <f t="shared" si="38"/>
        <v>0</v>
      </c>
      <c r="N8" s="267">
        <f t="shared" si="38"/>
        <v>0</v>
      </c>
      <c r="O8" s="267">
        <f t="shared" si="38"/>
        <v>0</v>
      </c>
      <c r="P8" s="267">
        <f t="shared" si="38"/>
        <v>0</v>
      </c>
      <c r="Q8" s="269">
        <f t="shared" ref="Q8:Q12" si="46">SUM(K8:P8)</f>
        <v>0</v>
      </c>
      <c r="R8" s="266">
        <f t="shared" ref="R8:R12" si="47">BS104</f>
        <v>0</v>
      </c>
      <c r="S8" s="267">
        <f t="shared" si="39"/>
        <v>0</v>
      </c>
      <c r="T8" s="267">
        <f t="shared" si="39"/>
        <v>0</v>
      </c>
      <c r="U8" s="267">
        <f t="shared" si="39"/>
        <v>0</v>
      </c>
      <c r="V8" s="267">
        <f t="shared" si="39"/>
        <v>0</v>
      </c>
      <c r="W8" s="267">
        <f t="shared" si="39"/>
        <v>0</v>
      </c>
      <c r="X8" s="270">
        <f t="shared" ref="X8:X12" si="48">SUM(R8:W8)</f>
        <v>0</v>
      </c>
      <c r="Y8" s="266">
        <f t="shared" ref="Y8:Y12" si="49">BY104</f>
        <v>0</v>
      </c>
      <c r="Z8" s="267">
        <f t="shared" si="40"/>
        <v>0</v>
      </c>
      <c r="AA8" s="267">
        <f t="shared" si="40"/>
        <v>0</v>
      </c>
      <c r="AB8" s="267">
        <f t="shared" si="40"/>
        <v>0</v>
      </c>
      <c r="AC8" s="267">
        <f t="shared" si="40"/>
        <v>0</v>
      </c>
      <c r="AD8" s="267">
        <f t="shared" si="40"/>
        <v>0</v>
      </c>
      <c r="AE8" s="270">
        <f t="shared" ref="AE8:AE12" si="50">SUM(Y8:AD8)</f>
        <v>0</v>
      </c>
      <c r="AF8" s="257">
        <f t="shared" ref="AF8:AK8" si="51">CE104</f>
        <v>0</v>
      </c>
      <c r="AG8" s="258">
        <f t="shared" si="51"/>
        <v>0</v>
      </c>
      <c r="AH8" s="258">
        <f t="shared" si="51"/>
        <v>0</v>
      </c>
      <c r="AI8" s="258">
        <f t="shared" si="51"/>
        <v>0</v>
      </c>
      <c r="AJ8" s="258">
        <f t="shared" si="51"/>
        <v>0</v>
      </c>
      <c r="AK8" s="258">
        <f t="shared" si="51"/>
        <v>0</v>
      </c>
      <c r="AL8" s="271">
        <f t="shared" ref="AL8:AL12" si="52">SUM(AF8:AK8)</f>
        <v>0</v>
      </c>
      <c r="AM8" s="257">
        <f t="shared" ref="AM8:AR8" si="53">CK104</f>
        <v>0</v>
      </c>
      <c r="AN8" s="258">
        <f t="shared" si="53"/>
        <v>0</v>
      </c>
      <c r="AO8" s="258">
        <f t="shared" si="53"/>
        <v>0</v>
      </c>
      <c r="AP8" s="258">
        <f t="shared" si="53"/>
        <v>0</v>
      </c>
      <c r="AQ8" s="258">
        <f t="shared" si="53"/>
        <v>0</v>
      </c>
      <c r="AR8" s="258">
        <f t="shared" si="53"/>
        <v>0</v>
      </c>
      <c r="AS8" s="271">
        <f t="shared" ref="AS8:AS12" si="54">SUM(AM8:AR8)</f>
        <v>0</v>
      </c>
      <c r="AT8" s="1452"/>
      <c r="AY8" s="252">
        <f t="shared" si="36"/>
        <v>0</v>
      </c>
      <c r="AZ8" s="252">
        <f>'Result Entry'!F14</f>
        <v>0</v>
      </c>
      <c r="BA8" s="502" t="str">
        <f>'Result Sheet 9'!V12</f>
        <v/>
      </c>
      <c r="BB8" s="502" t="str">
        <f>'Result Sheet 9'!AH12</f>
        <v/>
      </c>
      <c r="BC8" s="502" t="str">
        <f>'Result Sheet 9'!AT12</f>
        <v/>
      </c>
      <c r="BD8" s="502" t="str">
        <f>'Result Sheet 9'!BF12</f>
        <v/>
      </c>
      <c r="BE8" s="502" t="str">
        <f>'Result Sheet 9'!BR12</f>
        <v/>
      </c>
      <c r="BF8" s="295" t="str">
        <f>'Result Sheet 9'!CD12</f>
        <v/>
      </c>
      <c r="BG8" s="297">
        <f t="shared" si="0"/>
        <v>0</v>
      </c>
      <c r="BH8" s="252">
        <f t="shared" si="1"/>
        <v>0</v>
      </c>
      <c r="BI8" s="252">
        <f t="shared" si="2"/>
        <v>0</v>
      </c>
      <c r="BJ8" s="252">
        <f t="shared" si="3"/>
        <v>0</v>
      </c>
      <c r="BK8" s="252">
        <f t="shared" si="4"/>
        <v>0</v>
      </c>
      <c r="BL8" s="295">
        <f t="shared" si="5"/>
        <v>0</v>
      </c>
      <c r="BM8" s="297">
        <f t="shared" si="6"/>
        <v>0</v>
      </c>
      <c r="BN8" s="252">
        <f t="shared" si="7"/>
        <v>0</v>
      </c>
      <c r="BO8" s="252">
        <f t="shared" si="8"/>
        <v>0</v>
      </c>
      <c r="BP8" s="252">
        <f t="shared" si="9"/>
        <v>0</v>
      </c>
      <c r="BQ8" s="252">
        <f t="shared" si="10"/>
        <v>0</v>
      </c>
      <c r="BR8" s="271">
        <f t="shared" si="11"/>
        <v>0</v>
      </c>
      <c r="BS8" s="297">
        <f t="shared" si="12"/>
        <v>0</v>
      </c>
      <c r="BT8" s="252">
        <f t="shared" si="13"/>
        <v>0</v>
      </c>
      <c r="BU8" s="252">
        <f t="shared" si="14"/>
        <v>0</v>
      </c>
      <c r="BV8" s="252">
        <f t="shared" si="15"/>
        <v>0</v>
      </c>
      <c r="BW8" s="252">
        <f t="shared" si="16"/>
        <v>0</v>
      </c>
      <c r="BX8" s="295">
        <f t="shared" si="17"/>
        <v>0</v>
      </c>
      <c r="BY8" s="297">
        <f t="shared" si="18"/>
        <v>0</v>
      </c>
      <c r="BZ8" s="252">
        <f t="shared" si="19"/>
        <v>0</v>
      </c>
      <c r="CA8" s="252">
        <f t="shared" si="20"/>
        <v>0</v>
      </c>
      <c r="CB8" s="252">
        <f t="shared" si="21"/>
        <v>0</v>
      </c>
      <c r="CC8" s="252">
        <f t="shared" si="22"/>
        <v>0</v>
      </c>
      <c r="CD8" s="271">
        <f t="shared" si="23"/>
        <v>0</v>
      </c>
      <c r="CE8" s="297">
        <f t="shared" si="24"/>
        <v>0</v>
      </c>
      <c r="CF8" s="252">
        <f t="shared" si="25"/>
        <v>0</v>
      </c>
      <c r="CG8" s="252">
        <f t="shared" si="26"/>
        <v>0</v>
      </c>
      <c r="CH8" s="252">
        <f t="shared" si="27"/>
        <v>0</v>
      </c>
      <c r="CI8" s="252">
        <f t="shared" si="28"/>
        <v>0</v>
      </c>
      <c r="CJ8" s="271">
        <f t="shared" si="29"/>
        <v>0</v>
      </c>
      <c r="CK8" s="297">
        <f t="shared" si="30"/>
        <v>0</v>
      </c>
      <c r="CL8" s="252">
        <f t="shared" si="31"/>
        <v>0</v>
      </c>
      <c r="CM8" s="252">
        <f t="shared" si="32"/>
        <v>0</v>
      </c>
      <c r="CN8" s="252">
        <f t="shared" si="33"/>
        <v>0</v>
      </c>
      <c r="CO8" s="252">
        <f t="shared" si="34"/>
        <v>0</v>
      </c>
      <c r="CP8" s="271">
        <f t="shared" si="35"/>
        <v>0</v>
      </c>
      <c r="CQ8" s="296">
        <f>IF(AZ8=CQ$2,'Result Entry'!G14,0)</f>
        <v>0</v>
      </c>
      <c r="CR8" s="252">
        <f>IF(AZ8=CR$2,'Result Entry'!G14,0)</f>
        <v>0</v>
      </c>
      <c r="CS8" s="252">
        <f>IF(AZ8=CS$2,'Result Entry'!G14,0)</f>
        <v>0</v>
      </c>
      <c r="CT8" s="252">
        <f>IF(AZ8=CT$2,'Result Entry'!G14,0)</f>
        <v>0</v>
      </c>
      <c r="CU8" s="252">
        <f>IF(AZ8=CU$2,'Result Entry'!G14,0)</f>
        <v>0</v>
      </c>
      <c r="CV8" s="252">
        <f>IF(AZ8=CV$2,'Result Entry'!G14,0)</f>
        <v>0</v>
      </c>
      <c r="CW8" s="531" t="str">
        <f>IF(AND('Result Entry'!ES14="Passed",AZ8=CW$2),'Result Entry'!ER14,IF(AZ8=CW$2,'Result Entry'!ES14,""))</f>
        <v/>
      </c>
      <c r="CX8" s="531" t="str">
        <f>IF(AND('Result Entry'!$ES14="Passed",$AZ8=CX$2),'Result Entry'!$ER14,IF($AZ8=CX$2,'Result Entry'!$ES14,""))</f>
        <v/>
      </c>
      <c r="CY8" s="531" t="str">
        <f>IF(AND('Result Entry'!$ES14="Passed",$AZ8=CY$2),'Result Entry'!$ER14,IF($AZ8=CY$2,'Result Entry'!$ES14,""))</f>
        <v/>
      </c>
      <c r="CZ8" s="531" t="str">
        <f>IF(AND('Result Entry'!$ES14="Passed",$AZ8=CZ$2),'Result Entry'!$ER14,IF($AZ8=CZ$2,'Result Entry'!$ES14,""))</f>
        <v/>
      </c>
      <c r="DA8" s="531" t="str">
        <f>IF(AND('Result Entry'!$ES14="Passed",$AZ8=DA$2),'Result Entry'!$ER14,IF($AZ8=DA$2,'Result Entry'!$ES14,""))</f>
        <v/>
      </c>
      <c r="DB8" s="531" t="str">
        <f>IF(AND('Result Entry'!$ES14="Passed",$AZ8=DB$2),'Result Entry'!$ER14,IF($AZ8=DB$2,'Result Entry'!$ES14,""))</f>
        <v/>
      </c>
    </row>
    <row r="9" spans="1:106" s="263" customFormat="1" ht="24" customHeight="1">
      <c r="A9" s="530"/>
      <c r="B9" s="264">
        <v>3</v>
      </c>
      <c r="C9" s="265" t="s">
        <v>196</v>
      </c>
      <c r="D9" s="266">
        <f t="shared" si="43"/>
        <v>0</v>
      </c>
      <c r="E9" s="267">
        <f t="shared" si="37"/>
        <v>0</v>
      </c>
      <c r="F9" s="267">
        <f t="shared" si="37"/>
        <v>0</v>
      </c>
      <c r="G9" s="267">
        <f t="shared" si="37"/>
        <v>0</v>
      </c>
      <c r="H9" s="267">
        <f t="shared" si="37"/>
        <v>0</v>
      </c>
      <c r="I9" s="267">
        <f t="shared" si="37"/>
        <v>0</v>
      </c>
      <c r="J9" s="268">
        <f t="shared" si="44"/>
        <v>0</v>
      </c>
      <c r="K9" s="266">
        <f t="shared" si="45"/>
        <v>0</v>
      </c>
      <c r="L9" s="267">
        <f t="shared" si="38"/>
        <v>0</v>
      </c>
      <c r="M9" s="267">
        <f t="shared" si="38"/>
        <v>0</v>
      </c>
      <c r="N9" s="267">
        <f t="shared" si="38"/>
        <v>0</v>
      </c>
      <c r="O9" s="267">
        <f t="shared" si="38"/>
        <v>0</v>
      </c>
      <c r="P9" s="267">
        <f t="shared" si="38"/>
        <v>0</v>
      </c>
      <c r="Q9" s="269">
        <f t="shared" si="46"/>
        <v>0</v>
      </c>
      <c r="R9" s="266">
        <f t="shared" si="47"/>
        <v>0</v>
      </c>
      <c r="S9" s="267">
        <f t="shared" si="39"/>
        <v>0</v>
      </c>
      <c r="T9" s="267">
        <f t="shared" si="39"/>
        <v>0</v>
      </c>
      <c r="U9" s="267">
        <f t="shared" si="39"/>
        <v>0</v>
      </c>
      <c r="V9" s="267">
        <f t="shared" si="39"/>
        <v>0</v>
      </c>
      <c r="W9" s="267">
        <f t="shared" si="39"/>
        <v>0</v>
      </c>
      <c r="X9" s="270">
        <f t="shared" si="48"/>
        <v>0</v>
      </c>
      <c r="Y9" s="266">
        <f t="shared" si="49"/>
        <v>0</v>
      </c>
      <c r="Z9" s="267">
        <f t="shared" si="40"/>
        <v>0</v>
      </c>
      <c r="AA9" s="267">
        <f t="shared" si="40"/>
        <v>0</v>
      </c>
      <c r="AB9" s="267">
        <f t="shared" si="40"/>
        <v>0</v>
      </c>
      <c r="AC9" s="267">
        <f t="shared" si="40"/>
        <v>0</v>
      </c>
      <c r="AD9" s="267">
        <f t="shared" si="40"/>
        <v>0</v>
      </c>
      <c r="AE9" s="270">
        <f t="shared" si="50"/>
        <v>0</v>
      </c>
      <c r="AF9" s="257">
        <f t="shared" ref="AF9:AK9" si="55">CE105</f>
        <v>0</v>
      </c>
      <c r="AG9" s="258">
        <f t="shared" si="55"/>
        <v>0</v>
      </c>
      <c r="AH9" s="258">
        <f t="shared" si="55"/>
        <v>0</v>
      </c>
      <c r="AI9" s="258">
        <f t="shared" si="55"/>
        <v>0</v>
      </c>
      <c r="AJ9" s="258">
        <f t="shared" si="55"/>
        <v>0</v>
      </c>
      <c r="AK9" s="258">
        <f t="shared" si="55"/>
        <v>0</v>
      </c>
      <c r="AL9" s="271">
        <f t="shared" si="52"/>
        <v>0</v>
      </c>
      <c r="AM9" s="257">
        <f t="shared" ref="AM9:AR9" si="56">CK105</f>
        <v>0</v>
      </c>
      <c r="AN9" s="258">
        <f t="shared" si="56"/>
        <v>0</v>
      </c>
      <c r="AO9" s="258">
        <f t="shared" si="56"/>
        <v>0</v>
      </c>
      <c r="AP9" s="258">
        <f t="shared" si="56"/>
        <v>0</v>
      </c>
      <c r="AQ9" s="258">
        <f t="shared" si="56"/>
        <v>0</v>
      </c>
      <c r="AR9" s="258">
        <f t="shared" si="56"/>
        <v>0</v>
      </c>
      <c r="AS9" s="271">
        <f t="shared" si="54"/>
        <v>0</v>
      </c>
      <c r="AT9" s="1452"/>
      <c r="AY9" s="252">
        <f t="shared" si="36"/>
        <v>0</v>
      </c>
      <c r="AZ9" s="252">
        <f>'Result Entry'!F15</f>
        <v>0</v>
      </c>
      <c r="BA9" s="502" t="str">
        <f>'Result Sheet 9'!V13</f>
        <v/>
      </c>
      <c r="BB9" s="502" t="str">
        <f>'Result Sheet 9'!AH13</f>
        <v/>
      </c>
      <c r="BC9" s="502" t="str">
        <f>'Result Sheet 9'!AT13</f>
        <v/>
      </c>
      <c r="BD9" s="502" t="str">
        <f>'Result Sheet 9'!BF13</f>
        <v/>
      </c>
      <c r="BE9" s="502" t="str">
        <f>'Result Sheet 9'!BR13</f>
        <v/>
      </c>
      <c r="BF9" s="295" t="str">
        <f>'Result Sheet 9'!CD13</f>
        <v/>
      </c>
      <c r="BG9" s="297">
        <f t="shared" si="0"/>
        <v>0</v>
      </c>
      <c r="BH9" s="252">
        <f t="shared" si="1"/>
        <v>0</v>
      </c>
      <c r="BI9" s="252">
        <f t="shared" si="2"/>
        <v>0</v>
      </c>
      <c r="BJ9" s="252">
        <f t="shared" si="3"/>
        <v>0</v>
      </c>
      <c r="BK9" s="252">
        <f t="shared" si="4"/>
        <v>0</v>
      </c>
      <c r="BL9" s="295">
        <f t="shared" si="5"/>
        <v>0</v>
      </c>
      <c r="BM9" s="297">
        <f t="shared" si="6"/>
        <v>0</v>
      </c>
      <c r="BN9" s="252">
        <f t="shared" si="7"/>
        <v>0</v>
      </c>
      <c r="BO9" s="252">
        <f t="shared" si="8"/>
        <v>0</v>
      </c>
      <c r="BP9" s="252">
        <f t="shared" si="9"/>
        <v>0</v>
      </c>
      <c r="BQ9" s="252">
        <f t="shared" si="10"/>
        <v>0</v>
      </c>
      <c r="BR9" s="271">
        <f t="shared" si="11"/>
        <v>0</v>
      </c>
      <c r="BS9" s="297">
        <f t="shared" si="12"/>
        <v>0</v>
      </c>
      <c r="BT9" s="252">
        <f t="shared" si="13"/>
        <v>0</v>
      </c>
      <c r="BU9" s="252">
        <f t="shared" si="14"/>
        <v>0</v>
      </c>
      <c r="BV9" s="252">
        <f t="shared" si="15"/>
        <v>0</v>
      </c>
      <c r="BW9" s="252">
        <f t="shared" si="16"/>
        <v>0</v>
      </c>
      <c r="BX9" s="295">
        <f t="shared" si="17"/>
        <v>0</v>
      </c>
      <c r="BY9" s="297">
        <f t="shared" si="18"/>
        <v>0</v>
      </c>
      <c r="BZ9" s="252">
        <f t="shared" si="19"/>
        <v>0</v>
      </c>
      <c r="CA9" s="252">
        <f t="shared" si="20"/>
        <v>0</v>
      </c>
      <c r="CB9" s="252">
        <f t="shared" si="21"/>
        <v>0</v>
      </c>
      <c r="CC9" s="252">
        <f t="shared" si="22"/>
        <v>0</v>
      </c>
      <c r="CD9" s="271">
        <f t="shared" si="23"/>
        <v>0</v>
      </c>
      <c r="CE9" s="297">
        <f t="shared" si="24"/>
        <v>0</v>
      </c>
      <c r="CF9" s="252">
        <f t="shared" si="25"/>
        <v>0</v>
      </c>
      <c r="CG9" s="252">
        <f t="shared" si="26"/>
        <v>0</v>
      </c>
      <c r="CH9" s="252">
        <f t="shared" si="27"/>
        <v>0</v>
      </c>
      <c r="CI9" s="252">
        <f t="shared" si="28"/>
        <v>0</v>
      </c>
      <c r="CJ9" s="271">
        <f t="shared" si="29"/>
        <v>0</v>
      </c>
      <c r="CK9" s="297">
        <f t="shared" si="30"/>
        <v>0</v>
      </c>
      <c r="CL9" s="252">
        <f t="shared" si="31"/>
        <v>0</v>
      </c>
      <c r="CM9" s="252">
        <f t="shared" si="32"/>
        <v>0</v>
      </c>
      <c r="CN9" s="252">
        <f t="shared" si="33"/>
        <v>0</v>
      </c>
      <c r="CO9" s="252">
        <f t="shared" si="34"/>
        <v>0</v>
      </c>
      <c r="CP9" s="271">
        <f t="shared" si="35"/>
        <v>0</v>
      </c>
      <c r="CQ9" s="296">
        <f>IF(AZ9=CQ$2,'Result Entry'!G15,0)</f>
        <v>0</v>
      </c>
      <c r="CR9" s="252">
        <f>IF(AZ9=CR$2,'Result Entry'!G15,0)</f>
        <v>0</v>
      </c>
      <c r="CS9" s="252">
        <f>IF(AZ9=CS$2,'Result Entry'!G15,0)</f>
        <v>0</v>
      </c>
      <c r="CT9" s="252">
        <f>IF(AZ9=CT$2,'Result Entry'!G15,0)</f>
        <v>0</v>
      </c>
      <c r="CU9" s="252">
        <f>IF(AZ9=CU$2,'Result Entry'!G15,0)</f>
        <v>0</v>
      </c>
      <c r="CV9" s="252">
        <f>IF(AZ9=CV$2,'Result Entry'!G15,0)</f>
        <v>0</v>
      </c>
      <c r="CW9" s="531" t="str">
        <f>IF(AND('Result Entry'!ES15="Passed",AZ9=CW$2),'Result Entry'!ER15,IF(AZ9=CW$2,'Result Entry'!ES15,""))</f>
        <v/>
      </c>
      <c r="CX9" s="531" t="str">
        <f>IF(AND('Result Entry'!$ES15="Passed",$AZ9=CX$2),'Result Entry'!$ER15,IF($AZ9=CX$2,'Result Entry'!$ES15,""))</f>
        <v/>
      </c>
      <c r="CY9" s="531" t="str">
        <f>IF(AND('Result Entry'!$ES15="Passed",$AZ9=CY$2),'Result Entry'!$ER15,IF($AZ9=CY$2,'Result Entry'!$ES15,""))</f>
        <v/>
      </c>
      <c r="CZ9" s="531" t="str">
        <f>IF(AND('Result Entry'!$ES15="Passed",$AZ9=CZ$2),'Result Entry'!$ER15,IF($AZ9=CZ$2,'Result Entry'!$ES15,""))</f>
        <v/>
      </c>
      <c r="DA9" s="531" t="str">
        <f>IF(AND('Result Entry'!$ES15="Passed",$AZ9=DA$2),'Result Entry'!$ER15,IF($AZ9=DA$2,'Result Entry'!$ES15,""))</f>
        <v/>
      </c>
      <c r="DB9" s="531" t="str">
        <f>IF(AND('Result Entry'!$ES15="Passed",$AZ9=DB$2),'Result Entry'!$ER15,IF($AZ9=DB$2,'Result Entry'!$ES15,""))</f>
        <v/>
      </c>
    </row>
    <row r="10" spans="1:106" s="263" customFormat="1" ht="24" customHeight="1">
      <c r="A10" s="530"/>
      <c r="B10" s="264">
        <v>4</v>
      </c>
      <c r="C10" s="265" t="s">
        <v>197</v>
      </c>
      <c r="D10" s="266">
        <f t="shared" si="43"/>
        <v>0</v>
      </c>
      <c r="E10" s="267">
        <f t="shared" si="37"/>
        <v>0</v>
      </c>
      <c r="F10" s="267">
        <f t="shared" si="37"/>
        <v>0</v>
      </c>
      <c r="G10" s="267">
        <f t="shared" si="37"/>
        <v>0</v>
      </c>
      <c r="H10" s="267">
        <f t="shared" si="37"/>
        <v>0</v>
      </c>
      <c r="I10" s="267">
        <f t="shared" si="37"/>
        <v>0</v>
      </c>
      <c r="J10" s="268">
        <f t="shared" si="44"/>
        <v>0</v>
      </c>
      <c r="K10" s="266">
        <f t="shared" si="45"/>
        <v>0</v>
      </c>
      <c r="L10" s="267">
        <f t="shared" si="38"/>
        <v>0</v>
      </c>
      <c r="M10" s="267">
        <f t="shared" si="38"/>
        <v>0</v>
      </c>
      <c r="N10" s="267">
        <f t="shared" si="38"/>
        <v>0</v>
      </c>
      <c r="O10" s="267">
        <f t="shared" si="38"/>
        <v>0</v>
      </c>
      <c r="P10" s="267">
        <f t="shared" si="38"/>
        <v>0</v>
      </c>
      <c r="Q10" s="269">
        <f t="shared" si="46"/>
        <v>0</v>
      </c>
      <c r="R10" s="266">
        <f t="shared" si="47"/>
        <v>0</v>
      </c>
      <c r="S10" s="267">
        <f t="shared" si="39"/>
        <v>0</v>
      </c>
      <c r="T10" s="267">
        <f t="shared" si="39"/>
        <v>0</v>
      </c>
      <c r="U10" s="267">
        <f t="shared" si="39"/>
        <v>0</v>
      </c>
      <c r="V10" s="267">
        <f t="shared" si="39"/>
        <v>0</v>
      </c>
      <c r="W10" s="267">
        <f t="shared" si="39"/>
        <v>0</v>
      </c>
      <c r="X10" s="270">
        <f t="shared" si="48"/>
        <v>0</v>
      </c>
      <c r="Y10" s="266">
        <f t="shared" si="49"/>
        <v>0</v>
      </c>
      <c r="Z10" s="267">
        <f t="shared" si="40"/>
        <v>0</v>
      </c>
      <c r="AA10" s="267">
        <f t="shared" si="40"/>
        <v>0</v>
      </c>
      <c r="AB10" s="267">
        <f t="shared" si="40"/>
        <v>0</v>
      </c>
      <c r="AC10" s="267">
        <f t="shared" si="40"/>
        <v>0</v>
      </c>
      <c r="AD10" s="267">
        <f t="shared" si="40"/>
        <v>0</v>
      </c>
      <c r="AE10" s="270">
        <f t="shared" si="50"/>
        <v>0</v>
      </c>
      <c r="AF10" s="257">
        <f t="shared" ref="AF10:AK10" si="57">CE106</f>
        <v>0</v>
      </c>
      <c r="AG10" s="258">
        <f t="shared" si="57"/>
        <v>0</v>
      </c>
      <c r="AH10" s="258">
        <f t="shared" si="57"/>
        <v>0</v>
      </c>
      <c r="AI10" s="258">
        <f t="shared" si="57"/>
        <v>0</v>
      </c>
      <c r="AJ10" s="258">
        <f t="shared" si="57"/>
        <v>0</v>
      </c>
      <c r="AK10" s="258">
        <f t="shared" si="57"/>
        <v>0</v>
      </c>
      <c r="AL10" s="271">
        <f t="shared" si="52"/>
        <v>0</v>
      </c>
      <c r="AM10" s="257">
        <f t="shared" ref="AM10:AR10" si="58">CK106</f>
        <v>0</v>
      </c>
      <c r="AN10" s="258">
        <f t="shared" si="58"/>
        <v>0</v>
      </c>
      <c r="AO10" s="258">
        <f t="shared" si="58"/>
        <v>0</v>
      </c>
      <c r="AP10" s="258">
        <f t="shared" si="58"/>
        <v>0</v>
      </c>
      <c r="AQ10" s="258">
        <f t="shared" si="58"/>
        <v>0</v>
      </c>
      <c r="AR10" s="258">
        <f t="shared" si="58"/>
        <v>0</v>
      </c>
      <c r="AS10" s="271">
        <f t="shared" si="54"/>
        <v>0</v>
      </c>
      <c r="AT10" s="1452"/>
      <c r="AY10" s="252">
        <f t="shared" si="36"/>
        <v>0</v>
      </c>
      <c r="AZ10" s="252">
        <f>'Result Entry'!F16</f>
        <v>0</v>
      </c>
      <c r="BA10" s="502" t="str">
        <f>'Result Sheet 9'!V14</f>
        <v/>
      </c>
      <c r="BB10" s="502" t="str">
        <f>'Result Sheet 9'!AH14</f>
        <v/>
      </c>
      <c r="BC10" s="502" t="str">
        <f>'Result Sheet 9'!AT14</f>
        <v/>
      </c>
      <c r="BD10" s="502" t="str">
        <f>'Result Sheet 9'!BF14</f>
        <v/>
      </c>
      <c r="BE10" s="502" t="str">
        <f>'Result Sheet 9'!BR14</f>
        <v/>
      </c>
      <c r="BF10" s="295" t="str">
        <f>'Result Sheet 9'!CD14</f>
        <v/>
      </c>
      <c r="BG10" s="297">
        <f t="shared" si="0"/>
        <v>0</v>
      </c>
      <c r="BH10" s="252">
        <f t="shared" si="1"/>
        <v>0</v>
      </c>
      <c r="BI10" s="252">
        <f t="shared" si="2"/>
        <v>0</v>
      </c>
      <c r="BJ10" s="252">
        <f t="shared" si="3"/>
        <v>0</v>
      </c>
      <c r="BK10" s="252">
        <f t="shared" si="4"/>
        <v>0</v>
      </c>
      <c r="BL10" s="295">
        <f t="shared" si="5"/>
        <v>0</v>
      </c>
      <c r="BM10" s="297">
        <f t="shared" si="6"/>
        <v>0</v>
      </c>
      <c r="BN10" s="252">
        <f t="shared" si="7"/>
        <v>0</v>
      </c>
      <c r="BO10" s="252">
        <f t="shared" si="8"/>
        <v>0</v>
      </c>
      <c r="BP10" s="252">
        <f t="shared" si="9"/>
        <v>0</v>
      </c>
      <c r="BQ10" s="252">
        <f t="shared" si="10"/>
        <v>0</v>
      </c>
      <c r="BR10" s="271">
        <f t="shared" si="11"/>
        <v>0</v>
      </c>
      <c r="BS10" s="297">
        <f t="shared" si="12"/>
        <v>0</v>
      </c>
      <c r="BT10" s="252">
        <f t="shared" si="13"/>
        <v>0</v>
      </c>
      <c r="BU10" s="252">
        <f t="shared" si="14"/>
        <v>0</v>
      </c>
      <c r="BV10" s="252">
        <f t="shared" si="15"/>
        <v>0</v>
      </c>
      <c r="BW10" s="252">
        <f t="shared" si="16"/>
        <v>0</v>
      </c>
      <c r="BX10" s="295">
        <f t="shared" si="17"/>
        <v>0</v>
      </c>
      <c r="BY10" s="297">
        <f t="shared" si="18"/>
        <v>0</v>
      </c>
      <c r="BZ10" s="252">
        <f t="shared" si="19"/>
        <v>0</v>
      </c>
      <c r="CA10" s="252">
        <f t="shared" si="20"/>
        <v>0</v>
      </c>
      <c r="CB10" s="252">
        <f t="shared" si="21"/>
        <v>0</v>
      </c>
      <c r="CC10" s="252">
        <f t="shared" si="22"/>
        <v>0</v>
      </c>
      <c r="CD10" s="271">
        <f t="shared" si="23"/>
        <v>0</v>
      </c>
      <c r="CE10" s="297">
        <f t="shared" si="24"/>
        <v>0</v>
      </c>
      <c r="CF10" s="252">
        <f t="shared" si="25"/>
        <v>0</v>
      </c>
      <c r="CG10" s="252">
        <f t="shared" si="26"/>
        <v>0</v>
      </c>
      <c r="CH10" s="252">
        <f t="shared" si="27"/>
        <v>0</v>
      </c>
      <c r="CI10" s="252">
        <f t="shared" si="28"/>
        <v>0</v>
      </c>
      <c r="CJ10" s="271">
        <f t="shared" si="29"/>
        <v>0</v>
      </c>
      <c r="CK10" s="297">
        <f t="shared" si="30"/>
        <v>0</v>
      </c>
      <c r="CL10" s="252">
        <f t="shared" si="31"/>
        <v>0</v>
      </c>
      <c r="CM10" s="252">
        <f t="shared" si="32"/>
        <v>0</v>
      </c>
      <c r="CN10" s="252">
        <f t="shared" si="33"/>
        <v>0</v>
      </c>
      <c r="CO10" s="252">
        <f t="shared" si="34"/>
        <v>0</v>
      </c>
      <c r="CP10" s="271">
        <f t="shared" si="35"/>
        <v>0</v>
      </c>
      <c r="CQ10" s="296">
        <f>IF(AZ10=CQ$2,'Result Entry'!G16,0)</f>
        <v>0</v>
      </c>
      <c r="CR10" s="252">
        <f>IF(AZ10=CR$2,'Result Entry'!G16,0)</f>
        <v>0</v>
      </c>
      <c r="CS10" s="252">
        <f>IF(AZ10=CS$2,'Result Entry'!G16,0)</f>
        <v>0</v>
      </c>
      <c r="CT10" s="252">
        <f>IF(AZ10=CT$2,'Result Entry'!G16,0)</f>
        <v>0</v>
      </c>
      <c r="CU10" s="252">
        <f>IF(AZ10=CU$2,'Result Entry'!G16,0)</f>
        <v>0</v>
      </c>
      <c r="CV10" s="252">
        <f>IF(AZ10=CV$2,'Result Entry'!G16,0)</f>
        <v>0</v>
      </c>
      <c r="CW10" s="531" t="str">
        <f>IF(AND('Result Entry'!ES16="Passed",AZ10=CW$2),'Result Entry'!ER16,IF(AZ10=CW$2,'Result Entry'!ES16,""))</f>
        <v/>
      </c>
      <c r="CX10" s="531" t="str">
        <f>IF(AND('Result Entry'!$ES16="Passed",$AZ10=CX$2),'Result Entry'!$ER16,IF($AZ10=CX$2,'Result Entry'!$ES16,""))</f>
        <v/>
      </c>
      <c r="CY10" s="531" t="str">
        <f>IF(AND('Result Entry'!$ES16="Passed",$AZ10=CY$2),'Result Entry'!$ER16,IF($AZ10=CY$2,'Result Entry'!$ES16,""))</f>
        <v/>
      </c>
      <c r="CZ10" s="531" t="str">
        <f>IF(AND('Result Entry'!$ES16="Passed",$AZ10=CZ$2),'Result Entry'!$ER16,IF($AZ10=CZ$2,'Result Entry'!$ES16,""))</f>
        <v/>
      </c>
      <c r="DA10" s="531" t="str">
        <f>IF(AND('Result Entry'!$ES16="Passed",$AZ10=DA$2),'Result Entry'!$ER16,IF($AZ10=DA$2,'Result Entry'!$ES16,""))</f>
        <v/>
      </c>
      <c r="DB10" s="531" t="str">
        <f>IF(AND('Result Entry'!$ES16="Passed",$AZ10=DB$2),'Result Entry'!$ER16,IF($AZ10=DB$2,'Result Entry'!$ES16,""))</f>
        <v/>
      </c>
    </row>
    <row r="11" spans="1:106" s="263" customFormat="1" ht="24" customHeight="1">
      <c r="A11" s="530"/>
      <c r="B11" s="264">
        <v>5</v>
      </c>
      <c r="C11" s="265" t="s">
        <v>129</v>
      </c>
      <c r="D11" s="266">
        <f t="shared" si="43"/>
        <v>0</v>
      </c>
      <c r="E11" s="267">
        <f t="shared" si="37"/>
        <v>0</v>
      </c>
      <c r="F11" s="267">
        <f t="shared" si="37"/>
        <v>0</v>
      </c>
      <c r="G11" s="267">
        <f t="shared" si="37"/>
        <v>0</v>
      </c>
      <c r="H11" s="267">
        <f t="shared" si="37"/>
        <v>0</v>
      </c>
      <c r="I11" s="267">
        <f t="shared" si="37"/>
        <v>0</v>
      </c>
      <c r="J11" s="268">
        <f t="shared" si="44"/>
        <v>0</v>
      </c>
      <c r="K11" s="266">
        <f t="shared" si="45"/>
        <v>0</v>
      </c>
      <c r="L11" s="267">
        <f t="shared" si="38"/>
        <v>0</v>
      </c>
      <c r="M11" s="267">
        <f t="shared" si="38"/>
        <v>0</v>
      </c>
      <c r="N11" s="267">
        <f t="shared" si="38"/>
        <v>0</v>
      </c>
      <c r="O11" s="267">
        <f t="shared" si="38"/>
        <v>0</v>
      </c>
      <c r="P11" s="267">
        <f t="shared" si="38"/>
        <v>0</v>
      </c>
      <c r="Q11" s="269">
        <f t="shared" si="46"/>
        <v>0</v>
      </c>
      <c r="R11" s="266">
        <f t="shared" si="47"/>
        <v>0</v>
      </c>
      <c r="S11" s="267">
        <f t="shared" si="39"/>
        <v>0</v>
      </c>
      <c r="T11" s="267">
        <f t="shared" si="39"/>
        <v>0</v>
      </c>
      <c r="U11" s="267">
        <f t="shared" si="39"/>
        <v>0</v>
      </c>
      <c r="V11" s="267">
        <f t="shared" si="39"/>
        <v>0</v>
      </c>
      <c r="W11" s="267">
        <f t="shared" si="39"/>
        <v>0</v>
      </c>
      <c r="X11" s="270">
        <f t="shared" si="48"/>
        <v>0</v>
      </c>
      <c r="Y11" s="266">
        <f t="shared" si="49"/>
        <v>0</v>
      </c>
      <c r="Z11" s="267">
        <f t="shared" si="40"/>
        <v>0</v>
      </c>
      <c r="AA11" s="267">
        <f t="shared" si="40"/>
        <v>0</v>
      </c>
      <c r="AB11" s="267">
        <f t="shared" si="40"/>
        <v>0</v>
      </c>
      <c r="AC11" s="267">
        <f t="shared" si="40"/>
        <v>0</v>
      </c>
      <c r="AD11" s="267">
        <f t="shared" si="40"/>
        <v>0</v>
      </c>
      <c r="AE11" s="270">
        <f t="shared" si="50"/>
        <v>0</v>
      </c>
      <c r="AF11" s="257">
        <f t="shared" ref="AF11:AK11" si="59">CE107</f>
        <v>0</v>
      </c>
      <c r="AG11" s="258">
        <f t="shared" si="59"/>
        <v>0</v>
      </c>
      <c r="AH11" s="258">
        <f t="shared" si="59"/>
        <v>0</v>
      </c>
      <c r="AI11" s="258">
        <f t="shared" si="59"/>
        <v>0</v>
      </c>
      <c r="AJ11" s="258">
        <f t="shared" si="59"/>
        <v>0</v>
      </c>
      <c r="AK11" s="258">
        <f t="shared" si="59"/>
        <v>0</v>
      </c>
      <c r="AL11" s="271">
        <f t="shared" si="52"/>
        <v>0</v>
      </c>
      <c r="AM11" s="257">
        <f t="shared" ref="AM11:AR11" si="60">CK107</f>
        <v>0</v>
      </c>
      <c r="AN11" s="258">
        <f t="shared" si="60"/>
        <v>0</v>
      </c>
      <c r="AO11" s="258">
        <f t="shared" si="60"/>
        <v>0</v>
      </c>
      <c r="AP11" s="258">
        <f t="shared" si="60"/>
        <v>0</v>
      </c>
      <c r="AQ11" s="258">
        <f t="shared" si="60"/>
        <v>0</v>
      </c>
      <c r="AR11" s="258">
        <f t="shared" si="60"/>
        <v>0</v>
      </c>
      <c r="AS11" s="271">
        <f t="shared" si="54"/>
        <v>0</v>
      </c>
      <c r="AT11" s="1452"/>
      <c r="AY11" s="252">
        <f t="shared" si="36"/>
        <v>0</v>
      </c>
      <c r="AZ11" s="252">
        <f>'Result Entry'!F17</f>
        <v>0</v>
      </c>
      <c r="BA11" s="502" t="str">
        <f>'Result Sheet 9'!V15</f>
        <v/>
      </c>
      <c r="BB11" s="502" t="str">
        <f>'Result Sheet 9'!AH15</f>
        <v/>
      </c>
      <c r="BC11" s="502" t="str">
        <f>'Result Sheet 9'!AT15</f>
        <v/>
      </c>
      <c r="BD11" s="502" t="str">
        <f>'Result Sheet 9'!BF15</f>
        <v/>
      </c>
      <c r="BE11" s="502" t="str">
        <f>'Result Sheet 9'!BR15</f>
        <v/>
      </c>
      <c r="BF11" s="295" t="str">
        <f>'Result Sheet 9'!CD15</f>
        <v/>
      </c>
      <c r="BG11" s="297">
        <f t="shared" si="0"/>
        <v>0</v>
      </c>
      <c r="BH11" s="252">
        <f t="shared" si="1"/>
        <v>0</v>
      </c>
      <c r="BI11" s="252">
        <f t="shared" si="2"/>
        <v>0</v>
      </c>
      <c r="BJ11" s="252">
        <f t="shared" si="3"/>
        <v>0</v>
      </c>
      <c r="BK11" s="252">
        <f t="shared" si="4"/>
        <v>0</v>
      </c>
      <c r="BL11" s="295">
        <f t="shared" si="5"/>
        <v>0</v>
      </c>
      <c r="BM11" s="297">
        <f t="shared" si="6"/>
        <v>0</v>
      </c>
      <c r="BN11" s="252">
        <f t="shared" si="7"/>
        <v>0</v>
      </c>
      <c r="BO11" s="252">
        <f t="shared" si="8"/>
        <v>0</v>
      </c>
      <c r="BP11" s="252">
        <f t="shared" si="9"/>
        <v>0</v>
      </c>
      <c r="BQ11" s="252">
        <f t="shared" si="10"/>
        <v>0</v>
      </c>
      <c r="BR11" s="271">
        <f t="shared" si="11"/>
        <v>0</v>
      </c>
      <c r="BS11" s="297">
        <f t="shared" si="12"/>
        <v>0</v>
      </c>
      <c r="BT11" s="252">
        <f t="shared" si="13"/>
        <v>0</v>
      </c>
      <c r="BU11" s="252">
        <f t="shared" si="14"/>
        <v>0</v>
      </c>
      <c r="BV11" s="252">
        <f t="shared" si="15"/>
        <v>0</v>
      </c>
      <c r="BW11" s="252">
        <f t="shared" si="16"/>
        <v>0</v>
      </c>
      <c r="BX11" s="295">
        <f t="shared" si="17"/>
        <v>0</v>
      </c>
      <c r="BY11" s="297">
        <f t="shared" si="18"/>
        <v>0</v>
      </c>
      <c r="BZ11" s="252">
        <f t="shared" si="19"/>
        <v>0</v>
      </c>
      <c r="CA11" s="252">
        <f t="shared" si="20"/>
        <v>0</v>
      </c>
      <c r="CB11" s="252">
        <f t="shared" si="21"/>
        <v>0</v>
      </c>
      <c r="CC11" s="252">
        <f t="shared" si="22"/>
        <v>0</v>
      </c>
      <c r="CD11" s="271">
        <f t="shared" si="23"/>
        <v>0</v>
      </c>
      <c r="CE11" s="297">
        <f t="shared" si="24"/>
        <v>0</v>
      </c>
      <c r="CF11" s="252">
        <f t="shared" si="25"/>
        <v>0</v>
      </c>
      <c r="CG11" s="252">
        <f t="shared" si="26"/>
        <v>0</v>
      </c>
      <c r="CH11" s="252">
        <f t="shared" si="27"/>
        <v>0</v>
      </c>
      <c r="CI11" s="252">
        <f t="shared" si="28"/>
        <v>0</v>
      </c>
      <c r="CJ11" s="271">
        <f t="shared" si="29"/>
        <v>0</v>
      </c>
      <c r="CK11" s="297">
        <f t="shared" si="30"/>
        <v>0</v>
      </c>
      <c r="CL11" s="252">
        <f t="shared" si="31"/>
        <v>0</v>
      </c>
      <c r="CM11" s="252">
        <f t="shared" si="32"/>
        <v>0</v>
      </c>
      <c r="CN11" s="252">
        <f t="shared" si="33"/>
        <v>0</v>
      </c>
      <c r="CO11" s="252">
        <f t="shared" si="34"/>
        <v>0</v>
      </c>
      <c r="CP11" s="271">
        <f t="shared" si="35"/>
        <v>0</v>
      </c>
      <c r="CQ11" s="296">
        <f>IF(AZ11=CQ$2,'Result Entry'!G17,0)</f>
        <v>0</v>
      </c>
      <c r="CR11" s="252">
        <f>IF(AZ11=CR$2,'Result Entry'!G17,0)</f>
        <v>0</v>
      </c>
      <c r="CS11" s="252">
        <f>IF(AZ11=CS$2,'Result Entry'!G17,0)</f>
        <v>0</v>
      </c>
      <c r="CT11" s="252">
        <f>IF(AZ11=CT$2,'Result Entry'!G17,0)</f>
        <v>0</v>
      </c>
      <c r="CU11" s="252">
        <f>IF(AZ11=CU$2,'Result Entry'!G17,0)</f>
        <v>0</v>
      </c>
      <c r="CV11" s="252">
        <f>IF(AZ11=CV$2,'Result Entry'!G17,0)</f>
        <v>0</v>
      </c>
      <c r="CW11" s="531" t="str">
        <f>IF(AND('Result Entry'!ES17="Passed",AZ11=CW$2),'Result Entry'!ER17,IF(AZ11=CW$2,'Result Entry'!ES17,""))</f>
        <v/>
      </c>
      <c r="CX11" s="531" t="str">
        <f>IF(AND('Result Entry'!$ES17="Passed",$AZ11=CX$2),'Result Entry'!$ER17,IF($AZ11=CX$2,'Result Entry'!$ES17,""))</f>
        <v/>
      </c>
      <c r="CY11" s="531" t="str">
        <f>IF(AND('Result Entry'!$ES17="Passed",$AZ11=CY$2),'Result Entry'!$ER17,IF($AZ11=CY$2,'Result Entry'!$ES17,""))</f>
        <v/>
      </c>
      <c r="CZ11" s="531" t="str">
        <f>IF(AND('Result Entry'!$ES17="Passed",$AZ11=CZ$2),'Result Entry'!$ER17,IF($AZ11=CZ$2,'Result Entry'!$ES17,""))</f>
        <v/>
      </c>
      <c r="DA11" s="531" t="str">
        <f>IF(AND('Result Entry'!$ES17="Passed",$AZ11=DA$2),'Result Entry'!$ER17,IF($AZ11=DA$2,'Result Entry'!$ES17,""))</f>
        <v/>
      </c>
      <c r="DB11" s="531" t="str">
        <f>IF(AND('Result Entry'!$ES17="Passed",$AZ11=DB$2),'Result Entry'!$ER17,IF($AZ11=DB$2,'Result Entry'!$ES17,""))</f>
        <v/>
      </c>
    </row>
    <row r="12" spans="1:106" s="263" customFormat="1" ht="24" customHeight="1">
      <c r="A12" s="530"/>
      <c r="B12" s="264">
        <v>6</v>
      </c>
      <c r="C12" s="265" t="s">
        <v>198</v>
      </c>
      <c r="D12" s="266">
        <f t="shared" si="43"/>
        <v>1</v>
      </c>
      <c r="E12" s="267">
        <f t="shared" si="37"/>
        <v>0</v>
      </c>
      <c r="F12" s="267">
        <f t="shared" si="37"/>
        <v>0</v>
      </c>
      <c r="G12" s="267">
        <f t="shared" si="37"/>
        <v>0</v>
      </c>
      <c r="H12" s="267">
        <f t="shared" si="37"/>
        <v>0</v>
      </c>
      <c r="I12" s="267">
        <f t="shared" si="37"/>
        <v>0</v>
      </c>
      <c r="J12" s="268">
        <f t="shared" si="44"/>
        <v>1</v>
      </c>
      <c r="K12" s="266">
        <f t="shared" si="45"/>
        <v>1</v>
      </c>
      <c r="L12" s="267">
        <f t="shared" si="38"/>
        <v>0</v>
      </c>
      <c r="M12" s="267">
        <f t="shared" si="38"/>
        <v>0</v>
      </c>
      <c r="N12" s="267">
        <f t="shared" si="38"/>
        <v>0</v>
      </c>
      <c r="O12" s="267">
        <f t="shared" si="38"/>
        <v>0</v>
      </c>
      <c r="P12" s="267">
        <f t="shared" si="38"/>
        <v>0</v>
      </c>
      <c r="Q12" s="269">
        <f t="shared" si="46"/>
        <v>1</v>
      </c>
      <c r="R12" s="266">
        <f t="shared" si="47"/>
        <v>1</v>
      </c>
      <c r="S12" s="267">
        <f t="shared" si="39"/>
        <v>0</v>
      </c>
      <c r="T12" s="267">
        <f t="shared" si="39"/>
        <v>0</v>
      </c>
      <c r="U12" s="267">
        <f t="shared" si="39"/>
        <v>0</v>
      </c>
      <c r="V12" s="267">
        <f t="shared" si="39"/>
        <v>0</v>
      </c>
      <c r="W12" s="267">
        <f t="shared" si="39"/>
        <v>0</v>
      </c>
      <c r="X12" s="270">
        <f t="shared" si="48"/>
        <v>1</v>
      </c>
      <c r="Y12" s="266">
        <f t="shared" si="49"/>
        <v>1</v>
      </c>
      <c r="Z12" s="267">
        <f t="shared" si="40"/>
        <v>0</v>
      </c>
      <c r="AA12" s="267">
        <f t="shared" si="40"/>
        <v>0</v>
      </c>
      <c r="AB12" s="267">
        <f t="shared" si="40"/>
        <v>0</v>
      </c>
      <c r="AC12" s="267">
        <f t="shared" si="40"/>
        <v>0</v>
      </c>
      <c r="AD12" s="267">
        <f t="shared" si="40"/>
        <v>0</v>
      </c>
      <c r="AE12" s="270">
        <f t="shared" si="50"/>
        <v>1</v>
      </c>
      <c r="AF12" s="257">
        <f t="shared" ref="AF12:AK12" si="61">CE108</f>
        <v>1</v>
      </c>
      <c r="AG12" s="258">
        <f t="shared" si="61"/>
        <v>0</v>
      </c>
      <c r="AH12" s="258">
        <f t="shared" si="61"/>
        <v>0</v>
      </c>
      <c r="AI12" s="258">
        <f t="shared" si="61"/>
        <v>0</v>
      </c>
      <c r="AJ12" s="258">
        <f t="shared" si="61"/>
        <v>0</v>
      </c>
      <c r="AK12" s="258">
        <f t="shared" si="61"/>
        <v>0</v>
      </c>
      <c r="AL12" s="271">
        <f t="shared" si="52"/>
        <v>1</v>
      </c>
      <c r="AM12" s="257">
        <f t="shared" ref="AM12:AR12" si="62">CK108</f>
        <v>1</v>
      </c>
      <c r="AN12" s="258">
        <f t="shared" si="62"/>
        <v>0</v>
      </c>
      <c r="AO12" s="258">
        <f t="shared" si="62"/>
        <v>0</v>
      </c>
      <c r="AP12" s="258">
        <f t="shared" si="62"/>
        <v>0</v>
      </c>
      <c r="AQ12" s="258">
        <f t="shared" si="62"/>
        <v>0</v>
      </c>
      <c r="AR12" s="258">
        <f t="shared" si="62"/>
        <v>0</v>
      </c>
      <c r="AS12" s="271">
        <f t="shared" si="54"/>
        <v>1</v>
      </c>
      <c r="AT12" s="1452"/>
      <c r="AY12" s="252">
        <f t="shared" si="36"/>
        <v>0</v>
      </c>
      <c r="AZ12" s="252">
        <f>'Result Entry'!F18</f>
        <v>0</v>
      </c>
      <c r="BA12" s="502" t="str">
        <f>'Result Sheet 9'!V16</f>
        <v/>
      </c>
      <c r="BB12" s="502" t="str">
        <f>'Result Sheet 9'!AH16</f>
        <v/>
      </c>
      <c r="BC12" s="502" t="str">
        <f>'Result Sheet 9'!AT16</f>
        <v/>
      </c>
      <c r="BD12" s="502" t="str">
        <f>'Result Sheet 9'!BF16</f>
        <v/>
      </c>
      <c r="BE12" s="502" t="str">
        <f>'Result Sheet 9'!BR16</f>
        <v/>
      </c>
      <c r="BF12" s="295" t="str">
        <f>'Result Sheet 9'!CD16</f>
        <v/>
      </c>
      <c r="BG12" s="297">
        <f t="shared" si="0"/>
        <v>0</v>
      </c>
      <c r="BH12" s="252">
        <f t="shared" si="1"/>
        <v>0</v>
      </c>
      <c r="BI12" s="252">
        <f t="shared" si="2"/>
        <v>0</v>
      </c>
      <c r="BJ12" s="252">
        <f t="shared" si="3"/>
        <v>0</v>
      </c>
      <c r="BK12" s="252">
        <f t="shared" si="4"/>
        <v>0</v>
      </c>
      <c r="BL12" s="295">
        <f t="shared" si="5"/>
        <v>0</v>
      </c>
      <c r="BM12" s="297">
        <f t="shared" si="6"/>
        <v>0</v>
      </c>
      <c r="BN12" s="252">
        <f t="shared" si="7"/>
        <v>0</v>
      </c>
      <c r="BO12" s="252">
        <f t="shared" si="8"/>
        <v>0</v>
      </c>
      <c r="BP12" s="252">
        <f t="shared" si="9"/>
        <v>0</v>
      </c>
      <c r="BQ12" s="252">
        <f t="shared" si="10"/>
        <v>0</v>
      </c>
      <c r="BR12" s="271">
        <f t="shared" si="11"/>
        <v>0</v>
      </c>
      <c r="BS12" s="297">
        <f t="shared" si="12"/>
        <v>0</v>
      </c>
      <c r="BT12" s="252">
        <f t="shared" si="13"/>
        <v>0</v>
      </c>
      <c r="BU12" s="252">
        <f t="shared" si="14"/>
        <v>0</v>
      </c>
      <c r="BV12" s="252">
        <f t="shared" si="15"/>
        <v>0</v>
      </c>
      <c r="BW12" s="252">
        <f t="shared" si="16"/>
        <v>0</v>
      </c>
      <c r="BX12" s="295">
        <f t="shared" si="17"/>
        <v>0</v>
      </c>
      <c r="BY12" s="297">
        <f t="shared" si="18"/>
        <v>0</v>
      </c>
      <c r="BZ12" s="252">
        <f t="shared" si="19"/>
        <v>0</v>
      </c>
      <c r="CA12" s="252">
        <f t="shared" si="20"/>
        <v>0</v>
      </c>
      <c r="CB12" s="252">
        <f t="shared" si="21"/>
        <v>0</v>
      </c>
      <c r="CC12" s="252">
        <f t="shared" si="22"/>
        <v>0</v>
      </c>
      <c r="CD12" s="271">
        <f t="shared" si="23"/>
        <v>0</v>
      </c>
      <c r="CE12" s="297">
        <f t="shared" si="24"/>
        <v>0</v>
      </c>
      <c r="CF12" s="252">
        <f t="shared" si="25"/>
        <v>0</v>
      </c>
      <c r="CG12" s="252">
        <f t="shared" si="26"/>
        <v>0</v>
      </c>
      <c r="CH12" s="252">
        <f t="shared" si="27"/>
        <v>0</v>
      </c>
      <c r="CI12" s="252">
        <f t="shared" si="28"/>
        <v>0</v>
      </c>
      <c r="CJ12" s="271">
        <f t="shared" si="29"/>
        <v>0</v>
      </c>
      <c r="CK12" s="297">
        <f t="shared" si="30"/>
        <v>0</v>
      </c>
      <c r="CL12" s="252">
        <f t="shared" si="31"/>
        <v>0</v>
      </c>
      <c r="CM12" s="252">
        <f t="shared" si="32"/>
        <v>0</v>
      </c>
      <c r="CN12" s="252">
        <f t="shared" si="33"/>
        <v>0</v>
      </c>
      <c r="CO12" s="252">
        <f t="shared" si="34"/>
        <v>0</v>
      </c>
      <c r="CP12" s="271">
        <f t="shared" si="35"/>
        <v>0</v>
      </c>
      <c r="CQ12" s="296">
        <f>IF(AZ12=CQ$2,'Result Entry'!G18,0)</f>
        <v>0</v>
      </c>
      <c r="CR12" s="252">
        <f>IF(AZ12=CR$2,'Result Entry'!G18,0)</f>
        <v>0</v>
      </c>
      <c r="CS12" s="252">
        <f>IF(AZ12=CS$2,'Result Entry'!G18,0)</f>
        <v>0</v>
      </c>
      <c r="CT12" s="252">
        <f>IF(AZ12=CT$2,'Result Entry'!G18,0)</f>
        <v>0</v>
      </c>
      <c r="CU12" s="252">
        <f>IF(AZ12=CU$2,'Result Entry'!G18,0)</f>
        <v>0</v>
      </c>
      <c r="CV12" s="252">
        <f>IF(AZ12=CV$2,'Result Entry'!G18,0)</f>
        <v>0</v>
      </c>
      <c r="CW12" s="531" t="str">
        <f>IF(AND('Result Entry'!ES18="Passed",AZ12=CW$2),'Result Entry'!ER18,IF(AZ12=CW$2,'Result Entry'!ES18,""))</f>
        <v/>
      </c>
      <c r="CX12" s="531" t="str">
        <f>IF(AND('Result Entry'!$ES18="Passed",$AZ12=CX$2),'Result Entry'!$ER18,IF($AZ12=CX$2,'Result Entry'!$ES18,""))</f>
        <v/>
      </c>
      <c r="CY12" s="531" t="str">
        <f>IF(AND('Result Entry'!$ES18="Passed",$AZ12=CY$2),'Result Entry'!$ER18,IF($AZ12=CY$2,'Result Entry'!$ES18,""))</f>
        <v/>
      </c>
      <c r="CZ12" s="531" t="str">
        <f>IF(AND('Result Entry'!$ES18="Passed",$AZ12=CZ$2),'Result Entry'!$ER18,IF($AZ12=CZ$2,'Result Entry'!$ES18,""))</f>
        <v/>
      </c>
      <c r="DA12" s="531" t="str">
        <f>IF(AND('Result Entry'!$ES18="Passed",$AZ12=DA$2),'Result Entry'!$ER18,IF($AZ12=DA$2,'Result Entry'!$ES18,""))</f>
        <v/>
      </c>
      <c r="DB12" s="531" t="str">
        <f>IF(AND('Result Entry'!$ES18="Passed",$AZ12=DB$2),'Result Entry'!$ER18,IF($AZ12=DB$2,'Result Entry'!$ES18,""))</f>
        <v/>
      </c>
    </row>
    <row r="13" spans="1:106" s="263" customFormat="1" ht="24" customHeight="1">
      <c r="A13" s="530"/>
      <c r="B13" s="272">
        <v>7</v>
      </c>
      <c r="C13" s="273" t="s">
        <v>130</v>
      </c>
      <c r="D13" s="266">
        <f>$D27</f>
        <v>0</v>
      </c>
      <c r="E13" s="267">
        <f>$I27</f>
        <v>0</v>
      </c>
      <c r="F13" s="267">
        <f>$N27</f>
        <v>1</v>
      </c>
      <c r="G13" s="267">
        <f>$S27</f>
        <v>0</v>
      </c>
      <c r="H13" s="267">
        <f>$X27</f>
        <v>0</v>
      </c>
      <c r="I13" s="267">
        <f>$AC27</f>
        <v>0</v>
      </c>
      <c r="J13" s="566">
        <f t="shared" si="44"/>
        <v>1</v>
      </c>
      <c r="K13" s="266">
        <f>$D27</f>
        <v>0</v>
      </c>
      <c r="L13" s="267">
        <f>$I27</f>
        <v>0</v>
      </c>
      <c r="M13" s="267">
        <f>$N27</f>
        <v>1</v>
      </c>
      <c r="N13" s="267">
        <f>$S27</f>
        <v>0</v>
      </c>
      <c r="O13" s="267">
        <f>$X27</f>
        <v>0</v>
      </c>
      <c r="P13" s="267">
        <f>$AC27</f>
        <v>0</v>
      </c>
      <c r="Q13" s="566">
        <f t="shared" ref="Q13" si="63">SUM(K13:P13)</f>
        <v>1</v>
      </c>
      <c r="R13" s="266">
        <f>$D27</f>
        <v>0</v>
      </c>
      <c r="S13" s="267">
        <f>$I27</f>
        <v>0</v>
      </c>
      <c r="T13" s="267">
        <f>$N27</f>
        <v>1</v>
      </c>
      <c r="U13" s="267">
        <f>$S27</f>
        <v>0</v>
      </c>
      <c r="V13" s="267">
        <f>$X27</f>
        <v>0</v>
      </c>
      <c r="W13" s="267">
        <f>$AC27</f>
        <v>0</v>
      </c>
      <c r="X13" s="566">
        <f t="shared" ref="X13" si="64">SUM(R13:W13)</f>
        <v>1</v>
      </c>
      <c r="Y13" s="266">
        <f>$D27</f>
        <v>0</v>
      </c>
      <c r="Z13" s="267">
        <f>$I27</f>
        <v>0</v>
      </c>
      <c r="AA13" s="267">
        <f>$N27</f>
        <v>1</v>
      </c>
      <c r="AB13" s="267">
        <f>$S27</f>
        <v>0</v>
      </c>
      <c r="AC13" s="267">
        <f>$X27</f>
        <v>0</v>
      </c>
      <c r="AD13" s="267">
        <f>$AC27</f>
        <v>0</v>
      </c>
      <c r="AE13" s="566">
        <f t="shared" ref="AE13" si="65">SUM(Y13:AD13)</f>
        <v>1</v>
      </c>
      <c r="AF13" s="266">
        <f>$D27</f>
        <v>0</v>
      </c>
      <c r="AG13" s="267">
        <f>$I27</f>
        <v>0</v>
      </c>
      <c r="AH13" s="267">
        <f>$N27</f>
        <v>1</v>
      </c>
      <c r="AI13" s="267">
        <f>$S27</f>
        <v>0</v>
      </c>
      <c r="AJ13" s="267">
        <f>$X27</f>
        <v>0</v>
      </c>
      <c r="AK13" s="267">
        <f>$AC27</f>
        <v>0</v>
      </c>
      <c r="AL13" s="566">
        <f t="shared" ref="AL13" si="66">SUM(AF13:AK13)</f>
        <v>1</v>
      </c>
      <c r="AM13" s="266">
        <f>$D27</f>
        <v>0</v>
      </c>
      <c r="AN13" s="267">
        <f>$I27</f>
        <v>0</v>
      </c>
      <c r="AO13" s="267">
        <f>$N27</f>
        <v>1</v>
      </c>
      <c r="AP13" s="267">
        <f>$S27</f>
        <v>0</v>
      </c>
      <c r="AQ13" s="267">
        <f>$X27</f>
        <v>0</v>
      </c>
      <c r="AR13" s="267">
        <f>$AC27</f>
        <v>0</v>
      </c>
      <c r="AS13" s="565">
        <f t="shared" ref="AS13" si="67">SUM(AM13:AR13)</f>
        <v>1</v>
      </c>
      <c r="AT13" s="1452"/>
      <c r="AY13" s="252">
        <f t="shared" si="36"/>
        <v>0</v>
      </c>
      <c r="AZ13" s="252">
        <f>'Result Entry'!F19</f>
        <v>0</v>
      </c>
      <c r="BA13" s="502" t="str">
        <f>'Result Sheet 9'!V17</f>
        <v/>
      </c>
      <c r="BB13" s="502" t="str">
        <f>'Result Sheet 9'!AH17</f>
        <v/>
      </c>
      <c r="BC13" s="502" t="str">
        <f>'Result Sheet 9'!AT17</f>
        <v/>
      </c>
      <c r="BD13" s="502" t="str">
        <f>'Result Sheet 9'!BF17</f>
        <v/>
      </c>
      <c r="BE13" s="502" t="str">
        <f>'Result Sheet 9'!BR17</f>
        <v/>
      </c>
      <c r="BF13" s="295" t="str">
        <f>'Result Sheet 9'!CD17</f>
        <v/>
      </c>
      <c r="BG13" s="297">
        <f t="shared" si="0"/>
        <v>0</v>
      </c>
      <c r="BH13" s="252">
        <f t="shared" si="1"/>
        <v>0</v>
      </c>
      <c r="BI13" s="252">
        <f t="shared" si="2"/>
        <v>0</v>
      </c>
      <c r="BJ13" s="252">
        <f t="shared" si="3"/>
        <v>0</v>
      </c>
      <c r="BK13" s="252">
        <f t="shared" si="4"/>
        <v>0</v>
      </c>
      <c r="BL13" s="295">
        <f t="shared" si="5"/>
        <v>0</v>
      </c>
      <c r="BM13" s="297">
        <f t="shared" si="6"/>
        <v>0</v>
      </c>
      <c r="BN13" s="252">
        <f t="shared" si="7"/>
        <v>0</v>
      </c>
      <c r="BO13" s="252">
        <f t="shared" si="8"/>
        <v>0</v>
      </c>
      <c r="BP13" s="252">
        <f t="shared" si="9"/>
        <v>0</v>
      </c>
      <c r="BQ13" s="252">
        <f t="shared" si="10"/>
        <v>0</v>
      </c>
      <c r="BR13" s="271">
        <f t="shared" si="11"/>
        <v>0</v>
      </c>
      <c r="BS13" s="297">
        <f t="shared" si="12"/>
        <v>0</v>
      </c>
      <c r="BT13" s="252">
        <f t="shared" si="13"/>
        <v>0</v>
      </c>
      <c r="BU13" s="252">
        <f t="shared" si="14"/>
        <v>0</v>
      </c>
      <c r="BV13" s="252">
        <f t="shared" si="15"/>
        <v>0</v>
      </c>
      <c r="BW13" s="252">
        <f t="shared" si="16"/>
        <v>0</v>
      </c>
      <c r="BX13" s="295">
        <f t="shared" si="17"/>
        <v>0</v>
      </c>
      <c r="BY13" s="297">
        <f t="shared" si="18"/>
        <v>0</v>
      </c>
      <c r="BZ13" s="252">
        <f t="shared" si="19"/>
        <v>0</v>
      </c>
      <c r="CA13" s="252">
        <f t="shared" si="20"/>
        <v>0</v>
      </c>
      <c r="CB13" s="252">
        <f t="shared" si="21"/>
        <v>0</v>
      </c>
      <c r="CC13" s="252">
        <f t="shared" si="22"/>
        <v>0</v>
      </c>
      <c r="CD13" s="271">
        <f t="shared" si="23"/>
        <v>0</v>
      </c>
      <c r="CE13" s="297">
        <f t="shared" si="24"/>
        <v>0</v>
      </c>
      <c r="CF13" s="252">
        <f t="shared" si="25"/>
        <v>0</v>
      </c>
      <c r="CG13" s="252">
        <f t="shared" si="26"/>
        <v>0</v>
      </c>
      <c r="CH13" s="252">
        <f t="shared" si="27"/>
        <v>0</v>
      </c>
      <c r="CI13" s="252">
        <f t="shared" si="28"/>
        <v>0</v>
      </c>
      <c r="CJ13" s="271">
        <f t="shared" si="29"/>
        <v>0</v>
      </c>
      <c r="CK13" s="297">
        <f t="shared" si="30"/>
        <v>0</v>
      </c>
      <c r="CL13" s="252">
        <f t="shared" si="31"/>
        <v>0</v>
      </c>
      <c r="CM13" s="252">
        <f t="shared" si="32"/>
        <v>0</v>
      </c>
      <c r="CN13" s="252">
        <f t="shared" si="33"/>
        <v>0</v>
      </c>
      <c r="CO13" s="252">
        <f t="shared" si="34"/>
        <v>0</v>
      </c>
      <c r="CP13" s="271">
        <f t="shared" si="35"/>
        <v>0</v>
      </c>
      <c r="CQ13" s="296">
        <f>IF(AZ13=CQ$2,'Result Entry'!G19,0)</f>
        <v>0</v>
      </c>
      <c r="CR13" s="252">
        <f>IF(AZ13=CR$2,'Result Entry'!G19,0)</f>
        <v>0</v>
      </c>
      <c r="CS13" s="252">
        <f>IF(AZ13=CS$2,'Result Entry'!G19,0)</f>
        <v>0</v>
      </c>
      <c r="CT13" s="252">
        <f>IF(AZ13=CT$2,'Result Entry'!G19,0)</f>
        <v>0</v>
      </c>
      <c r="CU13" s="252">
        <f>IF(AZ13=CU$2,'Result Entry'!G19,0)</f>
        <v>0</v>
      </c>
      <c r="CV13" s="252">
        <f>IF(AZ13=CV$2,'Result Entry'!G19,0)</f>
        <v>0</v>
      </c>
      <c r="CW13" s="531" t="str">
        <f>IF(AND('Result Entry'!ES19="Passed",AZ13=CW$2),'Result Entry'!ER19,IF(AZ13=CW$2,'Result Entry'!ES19,""))</f>
        <v/>
      </c>
      <c r="CX13" s="531" t="str">
        <f>IF(AND('Result Entry'!$ES19="Passed",$AZ13=CX$2),'Result Entry'!$ER19,IF($AZ13=CX$2,'Result Entry'!$ES19,""))</f>
        <v/>
      </c>
      <c r="CY13" s="531" t="str">
        <f>IF(AND('Result Entry'!$ES19="Passed",$AZ13=CY$2),'Result Entry'!$ER19,IF($AZ13=CY$2,'Result Entry'!$ES19,""))</f>
        <v/>
      </c>
      <c r="CZ13" s="531" t="str">
        <f>IF(AND('Result Entry'!$ES19="Passed",$AZ13=CZ$2),'Result Entry'!$ER19,IF($AZ13=CZ$2,'Result Entry'!$ES19,""))</f>
        <v/>
      </c>
      <c r="DA13" s="531" t="str">
        <f>IF(AND('Result Entry'!$ES19="Passed",$AZ13=DA$2),'Result Entry'!$ER19,IF($AZ13=DA$2,'Result Entry'!$ES19,""))</f>
        <v/>
      </c>
      <c r="DB13" s="531" t="str">
        <f>IF(AND('Result Entry'!$ES19="Passed",$AZ13=DB$2),'Result Entry'!$ER19,IF($AZ13=DB$2,'Result Entry'!$ES19,""))</f>
        <v/>
      </c>
    </row>
    <row r="14" spans="1:106" s="263" customFormat="1" ht="26.25" customHeight="1" thickBot="1">
      <c r="A14" s="530"/>
      <c r="B14" s="272"/>
      <c r="C14" s="273"/>
      <c r="D14" s="567"/>
      <c r="E14" s="568"/>
      <c r="F14" s="568"/>
      <c r="G14" s="568"/>
      <c r="H14" s="568"/>
      <c r="I14" s="568"/>
      <c r="J14" s="259"/>
      <c r="K14" s="567"/>
      <c r="L14" s="568"/>
      <c r="M14" s="568"/>
      <c r="N14" s="568"/>
      <c r="O14" s="568"/>
      <c r="P14" s="568"/>
      <c r="Q14" s="569"/>
      <c r="R14" s="567"/>
      <c r="S14" s="568"/>
      <c r="T14" s="568"/>
      <c r="U14" s="568"/>
      <c r="V14" s="568"/>
      <c r="W14" s="568"/>
      <c r="X14" s="570"/>
      <c r="Y14" s="567"/>
      <c r="Z14" s="568"/>
      <c r="AA14" s="568"/>
      <c r="AB14" s="568"/>
      <c r="AC14" s="568"/>
      <c r="AD14" s="568"/>
      <c r="AE14" s="570"/>
      <c r="AF14" s="257"/>
      <c r="AG14" s="258"/>
      <c r="AH14" s="258"/>
      <c r="AI14" s="258"/>
      <c r="AJ14" s="258"/>
      <c r="AK14" s="258"/>
      <c r="AL14" s="571"/>
      <c r="AM14" s="257"/>
      <c r="AN14" s="258"/>
      <c r="AO14" s="258"/>
      <c r="AP14" s="258"/>
      <c r="AQ14" s="258"/>
      <c r="AR14" s="258"/>
      <c r="AS14" s="571"/>
      <c r="AT14" s="1452"/>
      <c r="AY14" s="252">
        <f t="shared" si="36"/>
        <v>0</v>
      </c>
      <c r="AZ14" s="252">
        <f>'Result Entry'!F20</f>
        <v>0</v>
      </c>
      <c r="BA14" s="502" t="str">
        <f>'Result Sheet 9'!V18</f>
        <v/>
      </c>
      <c r="BB14" s="502" t="str">
        <f>'Result Sheet 9'!AH18</f>
        <v/>
      </c>
      <c r="BC14" s="502" t="str">
        <f>'Result Sheet 9'!AT18</f>
        <v/>
      </c>
      <c r="BD14" s="502" t="str">
        <f>'Result Sheet 9'!BF18</f>
        <v/>
      </c>
      <c r="BE14" s="502" t="str">
        <f>'Result Sheet 9'!BR18</f>
        <v/>
      </c>
      <c r="BF14" s="295" t="str">
        <f>'Result Sheet 9'!CD18</f>
        <v/>
      </c>
      <c r="BG14" s="297">
        <f t="shared" si="0"/>
        <v>0</v>
      </c>
      <c r="BH14" s="252">
        <f t="shared" si="1"/>
        <v>0</v>
      </c>
      <c r="BI14" s="252">
        <f t="shared" si="2"/>
        <v>0</v>
      </c>
      <c r="BJ14" s="252">
        <f t="shared" si="3"/>
        <v>0</v>
      </c>
      <c r="BK14" s="252">
        <f t="shared" si="4"/>
        <v>0</v>
      </c>
      <c r="BL14" s="295">
        <f t="shared" si="5"/>
        <v>0</v>
      </c>
      <c r="BM14" s="297">
        <f t="shared" si="6"/>
        <v>0</v>
      </c>
      <c r="BN14" s="252">
        <f t="shared" si="7"/>
        <v>0</v>
      </c>
      <c r="BO14" s="252">
        <f t="shared" si="8"/>
        <v>0</v>
      </c>
      <c r="BP14" s="252">
        <f t="shared" si="9"/>
        <v>0</v>
      </c>
      <c r="BQ14" s="252">
        <f t="shared" si="10"/>
        <v>0</v>
      </c>
      <c r="BR14" s="271">
        <f t="shared" si="11"/>
        <v>0</v>
      </c>
      <c r="BS14" s="297">
        <f t="shared" si="12"/>
        <v>0</v>
      </c>
      <c r="BT14" s="252">
        <f t="shared" si="13"/>
        <v>0</v>
      </c>
      <c r="BU14" s="252">
        <f t="shared" si="14"/>
        <v>0</v>
      </c>
      <c r="BV14" s="252">
        <f t="shared" si="15"/>
        <v>0</v>
      </c>
      <c r="BW14" s="252">
        <f t="shared" si="16"/>
        <v>0</v>
      </c>
      <c r="BX14" s="295">
        <f t="shared" si="17"/>
        <v>0</v>
      </c>
      <c r="BY14" s="297">
        <f t="shared" si="18"/>
        <v>0</v>
      </c>
      <c r="BZ14" s="252">
        <f t="shared" si="19"/>
        <v>0</v>
      </c>
      <c r="CA14" s="252">
        <f t="shared" si="20"/>
        <v>0</v>
      </c>
      <c r="CB14" s="252">
        <f t="shared" si="21"/>
        <v>0</v>
      </c>
      <c r="CC14" s="252">
        <f t="shared" si="22"/>
        <v>0</v>
      </c>
      <c r="CD14" s="271">
        <f t="shared" si="23"/>
        <v>0</v>
      </c>
      <c r="CE14" s="297">
        <f t="shared" si="24"/>
        <v>0</v>
      </c>
      <c r="CF14" s="252">
        <f t="shared" si="25"/>
        <v>0</v>
      </c>
      <c r="CG14" s="252">
        <f t="shared" si="26"/>
        <v>0</v>
      </c>
      <c r="CH14" s="252">
        <f t="shared" si="27"/>
        <v>0</v>
      </c>
      <c r="CI14" s="252">
        <f t="shared" si="28"/>
        <v>0</v>
      </c>
      <c r="CJ14" s="271">
        <f t="shared" si="29"/>
        <v>0</v>
      </c>
      <c r="CK14" s="297">
        <f t="shared" si="30"/>
        <v>0</v>
      </c>
      <c r="CL14" s="252">
        <f t="shared" si="31"/>
        <v>0</v>
      </c>
      <c r="CM14" s="252">
        <f t="shared" si="32"/>
        <v>0</v>
      </c>
      <c r="CN14" s="252">
        <f t="shared" si="33"/>
        <v>0</v>
      </c>
      <c r="CO14" s="252">
        <f t="shared" si="34"/>
        <v>0</v>
      </c>
      <c r="CP14" s="271">
        <f t="shared" si="35"/>
        <v>0</v>
      </c>
      <c r="CQ14" s="296">
        <f>IF(AZ14=CQ$2,'Result Entry'!G20,0)</f>
        <v>0</v>
      </c>
      <c r="CR14" s="252">
        <f>IF(AZ14=CR$2,'Result Entry'!G20,0)</f>
        <v>0</v>
      </c>
      <c r="CS14" s="252">
        <f>IF(AZ14=CS$2,'Result Entry'!G20,0)</f>
        <v>0</v>
      </c>
      <c r="CT14" s="252">
        <f>IF(AZ14=CT$2,'Result Entry'!G20,0)</f>
        <v>0</v>
      </c>
      <c r="CU14" s="252">
        <f>IF(AZ14=CU$2,'Result Entry'!G20,0)</f>
        <v>0</v>
      </c>
      <c r="CV14" s="252">
        <f>IF(AZ14=CV$2,'Result Entry'!G20,0)</f>
        <v>0</v>
      </c>
      <c r="CW14" s="531" t="str">
        <f>IF(AND('Result Entry'!ES20="Passed",AZ14=CW$2),'Result Entry'!ER20,IF(AZ14=CW$2,'Result Entry'!ES20,""))</f>
        <v/>
      </c>
      <c r="CX14" s="531" t="str">
        <f>IF(AND('Result Entry'!$ES20="Passed",$AZ14=CX$2),'Result Entry'!$ER20,IF($AZ14=CX$2,'Result Entry'!$ES20,""))</f>
        <v/>
      </c>
      <c r="CY14" s="531" t="str">
        <f>IF(AND('Result Entry'!$ES20="Passed",$AZ14=CY$2),'Result Entry'!$ER20,IF($AZ14=CY$2,'Result Entry'!$ES20,""))</f>
        <v/>
      </c>
      <c r="CZ14" s="531" t="str">
        <f>IF(AND('Result Entry'!$ES20="Passed",$AZ14=CZ$2),'Result Entry'!$ER20,IF($AZ14=CZ$2,'Result Entry'!$ES20,""))</f>
        <v/>
      </c>
      <c r="DA14" s="531" t="str">
        <f>IF(AND('Result Entry'!$ES20="Passed",$AZ14=DA$2),'Result Entry'!$ER20,IF($AZ14=DA$2,'Result Entry'!$ES20,""))</f>
        <v/>
      </c>
      <c r="DB14" s="531" t="str">
        <f>IF(AND('Result Entry'!$ES20="Passed",$AZ14=DB$2),'Result Entry'!$ER20,IF($AZ14=DB$2,'Result Entry'!$ES20,""))</f>
        <v/>
      </c>
    </row>
    <row r="15" spans="1:106" ht="41.25" customHeight="1" thickBot="1">
      <c r="B15" s="1384" t="s">
        <v>30</v>
      </c>
      <c r="C15" s="1385"/>
      <c r="D15" s="275">
        <f>SUM(D7:D14)</f>
        <v>1</v>
      </c>
      <c r="E15" s="276">
        <f t="shared" ref="E15:AR15" si="68">SUM(E7:E14)</f>
        <v>0</v>
      </c>
      <c r="F15" s="276">
        <f t="shared" si="68"/>
        <v>1</v>
      </c>
      <c r="G15" s="276">
        <f t="shared" si="68"/>
        <v>0</v>
      </c>
      <c r="H15" s="276">
        <f t="shared" si="68"/>
        <v>0</v>
      </c>
      <c r="I15" s="276">
        <f t="shared" si="68"/>
        <v>0</v>
      </c>
      <c r="J15" s="277">
        <f t="shared" si="68"/>
        <v>2</v>
      </c>
      <c r="K15" s="275">
        <f t="shared" si="68"/>
        <v>1</v>
      </c>
      <c r="L15" s="276">
        <f t="shared" si="68"/>
        <v>0</v>
      </c>
      <c r="M15" s="276">
        <f t="shared" si="68"/>
        <v>1</v>
      </c>
      <c r="N15" s="276">
        <f t="shared" si="68"/>
        <v>0</v>
      </c>
      <c r="O15" s="276">
        <f t="shared" si="68"/>
        <v>0</v>
      </c>
      <c r="P15" s="276">
        <f t="shared" si="68"/>
        <v>0</v>
      </c>
      <c r="Q15" s="278">
        <f t="shared" si="68"/>
        <v>2</v>
      </c>
      <c r="R15" s="275">
        <f t="shared" si="68"/>
        <v>1</v>
      </c>
      <c r="S15" s="276">
        <f t="shared" si="68"/>
        <v>0</v>
      </c>
      <c r="T15" s="276">
        <f t="shared" si="68"/>
        <v>1</v>
      </c>
      <c r="U15" s="276">
        <f t="shared" si="68"/>
        <v>0</v>
      </c>
      <c r="V15" s="276">
        <f t="shared" si="68"/>
        <v>0</v>
      </c>
      <c r="W15" s="276">
        <f t="shared" si="68"/>
        <v>0</v>
      </c>
      <c r="X15" s="278">
        <f t="shared" si="68"/>
        <v>2</v>
      </c>
      <c r="Y15" s="275">
        <f t="shared" si="68"/>
        <v>1</v>
      </c>
      <c r="Z15" s="276">
        <f t="shared" si="68"/>
        <v>0</v>
      </c>
      <c r="AA15" s="276">
        <f t="shared" si="68"/>
        <v>1</v>
      </c>
      <c r="AB15" s="276">
        <f t="shared" si="68"/>
        <v>0</v>
      </c>
      <c r="AC15" s="276">
        <f t="shared" si="68"/>
        <v>0</v>
      </c>
      <c r="AD15" s="276">
        <f t="shared" si="68"/>
        <v>0</v>
      </c>
      <c r="AE15" s="278">
        <f t="shared" si="68"/>
        <v>2</v>
      </c>
      <c r="AF15" s="275">
        <f t="shared" si="68"/>
        <v>1</v>
      </c>
      <c r="AG15" s="276">
        <f t="shared" si="68"/>
        <v>0</v>
      </c>
      <c r="AH15" s="276">
        <f t="shared" si="68"/>
        <v>1</v>
      </c>
      <c r="AI15" s="276">
        <f t="shared" si="68"/>
        <v>0</v>
      </c>
      <c r="AJ15" s="276">
        <f t="shared" si="68"/>
        <v>0</v>
      </c>
      <c r="AK15" s="276">
        <f t="shared" si="68"/>
        <v>0</v>
      </c>
      <c r="AL15" s="279">
        <f t="shared" si="68"/>
        <v>2</v>
      </c>
      <c r="AM15" s="275">
        <f t="shared" si="68"/>
        <v>1</v>
      </c>
      <c r="AN15" s="276">
        <f t="shared" si="68"/>
        <v>0</v>
      </c>
      <c r="AO15" s="276">
        <f t="shared" si="68"/>
        <v>1</v>
      </c>
      <c r="AP15" s="276">
        <f t="shared" si="68"/>
        <v>0</v>
      </c>
      <c r="AQ15" s="276">
        <f t="shared" si="68"/>
        <v>0</v>
      </c>
      <c r="AR15" s="276">
        <f t="shared" si="68"/>
        <v>0</v>
      </c>
      <c r="AS15" s="279">
        <f>SUM(AS7:AS14)</f>
        <v>2</v>
      </c>
      <c r="AT15" s="1452"/>
      <c r="AU15" s="280"/>
      <c r="AV15" s="280"/>
      <c r="AW15" s="280"/>
      <c r="AX15" s="280"/>
      <c r="AY15" s="252">
        <f t="shared" ref="AY15:AY78" si="69">IF(AZ15&gt;0,AY14+1,0)</f>
        <v>0</v>
      </c>
      <c r="AZ15" s="252">
        <f>'Result Entry'!F21</f>
        <v>0</v>
      </c>
      <c r="BA15" s="502" t="str">
        <f>'Result Sheet 9'!V19</f>
        <v/>
      </c>
      <c r="BB15" s="502" t="str">
        <f>'Result Sheet 9'!AH19</f>
        <v/>
      </c>
      <c r="BC15" s="502" t="str">
        <f>'Result Sheet 9'!AT19</f>
        <v/>
      </c>
      <c r="BD15" s="502" t="str">
        <f>'Result Sheet 9'!BF19</f>
        <v/>
      </c>
      <c r="BE15" s="502" t="str">
        <f>'Result Sheet 9'!BR19</f>
        <v/>
      </c>
      <c r="BF15" s="295" t="str">
        <f>'Result Sheet 9'!CD19</f>
        <v/>
      </c>
      <c r="BG15" s="297">
        <f t="shared" si="0"/>
        <v>0</v>
      </c>
      <c r="BH15" s="252">
        <f t="shared" si="1"/>
        <v>0</v>
      </c>
      <c r="BI15" s="252">
        <f t="shared" si="2"/>
        <v>0</v>
      </c>
      <c r="BJ15" s="252">
        <f t="shared" si="3"/>
        <v>0</v>
      </c>
      <c r="BK15" s="252">
        <f t="shared" si="4"/>
        <v>0</v>
      </c>
      <c r="BL15" s="295">
        <f t="shared" si="5"/>
        <v>0</v>
      </c>
      <c r="BM15" s="297">
        <f t="shared" si="6"/>
        <v>0</v>
      </c>
      <c r="BN15" s="252">
        <f t="shared" si="7"/>
        <v>0</v>
      </c>
      <c r="BO15" s="252">
        <f t="shared" si="8"/>
        <v>0</v>
      </c>
      <c r="BP15" s="252">
        <f t="shared" si="9"/>
        <v>0</v>
      </c>
      <c r="BQ15" s="252">
        <f t="shared" si="10"/>
        <v>0</v>
      </c>
      <c r="BR15" s="271">
        <f t="shared" si="11"/>
        <v>0</v>
      </c>
      <c r="BS15" s="297">
        <f t="shared" si="12"/>
        <v>0</v>
      </c>
      <c r="BT15" s="252">
        <f t="shared" si="13"/>
        <v>0</v>
      </c>
      <c r="BU15" s="252">
        <f t="shared" si="14"/>
        <v>0</v>
      </c>
      <c r="BV15" s="252">
        <f t="shared" si="15"/>
        <v>0</v>
      </c>
      <c r="BW15" s="252">
        <f t="shared" si="16"/>
        <v>0</v>
      </c>
      <c r="BX15" s="295">
        <f t="shared" si="17"/>
        <v>0</v>
      </c>
      <c r="BY15" s="297">
        <f t="shared" si="18"/>
        <v>0</v>
      </c>
      <c r="BZ15" s="252">
        <f t="shared" si="19"/>
        <v>0</v>
      </c>
      <c r="CA15" s="252">
        <f t="shared" si="20"/>
        <v>0</v>
      </c>
      <c r="CB15" s="252">
        <f t="shared" si="21"/>
        <v>0</v>
      </c>
      <c r="CC15" s="252">
        <f t="shared" si="22"/>
        <v>0</v>
      </c>
      <c r="CD15" s="271">
        <f t="shared" si="23"/>
        <v>0</v>
      </c>
      <c r="CE15" s="297">
        <f t="shared" si="24"/>
        <v>0</v>
      </c>
      <c r="CF15" s="252">
        <f t="shared" si="25"/>
        <v>0</v>
      </c>
      <c r="CG15" s="252">
        <f t="shared" si="26"/>
        <v>0</v>
      </c>
      <c r="CH15" s="252">
        <f t="shared" si="27"/>
        <v>0</v>
      </c>
      <c r="CI15" s="252">
        <f t="shared" si="28"/>
        <v>0</v>
      </c>
      <c r="CJ15" s="271">
        <f t="shared" si="29"/>
        <v>0</v>
      </c>
      <c r="CK15" s="297">
        <f t="shared" si="30"/>
        <v>0</v>
      </c>
      <c r="CL15" s="252">
        <f t="shared" si="31"/>
        <v>0</v>
      </c>
      <c r="CM15" s="252">
        <f t="shared" si="32"/>
        <v>0</v>
      </c>
      <c r="CN15" s="252">
        <f t="shared" si="33"/>
        <v>0</v>
      </c>
      <c r="CO15" s="252">
        <f t="shared" si="34"/>
        <v>0</v>
      </c>
      <c r="CP15" s="271">
        <f t="shared" si="35"/>
        <v>0</v>
      </c>
      <c r="CQ15" s="296">
        <f>IF(AZ15=CQ$2,'Result Entry'!G21,0)</f>
        <v>0</v>
      </c>
      <c r="CR15" s="252">
        <f>IF(AZ15=CR$2,'Result Entry'!G21,0)</f>
        <v>0</v>
      </c>
      <c r="CS15" s="252">
        <f>IF(AZ15=CS$2,'Result Entry'!G21,0)</f>
        <v>0</v>
      </c>
      <c r="CT15" s="252">
        <f>IF(AZ15=CT$2,'Result Entry'!G21,0)</f>
        <v>0</v>
      </c>
      <c r="CU15" s="252">
        <f>IF(AZ15=CU$2,'Result Entry'!G21,0)</f>
        <v>0</v>
      </c>
      <c r="CV15" s="252">
        <f>IF(AZ15=CV$2,'Result Entry'!G21,0)</f>
        <v>0</v>
      </c>
      <c r="CW15" s="531" t="str">
        <f>IF(AND('Result Entry'!ES21="Passed",AZ15=CW$2),'Result Entry'!ER21,IF(AZ15=CW$2,'Result Entry'!ES21,""))</f>
        <v/>
      </c>
      <c r="CX15" s="531" t="str">
        <f>IF(AND('Result Entry'!$ES21="Passed",$AZ15=CX$2),'Result Entry'!$ER21,IF($AZ15=CX$2,'Result Entry'!$ES21,""))</f>
        <v/>
      </c>
      <c r="CY15" s="531" t="str">
        <f>IF(AND('Result Entry'!$ES21="Passed",$AZ15=CY$2),'Result Entry'!$ER21,IF($AZ15=CY$2,'Result Entry'!$ES21,""))</f>
        <v/>
      </c>
      <c r="CZ15" s="531" t="str">
        <f>IF(AND('Result Entry'!$ES21="Passed",$AZ15=CZ$2),'Result Entry'!$ER21,IF($AZ15=CZ$2,'Result Entry'!$ES21,""))</f>
        <v/>
      </c>
      <c r="DA15" s="531" t="str">
        <f>IF(AND('Result Entry'!$ES21="Passed",$AZ15=DA$2),'Result Entry'!$ER21,IF($AZ15=DA$2,'Result Entry'!$ES21,""))</f>
        <v/>
      </c>
      <c r="DB15" s="531" t="str">
        <f>IF(AND('Result Entry'!$ES21="Passed",$AZ15=DB$2),'Result Entry'!$ER21,IF($AZ15=DB$2,'Result Entry'!$ES21,""))</f>
        <v/>
      </c>
    </row>
    <row r="16" spans="1:106">
      <c r="B16" s="1401"/>
      <c r="C16" s="1401"/>
      <c r="D16" s="1401"/>
      <c r="E16" s="1401"/>
      <c r="F16" s="1401"/>
      <c r="G16" s="1401"/>
      <c r="H16" s="1401"/>
      <c r="I16" s="1401"/>
      <c r="J16" s="1401"/>
      <c r="K16" s="1401"/>
      <c r="L16" s="1401"/>
      <c r="M16" s="1401"/>
      <c r="N16" s="1401"/>
      <c r="O16" s="1401"/>
      <c r="P16" s="1401"/>
      <c r="Q16" s="1401"/>
      <c r="R16" s="1401"/>
      <c r="S16" s="1401"/>
      <c r="T16" s="1401"/>
      <c r="U16" s="1401"/>
      <c r="V16" s="1401"/>
      <c r="W16" s="1401"/>
      <c r="X16" s="1401"/>
      <c r="Y16" s="1401"/>
      <c r="Z16" s="1401"/>
      <c r="AA16" s="1401"/>
      <c r="AB16" s="1401"/>
      <c r="AC16" s="1401"/>
      <c r="AD16" s="1401"/>
      <c r="AE16" s="1401"/>
      <c r="AF16" s="1401"/>
      <c r="AG16" s="1401"/>
      <c r="AH16" s="1401"/>
      <c r="AI16" s="1401"/>
      <c r="AJ16" s="1401"/>
      <c r="AK16" s="1401"/>
      <c r="AL16" s="1401"/>
      <c r="AM16" s="1401"/>
      <c r="AN16" s="1401"/>
      <c r="AO16" s="1401"/>
      <c r="AP16" s="1401"/>
      <c r="AQ16" s="1401"/>
      <c r="AR16" s="1401"/>
      <c r="AS16" s="1401"/>
      <c r="AT16" s="1452"/>
      <c r="AY16" s="252">
        <f t="shared" si="69"/>
        <v>0</v>
      </c>
      <c r="AZ16" s="252">
        <f>'Result Entry'!F22</f>
        <v>0</v>
      </c>
      <c r="BA16" s="502" t="str">
        <f>'Result Sheet 9'!V20</f>
        <v/>
      </c>
      <c r="BB16" s="502" t="str">
        <f>'Result Sheet 9'!AH20</f>
        <v/>
      </c>
      <c r="BC16" s="502" t="str">
        <f>'Result Sheet 9'!AT20</f>
        <v/>
      </c>
      <c r="BD16" s="502" t="str">
        <f>'Result Sheet 9'!BF20</f>
        <v/>
      </c>
      <c r="BE16" s="502" t="str">
        <f>'Result Sheet 9'!BR20</f>
        <v/>
      </c>
      <c r="BF16" s="295" t="str">
        <f>'Result Sheet 9'!CD20</f>
        <v/>
      </c>
      <c r="BG16" s="297">
        <f t="shared" si="0"/>
        <v>0</v>
      </c>
      <c r="BH16" s="252">
        <f t="shared" si="1"/>
        <v>0</v>
      </c>
      <c r="BI16" s="252">
        <f t="shared" si="2"/>
        <v>0</v>
      </c>
      <c r="BJ16" s="252">
        <f t="shared" si="3"/>
        <v>0</v>
      </c>
      <c r="BK16" s="252">
        <f t="shared" si="4"/>
        <v>0</v>
      </c>
      <c r="BL16" s="295">
        <f t="shared" si="5"/>
        <v>0</v>
      </c>
      <c r="BM16" s="297">
        <f t="shared" si="6"/>
        <v>0</v>
      </c>
      <c r="BN16" s="252">
        <f t="shared" si="7"/>
        <v>0</v>
      </c>
      <c r="BO16" s="252">
        <f t="shared" si="8"/>
        <v>0</v>
      </c>
      <c r="BP16" s="252">
        <f t="shared" si="9"/>
        <v>0</v>
      </c>
      <c r="BQ16" s="252">
        <f t="shared" si="10"/>
        <v>0</v>
      </c>
      <c r="BR16" s="271">
        <f t="shared" si="11"/>
        <v>0</v>
      </c>
      <c r="BS16" s="297">
        <f t="shared" si="12"/>
        <v>0</v>
      </c>
      <c r="BT16" s="252">
        <f t="shared" si="13"/>
        <v>0</v>
      </c>
      <c r="BU16" s="252">
        <f t="shared" si="14"/>
        <v>0</v>
      </c>
      <c r="BV16" s="252">
        <f t="shared" si="15"/>
        <v>0</v>
      </c>
      <c r="BW16" s="252">
        <f t="shared" si="16"/>
        <v>0</v>
      </c>
      <c r="BX16" s="295">
        <f t="shared" si="17"/>
        <v>0</v>
      </c>
      <c r="BY16" s="297">
        <f t="shared" si="18"/>
        <v>0</v>
      </c>
      <c r="BZ16" s="252">
        <f t="shared" si="19"/>
        <v>0</v>
      </c>
      <c r="CA16" s="252">
        <f t="shared" si="20"/>
        <v>0</v>
      </c>
      <c r="CB16" s="252">
        <f t="shared" si="21"/>
        <v>0</v>
      </c>
      <c r="CC16" s="252">
        <f t="shared" si="22"/>
        <v>0</v>
      </c>
      <c r="CD16" s="271">
        <f t="shared" si="23"/>
        <v>0</v>
      </c>
      <c r="CE16" s="297">
        <f t="shared" si="24"/>
        <v>0</v>
      </c>
      <c r="CF16" s="252">
        <f t="shared" si="25"/>
        <v>0</v>
      </c>
      <c r="CG16" s="252">
        <f t="shared" si="26"/>
        <v>0</v>
      </c>
      <c r="CH16" s="252">
        <f t="shared" si="27"/>
        <v>0</v>
      </c>
      <c r="CI16" s="252">
        <f t="shared" si="28"/>
        <v>0</v>
      </c>
      <c r="CJ16" s="271">
        <f t="shared" si="29"/>
        <v>0</v>
      </c>
      <c r="CK16" s="297">
        <f t="shared" si="30"/>
        <v>0</v>
      </c>
      <c r="CL16" s="252">
        <f t="shared" si="31"/>
        <v>0</v>
      </c>
      <c r="CM16" s="252">
        <f t="shared" si="32"/>
        <v>0</v>
      </c>
      <c r="CN16" s="252">
        <f t="shared" si="33"/>
        <v>0</v>
      </c>
      <c r="CO16" s="252">
        <f t="shared" si="34"/>
        <v>0</v>
      </c>
      <c r="CP16" s="271">
        <f t="shared" si="35"/>
        <v>0</v>
      </c>
      <c r="CQ16" s="296">
        <f>IF(AZ16=CQ$2,'Result Entry'!G22,0)</f>
        <v>0</v>
      </c>
      <c r="CR16" s="252">
        <f>IF(AZ16=CR$2,'Result Entry'!G22,0)</f>
        <v>0</v>
      </c>
      <c r="CS16" s="252">
        <f>IF(AZ16=CS$2,'Result Entry'!G22,0)</f>
        <v>0</v>
      </c>
      <c r="CT16" s="252">
        <f>IF(AZ16=CT$2,'Result Entry'!G22,0)</f>
        <v>0</v>
      </c>
      <c r="CU16" s="252">
        <f>IF(AZ16=CU$2,'Result Entry'!G22,0)</f>
        <v>0</v>
      </c>
      <c r="CV16" s="252">
        <f>IF(AZ16=CV$2,'Result Entry'!G22,0)</f>
        <v>0</v>
      </c>
      <c r="CW16" s="531" t="str">
        <f>IF(AND('Result Entry'!ES22="Passed",AZ16=CW$2),'Result Entry'!ER22,IF(AZ16=CW$2,'Result Entry'!ES22,""))</f>
        <v/>
      </c>
      <c r="CX16" s="531" t="str">
        <f>IF(AND('Result Entry'!$ES22="Passed",$AZ16=CX$2),'Result Entry'!$ER22,IF($AZ16=CX$2,'Result Entry'!$ES22,""))</f>
        <v/>
      </c>
      <c r="CY16" s="531" t="str">
        <f>IF(AND('Result Entry'!$ES22="Passed",$AZ16=CY$2),'Result Entry'!$ER22,IF($AZ16=CY$2,'Result Entry'!$ES22,""))</f>
        <v/>
      </c>
      <c r="CZ16" s="531" t="str">
        <f>IF(AND('Result Entry'!$ES22="Passed",$AZ16=CZ$2),'Result Entry'!$ER22,IF($AZ16=CZ$2,'Result Entry'!$ES22,""))</f>
        <v/>
      </c>
      <c r="DA16" s="531" t="str">
        <f>IF(AND('Result Entry'!$ES22="Passed",$AZ16=DA$2),'Result Entry'!$ER22,IF($AZ16=DA$2,'Result Entry'!$ES22,""))</f>
        <v/>
      </c>
      <c r="DB16" s="531" t="str">
        <f>IF(AND('Result Entry'!$ES22="Passed",$AZ16=DB$2),'Result Entry'!$ER22,IF($AZ16=DB$2,'Result Entry'!$ES22,""))</f>
        <v/>
      </c>
    </row>
    <row r="17" spans="1:106" ht="12" customHeight="1" thickBot="1">
      <c r="B17" s="1402"/>
      <c r="C17" s="1402"/>
      <c r="D17" s="1402"/>
      <c r="E17" s="1402"/>
      <c r="F17" s="1402"/>
      <c r="G17" s="1402"/>
      <c r="H17" s="1402"/>
      <c r="I17" s="1402"/>
      <c r="J17" s="1402"/>
      <c r="K17" s="1402"/>
      <c r="L17" s="1402"/>
      <c r="M17" s="1402"/>
      <c r="N17" s="1402"/>
      <c r="O17" s="1402"/>
      <c r="P17" s="1402"/>
      <c r="Q17" s="1402"/>
      <c r="R17" s="1402"/>
      <c r="S17" s="1402"/>
      <c r="T17" s="1402"/>
      <c r="U17" s="1402"/>
      <c r="V17" s="1402"/>
      <c r="W17" s="1402"/>
      <c r="X17" s="1402"/>
      <c r="Y17" s="1402"/>
      <c r="Z17" s="1402"/>
      <c r="AA17" s="1402"/>
      <c r="AB17" s="1402"/>
      <c r="AC17" s="1402"/>
      <c r="AD17" s="1402"/>
      <c r="AE17" s="1402"/>
      <c r="AF17" s="1402"/>
      <c r="AG17" s="1402"/>
      <c r="AH17" s="1402"/>
      <c r="AI17" s="1402"/>
      <c r="AJ17" s="1402"/>
      <c r="AK17" s="1402"/>
      <c r="AL17" s="1402"/>
      <c r="AM17" s="1402"/>
      <c r="AN17" s="1402"/>
      <c r="AO17" s="1402"/>
      <c r="AP17" s="1402"/>
      <c r="AQ17" s="1402"/>
      <c r="AR17" s="1402"/>
      <c r="AS17" s="1402"/>
      <c r="AT17" s="1452"/>
      <c r="AY17" s="252">
        <f t="shared" si="69"/>
        <v>0</v>
      </c>
      <c r="AZ17" s="252">
        <f>'Result Entry'!F23</f>
        <v>0</v>
      </c>
      <c r="BA17" s="502" t="str">
        <f>'Result Sheet 9'!V21</f>
        <v/>
      </c>
      <c r="BB17" s="502" t="str">
        <f>'Result Sheet 9'!AH21</f>
        <v/>
      </c>
      <c r="BC17" s="502" t="str">
        <f>'Result Sheet 9'!AT21</f>
        <v/>
      </c>
      <c r="BD17" s="502" t="str">
        <f>'Result Sheet 9'!BF21</f>
        <v/>
      </c>
      <c r="BE17" s="502" t="str">
        <f>'Result Sheet 9'!BR21</f>
        <v/>
      </c>
      <c r="BF17" s="295" t="str">
        <f>'Result Sheet 9'!CD21</f>
        <v/>
      </c>
      <c r="BG17" s="297">
        <f t="shared" si="0"/>
        <v>0</v>
      </c>
      <c r="BH17" s="252">
        <f t="shared" si="1"/>
        <v>0</v>
      </c>
      <c r="BI17" s="252">
        <f t="shared" si="2"/>
        <v>0</v>
      </c>
      <c r="BJ17" s="252">
        <f t="shared" si="3"/>
        <v>0</v>
      </c>
      <c r="BK17" s="252">
        <f t="shared" si="4"/>
        <v>0</v>
      </c>
      <c r="BL17" s="295">
        <f t="shared" si="5"/>
        <v>0</v>
      </c>
      <c r="BM17" s="297">
        <f t="shared" si="6"/>
        <v>0</v>
      </c>
      <c r="BN17" s="252">
        <f t="shared" si="7"/>
        <v>0</v>
      </c>
      <c r="BO17" s="252">
        <f t="shared" si="8"/>
        <v>0</v>
      </c>
      <c r="BP17" s="252">
        <f t="shared" si="9"/>
        <v>0</v>
      </c>
      <c r="BQ17" s="252">
        <f t="shared" si="10"/>
        <v>0</v>
      </c>
      <c r="BR17" s="271">
        <f t="shared" si="11"/>
        <v>0</v>
      </c>
      <c r="BS17" s="297">
        <f t="shared" si="12"/>
        <v>0</v>
      </c>
      <c r="BT17" s="252">
        <f t="shared" si="13"/>
        <v>0</v>
      </c>
      <c r="BU17" s="252">
        <f t="shared" si="14"/>
        <v>0</v>
      </c>
      <c r="BV17" s="252">
        <f t="shared" si="15"/>
        <v>0</v>
      </c>
      <c r="BW17" s="252">
        <f t="shared" si="16"/>
        <v>0</v>
      </c>
      <c r="BX17" s="295">
        <f t="shared" si="17"/>
        <v>0</v>
      </c>
      <c r="BY17" s="297">
        <f t="shared" si="18"/>
        <v>0</v>
      </c>
      <c r="BZ17" s="252">
        <f t="shared" si="19"/>
        <v>0</v>
      </c>
      <c r="CA17" s="252">
        <f t="shared" si="20"/>
        <v>0</v>
      </c>
      <c r="CB17" s="252">
        <f t="shared" si="21"/>
        <v>0</v>
      </c>
      <c r="CC17" s="252">
        <f t="shared" si="22"/>
        <v>0</v>
      </c>
      <c r="CD17" s="271">
        <f t="shared" si="23"/>
        <v>0</v>
      </c>
      <c r="CE17" s="297">
        <f t="shared" si="24"/>
        <v>0</v>
      </c>
      <c r="CF17" s="252">
        <f t="shared" si="25"/>
        <v>0</v>
      </c>
      <c r="CG17" s="252">
        <f t="shared" si="26"/>
        <v>0</v>
      </c>
      <c r="CH17" s="252">
        <f t="shared" si="27"/>
        <v>0</v>
      </c>
      <c r="CI17" s="252">
        <f t="shared" si="28"/>
        <v>0</v>
      </c>
      <c r="CJ17" s="271">
        <f t="shared" si="29"/>
        <v>0</v>
      </c>
      <c r="CK17" s="297">
        <f t="shared" si="30"/>
        <v>0</v>
      </c>
      <c r="CL17" s="252">
        <f t="shared" si="31"/>
        <v>0</v>
      </c>
      <c r="CM17" s="252">
        <f t="shared" si="32"/>
        <v>0</v>
      </c>
      <c r="CN17" s="252">
        <f t="shared" si="33"/>
        <v>0</v>
      </c>
      <c r="CO17" s="252">
        <f t="shared" si="34"/>
        <v>0</v>
      </c>
      <c r="CP17" s="271">
        <f t="shared" si="35"/>
        <v>0</v>
      </c>
      <c r="CQ17" s="296">
        <f>IF(AZ17=CQ$2,'Result Entry'!G23,0)</f>
        <v>0</v>
      </c>
      <c r="CR17" s="252">
        <f>IF(AZ17=CR$2,'Result Entry'!G23,0)</f>
        <v>0</v>
      </c>
      <c r="CS17" s="252">
        <f>IF(AZ17=CS$2,'Result Entry'!G23,0)</f>
        <v>0</v>
      </c>
      <c r="CT17" s="252">
        <f>IF(AZ17=CT$2,'Result Entry'!G23,0)</f>
        <v>0</v>
      </c>
      <c r="CU17" s="252">
        <f>IF(AZ17=CU$2,'Result Entry'!G23,0)</f>
        <v>0</v>
      </c>
      <c r="CV17" s="252">
        <f>IF(AZ17=CV$2,'Result Entry'!G23,0)</f>
        <v>0</v>
      </c>
      <c r="CW17" s="531" t="str">
        <f>IF(AND('Result Entry'!ES23="Passed",AZ17=CW$2),'Result Entry'!ER23,IF(AZ17=CW$2,'Result Entry'!ES23,""))</f>
        <v/>
      </c>
      <c r="CX17" s="531" t="str">
        <f>IF(AND('Result Entry'!$ES23="Passed",$AZ17=CX$2),'Result Entry'!$ER23,IF($AZ17=CX$2,'Result Entry'!$ES23,""))</f>
        <v/>
      </c>
      <c r="CY17" s="531" t="str">
        <f>IF(AND('Result Entry'!$ES23="Passed",$AZ17=CY$2),'Result Entry'!$ER23,IF($AZ17=CY$2,'Result Entry'!$ES23,""))</f>
        <v/>
      </c>
      <c r="CZ17" s="531" t="str">
        <f>IF(AND('Result Entry'!$ES23="Passed",$AZ17=CZ$2),'Result Entry'!$ER23,IF($AZ17=CZ$2,'Result Entry'!$ES23,""))</f>
        <v/>
      </c>
      <c r="DA17" s="531" t="str">
        <f>IF(AND('Result Entry'!$ES23="Passed",$AZ17=DA$2),'Result Entry'!$ER23,IF($AZ17=DA$2,'Result Entry'!$ES23,""))</f>
        <v/>
      </c>
      <c r="DB17" s="531" t="str">
        <f>IF(AND('Result Entry'!$ES23="Passed",$AZ17=DB$2),'Result Entry'!$ER23,IF($AZ17=DB$2,'Result Entry'!$ES23,""))</f>
        <v/>
      </c>
    </row>
    <row r="18" spans="1:106" ht="26.25" thickBot="1">
      <c r="B18" s="1460" t="str">
        <f>B3</f>
        <v>Class:-</v>
      </c>
      <c r="C18" s="1403"/>
      <c r="D18" s="1461" t="str">
        <f>IF('Result Entry'!$J$4=0,'Result Entry'!$G$4,CONCATENATE('Result Entry'!$G$4,'Result Entry'!$J$4))</f>
        <v>9(A)</v>
      </c>
      <c r="E18" s="1461"/>
      <c r="F18" s="1461"/>
      <c r="G18" s="1461"/>
      <c r="H18" s="1461"/>
      <c r="I18" s="1403" t="s">
        <v>183</v>
      </c>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1403"/>
      <c r="AJ18" s="1403"/>
      <c r="AK18" s="1403"/>
      <c r="AL18" s="1403"/>
      <c r="AM18" s="1403"/>
      <c r="AN18" s="1403"/>
      <c r="AO18" s="1403"/>
      <c r="AP18" s="1403"/>
      <c r="AQ18" s="1403"/>
      <c r="AR18" s="1403"/>
      <c r="AS18" s="1404"/>
      <c r="AT18" s="1452"/>
      <c r="AY18" s="252">
        <f t="shared" si="69"/>
        <v>0</v>
      </c>
      <c r="AZ18" s="252">
        <f>'Result Entry'!F24</f>
        <v>0</v>
      </c>
      <c r="BA18" s="502" t="str">
        <f>'Result Sheet 9'!V22</f>
        <v/>
      </c>
      <c r="BB18" s="502" t="str">
        <f>'Result Sheet 9'!AH22</f>
        <v/>
      </c>
      <c r="BC18" s="502" t="str">
        <f>'Result Sheet 9'!AT22</f>
        <v/>
      </c>
      <c r="BD18" s="502" t="str">
        <f>'Result Sheet 9'!BF22</f>
        <v/>
      </c>
      <c r="BE18" s="502" t="str">
        <f>'Result Sheet 9'!BR22</f>
        <v/>
      </c>
      <c r="BF18" s="295" t="str">
        <f>'Result Sheet 9'!CD22</f>
        <v/>
      </c>
      <c r="BG18" s="297">
        <f t="shared" si="0"/>
        <v>0</v>
      </c>
      <c r="BH18" s="252">
        <f t="shared" si="1"/>
        <v>0</v>
      </c>
      <c r="BI18" s="252">
        <f t="shared" si="2"/>
        <v>0</v>
      </c>
      <c r="BJ18" s="252">
        <f t="shared" si="3"/>
        <v>0</v>
      </c>
      <c r="BK18" s="252">
        <f t="shared" si="4"/>
        <v>0</v>
      </c>
      <c r="BL18" s="295">
        <f t="shared" si="5"/>
        <v>0</v>
      </c>
      <c r="BM18" s="297">
        <f t="shared" si="6"/>
        <v>0</v>
      </c>
      <c r="BN18" s="252">
        <f t="shared" si="7"/>
        <v>0</v>
      </c>
      <c r="BO18" s="252">
        <f t="shared" si="8"/>
        <v>0</v>
      </c>
      <c r="BP18" s="252">
        <f t="shared" si="9"/>
        <v>0</v>
      </c>
      <c r="BQ18" s="252">
        <f t="shared" si="10"/>
        <v>0</v>
      </c>
      <c r="BR18" s="271">
        <f t="shared" si="11"/>
        <v>0</v>
      </c>
      <c r="BS18" s="297">
        <f t="shared" si="12"/>
        <v>0</v>
      </c>
      <c r="BT18" s="252">
        <f t="shared" si="13"/>
        <v>0</v>
      </c>
      <c r="BU18" s="252">
        <f t="shared" si="14"/>
        <v>0</v>
      </c>
      <c r="BV18" s="252">
        <f t="shared" si="15"/>
        <v>0</v>
      </c>
      <c r="BW18" s="252">
        <f t="shared" si="16"/>
        <v>0</v>
      </c>
      <c r="BX18" s="295">
        <f t="shared" si="17"/>
        <v>0</v>
      </c>
      <c r="BY18" s="297">
        <f t="shared" si="18"/>
        <v>0</v>
      </c>
      <c r="BZ18" s="252">
        <f t="shared" si="19"/>
        <v>0</v>
      </c>
      <c r="CA18" s="252">
        <f t="shared" si="20"/>
        <v>0</v>
      </c>
      <c r="CB18" s="252">
        <f t="shared" si="21"/>
        <v>0</v>
      </c>
      <c r="CC18" s="252">
        <f t="shared" si="22"/>
        <v>0</v>
      </c>
      <c r="CD18" s="271">
        <f t="shared" si="23"/>
        <v>0</v>
      </c>
      <c r="CE18" s="297">
        <f t="shared" si="24"/>
        <v>0</v>
      </c>
      <c r="CF18" s="252">
        <f t="shared" si="25"/>
        <v>0</v>
      </c>
      <c r="CG18" s="252">
        <f t="shared" si="26"/>
        <v>0</v>
      </c>
      <c r="CH18" s="252">
        <f t="shared" si="27"/>
        <v>0</v>
      </c>
      <c r="CI18" s="252">
        <f t="shared" si="28"/>
        <v>0</v>
      </c>
      <c r="CJ18" s="271">
        <f t="shared" si="29"/>
        <v>0</v>
      </c>
      <c r="CK18" s="297">
        <f t="shared" si="30"/>
        <v>0</v>
      </c>
      <c r="CL18" s="252">
        <f t="shared" si="31"/>
        <v>0</v>
      </c>
      <c r="CM18" s="252">
        <f t="shared" si="32"/>
        <v>0</v>
      </c>
      <c r="CN18" s="252">
        <f t="shared" si="33"/>
        <v>0</v>
      </c>
      <c r="CO18" s="252">
        <f t="shared" si="34"/>
        <v>0</v>
      </c>
      <c r="CP18" s="271">
        <f t="shared" si="35"/>
        <v>0</v>
      </c>
      <c r="CQ18" s="296">
        <f>IF(AZ18=CQ$2,'Result Entry'!G24,0)</f>
        <v>0</v>
      </c>
      <c r="CR18" s="252">
        <f>IF(AZ18=CR$2,'Result Entry'!G24,0)</f>
        <v>0</v>
      </c>
      <c r="CS18" s="252">
        <f>IF(AZ18=CS$2,'Result Entry'!G24,0)</f>
        <v>0</v>
      </c>
      <c r="CT18" s="252">
        <f>IF(AZ18=CT$2,'Result Entry'!G24,0)</f>
        <v>0</v>
      </c>
      <c r="CU18" s="252">
        <f>IF(AZ18=CU$2,'Result Entry'!G24,0)</f>
        <v>0</v>
      </c>
      <c r="CV18" s="252">
        <f>IF(AZ18=CV$2,'Result Entry'!G24,0)</f>
        <v>0</v>
      </c>
      <c r="CW18" s="531" t="str">
        <f>IF(AND('Result Entry'!ES24="Passed",AZ18=CW$2),'Result Entry'!ER24,IF(AZ18=CW$2,'Result Entry'!ES24,""))</f>
        <v/>
      </c>
      <c r="CX18" s="531" t="str">
        <f>IF(AND('Result Entry'!$ES24="Passed",$AZ18=CX$2),'Result Entry'!$ER24,IF($AZ18=CX$2,'Result Entry'!$ES24,""))</f>
        <v/>
      </c>
      <c r="CY18" s="531" t="str">
        <f>IF(AND('Result Entry'!$ES24="Passed",$AZ18=CY$2),'Result Entry'!$ER24,IF($AZ18=CY$2,'Result Entry'!$ES24,""))</f>
        <v/>
      </c>
      <c r="CZ18" s="531" t="str">
        <f>IF(AND('Result Entry'!$ES24="Passed",$AZ18=CZ$2),'Result Entry'!$ER24,IF($AZ18=CZ$2,'Result Entry'!$ES24,""))</f>
        <v/>
      </c>
      <c r="DA18" s="531" t="str">
        <f>IF(AND('Result Entry'!$ES24="Passed",$AZ18=DA$2),'Result Entry'!$ER24,IF($AZ18=DA$2,'Result Entry'!$ES24,""))</f>
        <v/>
      </c>
      <c r="DB18" s="531" t="str">
        <f>IF(AND('Result Entry'!$ES24="Passed",$AZ18=DB$2),'Result Entry'!$ER24,IF($AZ18=DB$2,'Result Entry'!$ES24,""))</f>
        <v/>
      </c>
    </row>
    <row r="19" spans="1:106">
      <c r="B19" s="1386" t="s">
        <v>32</v>
      </c>
      <c r="C19" s="1389" t="s">
        <v>199</v>
      </c>
      <c r="D19" s="1392" t="s">
        <v>185</v>
      </c>
      <c r="E19" s="1393"/>
      <c r="F19" s="1393"/>
      <c r="G19" s="1393"/>
      <c r="H19" s="1394"/>
      <c r="I19" s="1392" t="s">
        <v>186</v>
      </c>
      <c r="J19" s="1393"/>
      <c r="K19" s="1393"/>
      <c r="L19" s="1393"/>
      <c r="M19" s="1394"/>
      <c r="N19" s="1392" t="s">
        <v>187</v>
      </c>
      <c r="O19" s="1393"/>
      <c r="P19" s="1393"/>
      <c r="Q19" s="1393"/>
      <c r="R19" s="1394"/>
      <c r="S19" s="1392" t="s">
        <v>188</v>
      </c>
      <c r="T19" s="1393"/>
      <c r="U19" s="1393"/>
      <c r="V19" s="1393"/>
      <c r="W19" s="1394"/>
      <c r="X19" s="1392" t="s">
        <v>189</v>
      </c>
      <c r="Y19" s="1393"/>
      <c r="Z19" s="1393"/>
      <c r="AA19" s="1393"/>
      <c r="AB19" s="1394"/>
      <c r="AC19" s="1423" t="s">
        <v>190</v>
      </c>
      <c r="AD19" s="1424"/>
      <c r="AE19" s="1424"/>
      <c r="AF19" s="1424"/>
      <c r="AG19" s="1424"/>
      <c r="AH19" s="1425"/>
      <c r="AI19" s="1424" t="s">
        <v>156</v>
      </c>
      <c r="AJ19" s="1424"/>
      <c r="AK19" s="1424"/>
      <c r="AL19" s="1424"/>
      <c r="AM19" s="1424"/>
      <c r="AN19" s="1424"/>
      <c r="AO19" s="1424"/>
      <c r="AP19" s="1424"/>
      <c r="AQ19" s="1424"/>
      <c r="AR19" s="1424"/>
      <c r="AS19" s="1425"/>
      <c r="AT19" s="1452"/>
      <c r="AY19" s="252">
        <f t="shared" si="69"/>
        <v>0</v>
      </c>
      <c r="AZ19" s="252">
        <f>'Result Entry'!F25</f>
        <v>0</v>
      </c>
      <c r="BA19" s="502" t="str">
        <f>'Result Sheet 9'!V23</f>
        <v/>
      </c>
      <c r="BB19" s="502" t="str">
        <f>'Result Sheet 9'!AH23</f>
        <v/>
      </c>
      <c r="BC19" s="502" t="str">
        <f>'Result Sheet 9'!AT23</f>
        <v/>
      </c>
      <c r="BD19" s="502" t="str">
        <f>'Result Sheet 9'!BF23</f>
        <v/>
      </c>
      <c r="BE19" s="502" t="str">
        <f>'Result Sheet 9'!BR23</f>
        <v/>
      </c>
      <c r="BF19" s="295" t="str">
        <f>'Result Sheet 9'!CD23</f>
        <v/>
      </c>
      <c r="BG19" s="297">
        <f t="shared" si="0"/>
        <v>0</v>
      </c>
      <c r="BH19" s="252">
        <f t="shared" si="1"/>
        <v>0</v>
      </c>
      <c r="BI19" s="252">
        <f t="shared" si="2"/>
        <v>0</v>
      </c>
      <c r="BJ19" s="252">
        <f t="shared" si="3"/>
        <v>0</v>
      </c>
      <c r="BK19" s="252">
        <f t="shared" si="4"/>
        <v>0</v>
      </c>
      <c r="BL19" s="295">
        <f t="shared" si="5"/>
        <v>0</v>
      </c>
      <c r="BM19" s="297">
        <f t="shared" si="6"/>
        <v>0</v>
      </c>
      <c r="BN19" s="252">
        <f t="shared" si="7"/>
        <v>0</v>
      </c>
      <c r="BO19" s="252">
        <f t="shared" si="8"/>
        <v>0</v>
      </c>
      <c r="BP19" s="252">
        <f t="shared" si="9"/>
        <v>0</v>
      </c>
      <c r="BQ19" s="252">
        <f t="shared" si="10"/>
        <v>0</v>
      </c>
      <c r="BR19" s="271">
        <f t="shared" si="11"/>
        <v>0</v>
      </c>
      <c r="BS19" s="297">
        <f t="shared" si="12"/>
        <v>0</v>
      </c>
      <c r="BT19" s="252">
        <f t="shared" si="13"/>
        <v>0</v>
      </c>
      <c r="BU19" s="252">
        <f t="shared" si="14"/>
        <v>0</v>
      </c>
      <c r="BV19" s="252">
        <f t="shared" si="15"/>
        <v>0</v>
      </c>
      <c r="BW19" s="252">
        <f t="shared" si="16"/>
        <v>0</v>
      </c>
      <c r="BX19" s="295">
        <f t="shared" si="17"/>
        <v>0</v>
      </c>
      <c r="BY19" s="297">
        <f t="shared" si="18"/>
        <v>0</v>
      </c>
      <c r="BZ19" s="252">
        <f t="shared" si="19"/>
        <v>0</v>
      </c>
      <c r="CA19" s="252">
        <f t="shared" si="20"/>
        <v>0</v>
      </c>
      <c r="CB19" s="252">
        <f t="shared" si="21"/>
        <v>0</v>
      </c>
      <c r="CC19" s="252">
        <f t="shared" si="22"/>
        <v>0</v>
      </c>
      <c r="CD19" s="271">
        <f t="shared" si="23"/>
        <v>0</v>
      </c>
      <c r="CE19" s="297">
        <f t="shared" si="24"/>
        <v>0</v>
      </c>
      <c r="CF19" s="252">
        <f t="shared" si="25"/>
        <v>0</v>
      </c>
      <c r="CG19" s="252">
        <f t="shared" si="26"/>
        <v>0</v>
      </c>
      <c r="CH19" s="252">
        <f t="shared" si="27"/>
        <v>0</v>
      </c>
      <c r="CI19" s="252">
        <f t="shared" si="28"/>
        <v>0</v>
      </c>
      <c r="CJ19" s="271">
        <f t="shared" si="29"/>
        <v>0</v>
      </c>
      <c r="CK19" s="297">
        <f t="shared" si="30"/>
        <v>0</v>
      </c>
      <c r="CL19" s="252">
        <f t="shared" si="31"/>
        <v>0</v>
      </c>
      <c r="CM19" s="252">
        <f t="shared" si="32"/>
        <v>0</v>
      </c>
      <c r="CN19" s="252">
        <f t="shared" si="33"/>
        <v>0</v>
      </c>
      <c r="CO19" s="252">
        <f t="shared" si="34"/>
        <v>0</v>
      </c>
      <c r="CP19" s="271">
        <f t="shared" si="35"/>
        <v>0</v>
      </c>
      <c r="CQ19" s="296">
        <f>IF(AZ19=CQ$2,'Result Entry'!G25,0)</f>
        <v>0</v>
      </c>
      <c r="CR19" s="252">
        <f>IF(AZ19=CR$2,'Result Entry'!G25,0)</f>
        <v>0</v>
      </c>
      <c r="CS19" s="252">
        <f>IF(AZ19=CS$2,'Result Entry'!G25,0)</f>
        <v>0</v>
      </c>
      <c r="CT19" s="252">
        <f>IF(AZ19=CT$2,'Result Entry'!G25,0)</f>
        <v>0</v>
      </c>
      <c r="CU19" s="252">
        <f>IF(AZ19=CU$2,'Result Entry'!G25,0)</f>
        <v>0</v>
      </c>
      <c r="CV19" s="252">
        <f>IF(AZ19=CV$2,'Result Entry'!G25,0)</f>
        <v>0</v>
      </c>
      <c r="CW19" s="531" t="str">
        <f>IF(AND('Result Entry'!ES25="Passed",AZ19=CW$2),'Result Entry'!ER25,IF(AZ19=CW$2,'Result Entry'!ES25,""))</f>
        <v/>
      </c>
      <c r="CX19" s="531" t="str">
        <f>IF(AND('Result Entry'!$ES25="Passed",$AZ19=CX$2),'Result Entry'!$ER25,IF($AZ19=CX$2,'Result Entry'!$ES25,""))</f>
        <v/>
      </c>
      <c r="CY19" s="531" t="str">
        <f>IF(AND('Result Entry'!$ES25="Passed",$AZ19=CY$2),'Result Entry'!$ER25,IF($AZ19=CY$2,'Result Entry'!$ES25,""))</f>
        <v/>
      </c>
      <c r="CZ19" s="531" t="str">
        <f>IF(AND('Result Entry'!$ES25="Passed",$AZ19=CZ$2),'Result Entry'!$ER25,IF($AZ19=CZ$2,'Result Entry'!$ES25,""))</f>
        <v/>
      </c>
      <c r="DA19" s="531" t="str">
        <f>IF(AND('Result Entry'!$ES25="Passed",$AZ19=DA$2),'Result Entry'!$ER25,IF($AZ19=DA$2,'Result Entry'!$ES25,""))</f>
        <v/>
      </c>
      <c r="DB19" s="531" t="str">
        <f>IF(AND('Result Entry'!$ES25="Passed",$AZ19=DB$2),'Result Entry'!$ER25,IF($AZ19=DB$2,'Result Entry'!$ES25,""))</f>
        <v/>
      </c>
    </row>
    <row r="20" spans="1:106" ht="15" customHeight="1">
      <c r="B20" s="1387"/>
      <c r="C20" s="1390"/>
      <c r="D20" s="1395"/>
      <c r="E20" s="1396"/>
      <c r="F20" s="1396"/>
      <c r="G20" s="1396"/>
      <c r="H20" s="1397"/>
      <c r="I20" s="1395"/>
      <c r="J20" s="1396"/>
      <c r="K20" s="1396"/>
      <c r="L20" s="1396"/>
      <c r="M20" s="1397"/>
      <c r="N20" s="1395"/>
      <c r="O20" s="1396"/>
      <c r="P20" s="1396"/>
      <c r="Q20" s="1396"/>
      <c r="R20" s="1397"/>
      <c r="S20" s="1395"/>
      <c r="T20" s="1396"/>
      <c r="U20" s="1396"/>
      <c r="V20" s="1396"/>
      <c r="W20" s="1397"/>
      <c r="X20" s="1395"/>
      <c r="Y20" s="1396"/>
      <c r="Z20" s="1396"/>
      <c r="AA20" s="1396"/>
      <c r="AB20" s="1397"/>
      <c r="AC20" s="1426"/>
      <c r="AD20" s="1427"/>
      <c r="AE20" s="1427"/>
      <c r="AF20" s="1427"/>
      <c r="AG20" s="1427"/>
      <c r="AH20" s="1428"/>
      <c r="AI20" s="1427"/>
      <c r="AJ20" s="1427"/>
      <c r="AK20" s="1427"/>
      <c r="AL20" s="1427"/>
      <c r="AM20" s="1427"/>
      <c r="AN20" s="1427"/>
      <c r="AO20" s="1427"/>
      <c r="AP20" s="1427"/>
      <c r="AQ20" s="1427"/>
      <c r="AR20" s="1427"/>
      <c r="AS20" s="1428"/>
      <c r="AT20" s="1452"/>
      <c r="AY20" s="252">
        <f t="shared" si="69"/>
        <v>0</v>
      </c>
      <c r="AZ20" s="252">
        <f>'Result Entry'!F26</f>
        <v>0</v>
      </c>
      <c r="BA20" s="502" t="str">
        <f>'Result Sheet 9'!V24</f>
        <v/>
      </c>
      <c r="BB20" s="502" t="str">
        <f>'Result Sheet 9'!AH24</f>
        <v/>
      </c>
      <c r="BC20" s="502" t="str">
        <f>'Result Sheet 9'!AT24</f>
        <v/>
      </c>
      <c r="BD20" s="502" t="str">
        <f>'Result Sheet 9'!BF24</f>
        <v/>
      </c>
      <c r="BE20" s="502" t="str">
        <f>'Result Sheet 9'!BR24</f>
        <v/>
      </c>
      <c r="BF20" s="295" t="str">
        <f>'Result Sheet 9'!CD24</f>
        <v/>
      </c>
      <c r="BG20" s="297">
        <f t="shared" si="0"/>
        <v>0</v>
      </c>
      <c r="BH20" s="252">
        <f t="shared" si="1"/>
        <v>0</v>
      </c>
      <c r="BI20" s="252">
        <f t="shared" si="2"/>
        <v>0</v>
      </c>
      <c r="BJ20" s="252">
        <f t="shared" si="3"/>
        <v>0</v>
      </c>
      <c r="BK20" s="252">
        <f t="shared" si="4"/>
        <v>0</v>
      </c>
      <c r="BL20" s="295">
        <f t="shared" si="5"/>
        <v>0</v>
      </c>
      <c r="BM20" s="297">
        <f t="shared" si="6"/>
        <v>0</v>
      </c>
      <c r="BN20" s="252">
        <f t="shared" si="7"/>
        <v>0</v>
      </c>
      <c r="BO20" s="252">
        <f t="shared" si="8"/>
        <v>0</v>
      </c>
      <c r="BP20" s="252">
        <f t="shared" si="9"/>
        <v>0</v>
      </c>
      <c r="BQ20" s="252">
        <f t="shared" si="10"/>
        <v>0</v>
      </c>
      <c r="BR20" s="271">
        <f t="shared" si="11"/>
        <v>0</v>
      </c>
      <c r="BS20" s="297">
        <f t="shared" si="12"/>
        <v>0</v>
      </c>
      <c r="BT20" s="252">
        <f t="shared" si="13"/>
        <v>0</v>
      </c>
      <c r="BU20" s="252">
        <f t="shared" si="14"/>
        <v>0</v>
      </c>
      <c r="BV20" s="252">
        <f t="shared" si="15"/>
        <v>0</v>
      </c>
      <c r="BW20" s="252">
        <f t="shared" si="16"/>
        <v>0</v>
      </c>
      <c r="BX20" s="295">
        <f t="shared" si="17"/>
        <v>0</v>
      </c>
      <c r="BY20" s="297">
        <f t="shared" si="18"/>
        <v>0</v>
      </c>
      <c r="BZ20" s="252">
        <f t="shared" si="19"/>
        <v>0</v>
      </c>
      <c r="CA20" s="252">
        <f t="shared" si="20"/>
        <v>0</v>
      </c>
      <c r="CB20" s="252">
        <f t="shared" si="21"/>
        <v>0</v>
      </c>
      <c r="CC20" s="252">
        <f t="shared" si="22"/>
        <v>0</v>
      </c>
      <c r="CD20" s="271">
        <f t="shared" si="23"/>
        <v>0</v>
      </c>
      <c r="CE20" s="297">
        <f t="shared" si="24"/>
        <v>0</v>
      </c>
      <c r="CF20" s="252">
        <f t="shared" si="25"/>
        <v>0</v>
      </c>
      <c r="CG20" s="252">
        <f t="shared" si="26"/>
        <v>0</v>
      </c>
      <c r="CH20" s="252">
        <f t="shared" si="27"/>
        <v>0</v>
      </c>
      <c r="CI20" s="252">
        <f t="shared" si="28"/>
        <v>0</v>
      </c>
      <c r="CJ20" s="271">
        <f t="shared" si="29"/>
        <v>0</v>
      </c>
      <c r="CK20" s="297">
        <f t="shared" si="30"/>
        <v>0</v>
      </c>
      <c r="CL20" s="252">
        <f t="shared" si="31"/>
        <v>0</v>
      </c>
      <c r="CM20" s="252">
        <f t="shared" si="32"/>
        <v>0</v>
      </c>
      <c r="CN20" s="252">
        <f t="shared" si="33"/>
        <v>0</v>
      </c>
      <c r="CO20" s="252">
        <f t="shared" si="34"/>
        <v>0</v>
      </c>
      <c r="CP20" s="271">
        <f t="shared" si="35"/>
        <v>0</v>
      </c>
      <c r="CQ20" s="296">
        <f>IF(AZ20=CQ$2,'Result Entry'!G26,0)</f>
        <v>0</v>
      </c>
      <c r="CR20" s="252">
        <f>IF(AZ20=CR$2,'Result Entry'!G26,0)</f>
        <v>0</v>
      </c>
      <c r="CS20" s="252">
        <f>IF(AZ20=CS$2,'Result Entry'!G26,0)</f>
        <v>0</v>
      </c>
      <c r="CT20" s="252">
        <f>IF(AZ20=CT$2,'Result Entry'!G26,0)</f>
        <v>0</v>
      </c>
      <c r="CU20" s="252">
        <f>IF(AZ20=CU$2,'Result Entry'!G26,0)</f>
        <v>0</v>
      </c>
      <c r="CV20" s="252">
        <f>IF(AZ20=CV$2,'Result Entry'!G26,0)</f>
        <v>0</v>
      </c>
      <c r="CW20" s="531" t="str">
        <f>IF(AND('Result Entry'!ES26="Passed",AZ20=CW$2),'Result Entry'!ER26,IF(AZ20=CW$2,'Result Entry'!ES26,""))</f>
        <v/>
      </c>
      <c r="CX20" s="531" t="str">
        <f>IF(AND('Result Entry'!$ES26="Passed",$AZ20=CX$2),'Result Entry'!$ER26,IF($AZ20=CX$2,'Result Entry'!$ES26,""))</f>
        <v/>
      </c>
      <c r="CY20" s="531" t="str">
        <f>IF(AND('Result Entry'!$ES26="Passed",$AZ20=CY$2),'Result Entry'!$ER26,IF($AZ20=CY$2,'Result Entry'!$ES26,""))</f>
        <v/>
      </c>
      <c r="CZ20" s="531" t="str">
        <f>IF(AND('Result Entry'!$ES26="Passed",$AZ20=CZ$2),'Result Entry'!$ER26,IF($AZ20=CZ$2,'Result Entry'!$ES26,""))</f>
        <v/>
      </c>
      <c r="DA20" s="531" t="str">
        <f>IF(AND('Result Entry'!$ES26="Passed",$AZ20=DA$2),'Result Entry'!$ER26,IF($AZ20=DA$2,'Result Entry'!$ES26,""))</f>
        <v/>
      </c>
      <c r="DB20" s="531" t="str">
        <f>IF(AND('Result Entry'!$ES26="Passed",$AZ20=DB$2),'Result Entry'!$ER26,IF($AZ20=DB$2,'Result Entry'!$ES26,""))</f>
        <v/>
      </c>
    </row>
    <row r="21" spans="1:106" ht="15.75" thickBot="1">
      <c r="B21" s="1388"/>
      <c r="C21" s="1391"/>
      <c r="D21" s="1398"/>
      <c r="E21" s="1399"/>
      <c r="F21" s="1399"/>
      <c r="G21" s="1399"/>
      <c r="H21" s="1400"/>
      <c r="I21" s="1398"/>
      <c r="J21" s="1399"/>
      <c r="K21" s="1399"/>
      <c r="L21" s="1399"/>
      <c r="M21" s="1400"/>
      <c r="N21" s="1398"/>
      <c r="O21" s="1399"/>
      <c r="P21" s="1399"/>
      <c r="Q21" s="1399"/>
      <c r="R21" s="1400"/>
      <c r="S21" s="1398"/>
      <c r="T21" s="1399"/>
      <c r="U21" s="1399"/>
      <c r="V21" s="1399"/>
      <c r="W21" s="1400"/>
      <c r="X21" s="1398"/>
      <c r="Y21" s="1399"/>
      <c r="Z21" s="1399"/>
      <c r="AA21" s="1399"/>
      <c r="AB21" s="1400"/>
      <c r="AC21" s="1429"/>
      <c r="AD21" s="1430"/>
      <c r="AE21" s="1430"/>
      <c r="AF21" s="1430"/>
      <c r="AG21" s="1430"/>
      <c r="AH21" s="1431"/>
      <c r="AI21" s="1430"/>
      <c r="AJ21" s="1430"/>
      <c r="AK21" s="1430"/>
      <c r="AL21" s="1430"/>
      <c r="AM21" s="1430"/>
      <c r="AN21" s="1430"/>
      <c r="AO21" s="1430"/>
      <c r="AP21" s="1430"/>
      <c r="AQ21" s="1430"/>
      <c r="AR21" s="1430"/>
      <c r="AS21" s="1431"/>
      <c r="AT21" s="1452"/>
      <c r="AY21" s="252">
        <f t="shared" si="69"/>
        <v>0</v>
      </c>
      <c r="AZ21" s="252">
        <f>'Result Entry'!F27</f>
        <v>0</v>
      </c>
      <c r="BA21" s="502" t="str">
        <f>'Result Sheet 9'!V25</f>
        <v/>
      </c>
      <c r="BB21" s="502" t="str">
        <f>'Result Sheet 9'!AH25</f>
        <v/>
      </c>
      <c r="BC21" s="502" t="str">
        <f>'Result Sheet 9'!AT25</f>
        <v/>
      </c>
      <c r="BD21" s="502" t="str">
        <f>'Result Sheet 9'!BF25</f>
        <v/>
      </c>
      <c r="BE21" s="502" t="str">
        <f>'Result Sheet 9'!BR25</f>
        <v/>
      </c>
      <c r="BF21" s="295" t="str">
        <f>'Result Sheet 9'!CD25</f>
        <v/>
      </c>
      <c r="BG21" s="297">
        <f t="shared" si="0"/>
        <v>0</v>
      </c>
      <c r="BH21" s="252">
        <f t="shared" si="1"/>
        <v>0</v>
      </c>
      <c r="BI21" s="252">
        <f t="shared" si="2"/>
        <v>0</v>
      </c>
      <c r="BJ21" s="252">
        <f t="shared" si="3"/>
        <v>0</v>
      </c>
      <c r="BK21" s="252">
        <f t="shared" si="4"/>
        <v>0</v>
      </c>
      <c r="BL21" s="295">
        <f t="shared" si="5"/>
        <v>0</v>
      </c>
      <c r="BM21" s="297">
        <f t="shared" si="6"/>
        <v>0</v>
      </c>
      <c r="BN21" s="252">
        <f t="shared" si="7"/>
        <v>0</v>
      </c>
      <c r="BO21" s="252">
        <f t="shared" si="8"/>
        <v>0</v>
      </c>
      <c r="BP21" s="252">
        <f t="shared" si="9"/>
        <v>0</v>
      </c>
      <c r="BQ21" s="252">
        <f t="shared" si="10"/>
        <v>0</v>
      </c>
      <c r="BR21" s="271">
        <f t="shared" si="11"/>
        <v>0</v>
      </c>
      <c r="BS21" s="297">
        <f t="shared" si="12"/>
        <v>0</v>
      </c>
      <c r="BT21" s="252">
        <f t="shared" si="13"/>
        <v>0</v>
      </c>
      <c r="BU21" s="252">
        <f t="shared" si="14"/>
        <v>0</v>
      </c>
      <c r="BV21" s="252">
        <f t="shared" si="15"/>
        <v>0</v>
      </c>
      <c r="BW21" s="252">
        <f t="shared" si="16"/>
        <v>0</v>
      </c>
      <c r="BX21" s="295">
        <f t="shared" si="17"/>
        <v>0</v>
      </c>
      <c r="BY21" s="297">
        <f t="shared" si="18"/>
        <v>0</v>
      </c>
      <c r="BZ21" s="252">
        <f t="shared" si="19"/>
        <v>0</v>
      </c>
      <c r="CA21" s="252">
        <f t="shared" si="20"/>
        <v>0</v>
      </c>
      <c r="CB21" s="252">
        <f t="shared" si="21"/>
        <v>0</v>
      </c>
      <c r="CC21" s="252">
        <f t="shared" si="22"/>
        <v>0</v>
      </c>
      <c r="CD21" s="271">
        <f t="shared" si="23"/>
        <v>0</v>
      </c>
      <c r="CE21" s="297">
        <f t="shared" si="24"/>
        <v>0</v>
      </c>
      <c r="CF21" s="252">
        <f t="shared" si="25"/>
        <v>0</v>
      </c>
      <c r="CG21" s="252">
        <f t="shared" si="26"/>
        <v>0</v>
      </c>
      <c r="CH21" s="252">
        <f t="shared" si="27"/>
        <v>0</v>
      </c>
      <c r="CI21" s="252">
        <f t="shared" si="28"/>
        <v>0</v>
      </c>
      <c r="CJ21" s="271">
        <f t="shared" si="29"/>
        <v>0</v>
      </c>
      <c r="CK21" s="297">
        <f t="shared" si="30"/>
        <v>0</v>
      </c>
      <c r="CL21" s="252">
        <f t="shared" si="31"/>
        <v>0</v>
      </c>
      <c r="CM21" s="252">
        <f t="shared" si="32"/>
        <v>0</v>
      </c>
      <c r="CN21" s="252">
        <f t="shared" si="33"/>
        <v>0</v>
      </c>
      <c r="CO21" s="252">
        <f t="shared" si="34"/>
        <v>0</v>
      </c>
      <c r="CP21" s="271">
        <f t="shared" si="35"/>
        <v>0</v>
      </c>
      <c r="CQ21" s="296">
        <f>IF(AZ21=CQ$2,'Result Entry'!G27,0)</f>
        <v>0</v>
      </c>
      <c r="CR21" s="252">
        <f>IF(AZ21=CR$2,'Result Entry'!G27,0)</f>
        <v>0</v>
      </c>
      <c r="CS21" s="252">
        <f>IF(AZ21=CS$2,'Result Entry'!G27,0)</f>
        <v>0</v>
      </c>
      <c r="CT21" s="252">
        <f>IF(AZ21=CT$2,'Result Entry'!G27,0)</f>
        <v>0</v>
      </c>
      <c r="CU21" s="252">
        <f>IF(AZ21=CU$2,'Result Entry'!G27,0)</f>
        <v>0</v>
      </c>
      <c r="CV21" s="252">
        <f>IF(AZ21=CV$2,'Result Entry'!G27,0)</f>
        <v>0</v>
      </c>
      <c r="CW21" s="531" t="str">
        <f>IF(AND('Result Entry'!ES27="Passed",AZ21=CW$2),'Result Entry'!ER27,IF(AZ21=CW$2,'Result Entry'!ES27,""))</f>
        <v/>
      </c>
      <c r="CX21" s="531" t="str">
        <f>IF(AND('Result Entry'!$ES27="Passed",$AZ21=CX$2),'Result Entry'!$ER27,IF($AZ21=CX$2,'Result Entry'!$ES27,""))</f>
        <v/>
      </c>
      <c r="CY21" s="531" t="str">
        <f>IF(AND('Result Entry'!$ES27="Passed",$AZ21=CY$2),'Result Entry'!$ER27,IF($AZ21=CY$2,'Result Entry'!$ES27,""))</f>
        <v/>
      </c>
      <c r="CZ21" s="531" t="str">
        <f>IF(AND('Result Entry'!$ES27="Passed",$AZ21=CZ$2),'Result Entry'!$ER27,IF($AZ21=CZ$2,'Result Entry'!$ES27,""))</f>
        <v/>
      </c>
      <c r="DA21" s="531" t="str">
        <f>IF(AND('Result Entry'!$ES27="Passed",$AZ21=DA$2),'Result Entry'!$ER27,IF($AZ21=DA$2,'Result Entry'!$ES27,""))</f>
        <v/>
      </c>
      <c r="DB21" s="531" t="str">
        <f>IF(AND('Result Entry'!$ES27="Passed",$AZ21=DB$2),'Result Entry'!$ER27,IF($AZ21=DB$2,'Result Entry'!$ES27,""))</f>
        <v/>
      </c>
    </row>
    <row r="22" spans="1:106" ht="15.75">
      <c r="B22" s="257">
        <v>1</v>
      </c>
      <c r="C22" s="281" t="s">
        <v>195</v>
      </c>
      <c r="D22" s="1414">
        <f>CW104</f>
        <v>0</v>
      </c>
      <c r="E22" s="1415"/>
      <c r="F22" s="1415"/>
      <c r="G22" s="1415"/>
      <c r="H22" s="1416"/>
      <c r="I22" s="1414">
        <f>CX104</f>
        <v>0</v>
      </c>
      <c r="J22" s="1415"/>
      <c r="K22" s="1415"/>
      <c r="L22" s="1415"/>
      <c r="M22" s="1416"/>
      <c r="N22" s="1414">
        <f>CY104</f>
        <v>0</v>
      </c>
      <c r="O22" s="1415"/>
      <c r="P22" s="1415"/>
      <c r="Q22" s="1415"/>
      <c r="R22" s="1416"/>
      <c r="S22" s="1414">
        <f>CZ104</f>
        <v>0</v>
      </c>
      <c r="T22" s="1415"/>
      <c r="U22" s="1415"/>
      <c r="V22" s="1415"/>
      <c r="W22" s="1416"/>
      <c r="X22" s="1414">
        <f>DA104</f>
        <v>0</v>
      </c>
      <c r="Y22" s="1415"/>
      <c r="Z22" s="1415"/>
      <c r="AA22" s="1415"/>
      <c r="AB22" s="1416"/>
      <c r="AC22" s="1420">
        <f>DB104</f>
        <v>0</v>
      </c>
      <c r="AD22" s="1421"/>
      <c r="AE22" s="1421"/>
      <c r="AF22" s="1421"/>
      <c r="AG22" s="1421"/>
      <c r="AH22" s="1422"/>
      <c r="AI22" s="1450">
        <f>SUM(D22:AH22)</f>
        <v>0</v>
      </c>
      <c r="AJ22" s="1450"/>
      <c r="AK22" s="1450"/>
      <c r="AL22" s="1450"/>
      <c r="AM22" s="1450"/>
      <c r="AN22" s="1450"/>
      <c r="AO22" s="1450"/>
      <c r="AP22" s="1450"/>
      <c r="AQ22" s="1450"/>
      <c r="AR22" s="1450"/>
      <c r="AS22" s="1451"/>
      <c r="AT22" s="1452"/>
      <c r="AY22" s="252">
        <f t="shared" si="69"/>
        <v>0</v>
      </c>
      <c r="AZ22" s="252">
        <f>'Result Entry'!F28</f>
        <v>0</v>
      </c>
      <c r="BA22" s="502" t="str">
        <f>'Result Sheet 9'!V26</f>
        <v/>
      </c>
      <c r="BB22" s="502" t="str">
        <f>'Result Sheet 9'!AH26</f>
        <v/>
      </c>
      <c r="BC22" s="502" t="str">
        <f>'Result Sheet 9'!AT26</f>
        <v/>
      </c>
      <c r="BD22" s="502" t="str">
        <f>'Result Sheet 9'!BF26</f>
        <v/>
      </c>
      <c r="BE22" s="502" t="str">
        <f>'Result Sheet 9'!BR26</f>
        <v/>
      </c>
      <c r="BF22" s="295" t="str">
        <f>'Result Sheet 9'!CD26</f>
        <v/>
      </c>
      <c r="BG22" s="297">
        <f t="shared" si="0"/>
        <v>0</v>
      </c>
      <c r="BH22" s="252">
        <f t="shared" si="1"/>
        <v>0</v>
      </c>
      <c r="BI22" s="252">
        <f t="shared" si="2"/>
        <v>0</v>
      </c>
      <c r="BJ22" s="252">
        <f t="shared" si="3"/>
        <v>0</v>
      </c>
      <c r="BK22" s="252">
        <f t="shared" si="4"/>
        <v>0</v>
      </c>
      <c r="BL22" s="295">
        <f t="shared" si="5"/>
        <v>0</v>
      </c>
      <c r="BM22" s="297">
        <f t="shared" si="6"/>
        <v>0</v>
      </c>
      <c r="BN22" s="252">
        <f t="shared" si="7"/>
        <v>0</v>
      </c>
      <c r="BO22" s="252">
        <f t="shared" si="8"/>
        <v>0</v>
      </c>
      <c r="BP22" s="252">
        <f t="shared" si="9"/>
        <v>0</v>
      </c>
      <c r="BQ22" s="252">
        <f t="shared" si="10"/>
        <v>0</v>
      </c>
      <c r="BR22" s="271">
        <f t="shared" si="11"/>
        <v>0</v>
      </c>
      <c r="BS22" s="297">
        <f t="shared" si="12"/>
        <v>0</v>
      </c>
      <c r="BT22" s="252">
        <f t="shared" si="13"/>
        <v>0</v>
      </c>
      <c r="BU22" s="252">
        <f t="shared" si="14"/>
        <v>0</v>
      </c>
      <c r="BV22" s="252">
        <f t="shared" si="15"/>
        <v>0</v>
      </c>
      <c r="BW22" s="252">
        <f t="shared" si="16"/>
        <v>0</v>
      </c>
      <c r="BX22" s="295">
        <f t="shared" si="17"/>
        <v>0</v>
      </c>
      <c r="BY22" s="297">
        <f t="shared" si="18"/>
        <v>0</v>
      </c>
      <c r="BZ22" s="252">
        <f t="shared" si="19"/>
        <v>0</v>
      </c>
      <c r="CA22" s="252">
        <f t="shared" si="20"/>
        <v>0</v>
      </c>
      <c r="CB22" s="252">
        <f t="shared" si="21"/>
        <v>0</v>
      </c>
      <c r="CC22" s="252">
        <f t="shared" si="22"/>
        <v>0</v>
      </c>
      <c r="CD22" s="271">
        <f t="shared" si="23"/>
        <v>0</v>
      </c>
      <c r="CE22" s="297">
        <f t="shared" si="24"/>
        <v>0</v>
      </c>
      <c r="CF22" s="252">
        <f t="shared" si="25"/>
        <v>0</v>
      </c>
      <c r="CG22" s="252">
        <f t="shared" si="26"/>
        <v>0</v>
      </c>
      <c r="CH22" s="252">
        <f t="shared" si="27"/>
        <v>0</v>
      </c>
      <c r="CI22" s="252">
        <f t="shared" si="28"/>
        <v>0</v>
      </c>
      <c r="CJ22" s="271">
        <f t="shared" si="29"/>
        <v>0</v>
      </c>
      <c r="CK22" s="297">
        <f t="shared" si="30"/>
        <v>0</v>
      </c>
      <c r="CL22" s="252">
        <f t="shared" si="31"/>
        <v>0</v>
      </c>
      <c r="CM22" s="252">
        <f t="shared" si="32"/>
        <v>0</v>
      </c>
      <c r="CN22" s="252">
        <f t="shared" si="33"/>
        <v>0</v>
      </c>
      <c r="CO22" s="252">
        <f t="shared" si="34"/>
        <v>0</v>
      </c>
      <c r="CP22" s="271">
        <f t="shared" si="35"/>
        <v>0</v>
      </c>
      <c r="CQ22" s="296">
        <f>IF(AZ22=CQ$2,'Result Entry'!G28,0)</f>
        <v>0</v>
      </c>
      <c r="CR22" s="252">
        <f>IF(AZ22=CR$2,'Result Entry'!G28,0)</f>
        <v>0</v>
      </c>
      <c r="CS22" s="252">
        <f>IF(AZ22=CS$2,'Result Entry'!G28,0)</f>
        <v>0</v>
      </c>
      <c r="CT22" s="252">
        <f>IF(AZ22=CT$2,'Result Entry'!G28,0)</f>
        <v>0</v>
      </c>
      <c r="CU22" s="252">
        <f>IF(AZ22=CU$2,'Result Entry'!G28,0)</f>
        <v>0</v>
      </c>
      <c r="CV22" s="252">
        <f>IF(AZ22=CV$2,'Result Entry'!G28,0)</f>
        <v>0</v>
      </c>
      <c r="CW22" s="531" t="str">
        <f>IF(AND('Result Entry'!ES28="Passed",AZ22=CW$2),'Result Entry'!ER28,IF(AZ22=CW$2,'Result Entry'!ES28,""))</f>
        <v/>
      </c>
      <c r="CX22" s="531" t="str">
        <f>IF(AND('Result Entry'!$ES28="Passed",$AZ22=CX$2),'Result Entry'!$ER28,IF($AZ22=CX$2,'Result Entry'!$ES28,""))</f>
        <v/>
      </c>
      <c r="CY22" s="531" t="str">
        <f>IF(AND('Result Entry'!$ES28="Passed",$AZ22=CY$2),'Result Entry'!$ER28,IF($AZ22=CY$2,'Result Entry'!$ES28,""))</f>
        <v/>
      </c>
      <c r="CZ22" s="531" t="str">
        <f>IF(AND('Result Entry'!$ES28="Passed",$AZ22=CZ$2),'Result Entry'!$ER28,IF($AZ22=CZ$2,'Result Entry'!$ES28,""))</f>
        <v/>
      </c>
      <c r="DA22" s="531" t="str">
        <f>IF(AND('Result Entry'!$ES28="Passed",$AZ22=DA$2),'Result Entry'!$ER28,IF($AZ22=DA$2,'Result Entry'!$ES28,""))</f>
        <v/>
      </c>
      <c r="DB22" s="531" t="str">
        <f>IF(AND('Result Entry'!$ES28="Passed",$AZ22=DB$2),'Result Entry'!$ER28,IF($AZ22=DB$2,'Result Entry'!$ES28,""))</f>
        <v/>
      </c>
    </row>
    <row r="23" spans="1:106" ht="15.75">
      <c r="B23" s="266">
        <v>2</v>
      </c>
      <c r="C23" s="282" t="s">
        <v>196</v>
      </c>
      <c r="D23" s="1414">
        <f>CW105</f>
        <v>0</v>
      </c>
      <c r="E23" s="1415"/>
      <c r="F23" s="1415"/>
      <c r="G23" s="1415"/>
      <c r="H23" s="1416"/>
      <c r="I23" s="1414">
        <f>CX105</f>
        <v>0</v>
      </c>
      <c r="J23" s="1415"/>
      <c r="K23" s="1415"/>
      <c r="L23" s="1415"/>
      <c r="M23" s="1416"/>
      <c r="N23" s="1414">
        <f>CY105</f>
        <v>0</v>
      </c>
      <c r="O23" s="1415"/>
      <c r="P23" s="1415"/>
      <c r="Q23" s="1415"/>
      <c r="R23" s="1416"/>
      <c r="S23" s="1414">
        <f>CZ105</f>
        <v>0</v>
      </c>
      <c r="T23" s="1415"/>
      <c r="U23" s="1415"/>
      <c r="V23" s="1415"/>
      <c r="W23" s="1416"/>
      <c r="X23" s="1414">
        <f>DA105</f>
        <v>0</v>
      </c>
      <c r="Y23" s="1415"/>
      <c r="Z23" s="1415"/>
      <c r="AA23" s="1415"/>
      <c r="AB23" s="1416"/>
      <c r="AC23" s="1417">
        <f>DB105</f>
        <v>0</v>
      </c>
      <c r="AD23" s="1418"/>
      <c r="AE23" s="1418"/>
      <c r="AF23" s="1418"/>
      <c r="AG23" s="1418"/>
      <c r="AH23" s="1419"/>
      <c r="AI23" s="1448">
        <f t="shared" ref="AI23:AI27" si="70">SUM(D23:AH23)</f>
        <v>0</v>
      </c>
      <c r="AJ23" s="1448"/>
      <c r="AK23" s="1448"/>
      <c r="AL23" s="1448"/>
      <c r="AM23" s="1448"/>
      <c r="AN23" s="1448"/>
      <c r="AO23" s="1448"/>
      <c r="AP23" s="1448"/>
      <c r="AQ23" s="1448"/>
      <c r="AR23" s="1448"/>
      <c r="AS23" s="1449"/>
      <c r="AT23" s="1452"/>
      <c r="AY23" s="252">
        <f t="shared" si="69"/>
        <v>0</v>
      </c>
      <c r="AZ23" s="252">
        <f>'Result Entry'!F29</f>
        <v>0</v>
      </c>
      <c r="BA23" s="502" t="str">
        <f>'Result Sheet 9'!V27</f>
        <v/>
      </c>
      <c r="BB23" s="502" t="str">
        <f>'Result Sheet 9'!AH27</f>
        <v/>
      </c>
      <c r="BC23" s="502" t="str">
        <f>'Result Sheet 9'!AT27</f>
        <v/>
      </c>
      <c r="BD23" s="502" t="str">
        <f>'Result Sheet 9'!BF27</f>
        <v/>
      </c>
      <c r="BE23" s="502" t="str">
        <f>'Result Sheet 9'!BR27</f>
        <v/>
      </c>
      <c r="BF23" s="295" t="str">
        <f>'Result Sheet 9'!CD27</f>
        <v/>
      </c>
      <c r="BG23" s="297">
        <f t="shared" si="0"/>
        <v>0</v>
      </c>
      <c r="BH23" s="252">
        <f t="shared" si="1"/>
        <v>0</v>
      </c>
      <c r="BI23" s="252">
        <f t="shared" si="2"/>
        <v>0</v>
      </c>
      <c r="BJ23" s="252">
        <f t="shared" si="3"/>
        <v>0</v>
      </c>
      <c r="BK23" s="252">
        <f t="shared" si="4"/>
        <v>0</v>
      </c>
      <c r="BL23" s="295">
        <f t="shared" si="5"/>
        <v>0</v>
      </c>
      <c r="BM23" s="297">
        <f t="shared" si="6"/>
        <v>0</v>
      </c>
      <c r="BN23" s="252">
        <f t="shared" si="7"/>
        <v>0</v>
      </c>
      <c r="BO23" s="252">
        <f t="shared" si="8"/>
        <v>0</v>
      </c>
      <c r="BP23" s="252">
        <f t="shared" si="9"/>
        <v>0</v>
      </c>
      <c r="BQ23" s="252">
        <f t="shared" si="10"/>
        <v>0</v>
      </c>
      <c r="BR23" s="271">
        <f t="shared" si="11"/>
        <v>0</v>
      </c>
      <c r="BS23" s="297">
        <f t="shared" si="12"/>
        <v>0</v>
      </c>
      <c r="BT23" s="252">
        <f t="shared" si="13"/>
        <v>0</v>
      </c>
      <c r="BU23" s="252">
        <f t="shared" si="14"/>
        <v>0</v>
      </c>
      <c r="BV23" s="252">
        <f t="shared" si="15"/>
        <v>0</v>
      </c>
      <c r="BW23" s="252">
        <f t="shared" si="16"/>
        <v>0</v>
      </c>
      <c r="BX23" s="295">
        <f t="shared" si="17"/>
        <v>0</v>
      </c>
      <c r="BY23" s="297">
        <f t="shared" si="18"/>
        <v>0</v>
      </c>
      <c r="BZ23" s="252">
        <f t="shared" si="19"/>
        <v>0</v>
      </c>
      <c r="CA23" s="252">
        <f t="shared" si="20"/>
        <v>0</v>
      </c>
      <c r="CB23" s="252">
        <f t="shared" si="21"/>
        <v>0</v>
      </c>
      <c r="CC23" s="252">
        <f t="shared" si="22"/>
        <v>0</v>
      </c>
      <c r="CD23" s="271">
        <f t="shared" si="23"/>
        <v>0</v>
      </c>
      <c r="CE23" s="297">
        <f t="shared" si="24"/>
        <v>0</v>
      </c>
      <c r="CF23" s="252">
        <f t="shared" si="25"/>
        <v>0</v>
      </c>
      <c r="CG23" s="252">
        <f t="shared" si="26"/>
        <v>0</v>
      </c>
      <c r="CH23" s="252">
        <f t="shared" si="27"/>
        <v>0</v>
      </c>
      <c r="CI23" s="252">
        <f t="shared" si="28"/>
        <v>0</v>
      </c>
      <c r="CJ23" s="271">
        <f t="shared" si="29"/>
        <v>0</v>
      </c>
      <c r="CK23" s="297">
        <f t="shared" si="30"/>
        <v>0</v>
      </c>
      <c r="CL23" s="252">
        <f t="shared" si="31"/>
        <v>0</v>
      </c>
      <c r="CM23" s="252">
        <f t="shared" si="32"/>
        <v>0</v>
      </c>
      <c r="CN23" s="252">
        <f t="shared" si="33"/>
        <v>0</v>
      </c>
      <c r="CO23" s="252">
        <f t="shared" si="34"/>
        <v>0</v>
      </c>
      <c r="CP23" s="271">
        <f t="shared" si="35"/>
        <v>0</v>
      </c>
      <c r="CQ23" s="296">
        <f>IF(AZ23=CQ$2,'Result Entry'!G29,0)</f>
        <v>0</v>
      </c>
      <c r="CR23" s="252">
        <f>IF(AZ23=CR$2,'Result Entry'!G29,0)</f>
        <v>0</v>
      </c>
      <c r="CS23" s="252">
        <f>IF(AZ23=CS$2,'Result Entry'!G29,0)</f>
        <v>0</v>
      </c>
      <c r="CT23" s="252">
        <f>IF(AZ23=CT$2,'Result Entry'!G29,0)</f>
        <v>0</v>
      </c>
      <c r="CU23" s="252">
        <f>IF(AZ23=CU$2,'Result Entry'!G29,0)</f>
        <v>0</v>
      </c>
      <c r="CV23" s="252">
        <f>IF(AZ23=CV$2,'Result Entry'!G29,0)</f>
        <v>0</v>
      </c>
      <c r="CW23" s="531" t="str">
        <f>IF(AND('Result Entry'!ES29="Passed",AZ23=CW$2),'Result Entry'!ER29,IF(AZ23=CW$2,'Result Entry'!ES29,""))</f>
        <v/>
      </c>
      <c r="CX23" s="531" t="str">
        <f>IF(AND('Result Entry'!$ES29="Passed",$AZ23=CX$2),'Result Entry'!$ER29,IF($AZ23=CX$2,'Result Entry'!$ES29,""))</f>
        <v/>
      </c>
      <c r="CY23" s="531" t="str">
        <f>IF(AND('Result Entry'!$ES29="Passed",$AZ23=CY$2),'Result Entry'!$ER29,IF($AZ23=CY$2,'Result Entry'!$ES29,""))</f>
        <v/>
      </c>
      <c r="CZ23" s="531" t="str">
        <f>IF(AND('Result Entry'!$ES29="Passed",$AZ23=CZ$2),'Result Entry'!$ER29,IF($AZ23=CZ$2,'Result Entry'!$ES29,""))</f>
        <v/>
      </c>
      <c r="DA23" s="531" t="str">
        <f>IF(AND('Result Entry'!$ES29="Passed",$AZ23=DA$2),'Result Entry'!$ER29,IF($AZ23=DA$2,'Result Entry'!$ES29,""))</f>
        <v/>
      </c>
      <c r="DB23" s="531" t="str">
        <f>IF(AND('Result Entry'!$ES29="Passed",$AZ23=DB$2),'Result Entry'!$ER29,IF($AZ23=DB$2,'Result Entry'!$ES29,""))</f>
        <v/>
      </c>
    </row>
    <row r="24" spans="1:106" ht="15.75">
      <c r="B24" s="266">
        <v>3</v>
      </c>
      <c r="C24" s="282" t="s">
        <v>197</v>
      </c>
      <c r="D24" s="1414">
        <f>CW106</f>
        <v>0</v>
      </c>
      <c r="E24" s="1415"/>
      <c r="F24" s="1415"/>
      <c r="G24" s="1415"/>
      <c r="H24" s="1416"/>
      <c r="I24" s="1414">
        <f>CX106</f>
        <v>0</v>
      </c>
      <c r="J24" s="1415"/>
      <c r="K24" s="1415"/>
      <c r="L24" s="1415"/>
      <c r="M24" s="1416"/>
      <c r="N24" s="1414">
        <f>CY106</f>
        <v>0</v>
      </c>
      <c r="O24" s="1415"/>
      <c r="P24" s="1415"/>
      <c r="Q24" s="1415"/>
      <c r="R24" s="1416"/>
      <c r="S24" s="1414">
        <f>CZ106</f>
        <v>0</v>
      </c>
      <c r="T24" s="1415"/>
      <c r="U24" s="1415"/>
      <c r="V24" s="1415"/>
      <c r="W24" s="1416"/>
      <c r="X24" s="1414">
        <f>DA106</f>
        <v>0</v>
      </c>
      <c r="Y24" s="1415"/>
      <c r="Z24" s="1415"/>
      <c r="AA24" s="1415"/>
      <c r="AB24" s="1416"/>
      <c r="AC24" s="1417">
        <f>DB106</f>
        <v>0</v>
      </c>
      <c r="AD24" s="1418"/>
      <c r="AE24" s="1418"/>
      <c r="AF24" s="1418"/>
      <c r="AG24" s="1418"/>
      <c r="AH24" s="1419"/>
      <c r="AI24" s="1448">
        <f t="shared" si="70"/>
        <v>0</v>
      </c>
      <c r="AJ24" s="1448"/>
      <c r="AK24" s="1448"/>
      <c r="AL24" s="1448"/>
      <c r="AM24" s="1448"/>
      <c r="AN24" s="1448"/>
      <c r="AO24" s="1448"/>
      <c r="AP24" s="1448"/>
      <c r="AQ24" s="1448"/>
      <c r="AR24" s="1448"/>
      <c r="AS24" s="1449"/>
      <c r="AT24" s="1452"/>
      <c r="AY24" s="252">
        <f t="shared" si="69"/>
        <v>0</v>
      </c>
      <c r="AZ24" s="252">
        <f>'Result Entry'!F30</f>
        <v>0</v>
      </c>
      <c r="BA24" s="502" t="str">
        <f>'Result Sheet 9'!V28</f>
        <v/>
      </c>
      <c r="BB24" s="502" t="str">
        <f>'Result Sheet 9'!AH28</f>
        <v/>
      </c>
      <c r="BC24" s="502" t="str">
        <f>'Result Sheet 9'!AT28</f>
        <v/>
      </c>
      <c r="BD24" s="502" t="str">
        <f>'Result Sheet 9'!BF28</f>
        <v/>
      </c>
      <c r="BE24" s="502" t="str">
        <f>'Result Sheet 9'!BR28</f>
        <v/>
      </c>
      <c r="BF24" s="295" t="str">
        <f>'Result Sheet 9'!CD28</f>
        <v/>
      </c>
      <c r="BG24" s="297">
        <f t="shared" si="0"/>
        <v>0</v>
      </c>
      <c r="BH24" s="252">
        <f t="shared" si="1"/>
        <v>0</v>
      </c>
      <c r="BI24" s="252">
        <f t="shared" si="2"/>
        <v>0</v>
      </c>
      <c r="BJ24" s="252">
        <f t="shared" si="3"/>
        <v>0</v>
      </c>
      <c r="BK24" s="252">
        <f t="shared" si="4"/>
        <v>0</v>
      </c>
      <c r="BL24" s="295">
        <f t="shared" si="5"/>
        <v>0</v>
      </c>
      <c r="BM24" s="297">
        <f t="shared" si="6"/>
        <v>0</v>
      </c>
      <c r="BN24" s="252">
        <f t="shared" si="7"/>
        <v>0</v>
      </c>
      <c r="BO24" s="252">
        <f t="shared" si="8"/>
        <v>0</v>
      </c>
      <c r="BP24" s="252">
        <f t="shared" si="9"/>
        <v>0</v>
      </c>
      <c r="BQ24" s="252">
        <f t="shared" si="10"/>
        <v>0</v>
      </c>
      <c r="BR24" s="271">
        <f t="shared" si="11"/>
        <v>0</v>
      </c>
      <c r="BS24" s="297">
        <f t="shared" si="12"/>
        <v>0</v>
      </c>
      <c r="BT24" s="252">
        <f t="shared" si="13"/>
        <v>0</v>
      </c>
      <c r="BU24" s="252">
        <f t="shared" si="14"/>
        <v>0</v>
      </c>
      <c r="BV24" s="252">
        <f t="shared" si="15"/>
        <v>0</v>
      </c>
      <c r="BW24" s="252">
        <f t="shared" si="16"/>
        <v>0</v>
      </c>
      <c r="BX24" s="295">
        <f t="shared" si="17"/>
        <v>0</v>
      </c>
      <c r="BY24" s="297">
        <f t="shared" si="18"/>
        <v>0</v>
      </c>
      <c r="BZ24" s="252">
        <f t="shared" si="19"/>
        <v>0</v>
      </c>
      <c r="CA24" s="252">
        <f t="shared" si="20"/>
        <v>0</v>
      </c>
      <c r="CB24" s="252">
        <f t="shared" si="21"/>
        <v>0</v>
      </c>
      <c r="CC24" s="252">
        <f t="shared" si="22"/>
        <v>0</v>
      </c>
      <c r="CD24" s="271">
        <f t="shared" si="23"/>
        <v>0</v>
      </c>
      <c r="CE24" s="297">
        <f t="shared" si="24"/>
        <v>0</v>
      </c>
      <c r="CF24" s="252">
        <f t="shared" si="25"/>
        <v>0</v>
      </c>
      <c r="CG24" s="252">
        <f t="shared" si="26"/>
        <v>0</v>
      </c>
      <c r="CH24" s="252">
        <f t="shared" si="27"/>
        <v>0</v>
      </c>
      <c r="CI24" s="252">
        <f t="shared" si="28"/>
        <v>0</v>
      </c>
      <c r="CJ24" s="271">
        <f t="shared" si="29"/>
        <v>0</v>
      </c>
      <c r="CK24" s="297">
        <f t="shared" si="30"/>
        <v>0</v>
      </c>
      <c r="CL24" s="252">
        <f t="shared" si="31"/>
        <v>0</v>
      </c>
      <c r="CM24" s="252">
        <f t="shared" si="32"/>
        <v>0</v>
      </c>
      <c r="CN24" s="252">
        <f t="shared" si="33"/>
        <v>0</v>
      </c>
      <c r="CO24" s="252">
        <f t="shared" si="34"/>
        <v>0</v>
      </c>
      <c r="CP24" s="271">
        <f t="shared" si="35"/>
        <v>0</v>
      </c>
      <c r="CQ24" s="296">
        <f>IF(AZ24=CQ$2,'Result Entry'!G30,0)</f>
        <v>0</v>
      </c>
      <c r="CR24" s="252">
        <f>IF(AZ24=CR$2,'Result Entry'!G30,0)</f>
        <v>0</v>
      </c>
      <c r="CS24" s="252">
        <f>IF(AZ24=CS$2,'Result Entry'!G30,0)</f>
        <v>0</v>
      </c>
      <c r="CT24" s="252">
        <f>IF(AZ24=CT$2,'Result Entry'!G30,0)</f>
        <v>0</v>
      </c>
      <c r="CU24" s="252">
        <f>IF(AZ24=CU$2,'Result Entry'!G30,0)</f>
        <v>0</v>
      </c>
      <c r="CV24" s="252">
        <f>IF(AZ24=CV$2,'Result Entry'!G30,0)</f>
        <v>0</v>
      </c>
      <c r="CW24" s="531" t="str">
        <f>IF(AND('Result Entry'!ES30="Passed",AZ24=CW$2),'Result Entry'!ER30,IF(AZ24=CW$2,'Result Entry'!ES30,""))</f>
        <v/>
      </c>
      <c r="CX24" s="531" t="str">
        <f>IF(AND('Result Entry'!$ES30="Passed",$AZ24=CX$2),'Result Entry'!$ER30,IF($AZ24=CX$2,'Result Entry'!$ES30,""))</f>
        <v/>
      </c>
      <c r="CY24" s="531" t="str">
        <f>IF(AND('Result Entry'!$ES30="Passed",$AZ24=CY$2),'Result Entry'!$ER30,IF($AZ24=CY$2,'Result Entry'!$ES30,""))</f>
        <v/>
      </c>
      <c r="CZ24" s="531" t="str">
        <f>IF(AND('Result Entry'!$ES30="Passed",$AZ24=CZ$2),'Result Entry'!$ER30,IF($AZ24=CZ$2,'Result Entry'!$ES30,""))</f>
        <v/>
      </c>
      <c r="DA24" s="531" t="str">
        <f>IF(AND('Result Entry'!$ES30="Passed",$AZ24=DA$2),'Result Entry'!$ER30,IF($AZ24=DA$2,'Result Entry'!$ES30,""))</f>
        <v/>
      </c>
      <c r="DB24" s="531" t="str">
        <f>IF(AND('Result Entry'!$ES30="Passed",$AZ24=DB$2),'Result Entry'!$ER30,IF($AZ24=DB$2,'Result Entry'!$ES30,""))</f>
        <v/>
      </c>
    </row>
    <row r="25" spans="1:106" ht="15.75" customHeight="1">
      <c r="B25" s="266">
        <v>4</v>
      </c>
      <c r="C25" s="282" t="s">
        <v>129</v>
      </c>
      <c r="D25" s="1414">
        <f>CW107</f>
        <v>0</v>
      </c>
      <c r="E25" s="1415"/>
      <c r="F25" s="1415"/>
      <c r="G25" s="1415"/>
      <c r="H25" s="1416"/>
      <c r="I25" s="1414">
        <f>CX107</f>
        <v>0</v>
      </c>
      <c r="J25" s="1415"/>
      <c r="K25" s="1415"/>
      <c r="L25" s="1415"/>
      <c r="M25" s="1416"/>
      <c r="N25" s="1414">
        <f>CY107</f>
        <v>0</v>
      </c>
      <c r="O25" s="1415"/>
      <c r="P25" s="1415"/>
      <c r="Q25" s="1415"/>
      <c r="R25" s="1416"/>
      <c r="S25" s="1414">
        <f>CZ107</f>
        <v>0</v>
      </c>
      <c r="T25" s="1415"/>
      <c r="U25" s="1415"/>
      <c r="V25" s="1415"/>
      <c r="W25" s="1416"/>
      <c r="X25" s="1414">
        <f>DA107</f>
        <v>0</v>
      </c>
      <c r="Y25" s="1415"/>
      <c r="Z25" s="1415"/>
      <c r="AA25" s="1415"/>
      <c r="AB25" s="1416"/>
      <c r="AC25" s="1417">
        <f>DB107</f>
        <v>0</v>
      </c>
      <c r="AD25" s="1418"/>
      <c r="AE25" s="1418"/>
      <c r="AF25" s="1418"/>
      <c r="AG25" s="1418"/>
      <c r="AH25" s="1419"/>
      <c r="AI25" s="1448">
        <f t="shared" si="70"/>
        <v>0</v>
      </c>
      <c r="AJ25" s="1448"/>
      <c r="AK25" s="1448"/>
      <c r="AL25" s="1448"/>
      <c r="AM25" s="1448"/>
      <c r="AN25" s="1448"/>
      <c r="AO25" s="1448"/>
      <c r="AP25" s="1448"/>
      <c r="AQ25" s="1448"/>
      <c r="AR25" s="1448"/>
      <c r="AS25" s="1449"/>
      <c r="AT25" s="1452"/>
      <c r="AY25" s="252">
        <f t="shared" si="69"/>
        <v>0</v>
      </c>
      <c r="AZ25" s="252">
        <f>'Result Entry'!F31</f>
        <v>0</v>
      </c>
      <c r="BA25" s="502" t="str">
        <f>'Result Sheet 9'!V29</f>
        <v/>
      </c>
      <c r="BB25" s="502" t="str">
        <f>'Result Sheet 9'!AH29</f>
        <v/>
      </c>
      <c r="BC25" s="502" t="str">
        <f>'Result Sheet 9'!AT29</f>
        <v/>
      </c>
      <c r="BD25" s="502" t="str">
        <f>'Result Sheet 9'!BF29</f>
        <v/>
      </c>
      <c r="BE25" s="502" t="str">
        <f>'Result Sheet 9'!BR29</f>
        <v/>
      </c>
      <c r="BF25" s="295" t="str">
        <f>'Result Sheet 9'!CD29</f>
        <v/>
      </c>
      <c r="BG25" s="297">
        <f t="shared" si="0"/>
        <v>0</v>
      </c>
      <c r="BH25" s="252">
        <f t="shared" si="1"/>
        <v>0</v>
      </c>
      <c r="BI25" s="252">
        <f t="shared" si="2"/>
        <v>0</v>
      </c>
      <c r="BJ25" s="252">
        <f t="shared" si="3"/>
        <v>0</v>
      </c>
      <c r="BK25" s="252">
        <f t="shared" si="4"/>
        <v>0</v>
      </c>
      <c r="BL25" s="295">
        <f t="shared" si="5"/>
        <v>0</v>
      </c>
      <c r="BM25" s="297">
        <f t="shared" si="6"/>
        <v>0</v>
      </c>
      <c r="BN25" s="252">
        <f t="shared" si="7"/>
        <v>0</v>
      </c>
      <c r="BO25" s="252">
        <f t="shared" si="8"/>
        <v>0</v>
      </c>
      <c r="BP25" s="252">
        <f t="shared" si="9"/>
        <v>0</v>
      </c>
      <c r="BQ25" s="252">
        <f t="shared" si="10"/>
        <v>0</v>
      </c>
      <c r="BR25" s="271">
        <f t="shared" si="11"/>
        <v>0</v>
      </c>
      <c r="BS25" s="297">
        <f t="shared" si="12"/>
        <v>0</v>
      </c>
      <c r="BT25" s="252">
        <f t="shared" si="13"/>
        <v>0</v>
      </c>
      <c r="BU25" s="252">
        <f t="shared" si="14"/>
        <v>0</v>
      </c>
      <c r="BV25" s="252">
        <f t="shared" si="15"/>
        <v>0</v>
      </c>
      <c r="BW25" s="252">
        <f t="shared" si="16"/>
        <v>0</v>
      </c>
      <c r="BX25" s="295">
        <f t="shared" si="17"/>
        <v>0</v>
      </c>
      <c r="BY25" s="297">
        <f t="shared" si="18"/>
        <v>0</v>
      </c>
      <c r="BZ25" s="252">
        <f t="shared" si="19"/>
        <v>0</v>
      </c>
      <c r="CA25" s="252">
        <f t="shared" si="20"/>
        <v>0</v>
      </c>
      <c r="CB25" s="252">
        <f t="shared" si="21"/>
        <v>0</v>
      </c>
      <c r="CC25" s="252">
        <f t="shared" si="22"/>
        <v>0</v>
      </c>
      <c r="CD25" s="271">
        <f t="shared" si="23"/>
        <v>0</v>
      </c>
      <c r="CE25" s="297">
        <f t="shared" si="24"/>
        <v>0</v>
      </c>
      <c r="CF25" s="252">
        <f t="shared" si="25"/>
        <v>0</v>
      </c>
      <c r="CG25" s="252">
        <f t="shared" si="26"/>
        <v>0</v>
      </c>
      <c r="CH25" s="252">
        <f t="shared" si="27"/>
        <v>0</v>
      </c>
      <c r="CI25" s="252">
        <f t="shared" si="28"/>
        <v>0</v>
      </c>
      <c r="CJ25" s="271">
        <f t="shared" si="29"/>
        <v>0</v>
      </c>
      <c r="CK25" s="297">
        <f t="shared" si="30"/>
        <v>0</v>
      </c>
      <c r="CL25" s="252">
        <f t="shared" si="31"/>
        <v>0</v>
      </c>
      <c r="CM25" s="252">
        <f t="shared" si="32"/>
        <v>0</v>
      </c>
      <c r="CN25" s="252">
        <f t="shared" si="33"/>
        <v>0</v>
      </c>
      <c r="CO25" s="252">
        <f t="shared" si="34"/>
        <v>0</v>
      </c>
      <c r="CP25" s="271">
        <f t="shared" si="35"/>
        <v>0</v>
      </c>
      <c r="CQ25" s="296">
        <f>IF(AZ25=CQ$2,'Result Entry'!G31,0)</f>
        <v>0</v>
      </c>
      <c r="CR25" s="252">
        <f>IF(AZ25=CR$2,'Result Entry'!G31,0)</f>
        <v>0</v>
      </c>
      <c r="CS25" s="252">
        <f>IF(AZ25=CS$2,'Result Entry'!G31,0)</f>
        <v>0</v>
      </c>
      <c r="CT25" s="252">
        <f>IF(AZ25=CT$2,'Result Entry'!G31,0)</f>
        <v>0</v>
      </c>
      <c r="CU25" s="252">
        <f>IF(AZ25=CU$2,'Result Entry'!G31,0)</f>
        <v>0</v>
      </c>
      <c r="CV25" s="252">
        <f>IF(AZ25=CV$2,'Result Entry'!G31,0)</f>
        <v>0</v>
      </c>
      <c r="CW25" s="531" t="str">
        <f>IF(AND('Result Entry'!ES31="Passed",AZ25=CW$2),'Result Entry'!ER31,IF(AZ25=CW$2,'Result Entry'!ES31,""))</f>
        <v/>
      </c>
      <c r="CX25" s="531" t="str">
        <f>IF(AND('Result Entry'!$ES31="Passed",$AZ25=CX$2),'Result Entry'!$ER31,IF($AZ25=CX$2,'Result Entry'!$ES31,""))</f>
        <v/>
      </c>
      <c r="CY25" s="531" t="str">
        <f>IF(AND('Result Entry'!$ES31="Passed",$AZ25=CY$2),'Result Entry'!$ER31,IF($AZ25=CY$2,'Result Entry'!$ES31,""))</f>
        <v/>
      </c>
      <c r="CZ25" s="531" t="str">
        <f>IF(AND('Result Entry'!$ES31="Passed",$AZ25=CZ$2),'Result Entry'!$ER31,IF($AZ25=CZ$2,'Result Entry'!$ES31,""))</f>
        <v/>
      </c>
      <c r="DA25" s="531" t="str">
        <f>IF(AND('Result Entry'!$ES31="Passed",$AZ25=DA$2),'Result Entry'!$ER31,IF($AZ25=DA$2,'Result Entry'!$ES31,""))</f>
        <v/>
      </c>
      <c r="DB25" s="531" t="str">
        <f>IF(AND('Result Entry'!$ES31="Passed",$AZ25=DB$2),'Result Entry'!$ER31,IF($AZ25=DB$2,'Result Entry'!$ES31,""))</f>
        <v/>
      </c>
    </row>
    <row r="26" spans="1:106" ht="19.5" customHeight="1">
      <c r="B26" s="266">
        <v>5</v>
      </c>
      <c r="C26" s="282" t="s">
        <v>198</v>
      </c>
      <c r="D26" s="1414">
        <f>CW108</f>
        <v>1</v>
      </c>
      <c r="E26" s="1415"/>
      <c r="F26" s="1415"/>
      <c r="G26" s="1415"/>
      <c r="H26" s="1416"/>
      <c r="I26" s="1414">
        <f>CX108</f>
        <v>0</v>
      </c>
      <c r="J26" s="1415"/>
      <c r="K26" s="1415"/>
      <c r="L26" s="1415"/>
      <c r="M26" s="1416"/>
      <c r="N26" s="1414">
        <f>CY108</f>
        <v>0</v>
      </c>
      <c r="O26" s="1415"/>
      <c r="P26" s="1415"/>
      <c r="Q26" s="1415"/>
      <c r="R26" s="1416"/>
      <c r="S26" s="1414">
        <f>CZ108</f>
        <v>0</v>
      </c>
      <c r="T26" s="1415"/>
      <c r="U26" s="1415"/>
      <c r="V26" s="1415"/>
      <c r="W26" s="1416"/>
      <c r="X26" s="1414">
        <f>DA108</f>
        <v>0</v>
      </c>
      <c r="Y26" s="1415"/>
      <c r="Z26" s="1415"/>
      <c r="AA26" s="1415"/>
      <c r="AB26" s="1416"/>
      <c r="AC26" s="1417">
        <f>DB108</f>
        <v>0</v>
      </c>
      <c r="AD26" s="1418"/>
      <c r="AE26" s="1418"/>
      <c r="AF26" s="1418"/>
      <c r="AG26" s="1418"/>
      <c r="AH26" s="1419"/>
      <c r="AI26" s="1448">
        <f t="shared" si="70"/>
        <v>1</v>
      </c>
      <c r="AJ26" s="1448"/>
      <c r="AK26" s="1448"/>
      <c r="AL26" s="1448"/>
      <c r="AM26" s="1448"/>
      <c r="AN26" s="1448"/>
      <c r="AO26" s="1448"/>
      <c r="AP26" s="1448"/>
      <c r="AQ26" s="1448"/>
      <c r="AR26" s="1448"/>
      <c r="AS26" s="1449"/>
      <c r="AT26" s="1452"/>
      <c r="AU26" s="284"/>
      <c r="AV26" s="284"/>
      <c r="AW26" s="284"/>
      <c r="AX26" s="284"/>
      <c r="AY26" s="252">
        <f t="shared" si="69"/>
        <v>0</v>
      </c>
      <c r="AZ26" s="252">
        <f>'Result Entry'!F32</f>
        <v>0</v>
      </c>
      <c r="BA26" s="502" t="str">
        <f>'Result Sheet 9'!V30</f>
        <v/>
      </c>
      <c r="BB26" s="502" t="str">
        <f>'Result Sheet 9'!AH30</f>
        <v/>
      </c>
      <c r="BC26" s="502" t="str">
        <f>'Result Sheet 9'!AT30</f>
        <v/>
      </c>
      <c r="BD26" s="502" t="str">
        <f>'Result Sheet 9'!BF30</f>
        <v/>
      </c>
      <c r="BE26" s="502" t="str">
        <f>'Result Sheet 9'!BR30</f>
        <v/>
      </c>
      <c r="BF26" s="295" t="str">
        <f>'Result Sheet 9'!CD30</f>
        <v/>
      </c>
      <c r="BG26" s="297">
        <f t="shared" si="0"/>
        <v>0</v>
      </c>
      <c r="BH26" s="252">
        <f t="shared" si="1"/>
        <v>0</v>
      </c>
      <c r="BI26" s="252">
        <f t="shared" si="2"/>
        <v>0</v>
      </c>
      <c r="BJ26" s="252">
        <f t="shared" si="3"/>
        <v>0</v>
      </c>
      <c r="BK26" s="252">
        <f t="shared" si="4"/>
        <v>0</v>
      </c>
      <c r="BL26" s="295">
        <f t="shared" si="5"/>
        <v>0</v>
      </c>
      <c r="BM26" s="297">
        <f t="shared" si="6"/>
        <v>0</v>
      </c>
      <c r="BN26" s="252">
        <f t="shared" si="7"/>
        <v>0</v>
      </c>
      <c r="BO26" s="252">
        <f t="shared" si="8"/>
        <v>0</v>
      </c>
      <c r="BP26" s="252">
        <f t="shared" si="9"/>
        <v>0</v>
      </c>
      <c r="BQ26" s="252">
        <f t="shared" si="10"/>
        <v>0</v>
      </c>
      <c r="BR26" s="271">
        <f t="shared" si="11"/>
        <v>0</v>
      </c>
      <c r="BS26" s="297">
        <f t="shared" si="12"/>
        <v>0</v>
      </c>
      <c r="BT26" s="252">
        <f t="shared" si="13"/>
        <v>0</v>
      </c>
      <c r="BU26" s="252">
        <f t="shared" si="14"/>
        <v>0</v>
      </c>
      <c r="BV26" s="252">
        <f t="shared" si="15"/>
        <v>0</v>
      </c>
      <c r="BW26" s="252">
        <f t="shared" si="16"/>
        <v>0</v>
      </c>
      <c r="BX26" s="295">
        <f t="shared" si="17"/>
        <v>0</v>
      </c>
      <c r="BY26" s="297">
        <f t="shared" si="18"/>
        <v>0</v>
      </c>
      <c r="BZ26" s="252">
        <f t="shared" si="19"/>
        <v>0</v>
      </c>
      <c r="CA26" s="252">
        <f t="shared" si="20"/>
        <v>0</v>
      </c>
      <c r="CB26" s="252">
        <f t="shared" si="21"/>
        <v>0</v>
      </c>
      <c r="CC26" s="252">
        <f t="shared" si="22"/>
        <v>0</v>
      </c>
      <c r="CD26" s="271">
        <f t="shared" si="23"/>
        <v>0</v>
      </c>
      <c r="CE26" s="297">
        <f t="shared" si="24"/>
        <v>0</v>
      </c>
      <c r="CF26" s="252">
        <f t="shared" si="25"/>
        <v>0</v>
      </c>
      <c r="CG26" s="252">
        <f t="shared" si="26"/>
        <v>0</v>
      </c>
      <c r="CH26" s="252">
        <f t="shared" si="27"/>
        <v>0</v>
      </c>
      <c r="CI26" s="252">
        <f t="shared" si="28"/>
        <v>0</v>
      </c>
      <c r="CJ26" s="271">
        <f t="shared" si="29"/>
        <v>0</v>
      </c>
      <c r="CK26" s="297">
        <f t="shared" si="30"/>
        <v>0</v>
      </c>
      <c r="CL26" s="252">
        <f t="shared" si="31"/>
        <v>0</v>
      </c>
      <c r="CM26" s="252">
        <f t="shared" si="32"/>
        <v>0</v>
      </c>
      <c r="CN26" s="252">
        <f t="shared" si="33"/>
        <v>0</v>
      </c>
      <c r="CO26" s="252">
        <f t="shared" si="34"/>
        <v>0</v>
      </c>
      <c r="CP26" s="271">
        <f t="shared" si="35"/>
        <v>0</v>
      </c>
      <c r="CQ26" s="296">
        <f>IF(AZ26=CQ$2,'Result Entry'!G32,0)</f>
        <v>0</v>
      </c>
      <c r="CR26" s="252">
        <f>IF(AZ26=CR$2,'Result Entry'!G32,0)</f>
        <v>0</v>
      </c>
      <c r="CS26" s="252">
        <f>IF(AZ26=CS$2,'Result Entry'!G32,0)</f>
        <v>0</v>
      </c>
      <c r="CT26" s="252">
        <f>IF(AZ26=CT$2,'Result Entry'!G32,0)</f>
        <v>0</v>
      </c>
      <c r="CU26" s="252">
        <f>IF(AZ26=CU$2,'Result Entry'!G32,0)</f>
        <v>0</v>
      </c>
      <c r="CV26" s="252">
        <f>IF(AZ26=CV$2,'Result Entry'!G32,0)</f>
        <v>0</v>
      </c>
      <c r="CW26" s="531" t="str">
        <f>IF(AND('Result Entry'!ES32="Passed",AZ26=CW$2),'Result Entry'!ER32,IF(AZ26=CW$2,'Result Entry'!ES32,""))</f>
        <v/>
      </c>
      <c r="CX26" s="531" t="str">
        <f>IF(AND('Result Entry'!$ES32="Passed",$AZ26=CX$2),'Result Entry'!$ER32,IF($AZ26=CX$2,'Result Entry'!$ES32,""))</f>
        <v/>
      </c>
      <c r="CY26" s="531" t="str">
        <f>IF(AND('Result Entry'!$ES32="Passed",$AZ26=CY$2),'Result Entry'!$ER32,IF($AZ26=CY$2,'Result Entry'!$ES32,""))</f>
        <v/>
      </c>
      <c r="CZ26" s="531" t="str">
        <f>IF(AND('Result Entry'!$ES32="Passed",$AZ26=CZ$2),'Result Entry'!$ER32,IF($AZ26=CZ$2,'Result Entry'!$ES32,""))</f>
        <v/>
      </c>
      <c r="DA26" s="531" t="str">
        <f>IF(AND('Result Entry'!$ES32="Passed",$AZ26=DA$2),'Result Entry'!$ER32,IF($AZ26=DA$2,'Result Entry'!$ES32,""))</f>
        <v/>
      </c>
      <c r="DB26" s="531" t="str">
        <f>IF(AND('Result Entry'!$ES32="Passed",$AZ26=DB$2),'Result Entry'!$ER32,IF($AZ26=DB$2,'Result Entry'!$ES32,""))</f>
        <v/>
      </c>
    </row>
    <row r="27" spans="1:106" ht="15.75">
      <c r="B27" s="274">
        <v>6</v>
      </c>
      <c r="C27" s="283" t="s">
        <v>130</v>
      </c>
      <c r="D27" s="1414">
        <f>CW110</f>
        <v>0</v>
      </c>
      <c r="E27" s="1415"/>
      <c r="F27" s="1415"/>
      <c r="G27" s="1415"/>
      <c r="H27" s="1416"/>
      <c r="I27" s="1414">
        <f>CX110</f>
        <v>0</v>
      </c>
      <c r="J27" s="1415"/>
      <c r="K27" s="1415"/>
      <c r="L27" s="1415"/>
      <c r="M27" s="1416"/>
      <c r="N27" s="1414">
        <f>CY110</f>
        <v>1</v>
      </c>
      <c r="O27" s="1415"/>
      <c r="P27" s="1415"/>
      <c r="Q27" s="1415"/>
      <c r="R27" s="1416"/>
      <c r="S27" s="1414">
        <f>CZ110</f>
        <v>0</v>
      </c>
      <c r="T27" s="1415"/>
      <c r="U27" s="1415"/>
      <c r="V27" s="1415"/>
      <c r="W27" s="1416"/>
      <c r="X27" s="1414">
        <f>DA110</f>
        <v>0</v>
      </c>
      <c r="Y27" s="1415"/>
      <c r="Z27" s="1415"/>
      <c r="AA27" s="1415"/>
      <c r="AB27" s="1416"/>
      <c r="AC27" s="1417">
        <f>DB110</f>
        <v>0</v>
      </c>
      <c r="AD27" s="1418"/>
      <c r="AE27" s="1418"/>
      <c r="AF27" s="1418"/>
      <c r="AG27" s="1418"/>
      <c r="AH27" s="1419"/>
      <c r="AI27" s="1448">
        <f t="shared" si="70"/>
        <v>1</v>
      </c>
      <c r="AJ27" s="1448"/>
      <c r="AK27" s="1448"/>
      <c r="AL27" s="1448"/>
      <c r="AM27" s="1448"/>
      <c r="AN27" s="1448"/>
      <c r="AO27" s="1448"/>
      <c r="AP27" s="1448"/>
      <c r="AQ27" s="1448"/>
      <c r="AR27" s="1448"/>
      <c r="AS27" s="1449"/>
      <c r="AT27" s="1452"/>
      <c r="AY27" s="252">
        <f t="shared" si="69"/>
        <v>0</v>
      </c>
      <c r="AZ27" s="252">
        <f>'Result Entry'!F33</f>
        <v>0</v>
      </c>
      <c r="BA27" s="502" t="str">
        <f>'Result Sheet 9'!V31</f>
        <v/>
      </c>
      <c r="BB27" s="502" t="str">
        <f>'Result Sheet 9'!AH31</f>
        <v/>
      </c>
      <c r="BC27" s="502" t="str">
        <f>'Result Sheet 9'!AT31</f>
        <v/>
      </c>
      <c r="BD27" s="502" t="str">
        <f>'Result Sheet 9'!BF31</f>
        <v/>
      </c>
      <c r="BE27" s="502" t="str">
        <f>'Result Sheet 9'!BR31</f>
        <v/>
      </c>
      <c r="BF27" s="295" t="str">
        <f>'Result Sheet 9'!CD31</f>
        <v/>
      </c>
      <c r="BG27" s="297">
        <f t="shared" si="0"/>
        <v>0</v>
      </c>
      <c r="BH27" s="252">
        <f t="shared" si="1"/>
        <v>0</v>
      </c>
      <c r="BI27" s="252">
        <f t="shared" si="2"/>
        <v>0</v>
      </c>
      <c r="BJ27" s="252">
        <f t="shared" si="3"/>
        <v>0</v>
      </c>
      <c r="BK27" s="252">
        <f t="shared" si="4"/>
        <v>0</v>
      </c>
      <c r="BL27" s="295">
        <f t="shared" si="5"/>
        <v>0</v>
      </c>
      <c r="BM27" s="297">
        <f t="shared" si="6"/>
        <v>0</v>
      </c>
      <c r="BN27" s="252">
        <f t="shared" si="7"/>
        <v>0</v>
      </c>
      <c r="BO27" s="252">
        <f t="shared" si="8"/>
        <v>0</v>
      </c>
      <c r="BP27" s="252">
        <f t="shared" si="9"/>
        <v>0</v>
      </c>
      <c r="BQ27" s="252">
        <f t="shared" si="10"/>
        <v>0</v>
      </c>
      <c r="BR27" s="271">
        <f t="shared" si="11"/>
        <v>0</v>
      </c>
      <c r="BS27" s="297">
        <f t="shared" si="12"/>
        <v>0</v>
      </c>
      <c r="BT27" s="252">
        <f t="shared" si="13"/>
        <v>0</v>
      </c>
      <c r="BU27" s="252">
        <f t="shared" si="14"/>
        <v>0</v>
      </c>
      <c r="BV27" s="252">
        <f t="shared" si="15"/>
        <v>0</v>
      </c>
      <c r="BW27" s="252">
        <f t="shared" si="16"/>
        <v>0</v>
      </c>
      <c r="BX27" s="295">
        <f t="shared" si="17"/>
        <v>0</v>
      </c>
      <c r="BY27" s="297">
        <f t="shared" si="18"/>
        <v>0</v>
      </c>
      <c r="BZ27" s="252">
        <f t="shared" si="19"/>
        <v>0</v>
      </c>
      <c r="CA27" s="252">
        <f t="shared" si="20"/>
        <v>0</v>
      </c>
      <c r="CB27" s="252">
        <f t="shared" si="21"/>
        <v>0</v>
      </c>
      <c r="CC27" s="252">
        <f t="shared" si="22"/>
        <v>0</v>
      </c>
      <c r="CD27" s="271">
        <f t="shared" si="23"/>
        <v>0</v>
      </c>
      <c r="CE27" s="297">
        <f t="shared" si="24"/>
        <v>0</v>
      </c>
      <c r="CF27" s="252">
        <f t="shared" si="25"/>
        <v>0</v>
      </c>
      <c r="CG27" s="252">
        <f t="shared" si="26"/>
        <v>0</v>
      </c>
      <c r="CH27" s="252">
        <f t="shared" si="27"/>
        <v>0</v>
      </c>
      <c r="CI27" s="252">
        <f t="shared" si="28"/>
        <v>0</v>
      </c>
      <c r="CJ27" s="271">
        <f t="shared" si="29"/>
        <v>0</v>
      </c>
      <c r="CK27" s="297">
        <f t="shared" si="30"/>
        <v>0</v>
      </c>
      <c r="CL27" s="252">
        <f t="shared" si="31"/>
        <v>0</v>
      </c>
      <c r="CM27" s="252">
        <f t="shared" si="32"/>
        <v>0</v>
      </c>
      <c r="CN27" s="252">
        <f t="shared" si="33"/>
        <v>0</v>
      </c>
      <c r="CO27" s="252">
        <f t="shared" si="34"/>
        <v>0</v>
      </c>
      <c r="CP27" s="271">
        <f t="shared" si="35"/>
        <v>0</v>
      </c>
      <c r="CQ27" s="296">
        <f>IF(AZ27=CQ$2,'Result Entry'!G33,0)</f>
        <v>0</v>
      </c>
      <c r="CR27" s="252">
        <f>IF(AZ27=CR$2,'Result Entry'!G33,0)</f>
        <v>0</v>
      </c>
      <c r="CS27" s="252">
        <f>IF(AZ27=CS$2,'Result Entry'!G33,0)</f>
        <v>0</v>
      </c>
      <c r="CT27" s="252">
        <f>IF(AZ27=CT$2,'Result Entry'!G33,0)</f>
        <v>0</v>
      </c>
      <c r="CU27" s="252">
        <f>IF(AZ27=CU$2,'Result Entry'!G33,0)</f>
        <v>0</v>
      </c>
      <c r="CV27" s="252">
        <f>IF(AZ27=CV$2,'Result Entry'!G33,0)</f>
        <v>0</v>
      </c>
      <c r="CW27" s="531" t="str">
        <f>IF(AND('Result Entry'!ES33="Passed",AZ27=CW$2),'Result Entry'!ER33,IF(AZ27=CW$2,'Result Entry'!ES33,""))</f>
        <v/>
      </c>
      <c r="CX27" s="531" t="str">
        <f>IF(AND('Result Entry'!$ES33="Passed",$AZ27=CX$2),'Result Entry'!$ER33,IF($AZ27=CX$2,'Result Entry'!$ES33,""))</f>
        <v/>
      </c>
      <c r="CY27" s="531" t="str">
        <f>IF(AND('Result Entry'!$ES33="Passed",$AZ27=CY$2),'Result Entry'!$ER33,IF($AZ27=CY$2,'Result Entry'!$ES33,""))</f>
        <v/>
      </c>
      <c r="CZ27" s="531" t="str">
        <f>IF(AND('Result Entry'!$ES33="Passed",$AZ27=CZ$2),'Result Entry'!$ER33,IF($AZ27=CZ$2,'Result Entry'!$ES33,""))</f>
        <v/>
      </c>
      <c r="DA27" s="531" t="str">
        <f>IF(AND('Result Entry'!$ES33="Passed",$AZ27=DA$2),'Result Entry'!$ER33,IF($AZ27=DA$2,'Result Entry'!$ES33,""))</f>
        <v/>
      </c>
      <c r="DB27" s="531" t="str">
        <f>IF(AND('Result Entry'!$ES33="Passed",$AZ27=DB$2),'Result Entry'!$ER33,IF($AZ27=DB$2,'Result Entry'!$ES33,""))</f>
        <v/>
      </c>
    </row>
    <row r="28" spans="1:106" ht="20.25" customHeight="1" thickBot="1">
      <c r="B28" s="274"/>
      <c r="C28" s="283"/>
      <c r="D28" s="1414"/>
      <c r="E28" s="1415"/>
      <c r="F28" s="1415"/>
      <c r="G28" s="1415"/>
      <c r="H28" s="1416"/>
      <c r="I28" s="1414"/>
      <c r="J28" s="1415"/>
      <c r="K28" s="1415"/>
      <c r="L28" s="1415"/>
      <c r="M28" s="1416"/>
      <c r="N28" s="1414"/>
      <c r="O28" s="1415"/>
      <c r="P28" s="1415"/>
      <c r="Q28" s="1415"/>
      <c r="R28" s="1416"/>
      <c r="S28" s="1414"/>
      <c r="T28" s="1415"/>
      <c r="U28" s="1415"/>
      <c r="V28" s="1415"/>
      <c r="W28" s="1416"/>
      <c r="X28" s="1414"/>
      <c r="Y28" s="1415"/>
      <c r="Z28" s="1415"/>
      <c r="AA28" s="1415"/>
      <c r="AB28" s="1416"/>
      <c r="AC28" s="1453"/>
      <c r="AD28" s="1454"/>
      <c r="AE28" s="1454"/>
      <c r="AF28" s="1454"/>
      <c r="AG28" s="1454"/>
      <c r="AH28" s="1455"/>
      <c r="AI28" s="1456"/>
      <c r="AJ28" s="1456"/>
      <c r="AK28" s="1456"/>
      <c r="AL28" s="1456"/>
      <c r="AM28" s="1456"/>
      <c r="AN28" s="1456"/>
      <c r="AO28" s="1456"/>
      <c r="AP28" s="1456"/>
      <c r="AQ28" s="1456"/>
      <c r="AR28" s="1456"/>
      <c r="AS28" s="1457"/>
      <c r="AT28" s="1452"/>
      <c r="AY28" s="252">
        <f t="shared" si="69"/>
        <v>0</v>
      </c>
      <c r="AZ28" s="252">
        <f>'Result Entry'!F34</f>
        <v>0</v>
      </c>
      <c r="BA28" s="502" t="str">
        <f>'Result Sheet 9'!V32</f>
        <v/>
      </c>
      <c r="BB28" s="502" t="str">
        <f>'Result Sheet 9'!AH32</f>
        <v/>
      </c>
      <c r="BC28" s="502" t="str">
        <f>'Result Sheet 9'!AT32</f>
        <v/>
      </c>
      <c r="BD28" s="502" t="str">
        <f>'Result Sheet 9'!BF32</f>
        <v/>
      </c>
      <c r="BE28" s="502" t="str">
        <f>'Result Sheet 9'!BR32</f>
        <v/>
      </c>
      <c r="BF28" s="295" t="str">
        <f>'Result Sheet 9'!CD32</f>
        <v/>
      </c>
      <c r="BG28" s="297">
        <f t="shared" si="0"/>
        <v>0</v>
      </c>
      <c r="BH28" s="252">
        <f t="shared" si="1"/>
        <v>0</v>
      </c>
      <c r="BI28" s="252">
        <f t="shared" si="2"/>
        <v>0</v>
      </c>
      <c r="BJ28" s="252">
        <f t="shared" si="3"/>
        <v>0</v>
      </c>
      <c r="BK28" s="252">
        <f t="shared" si="4"/>
        <v>0</v>
      </c>
      <c r="BL28" s="295">
        <f t="shared" si="5"/>
        <v>0</v>
      </c>
      <c r="BM28" s="297">
        <f t="shared" si="6"/>
        <v>0</v>
      </c>
      <c r="BN28" s="252">
        <f t="shared" si="7"/>
        <v>0</v>
      </c>
      <c r="BO28" s="252">
        <f t="shared" si="8"/>
        <v>0</v>
      </c>
      <c r="BP28" s="252">
        <f t="shared" si="9"/>
        <v>0</v>
      </c>
      <c r="BQ28" s="252">
        <f t="shared" si="10"/>
        <v>0</v>
      </c>
      <c r="BR28" s="271">
        <f t="shared" si="11"/>
        <v>0</v>
      </c>
      <c r="BS28" s="297">
        <f t="shared" si="12"/>
        <v>0</v>
      </c>
      <c r="BT28" s="252">
        <f t="shared" si="13"/>
        <v>0</v>
      </c>
      <c r="BU28" s="252">
        <f t="shared" si="14"/>
        <v>0</v>
      </c>
      <c r="BV28" s="252">
        <f t="shared" si="15"/>
        <v>0</v>
      </c>
      <c r="BW28" s="252">
        <f t="shared" si="16"/>
        <v>0</v>
      </c>
      <c r="BX28" s="295">
        <f t="shared" si="17"/>
        <v>0</v>
      </c>
      <c r="BY28" s="297">
        <f t="shared" si="18"/>
        <v>0</v>
      </c>
      <c r="BZ28" s="252">
        <f t="shared" si="19"/>
        <v>0</v>
      </c>
      <c r="CA28" s="252">
        <f t="shared" si="20"/>
        <v>0</v>
      </c>
      <c r="CB28" s="252">
        <f t="shared" si="21"/>
        <v>0</v>
      </c>
      <c r="CC28" s="252">
        <f t="shared" si="22"/>
        <v>0</v>
      </c>
      <c r="CD28" s="271">
        <f t="shared" si="23"/>
        <v>0</v>
      </c>
      <c r="CE28" s="297">
        <f t="shared" si="24"/>
        <v>0</v>
      </c>
      <c r="CF28" s="252">
        <f t="shared" si="25"/>
        <v>0</v>
      </c>
      <c r="CG28" s="252">
        <f t="shared" si="26"/>
        <v>0</v>
      </c>
      <c r="CH28" s="252">
        <f t="shared" si="27"/>
        <v>0</v>
      </c>
      <c r="CI28" s="252">
        <f t="shared" si="28"/>
        <v>0</v>
      </c>
      <c r="CJ28" s="271">
        <f t="shared" si="29"/>
        <v>0</v>
      </c>
      <c r="CK28" s="297">
        <f t="shared" si="30"/>
        <v>0</v>
      </c>
      <c r="CL28" s="252">
        <f t="shared" si="31"/>
        <v>0</v>
      </c>
      <c r="CM28" s="252">
        <f t="shared" si="32"/>
        <v>0</v>
      </c>
      <c r="CN28" s="252">
        <f t="shared" si="33"/>
        <v>0</v>
      </c>
      <c r="CO28" s="252">
        <f t="shared" si="34"/>
        <v>0</v>
      </c>
      <c r="CP28" s="271">
        <f t="shared" si="35"/>
        <v>0</v>
      </c>
      <c r="CQ28" s="296">
        <f>IF(AZ28=CQ$2,'Result Entry'!G34,0)</f>
        <v>0</v>
      </c>
      <c r="CR28" s="252">
        <f>IF(AZ28=CR$2,'Result Entry'!G34,0)</f>
        <v>0</v>
      </c>
      <c r="CS28" s="252">
        <f>IF(AZ28=CS$2,'Result Entry'!G34,0)</f>
        <v>0</v>
      </c>
      <c r="CT28" s="252">
        <f>IF(AZ28=CT$2,'Result Entry'!G34,0)</f>
        <v>0</v>
      </c>
      <c r="CU28" s="252">
        <f>IF(AZ28=CU$2,'Result Entry'!G34,0)</f>
        <v>0</v>
      </c>
      <c r="CV28" s="252">
        <f>IF(AZ28=CV$2,'Result Entry'!G34,0)</f>
        <v>0</v>
      </c>
      <c r="CW28" s="531" t="str">
        <f>IF(AND('Result Entry'!ES34="Passed",AZ28=CW$2),'Result Entry'!ER34,IF(AZ28=CW$2,'Result Entry'!ES34,""))</f>
        <v/>
      </c>
      <c r="CX28" s="531" t="str">
        <f>IF(AND('Result Entry'!$ES34="Passed",$AZ28=CX$2),'Result Entry'!$ER34,IF($AZ28=CX$2,'Result Entry'!$ES34,""))</f>
        <v/>
      </c>
      <c r="CY28" s="531" t="str">
        <f>IF(AND('Result Entry'!$ES34="Passed",$AZ28=CY$2),'Result Entry'!$ER34,IF($AZ28=CY$2,'Result Entry'!$ES34,""))</f>
        <v/>
      </c>
      <c r="CZ28" s="531" t="str">
        <f>IF(AND('Result Entry'!$ES34="Passed",$AZ28=CZ$2),'Result Entry'!$ER34,IF($AZ28=CZ$2,'Result Entry'!$ES34,""))</f>
        <v/>
      </c>
      <c r="DA28" s="531" t="str">
        <f>IF(AND('Result Entry'!$ES34="Passed",$AZ28=DA$2),'Result Entry'!$ER34,IF($AZ28=DA$2,'Result Entry'!$ES34,""))</f>
        <v/>
      </c>
      <c r="DB28" s="531" t="str">
        <f>IF(AND('Result Entry'!$ES34="Passed",$AZ28=DB$2),'Result Entry'!$ER34,IF($AZ28=DB$2,'Result Entry'!$ES34,""))</f>
        <v/>
      </c>
    </row>
    <row r="29" spans="1:106" ht="33.75" thickBot="1">
      <c r="B29" s="1438" t="s">
        <v>30</v>
      </c>
      <c r="C29" s="1439"/>
      <c r="D29" s="1438">
        <f>SUM(D22:D28)</f>
        <v>1</v>
      </c>
      <c r="E29" s="1440"/>
      <c r="F29" s="1440"/>
      <c r="G29" s="1440"/>
      <c r="H29" s="1441"/>
      <c r="I29" s="1438">
        <f>SUM(I22:I27)</f>
        <v>0</v>
      </c>
      <c r="J29" s="1440"/>
      <c r="K29" s="1440"/>
      <c r="L29" s="1440"/>
      <c r="M29" s="1441"/>
      <c r="N29" s="1438">
        <f>SUM(N22:N27)</f>
        <v>1</v>
      </c>
      <c r="O29" s="1440"/>
      <c r="P29" s="1440"/>
      <c r="Q29" s="1440"/>
      <c r="R29" s="1441"/>
      <c r="S29" s="1438">
        <f>SUM(S22:S27)</f>
        <v>0</v>
      </c>
      <c r="T29" s="1440"/>
      <c r="U29" s="1440"/>
      <c r="V29" s="1440"/>
      <c r="W29" s="1441"/>
      <c r="X29" s="1438">
        <f>SUM(X22:X27)</f>
        <v>0</v>
      </c>
      <c r="Y29" s="1440"/>
      <c r="Z29" s="1440"/>
      <c r="AA29" s="1440"/>
      <c r="AB29" s="1441"/>
      <c r="AC29" s="1442">
        <f>SUM(AC22:AC27)</f>
        <v>0</v>
      </c>
      <c r="AD29" s="1443"/>
      <c r="AE29" s="1443"/>
      <c r="AF29" s="1443"/>
      <c r="AG29" s="1443"/>
      <c r="AH29" s="1444"/>
      <c r="AI29" s="1436">
        <f>SUM(AI22:AI27)</f>
        <v>2</v>
      </c>
      <c r="AJ29" s="1436"/>
      <c r="AK29" s="1436"/>
      <c r="AL29" s="1436"/>
      <c r="AM29" s="1436"/>
      <c r="AN29" s="1436"/>
      <c r="AO29" s="1436"/>
      <c r="AP29" s="1436"/>
      <c r="AQ29" s="1436"/>
      <c r="AR29" s="1436"/>
      <c r="AS29" s="1437"/>
      <c r="AT29" s="1452"/>
      <c r="AY29" s="252">
        <f t="shared" si="69"/>
        <v>0</v>
      </c>
      <c r="AZ29" s="252">
        <f>'Result Entry'!F35</f>
        <v>0</v>
      </c>
      <c r="BA29" s="502" t="str">
        <f>'Result Sheet 9'!V33</f>
        <v/>
      </c>
      <c r="BB29" s="502" t="str">
        <f>'Result Sheet 9'!AH33</f>
        <v/>
      </c>
      <c r="BC29" s="502" t="str">
        <f>'Result Sheet 9'!AT33</f>
        <v/>
      </c>
      <c r="BD29" s="502" t="str">
        <f>'Result Sheet 9'!BF33</f>
        <v/>
      </c>
      <c r="BE29" s="502" t="str">
        <f>'Result Sheet 9'!BR33</f>
        <v/>
      </c>
      <c r="BF29" s="295" t="str">
        <f>'Result Sheet 9'!CD33</f>
        <v/>
      </c>
      <c r="BG29" s="297">
        <f t="shared" si="0"/>
        <v>0</v>
      </c>
      <c r="BH29" s="252">
        <f t="shared" si="1"/>
        <v>0</v>
      </c>
      <c r="BI29" s="252">
        <f t="shared" si="2"/>
        <v>0</v>
      </c>
      <c r="BJ29" s="252">
        <f t="shared" si="3"/>
        <v>0</v>
      </c>
      <c r="BK29" s="252">
        <f t="shared" si="4"/>
        <v>0</v>
      </c>
      <c r="BL29" s="295">
        <f t="shared" si="5"/>
        <v>0</v>
      </c>
      <c r="BM29" s="297">
        <f t="shared" si="6"/>
        <v>0</v>
      </c>
      <c r="BN29" s="252">
        <f t="shared" si="7"/>
        <v>0</v>
      </c>
      <c r="BO29" s="252">
        <f t="shared" si="8"/>
        <v>0</v>
      </c>
      <c r="BP29" s="252">
        <f t="shared" si="9"/>
        <v>0</v>
      </c>
      <c r="BQ29" s="252">
        <f t="shared" si="10"/>
        <v>0</v>
      </c>
      <c r="BR29" s="271">
        <f t="shared" si="11"/>
        <v>0</v>
      </c>
      <c r="BS29" s="297">
        <f t="shared" si="12"/>
        <v>0</v>
      </c>
      <c r="BT29" s="252">
        <f t="shared" si="13"/>
        <v>0</v>
      </c>
      <c r="BU29" s="252">
        <f t="shared" si="14"/>
        <v>0</v>
      </c>
      <c r="BV29" s="252">
        <f t="shared" si="15"/>
        <v>0</v>
      </c>
      <c r="BW29" s="252">
        <f t="shared" si="16"/>
        <v>0</v>
      </c>
      <c r="BX29" s="295">
        <f t="shared" si="17"/>
        <v>0</v>
      </c>
      <c r="BY29" s="297">
        <f t="shared" si="18"/>
        <v>0</v>
      </c>
      <c r="BZ29" s="252">
        <f t="shared" si="19"/>
        <v>0</v>
      </c>
      <c r="CA29" s="252">
        <f t="shared" si="20"/>
        <v>0</v>
      </c>
      <c r="CB29" s="252">
        <f t="shared" si="21"/>
        <v>0</v>
      </c>
      <c r="CC29" s="252">
        <f t="shared" si="22"/>
        <v>0</v>
      </c>
      <c r="CD29" s="271">
        <f t="shared" si="23"/>
        <v>0</v>
      </c>
      <c r="CE29" s="297">
        <f t="shared" si="24"/>
        <v>0</v>
      </c>
      <c r="CF29" s="252">
        <f t="shared" si="25"/>
        <v>0</v>
      </c>
      <c r="CG29" s="252">
        <f t="shared" si="26"/>
        <v>0</v>
      </c>
      <c r="CH29" s="252">
        <f t="shared" si="27"/>
        <v>0</v>
      </c>
      <c r="CI29" s="252">
        <f t="shared" si="28"/>
        <v>0</v>
      </c>
      <c r="CJ29" s="271">
        <f t="shared" si="29"/>
        <v>0</v>
      </c>
      <c r="CK29" s="297">
        <f t="shared" si="30"/>
        <v>0</v>
      </c>
      <c r="CL29" s="252">
        <f t="shared" si="31"/>
        <v>0</v>
      </c>
      <c r="CM29" s="252">
        <f t="shared" si="32"/>
        <v>0</v>
      </c>
      <c r="CN29" s="252">
        <f t="shared" si="33"/>
        <v>0</v>
      </c>
      <c r="CO29" s="252">
        <f t="shared" si="34"/>
        <v>0</v>
      </c>
      <c r="CP29" s="271">
        <f t="shared" si="35"/>
        <v>0</v>
      </c>
      <c r="CQ29" s="296">
        <f>IF(AZ29=CQ$2,'Result Entry'!G35,0)</f>
        <v>0</v>
      </c>
      <c r="CR29" s="252">
        <f>IF(AZ29=CR$2,'Result Entry'!G35,0)</f>
        <v>0</v>
      </c>
      <c r="CS29" s="252">
        <f>IF(AZ29=CS$2,'Result Entry'!G35,0)</f>
        <v>0</v>
      </c>
      <c r="CT29" s="252">
        <f>IF(AZ29=CT$2,'Result Entry'!G35,0)</f>
        <v>0</v>
      </c>
      <c r="CU29" s="252">
        <f>IF(AZ29=CU$2,'Result Entry'!G35,0)</f>
        <v>0</v>
      </c>
      <c r="CV29" s="252">
        <f>IF(AZ29=CV$2,'Result Entry'!G35,0)</f>
        <v>0</v>
      </c>
      <c r="CW29" s="531" t="str">
        <f>IF(AND('Result Entry'!ES35="Passed",AZ29=CW$2),'Result Entry'!ER35,IF(AZ29=CW$2,'Result Entry'!ES35,""))</f>
        <v/>
      </c>
      <c r="CX29" s="531" t="str">
        <f>IF(AND('Result Entry'!$ES35="Passed",$AZ29=CX$2),'Result Entry'!$ER35,IF($AZ29=CX$2,'Result Entry'!$ES35,""))</f>
        <v/>
      </c>
      <c r="CY29" s="531" t="str">
        <f>IF(AND('Result Entry'!$ES35="Passed",$AZ29=CY$2),'Result Entry'!$ER35,IF($AZ29=CY$2,'Result Entry'!$ES35,""))</f>
        <v/>
      </c>
      <c r="CZ29" s="531" t="str">
        <f>IF(AND('Result Entry'!$ES35="Passed",$AZ29=CZ$2),'Result Entry'!$ER35,IF($AZ29=CZ$2,'Result Entry'!$ES35,""))</f>
        <v/>
      </c>
      <c r="DA29" s="531" t="str">
        <f>IF(AND('Result Entry'!$ES35="Passed",$AZ29=DA$2),'Result Entry'!$ER35,IF($AZ29=DA$2,'Result Entry'!$ES35,""))</f>
        <v/>
      </c>
      <c r="DB29" s="531" t="str">
        <f>IF(AND('Result Entry'!$ES35="Passed",$AZ29=DB$2),'Result Entry'!$ER35,IF($AZ29=DB$2,'Result Entry'!$ES35,""))</f>
        <v/>
      </c>
    </row>
    <row r="30" spans="1:106">
      <c r="A30" s="1402"/>
      <c r="B30" s="1402"/>
      <c r="C30" s="1402"/>
      <c r="D30" s="1402"/>
      <c r="E30" s="1402"/>
      <c r="F30" s="1402"/>
      <c r="G30" s="1402"/>
      <c r="H30" s="1402"/>
      <c r="I30" s="1402"/>
      <c r="J30" s="1402"/>
      <c r="K30" s="1402"/>
      <c r="L30" s="1402"/>
      <c r="M30" s="1402"/>
      <c r="N30" s="1402"/>
      <c r="O30" s="1402"/>
      <c r="P30" s="1402"/>
      <c r="Q30" s="1402"/>
      <c r="R30" s="1402"/>
      <c r="S30" s="1402"/>
      <c r="T30" s="1402"/>
      <c r="U30" s="1402"/>
      <c r="V30" s="1402"/>
      <c r="W30" s="1402"/>
      <c r="X30" s="1402"/>
      <c r="Y30" s="1402"/>
      <c r="Z30" s="1402"/>
      <c r="AA30" s="1402"/>
      <c r="AB30" s="1402"/>
      <c r="AC30" s="1402"/>
      <c r="AD30" s="1402"/>
      <c r="AE30" s="1402"/>
      <c r="AF30" s="1402"/>
      <c r="AG30" s="1402"/>
      <c r="AH30" s="1402"/>
      <c r="AI30" s="1402"/>
      <c r="AJ30" s="1402"/>
      <c r="AK30" s="1402"/>
      <c r="AL30" s="1402"/>
      <c r="AM30" s="1402"/>
      <c r="AN30" s="1402"/>
      <c r="AO30" s="1402"/>
      <c r="AP30" s="1402"/>
      <c r="AQ30" s="1402"/>
      <c r="AR30" s="1402"/>
      <c r="AS30" s="1402"/>
      <c r="AT30" s="1402"/>
      <c r="AY30" s="252">
        <f t="shared" si="69"/>
        <v>0</v>
      </c>
      <c r="AZ30" s="252">
        <f>'Result Entry'!F36</f>
        <v>0</v>
      </c>
      <c r="BA30" s="502" t="str">
        <f>'Result Sheet 9'!V34</f>
        <v/>
      </c>
      <c r="BB30" s="502" t="str">
        <f>'Result Sheet 9'!AH34</f>
        <v/>
      </c>
      <c r="BC30" s="502" t="str">
        <f>'Result Sheet 9'!AT34</f>
        <v/>
      </c>
      <c r="BD30" s="502" t="str">
        <f>'Result Sheet 9'!BF34</f>
        <v/>
      </c>
      <c r="BE30" s="502" t="str">
        <f>'Result Sheet 9'!BR34</f>
        <v/>
      </c>
      <c r="BF30" s="295" t="str">
        <f>'Result Sheet 9'!CD34</f>
        <v/>
      </c>
      <c r="BG30" s="297">
        <f t="shared" si="0"/>
        <v>0</v>
      </c>
      <c r="BH30" s="252">
        <f t="shared" si="1"/>
        <v>0</v>
      </c>
      <c r="BI30" s="252">
        <f t="shared" si="2"/>
        <v>0</v>
      </c>
      <c r="BJ30" s="252">
        <f t="shared" si="3"/>
        <v>0</v>
      </c>
      <c r="BK30" s="252">
        <f t="shared" si="4"/>
        <v>0</v>
      </c>
      <c r="BL30" s="295">
        <f t="shared" si="5"/>
        <v>0</v>
      </c>
      <c r="BM30" s="297">
        <f t="shared" si="6"/>
        <v>0</v>
      </c>
      <c r="BN30" s="252">
        <f t="shared" si="7"/>
        <v>0</v>
      </c>
      <c r="BO30" s="252">
        <f t="shared" si="8"/>
        <v>0</v>
      </c>
      <c r="BP30" s="252">
        <f t="shared" si="9"/>
        <v>0</v>
      </c>
      <c r="BQ30" s="252">
        <f t="shared" si="10"/>
        <v>0</v>
      </c>
      <c r="BR30" s="271">
        <f t="shared" si="11"/>
        <v>0</v>
      </c>
      <c r="BS30" s="297">
        <f t="shared" si="12"/>
        <v>0</v>
      </c>
      <c r="BT30" s="252">
        <f t="shared" si="13"/>
        <v>0</v>
      </c>
      <c r="BU30" s="252">
        <f t="shared" si="14"/>
        <v>0</v>
      </c>
      <c r="BV30" s="252">
        <f t="shared" si="15"/>
        <v>0</v>
      </c>
      <c r="BW30" s="252">
        <f t="shared" si="16"/>
        <v>0</v>
      </c>
      <c r="BX30" s="295">
        <f t="shared" si="17"/>
        <v>0</v>
      </c>
      <c r="BY30" s="297">
        <f t="shared" si="18"/>
        <v>0</v>
      </c>
      <c r="BZ30" s="252">
        <f t="shared" si="19"/>
        <v>0</v>
      </c>
      <c r="CA30" s="252">
        <f t="shared" si="20"/>
        <v>0</v>
      </c>
      <c r="CB30" s="252">
        <f t="shared" si="21"/>
        <v>0</v>
      </c>
      <c r="CC30" s="252">
        <f t="shared" si="22"/>
        <v>0</v>
      </c>
      <c r="CD30" s="271">
        <f t="shared" si="23"/>
        <v>0</v>
      </c>
      <c r="CE30" s="297">
        <f t="shared" si="24"/>
        <v>0</v>
      </c>
      <c r="CF30" s="252">
        <f t="shared" si="25"/>
        <v>0</v>
      </c>
      <c r="CG30" s="252">
        <f t="shared" si="26"/>
        <v>0</v>
      </c>
      <c r="CH30" s="252">
        <f t="shared" si="27"/>
        <v>0</v>
      </c>
      <c r="CI30" s="252">
        <f t="shared" si="28"/>
        <v>0</v>
      </c>
      <c r="CJ30" s="271">
        <f t="shared" si="29"/>
        <v>0</v>
      </c>
      <c r="CK30" s="297">
        <f t="shared" si="30"/>
        <v>0</v>
      </c>
      <c r="CL30" s="252">
        <f t="shared" si="31"/>
        <v>0</v>
      </c>
      <c r="CM30" s="252">
        <f t="shared" si="32"/>
        <v>0</v>
      </c>
      <c r="CN30" s="252">
        <f t="shared" si="33"/>
        <v>0</v>
      </c>
      <c r="CO30" s="252">
        <f t="shared" si="34"/>
        <v>0</v>
      </c>
      <c r="CP30" s="271">
        <f t="shared" si="35"/>
        <v>0</v>
      </c>
      <c r="CQ30" s="296">
        <f>IF(AZ30=CQ$2,'Result Entry'!G36,0)</f>
        <v>0</v>
      </c>
      <c r="CR30" s="252">
        <f>IF(AZ30=CR$2,'Result Entry'!G36,0)</f>
        <v>0</v>
      </c>
      <c r="CS30" s="252">
        <f>IF(AZ30=CS$2,'Result Entry'!G36,0)</f>
        <v>0</v>
      </c>
      <c r="CT30" s="252">
        <f>IF(AZ30=CT$2,'Result Entry'!G36,0)</f>
        <v>0</v>
      </c>
      <c r="CU30" s="252">
        <f>IF(AZ30=CU$2,'Result Entry'!G36,0)</f>
        <v>0</v>
      </c>
      <c r="CV30" s="252">
        <f>IF(AZ30=CV$2,'Result Entry'!G36,0)</f>
        <v>0</v>
      </c>
      <c r="CW30" s="531" t="str">
        <f>IF(AND('Result Entry'!ES36="Passed",AZ30=CW$2),'Result Entry'!ER36,IF(AZ30=CW$2,'Result Entry'!ES36,""))</f>
        <v/>
      </c>
      <c r="CX30" s="531" t="str">
        <f>IF(AND('Result Entry'!$ES36="Passed",$AZ30=CX$2),'Result Entry'!$ER36,IF($AZ30=CX$2,'Result Entry'!$ES36,""))</f>
        <v/>
      </c>
      <c r="CY30" s="531" t="str">
        <f>IF(AND('Result Entry'!$ES36="Passed",$AZ30=CY$2),'Result Entry'!$ER36,IF($AZ30=CY$2,'Result Entry'!$ES36,""))</f>
        <v/>
      </c>
      <c r="CZ30" s="531" t="str">
        <f>IF(AND('Result Entry'!$ES36="Passed",$AZ30=CZ$2),'Result Entry'!$ER36,IF($AZ30=CZ$2,'Result Entry'!$ES36,""))</f>
        <v/>
      </c>
      <c r="DA30" s="531" t="str">
        <f>IF(AND('Result Entry'!$ES36="Passed",$AZ30=DA$2),'Result Entry'!$ER36,IF($AZ30=DA$2,'Result Entry'!$ES36,""))</f>
        <v/>
      </c>
      <c r="DB30" s="531" t="str">
        <f>IF(AND('Result Entry'!$ES36="Passed",$AZ30=DB$2),'Result Entry'!$ER36,IF($AZ30=DB$2,'Result Entry'!$ES36,""))</f>
        <v/>
      </c>
    </row>
    <row r="31" spans="1:106" hidden="1">
      <c r="AY31" s="252">
        <f t="shared" si="69"/>
        <v>0</v>
      </c>
      <c r="AZ31" s="252">
        <f>'Result Entry'!F37</f>
        <v>0</v>
      </c>
      <c r="BA31" s="502" t="str">
        <f>'Result Sheet 9'!V35</f>
        <v/>
      </c>
      <c r="BB31" s="502" t="str">
        <f>'Result Sheet 9'!AH35</f>
        <v/>
      </c>
      <c r="BC31" s="502" t="str">
        <f>'Result Sheet 9'!AT35</f>
        <v/>
      </c>
      <c r="BD31" s="502" t="str">
        <f>'Result Sheet 9'!BF35</f>
        <v/>
      </c>
      <c r="BE31" s="502" t="str">
        <f>'Result Sheet 9'!BR35</f>
        <v/>
      </c>
      <c r="BF31" s="295" t="str">
        <f>'Result Sheet 9'!CD35</f>
        <v/>
      </c>
      <c r="BG31" s="297">
        <f t="shared" si="0"/>
        <v>0</v>
      </c>
      <c r="BH31" s="252">
        <f t="shared" si="1"/>
        <v>0</v>
      </c>
      <c r="BI31" s="252">
        <f t="shared" si="2"/>
        <v>0</v>
      </c>
      <c r="BJ31" s="252">
        <f t="shared" si="3"/>
        <v>0</v>
      </c>
      <c r="BK31" s="252">
        <f t="shared" si="4"/>
        <v>0</v>
      </c>
      <c r="BL31" s="295">
        <f t="shared" si="5"/>
        <v>0</v>
      </c>
      <c r="BM31" s="297">
        <f t="shared" si="6"/>
        <v>0</v>
      </c>
      <c r="BN31" s="252">
        <f t="shared" si="7"/>
        <v>0</v>
      </c>
      <c r="BO31" s="252">
        <f t="shared" si="8"/>
        <v>0</v>
      </c>
      <c r="BP31" s="252">
        <f t="shared" si="9"/>
        <v>0</v>
      </c>
      <c r="BQ31" s="252">
        <f t="shared" si="10"/>
        <v>0</v>
      </c>
      <c r="BR31" s="271">
        <f t="shared" si="11"/>
        <v>0</v>
      </c>
      <c r="BS31" s="297">
        <f t="shared" si="12"/>
        <v>0</v>
      </c>
      <c r="BT31" s="252">
        <f t="shared" si="13"/>
        <v>0</v>
      </c>
      <c r="BU31" s="252">
        <f t="shared" si="14"/>
        <v>0</v>
      </c>
      <c r="BV31" s="252">
        <f t="shared" si="15"/>
        <v>0</v>
      </c>
      <c r="BW31" s="252">
        <f t="shared" si="16"/>
        <v>0</v>
      </c>
      <c r="BX31" s="295">
        <f t="shared" si="17"/>
        <v>0</v>
      </c>
      <c r="BY31" s="297">
        <f t="shared" si="18"/>
        <v>0</v>
      </c>
      <c r="BZ31" s="252">
        <f t="shared" si="19"/>
        <v>0</v>
      </c>
      <c r="CA31" s="252">
        <f t="shared" si="20"/>
        <v>0</v>
      </c>
      <c r="CB31" s="252">
        <f t="shared" si="21"/>
        <v>0</v>
      </c>
      <c r="CC31" s="252">
        <f t="shared" si="22"/>
        <v>0</v>
      </c>
      <c r="CD31" s="271">
        <f t="shared" si="23"/>
        <v>0</v>
      </c>
      <c r="CE31" s="297">
        <f t="shared" si="24"/>
        <v>0</v>
      </c>
      <c r="CF31" s="252">
        <f t="shared" si="25"/>
        <v>0</v>
      </c>
      <c r="CG31" s="252">
        <f t="shared" si="26"/>
        <v>0</v>
      </c>
      <c r="CH31" s="252">
        <f t="shared" si="27"/>
        <v>0</v>
      </c>
      <c r="CI31" s="252">
        <f t="shared" si="28"/>
        <v>0</v>
      </c>
      <c r="CJ31" s="271">
        <f t="shared" si="29"/>
        <v>0</v>
      </c>
      <c r="CK31" s="297">
        <f t="shared" si="30"/>
        <v>0</v>
      </c>
      <c r="CL31" s="252">
        <f t="shared" si="31"/>
        <v>0</v>
      </c>
      <c r="CM31" s="252">
        <f t="shared" si="32"/>
        <v>0</v>
      </c>
      <c r="CN31" s="252">
        <f t="shared" si="33"/>
        <v>0</v>
      </c>
      <c r="CO31" s="252">
        <f t="shared" si="34"/>
        <v>0</v>
      </c>
      <c r="CP31" s="271">
        <f t="shared" si="35"/>
        <v>0</v>
      </c>
      <c r="CQ31" s="296">
        <f>IF(AZ31=CQ$2,'Result Entry'!G37,0)</f>
        <v>0</v>
      </c>
      <c r="CR31" s="252">
        <f>IF(AZ31=CR$2,'Result Entry'!G37,0)</f>
        <v>0</v>
      </c>
      <c r="CS31" s="252">
        <f>IF(AZ31=CS$2,'Result Entry'!G37,0)</f>
        <v>0</v>
      </c>
      <c r="CT31" s="252">
        <f>IF(AZ31=CT$2,'Result Entry'!G37,0)</f>
        <v>0</v>
      </c>
      <c r="CU31" s="252">
        <f>IF(AZ31=CU$2,'Result Entry'!G37,0)</f>
        <v>0</v>
      </c>
      <c r="CV31" s="252">
        <f>IF(AZ31=CV$2,'Result Entry'!G37,0)</f>
        <v>0</v>
      </c>
      <c r="CW31" s="531" t="str">
        <f>IF(AND('Result Entry'!ES37="Passed",AZ31=CW$2),'Result Entry'!ER37,IF(AZ31=CW$2,'Result Entry'!ES37,""))</f>
        <v/>
      </c>
      <c r="CX31" s="531" t="str">
        <f>IF(AND('Result Entry'!$ES37="Passed",$AZ31=CX$2),'Result Entry'!$ER37,IF($AZ31=CX$2,'Result Entry'!$ES37,""))</f>
        <v/>
      </c>
      <c r="CY31" s="531" t="str">
        <f>IF(AND('Result Entry'!$ES37="Passed",$AZ31=CY$2),'Result Entry'!$ER37,IF($AZ31=CY$2,'Result Entry'!$ES37,""))</f>
        <v/>
      </c>
      <c r="CZ31" s="531" t="str">
        <f>IF(AND('Result Entry'!$ES37="Passed",$AZ31=CZ$2),'Result Entry'!$ER37,IF($AZ31=CZ$2,'Result Entry'!$ES37,""))</f>
        <v/>
      </c>
      <c r="DA31" s="531" t="str">
        <f>IF(AND('Result Entry'!$ES37="Passed",$AZ31=DA$2),'Result Entry'!$ER37,IF($AZ31=DA$2,'Result Entry'!$ES37,""))</f>
        <v/>
      </c>
      <c r="DB31" s="531" t="str">
        <f>IF(AND('Result Entry'!$ES37="Passed",$AZ31=DB$2),'Result Entry'!$ER37,IF($AZ31=DB$2,'Result Entry'!$ES37,""))</f>
        <v/>
      </c>
    </row>
    <row r="32" spans="1:106" hidden="1">
      <c r="AY32" s="252">
        <f t="shared" si="69"/>
        <v>0</v>
      </c>
      <c r="AZ32" s="252">
        <f>'Result Entry'!F38</f>
        <v>0</v>
      </c>
      <c r="BA32" s="502" t="str">
        <f>'Result Sheet 9'!V36</f>
        <v/>
      </c>
      <c r="BB32" s="502" t="str">
        <f>'Result Sheet 9'!AH36</f>
        <v/>
      </c>
      <c r="BC32" s="502" t="str">
        <f>'Result Sheet 9'!AT36</f>
        <v/>
      </c>
      <c r="BD32" s="502" t="str">
        <f>'Result Sheet 9'!BF36</f>
        <v/>
      </c>
      <c r="BE32" s="502" t="str">
        <f>'Result Sheet 9'!BR36</f>
        <v/>
      </c>
      <c r="BF32" s="295" t="str">
        <f>'Result Sheet 9'!CD36</f>
        <v/>
      </c>
      <c r="BG32" s="297">
        <f t="shared" si="0"/>
        <v>0</v>
      </c>
      <c r="BH32" s="252">
        <f t="shared" si="1"/>
        <v>0</v>
      </c>
      <c r="BI32" s="252">
        <f t="shared" si="2"/>
        <v>0</v>
      </c>
      <c r="BJ32" s="252">
        <f t="shared" si="3"/>
        <v>0</v>
      </c>
      <c r="BK32" s="252">
        <f t="shared" si="4"/>
        <v>0</v>
      </c>
      <c r="BL32" s="295">
        <f t="shared" si="5"/>
        <v>0</v>
      </c>
      <c r="BM32" s="297">
        <f t="shared" si="6"/>
        <v>0</v>
      </c>
      <c r="BN32" s="252">
        <f t="shared" si="7"/>
        <v>0</v>
      </c>
      <c r="BO32" s="252">
        <f t="shared" si="8"/>
        <v>0</v>
      </c>
      <c r="BP32" s="252">
        <f t="shared" si="9"/>
        <v>0</v>
      </c>
      <c r="BQ32" s="252">
        <f t="shared" si="10"/>
        <v>0</v>
      </c>
      <c r="BR32" s="271">
        <f t="shared" si="11"/>
        <v>0</v>
      </c>
      <c r="BS32" s="297">
        <f t="shared" si="12"/>
        <v>0</v>
      </c>
      <c r="BT32" s="252">
        <f t="shared" si="13"/>
        <v>0</v>
      </c>
      <c r="BU32" s="252">
        <f t="shared" si="14"/>
        <v>0</v>
      </c>
      <c r="BV32" s="252">
        <f t="shared" si="15"/>
        <v>0</v>
      </c>
      <c r="BW32" s="252">
        <f t="shared" si="16"/>
        <v>0</v>
      </c>
      <c r="BX32" s="295">
        <f t="shared" si="17"/>
        <v>0</v>
      </c>
      <c r="BY32" s="297">
        <f t="shared" si="18"/>
        <v>0</v>
      </c>
      <c r="BZ32" s="252">
        <f t="shared" si="19"/>
        <v>0</v>
      </c>
      <c r="CA32" s="252">
        <f t="shared" si="20"/>
        <v>0</v>
      </c>
      <c r="CB32" s="252">
        <f t="shared" si="21"/>
        <v>0</v>
      </c>
      <c r="CC32" s="252">
        <f t="shared" si="22"/>
        <v>0</v>
      </c>
      <c r="CD32" s="271">
        <f t="shared" si="23"/>
        <v>0</v>
      </c>
      <c r="CE32" s="297">
        <f t="shared" si="24"/>
        <v>0</v>
      </c>
      <c r="CF32" s="252">
        <f t="shared" si="25"/>
        <v>0</v>
      </c>
      <c r="CG32" s="252">
        <f t="shared" si="26"/>
        <v>0</v>
      </c>
      <c r="CH32" s="252">
        <f t="shared" si="27"/>
        <v>0</v>
      </c>
      <c r="CI32" s="252">
        <f t="shared" si="28"/>
        <v>0</v>
      </c>
      <c r="CJ32" s="271">
        <f t="shared" si="29"/>
        <v>0</v>
      </c>
      <c r="CK32" s="297">
        <f t="shared" si="30"/>
        <v>0</v>
      </c>
      <c r="CL32" s="252">
        <f t="shared" si="31"/>
        <v>0</v>
      </c>
      <c r="CM32" s="252">
        <f t="shared" si="32"/>
        <v>0</v>
      </c>
      <c r="CN32" s="252">
        <f t="shared" si="33"/>
        <v>0</v>
      </c>
      <c r="CO32" s="252">
        <f t="shared" si="34"/>
        <v>0</v>
      </c>
      <c r="CP32" s="271">
        <f t="shared" si="35"/>
        <v>0</v>
      </c>
      <c r="CQ32" s="296">
        <f>IF(AZ32=CQ$2,'Result Entry'!G38,0)</f>
        <v>0</v>
      </c>
      <c r="CR32" s="252">
        <f>IF(AZ32=CR$2,'Result Entry'!G38,0)</f>
        <v>0</v>
      </c>
      <c r="CS32" s="252">
        <f>IF(AZ32=CS$2,'Result Entry'!G38,0)</f>
        <v>0</v>
      </c>
      <c r="CT32" s="252">
        <f>IF(AZ32=CT$2,'Result Entry'!G38,0)</f>
        <v>0</v>
      </c>
      <c r="CU32" s="252">
        <f>IF(AZ32=CU$2,'Result Entry'!G38,0)</f>
        <v>0</v>
      </c>
      <c r="CV32" s="252">
        <f>IF(AZ32=CV$2,'Result Entry'!G38,0)</f>
        <v>0</v>
      </c>
      <c r="CW32" s="531" t="str">
        <f>IF(AND('Result Entry'!ES38="Passed",AZ32=CW$2),'Result Entry'!ER38,IF(AZ32=CW$2,'Result Entry'!ES38,""))</f>
        <v/>
      </c>
      <c r="CX32" s="531" t="str">
        <f>IF(AND('Result Entry'!$ES38="Passed",$AZ32=CX$2),'Result Entry'!$ER38,IF($AZ32=CX$2,'Result Entry'!$ES38,""))</f>
        <v/>
      </c>
      <c r="CY32" s="531" t="str">
        <f>IF(AND('Result Entry'!$ES38="Passed",$AZ32=CY$2),'Result Entry'!$ER38,IF($AZ32=CY$2,'Result Entry'!$ES38,""))</f>
        <v/>
      </c>
      <c r="CZ32" s="531" t="str">
        <f>IF(AND('Result Entry'!$ES38="Passed",$AZ32=CZ$2),'Result Entry'!$ER38,IF($AZ32=CZ$2,'Result Entry'!$ES38,""))</f>
        <v/>
      </c>
      <c r="DA32" s="531" t="str">
        <f>IF(AND('Result Entry'!$ES38="Passed",$AZ32=DA$2),'Result Entry'!$ER38,IF($AZ32=DA$2,'Result Entry'!$ES38,""))</f>
        <v/>
      </c>
      <c r="DB32" s="531" t="str">
        <f>IF(AND('Result Entry'!$ES38="Passed",$AZ32=DB$2),'Result Entry'!$ER38,IF($AZ32=DB$2,'Result Entry'!$ES38,""))</f>
        <v/>
      </c>
    </row>
    <row r="33" spans="51:106" hidden="1">
      <c r="AY33" s="252">
        <f t="shared" si="69"/>
        <v>0</v>
      </c>
      <c r="AZ33" s="252">
        <f>'Result Entry'!F39</f>
        <v>0</v>
      </c>
      <c r="BA33" s="502" t="str">
        <f>'Result Sheet 9'!V37</f>
        <v/>
      </c>
      <c r="BB33" s="502" t="str">
        <f>'Result Sheet 9'!AH37</f>
        <v/>
      </c>
      <c r="BC33" s="502" t="str">
        <f>'Result Sheet 9'!AT37</f>
        <v/>
      </c>
      <c r="BD33" s="502" t="str">
        <f>'Result Sheet 9'!BF37</f>
        <v/>
      </c>
      <c r="BE33" s="502" t="str">
        <f>'Result Sheet 9'!BR37</f>
        <v/>
      </c>
      <c r="BF33" s="295" t="str">
        <f>'Result Sheet 9'!CD37</f>
        <v/>
      </c>
      <c r="BG33" s="297">
        <f t="shared" si="0"/>
        <v>0</v>
      </c>
      <c r="BH33" s="252">
        <f t="shared" si="1"/>
        <v>0</v>
      </c>
      <c r="BI33" s="252">
        <f t="shared" si="2"/>
        <v>0</v>
      </c>
      <c r="BJ33" s="252">
        <f t="shared" si="3"/>
        <v>0</v>
      </c>
      <c r="BK33" s="252">
        <f t="shared" si="4"/>
        <v>0</v>
      </c>
      <c r="BL33" s="295">
        <f t="shared" si="5"/>
        <v>0</v>
      </c>
      <c r="BM33" s="297">
        <f t="shared" si="6"/>
        <v>0</v>
      </c>
      <c r="BN33" s="252">
        <f t="shared" si="7"/>
        <v>0</v>
      </c>
      <c r="BO33" s="252">
        <f t="shared" si="8"/>
        <v>0</v>
      </c>
      <c r="BP33" s="252">
        <f t="shared" si="9"/>
        <v>0</v>
      </c>
      <c r="BQ33" s="252">
        <f t="shared" si="10"/>
        <v>0</v>
      </c>
      <c r="BR33" s="271">
        <f t="shared" si="11"/>
        <v>0</v>
      </c>
      <c r="BS33" s="297">
        <f t="shared" si="12"/>
        <v>0</v>
      </c>
      <c r="BT33" s="252">
        <f t="shared" si="13"/>
        <v>0</v>
      </c>
      <c r="BU33" s="252">
        <f t="shared" si="14"/>
        <v>0</v>
      </c>
      <c r="BV33" s="252">
        <f t="shared" si="15"/>
        <v>0</v>
      </c>
      <c r="BW33" s="252">
        <f t="shared" si="16"/>
        <v>0</v>
      </c>
      <c r="BX33" s="295">
        <f t="shared" si="17"/>
        <v>0</v>
      </c>
      <c r="BY33" s="297">
        <f t="shared" si="18"/>
        <v>0</v>
      </c>
      <c r="BZ33" s="252">
        <f t="shared" si="19"/>
        <v>0</v>
      </c>
      <c r="CA33" s="252">
        <f t="shared" si="20"/>
        <v>0</v>
      </c>
      <c r="CB33" s="252">
        <f t="shared" si="21"/>
        <v>0</v>
      </c>
      <c r="CC33" s="252">
        <f t="shared" si="22"/>
        <v>0</v>
      </c>
      <c r="CD33" s="271">
        <f t="shared" si="23"/>
        <v>0</v>
      </c>
      <c r="CE33" s="297">
        <f t="shared" si="24"/>
        <v>0</v>
      </c>
      <c r="CF33" s="252">
        <f t="shared" si="25"/>
        <v>0</v>
      </c>
      <c r="CG33" s="252">
        <f t="shared" si="26"/>
        <v>0</v>
      </c>
      <c r="CH33" s="252">
        <f t="shared" si="27"/>
        <v>0</v>
      </c>
      <c r="CI33" s="252">
        <f t="shared" si="28"/>
        <v>0</v>
      </c>
      <c r="CJ33" s="271">
        <f t="shared" si="29"/>
        <v>0</v>
      </c>
      <c r="CK33" s="297">
        <f t="shared" si="30"/>
        <v>0</v>
      </c>
      <c r="CL33" s="252">
        <f t="shared" si="31"/>
        <v>0</v>
      </c>
      <c r="CM33" s="252">
        <f t="shared" si="32"/>
        <v>0</v>
      </c>
      <c r="CN33" s="252">
        <f t="shared" si="33"/>
        <v>0</v>
      </c>
      <c r="CO33" s="252">
        <f t="shared" si="34"/>
        <v>0</v>
      </c>
      <c r="CP33" s="271">
        <f t="shared" si="35"/>
        <v>0</v>
      </c>
      <c r="CQ33" s="296">
        <f>IF(AZ33=CQ$2,'Result Entry'!G39,0)</f>
        <v>0</v>
      </c>
      <c r="CR33" s="252">
        <f>IF(AZ33=CR$2,'Result Entry'!G39,0)</f>
        <v>0</v>
      </c>
      <c r="CS33" s="252">
        <f>IF(AZ33=CS$2,'Result Entry'!G39,0)</f>
        <v>0</v>
      </c>
      <c r="CT33" s="252">
        <f>IF(AZ33=CT$2,'Result Entry'!G39,0)</f>
        <v>0</v>
      </c>
      <c r="CU33" s="252">
        <f>IF(AZ33=CU$2,'Result Entry'!G39,0)</f>
        <v>0</v>
      </c>
      <c r="CV33" s="252">
        <f>IF(AZ33=CV$2,'Result Entry'!G39,0)</f>
        <v>0</v>
      </c>
      <c r="CW33" s="531" t="str">
        <f>IF(AND('Result Entry'!ES39="Passed",AZ33=CW$2),'Result Entry'!ER39,IF(AZ33=CW$2,'Result Entry'!ES39,""))</f>
        <v/>
      </c>
      <c r="CX33" s="531" t="str">
        <f>IF(AND('Result Entry'!$ES39="Passed",$AZ33=CX$2),'Result Entry'!$ER39,IF($AZ33=CX$2,'Result Entry'!$ES39,""))</f>
        <v/>
      </c>
      <c r="CY33" s="531" t="str">
        <f>IF(AND('Result Entry'!$ES39="Passed",$AZ33=CY$2),'Result Entry'!$ER39,IF($AZ33=CY$2,'Result Entry'!$ES39,""))</f>
        <v/>
      </c>
      <c r="CZ33" s="531" t="str">
        <f>IF(AND('Result Entry'!$ES39="Passed",$AZ33=CZ$2),'Result Entry'!$ER39,IF($AZ33=CZ$2,'Result Entry'!$ES39,""))</f>
        <v/>
      </c>
      <c r="DA33" s="531" t="str">
        <f>IF(AND('Result Entry'!$ES39="Passed",$AZ33=DA$2),'Result Entry'!$ER39,IF($AZ33=DA$2,'Result Entry'!$ES39,""))</f>
        <v/>
      </c>
      <c r="DB33" s="531" t="str">
        <f>IF(AND('Result Entry'!$ES39="Passed",$AZ33=DB$2),'Result Entry'!$ER39,IF($AZ33=DB$2,'Result Entry'!$ES39,""))</f>
        <v/>
      </c>
    </row>
    <row r="34" spans="51:106" hidden="1">
      <c r="AY34" s="252">
        <f t="shared" si="69"/>
        <v>0</v>
      </c>
      <c r="AZ34" s="252">
        <f>'Result Entry'!F40</f>
        <v>0</v>
      </c>
      <c r="BA34" s="502" t="str">
        <f>'Result Sheet 9'!V38</f>
        <v/>
      </c>
      <c r="BB34" s="502" t="str">
        <f>'Result Sheet 9'!AH38</f>
        <v/>
      </c>
      <c r="BC34" s="502" t="str">
        <f>'Result Sheet 9'!AT38</f>
        <v/>
      </c>
      <c r="BD34" s="502" t="str">
        <f>'Result Sheet 9'!BF38</f>
        <v/>
      </c>
      <c r="BE34" s="502" t="str">
        <f>'Result Sheet 9'!BR38</f>
        <v/>
      </c>
      <c r="BF34" s="295" t="str">
        <f>'Result Sheet 9'!CD38</f>
        <v/>
      </c>
      <c r="BG34" s="297">
        <f t="shared" si="0"/>
        <v>0</v>
      </c>
      <c r="BH34" s="252">
        <f t="shared" si="1"/>
        <v>0</v>
      </c>
      <c r="BI34" s="252">
        <f t="shared" si="2"/>
        <v>0</v>
      </c>
      <c r="BJ34" s="252">
        <f t="shared" si="3"/>
        <v>0</v>
      </c>
      <c r="BK34" s="252">
        <f t="shared" si="4"/>
        <v>0</v>
      </c>
      <c r="BL34" s="295">
        <f t="shared" si="5"/>
        <v>0</v>
      </c>
      <c r="BM34" s="297">
        <f t="shared" si="6"/>
        <v>0</v>
      </c>
      <c r="BN34" s="252">
        <f t="shared" si="7"/>
        <v>0</v>
      </c>
      <c r="BO34" s="252">
        <f t="shared" si="8"/>
        <v>0</v>
      </c>
      <c r="BP34" s="252">
        <f t="shared" si="9"/>
        <v>0</v>
      </c>
      <c r="BQ34" s="252">
        <f t="shared" si="10"/>
        <v>0</v>
      </c>
      <c r="BR34" s="271">
        <f t="shared" si="11"/>
        <v>0</v>
      </c>
      <c r="BS34" s="297">
        <f t="shared" si="12"/>
        <v>0</v>
      </c>
      <c r="BT34" s="252">
        <f t="shared" si="13"/>
        <v>0</v>
      </c>
      <c r="BU34" s="252">
        <f t="shared" si="14"/>
        <v>0</v>
      </c>
      <c r="BV34" s="252">
        <f t="shared" si="15"/>
        <v>0</v>
      </c>
      <c r="BW34" s="252">
        <f t="shared" si="16"/>
        <v>0</v>
      </c>
      <c r="BX34" s="295">
        <f t="shared" si="17"/>
        <v>0</v>
      </c>
      <c r="BY34" s="297">
        <f t="shared" si="18"/>
        <v>0</v>
      </c>
      <c r="BZ34" s="252">
        <f t="shared" si="19"/>
        <v>0</v>
      </c>
      <c r="CA34" s="252">
        <f t="shared" si="20"/>
        <v>0</v>
      </c>
      <c r="CB34" s="252">
        <f t="shared" si="21"/>
        <v>0</v>
      </c>
      <c r="CC34" s="252">
        <f t="shared" si="22"/>
        <v>0</v>
      </c>
      <c r="CD34" s="271">
        <f t="shared" si="23"/>
        <v>0</v>
      </c>
      <c r="CE34" s="297">
        <f t="shared" si="24"/>
        <v>0</v>
      </c>
      <c r="CF34" s="252">
        <f t="shared" si="25"/>
        <v>0</v>
      </c>
      <c r="CG34" s="252">
        <f t="shared" si="26"/>
        <v>0</v>
      </c>
      <c r="CH34" s="252">
        <f t="shared" si="27"/>
        <v>0</v>
      </c>
      <c r="CI34" s="252">
        <f t="shared" si="28"/>
        <v>0</v>
      </c>
      <c r="CJ34" s="271">
        <f t="shared" si="29"/>
        <v>0</v>
      </c>
      <c r="CK34" s="297">
        <f t="shared" si="30"/>
        <v>0</v>
      </c>
      <c r="CL34" s="252">
        <f t="shared" si="31"/>
        <v>0</v>
      </c>
      <c r="CM34" s="252">
        <f t="shared" si="32"/>
        <v>0</v>
      </c>
      <c r="CN34" s="252">
        <f t="shared" si="33"/>
        <v>0</v>
      </c>
      <c r="CO34" s="252">
        <f t="shared" si="34"/>
        <v>0</v>
      </c>
      <c r="CP34" s="271">
        <f t="shared" si="35"/>
        <v>0</v>
      </c>
      <c r="CQ34" s="296">
        <f>IF(AZ34=CQ$2,'Result Entry'!G40,0)</f>
        <v>0</v>
      </c>
      <c r="CR34" s="252">
        <f>IF(AZ34=CR$2,'Result Entry'!G40,0)</f>
        <v>0</v>
      </c>
      <c r="CS34" s="252">
        <f>IF(AZ34=CS$2,'Result Entry'!G40,0)</f>
        <v>0</v>
      </c>
      <c r="CT34" s="252">
        <f>IF(AZ34=CT$2,'Result Entry'!G40,0)</f>
        <v>0</v>
      </c>
      <c r="CU34" s="252">
        <f>IF(AZ34=CU$2,'Result Entry'!G40,0)</f>
        <v>0</v>
      </c>
      <c r="CV34" s="252">
        <f>IF(AZ34=CV$2,'Result Entry'!G40,0)</f>
        <v>0</v>
      </c>
      <c r="CW34" s="531" t="str">
        <f>IF(AND('Result Entry'!ES40="Passed",AZ34=CW$2),'Result Entry'!ER40,IF(AZ34=CW$2,'Result Entry'!ES40,""))</f>
        <v/>
      </c>
      <c r="CX34" s="531" t="str">
        <f>IF(AND('Result Entry'!$ES40="Passed",$AZ34=CX$2),'Result Entry'!$ER40,IF($AZ34=CX$2,'Result Entry'!$ES40,""))</f>
        <v/>
      </c>
      <c r="CY34" s="531" t="str">
        <f>IF(AND('Result Entry'!$ES40="Passed",$AZ34=CY$2),'Result Entry'!$ER40,IF($AZ34=CY$2,'Result Entry'!$ES40,""))</f>
        <v/>
      </c>
      <c r="CZ34" s="531" t="str">
        <f>IF(AND('Result Entry'!$ES40="Passed",$AZ34=CZ$2),'Result Entry'!$ER40,IF($AZ34=CZ$2,'Result Entry'!$ES40,""))</f>
        <v/>
      </c>
      <c r="DA34" s="531" t="str">
        <f>IF(AND('Result Entry'!$ES40="Passed",$AZ34=DA$2),'Result Entry'!$ER40,IF($AZ34=DA$2,'Result Entry'!$ES40,""))</f>
        <v/>
      </c>
      <c r="DB34" s="531" t="str">
        <f>IF(AND('Result Entry'!$ES40="Passed",$AZ34=DB$2),'Result Entry'!$ER40,IF($AZ34=DB$2,'Result Entry'!$ES40,""))</f>
        <v/>
      </c>
    </row>
    <row r="35" spans="51:106" hidden="1">
      <c r="AY35" s="252">
        <f t="shared" si="69"/>
        <v>0</v>
      </c>
      <c r="AZ35" s="252">
        <f>'Result Entry'!F41</f>
        <v>0</v>
      </c>
      <c r="BA35" s="502" t="str">
        <f>'Result Sheet 9'!V39</f>
        <v/>
      </c>
      <c r="BB35" s="502" t="str">
        <f>'Result Sheet 9'!AH39</f>
        <v/>
      </c>
      <c r="BC35" s="502" t="str">
        <f>'Result Sheet 9'!AT39</f>
        <v/>
      </c>
      <c r="BD35" s="502" t="str">
        <f>'Result Sheet 9'!BF39</f>
        <v/>
      </c>
      <c r="BE35" s="502" t="str">
        <f>'Result Sheet 9'!BR39</f>
        <v/>
      </c>
      <c r="BF35" s="295" t="str">
        <f>'Result Sheet 9'!CD39</f>
        <v/>
      </c>
      <c r="BG35" s="297">
        <f t="shared" si="0"/>
        <v>0</v>
      </c>
      <c r="BH35" s="252">
        <f t="shared" si="1"/>
        <v>0</v>
      </c>
      <c r="BI35" s="252">
        <f t="shared" si="2"/>
        <v>0</v>
      </c>
      <c r="BJ35" s="252">
        <f t="shared" si="3"/>
        <v>0</v>
      </c>
      <c r="BK35" s="252">
        <f t="shared" si="4"/>
        <v>0</v>
      </c>
      <c r="BL35" s="295">
        <f t="shared" si="5"/>
        <v>0</v>
      </c>
      <c r="BM35" s="297">
        <f t="shared" si="6"/>
        <v>0</v>
      </c>
      <c r="BN35" s="252">
        <f t="shared" si="7"/>
        <v>0</v>
      </c>
      <c r="BO35" s="252">
        <f t="shared" si="8"/>
        <v>0</v>
      </c>
      <c r="BP35" s="252">
        <f t="shared" si="9"/>
        <v>0</v>
      </c>
      <c r="BQ35" s="252">
        <f t="shared" si="10"/>
        <v>0</v>
      </c>
      <c r="BR35" s="271">
        <f t="shared" si="11"/>
        <v>0</v>
      </c>
      <c r="BS35" s="297">
        <f t="shared" si="12"/>
        <v>0</v>
      </c>
      <c r="BT35" s="252">
        <f t="shared" si="13"/>
        <v>0</v>
      </c>
      <c r="BU35" s="252">
        <f t="shared" si="14"/>
        <v>0</v>
      </c>
      <c r="BV35" s="252">
        <f t="shared" si="15"/>
        <v>0</v>
      </c>
      <c r="BW35" s="252">
        <f t="shared" si="16"/>
        <v>0</v>
      </c>
      <c r="BX35" s="295">
        <f t="shared" si="17"/>
        <v>0</v>
      </c>
      <c r="BY35" s="297">
        <f t="shared" si="18"/>
        <v>0</v>
      </c>
      <c r="BZ35" s="252">
        <f t="shared" si="19"/>
        <v>0</v>
      </c>
      <c r="CA35" s="252">
        <f t="shared" si="20"/>
        <v>0</v>
      </c>
      <c r="CB35" s="252">
        <f t="shared" si="21"/>
        <v>0</v>
      </c>
      <c r="CC35" s="252">
        <f t="shared" si="22"/>
        <v>0</v>
      </c>
      <c r="CD35" s="271">
        <f t="shared" si="23"/>
        <v>0</v>
      </c>
      <c r="CE35" s="297">
        <f t="shared" si="24"/>
        <v>0</v>
      </c>
      <c r="CF35" s="252">
        <f t="shared" si="25"/>
        <v>0</v>
      </c>
      <c r="CG35" s="252">
        <f t="shared" si="26"/>
        <v>0</v>
      </c>
      <c r="CH35" s="252">
        <f t="shared" si="27"/>
        <v>0</v>
      </c>
      <c r="CI35" s="252">
        <f t="shared" si="28"/>
        <v>0</v>
      </c>
      <c r="CJ35" s="271">
        <f t="shared" si="29"/>
        <v>0</v>
      </c>
      <c r="CK35" s="297">
        <f t="shared" si="30"/>
        <v>0</v>
      </c>
      <c r="CL35" s="252">
        <f t="shared" si="31"/>
        <v>0</v>
      </c>
      <c r="CM35" s="252">
        <f t="shared" si="32"/>
        <v>0</v>
      </c>
      <c r="CN35" s="252">
        <f t="shared" si="33"/>
        <v>0</v>
      </c>
      <c r="CO35" s="252">
        <f t="shared" si="34"/>
        <v>0</v>
      </c>
      <c r="CP35" s="271">
        <f t="shared" si="35"/>
        <v>0</v>
      </c>
      <c r="CQ35" s="296">
        <f>IF(AZ35=CQ$2,'Result Entry'!G41,0)</f>
        <v>0</v>
      </c>
      <c r="CR35" s="252">
        <f>IF(AZ35=CR$2,'Result Entry'!G41,0)</f>
        <v>0</v>
      </c>
      <c r="CS35" s="252">
        <f>IF(AZ35=CS$2,'Result Entry'!G41,0)</f>
        <v>0</v>
      </c>
      <c r="CT35" s="252">
        <f>IF(AZ35=CT$2,'Result Entry'!G41,0)</f>
        <v>0</v>
      </c>
      <c r="CU35" s="252">
        <f>IF(AZ35=CU$2,'Result Entry'!G41,0)</f>
        <v>0</v>
      </c>
      <c r="CV35" s="252">
        <f>IF(AZ35=CV$2,'Result Entry'!G41,0)</f>
        <v>0</v>
      </c>
      <c r="CW35" s="531" t="str">
        <f>IF(AND('Result Entry'!ES41="Passed",AZ35=CW$2),'Result Entry'!ER41,IF(AZ35=CW$2,'Result Entry'!ES41,""))</f>
        <v/>
      </c>
      <c r="CX35" s="531" t="str">
        <f>IF(AND('Result Entry'!$ES41="Passed",$AZ35=CX$2),'Result Entry'!$ER41,IF($AZ35=CX$2,'Result Entry'!$ES41,""))</f>
        <v/>
      </c>
      <c r="CY35" s="531" t="str">
        <f>IF(AND('Result Entry'!$ES41="Passed",$AZ35=CY$2),'Result Entry'!$ER41,IF($AZ35=CY$2,'Result Entry'!$ES41,""))</f>
        <v/>
      </c>
      <c r="CZ35" s="531" t="str">
        <f>IF(AND('Result Entry'!$ES41="Passed",$AZ35=CZ$2),'Result Entry'!$ER41,IF($AZ35=CZ$2,'Result Entry'!$ES41,""))</f>
        <v/>
      </c>
      <c r="DA35" s="531" t="str">
        <f>IF(AND('Result Entry'!$ES41="Passed",$AZ35=DA$2),'Result Entry'!$ER41,IF($AZ35=DA$2,'Result Entry'!$ES41,""))</f>
        <v/>
      </c>
      <c r="DB35" s="531" t="str">
        <f>IF(AND('Result Entry'!$ES41="Passed",$AZ35=DB$2),'Result Entry'!$ER41,IF($AZ35=DB$2,'Result Entry'!$ES41,""))</f>
        <v/>
      </c>
    </row>
    <row r="36" spans="51:106" hidden="1">
      <c r="AY36" s="252">
        <f t="shared" si="69"/>
        <v>0</v>
      </c>
      <c r="AZ36" s="252">
        <f>'Result Entry'!F42</f>
        <v>0</v>
      </c>
      <c r="BA36" s="502" t="str">
        <f>'Result Sheet 9'!V40</f>
        <v/>
      </c>
      <c r="BB36" s="502" t="str">
        <f>'Result Sheet 9'!AH40</f>
        <v/>
      </c>
      <c r="BC36" s="502" t="str">
        <f>'Result Sheet 9'!AT40</f>
        <v/>
      </c>
      <c r="BD36" s="502" t="str">
        <f>'Result Sheet 9'!BF40</f>
        <v/>
      </c>
      <c r="BE36" s="502" t="str">
        <f>'Result Sheet 9'!BR40</f>
        <v/>
      </c>
      <c r="BF36" s="295" t="str">
        <f>'Result Sheet 9'!CD40</f>
        <v/>
      </c>
      <c r="BG36" s="297">
        <f t="shared" si="0"/>
        <v>0</v>
      </c>
      <c r="BH36" s="252">
        <f t="shared" si="1"/>
        <v>0</v>
      </c>
      <c r="BI36" s="252">
        <f t="shared" si="2"/>
        <v>0</v>
      </c>
      <c r="BJ36" s="252">
        <f t="shared" si="3"/>
        <v>0</v>
      </c>
      <c r="BK36" s="252">
        <f t="shared" si="4"/>
        <v>0</v>
      </c>
      <c r="BL36" s="295">
        <f t="shared" si="5"/>
        <v>0</v>
      </c>
      <c r="BM36" s="297">
        <f t="shared" si="6"/>
        <v>0</v>
      </c>
      <c r="BN36" s="252">
        <f t="shared" si="7"/>
        <v>0</v>
      </c>
      <c r="BO36" s="252">
        <f t="shared" si="8"/>
        <v>0</v>
      </c>
      <c r="BP36" s="252">
        <f t="shared" si="9"/>
        <v>0</v>
      </c>
      <c r="BQ36" s="252">
        <f t="shared" si="10"/>
        <v>0</v>
      </c>
      <c r="BR36" s="271">
        <f t="shared" si="11"/>
        <v>0</v>
      </c>
      <c r="BS36" s="297">
        <f t="shared" si="12"/>
        <v>0</v>
      </c>
      <c r="BT36" s="252">
        <f t="shared" si="13"/>
        <v>0</v>
      </c>
      <c r="BU36" s="252">
        <f t="shared" si="14"/>
        <v>0</v>
      </c>
      <c r="BV36" s="252">
        <f t="shared" si="15"/>
        <v>0</v>
      </c>
      <c r="BW36" s="252">
        <f t="shared" si="16"/>
        <v>0</v>
      </c>
      <c r="BX36" s="295">
        <f t="shared" si="17"/>
        <v>0</v>
      </c>
      <c r="BY36" s="297">
        <f t="shared" si="18"/>
        <v>0</v>
      </c>
      <c r="BZ36" s="252">
        <f t="shared" si="19"/>
        <v>0</v>
      </c>
      <c r="CA36" s="252">
        <f t="shared" si="20"/>
        <v>0</v>
      </c>
      <c r="CB36" s="252">
        <f t="shared" si="21"/>
        <v>0</v>
      </c>
      <c r="CC36" s="252">
        <f t="shared" si="22"/>
        <v>0</v>
      </c>
      <c r="CD36" s="271">
        <f t="shared" si="23"/>
        <v>0</v>
      </c>
      <c r="CE36" s="297">
        <f t="shared" si="24"/>
        <v>0</v>
      </c>
      <c r="CF36" s="252">
        <f t="shared" si="25"/>
        <v>0</v>
      </c>
      <c r="CG36" s="252">
        <f t="shared" si="26"/>
        <v>0</v>
      </c>
      <c r="CH36" s="252">
        <f t="shared" si="27"/>
        <v>0</v>
      </c>
      <c r="CI36" s="252">
        <f t="shared" si="28"/>
        <v>0</v>
      </c>
      <c r="CJ36" s="271">
        <f t="shared" si="29"/>
        <v>0</v>
      </c>
      <c r="CK36" s="297">
        <f t="shared" si="30"/>
        <v>0</v>
      </c>
      <c r="CL36" s="252">
        <f t="shared" si="31"/>
        <v>0</v>
      </c>
      <c r="CM36" s="252">
        <f t="shared" si="32"/>
        <v>0</v>
      </c>
      <c r="CN36" s="252">
        <f t="shared" si="33"/>
        <v>0</v>
      </c>
      <c r="CO36" s="252">
        <f t="shared" si="34"/>
        <v>0</v>
      </c>
      <c r="CP36" s="271">
        <f t="shared" si="35"/>
        <v>0</v>
      </c>
      <c r="CQ36" s="296">
        <f>IF(AZ36=CQ$2,'Result Entry'!G42,0)</f>
        <v>0</v>
      </c>
      <c r="CR36" s="252">
        <f>IF(AZ36=CR$2,'Result Entry'!G42,0)</f>
        <v>0</v>
      </c>
      <c r="CS36" s="252">
        <f>IF(AZ36=CS$2,'Result Entry'!G42,0)</f>
        <v>0</v>
      </c>
      <c r="CT36" s="252">
        <f>IF(AZ36=CT$2,'Result Entry'!G42,0)</f>
        <v>0</v>
      </c>
      <c r="CU36" s="252">
        <f>IF(AZ36=CU$2,'Result Entry'!G42,0)</f>
        <v>0</v>
      </c>
      <c r="CV36" s="252">
        <f>IF(AZ36=CV$2,'Result Entry'!G42,0)</f>
        <v>0</v>
      </c>
      <c r="CW36" s="531" t="str">
        <f>IF(AND('Result Entry'!ES42="Passed",AZ36=CW$2),'Result Entry'!ER42,IF(AZ36=CW$2,'Result Entry'!ES42,""))</f>
        <v/>
      </c>
      <c r="CX36" s="531" t="str">
        <f>IF(AND('Result Entry'!$ES42="Passed",$AZ36=CX$2),'Result Entry'!$ER42,IF($AZ36=CX$2,'Result Entry'!$ES42,""))</f>
        <v/>
      </c>
      <c r="CY36" s="531" t="str">
        <f>IF(AND('Result Entry'!$ES42="Passed",$AZ36=CY$2),'Result Entry'!$ER42,IF($AZ36=CY$2,'Result Entry'!$ES42,""))</f>
        <v/>
      </c>
      <c r="CZ36" s="531" t="str">
        <f>IF(AND('Result Entry'!$ES42="Passed",$AZ36=CZ$2),'Result Entry'!$ER42,IF($AZ36=CZ$2,'Result Entry'!$ES42,""))</f>
        <v/>
      </c>
      <c r="DA36" s="531" t="str">
        <f>IF(AND('Result Entry'!$ES42="Passed",$AZ36=DA$2),'Result Entry'!$ER42,IF($AZ36=DA$2,'Result Entry'!$ES42,""))</f>
        <v/>
      </c>
      <c r="DB36" s="531" t="str">
        <f>IF(AND('Result Entry'!$ES42="Passed",$AZ36=DB$2),'Result Entry'!$ER42,IF($AZ36=DB$2,'Result Entry'!$ES42,""))</f>
        <v/>
      </c>
    </row>
    <row r="37" spans="51:106" hidden="1">
      <c r="AY37" s="252">
        <f t="shared" si="69"/>
        <v>0</v>
      </c>
      <c r="AZ37" s="252">
        <f>'Result Entry'!F43</f>
        <v>0</v>
      </c>
      <c r="BA37" s="502" t="str">
        <f>'Result Sheet 9'!V41</f>
        <v/>
      </c>
      <c r="BB37" s="502" t="str">
        <f>'Result Sheet 9'!AH41</f>
        <v/>
      </c>
      <c r="BC37" s="502" t="str">
        <f>'Result Sheet 9'!AT41</f>
        <v/>
      </c>
      <c r="BD37" s="502" t="str">
        <f>'Result Sheet 9'!BF41</f>
        <v/>
      </c>
      <c r="BE37" s="502" t="str">
        <f>'Result Sheet 9'!BR41</f>
        <v/>
      </c>
      <c r="BF37" s="295" t="str">
        <f>'Result Sheet 9'!CD41</f>
        <v/>
      </c>
      <c r="BG37" s="297">
        <f t="shared" si="0"/>
        <v>0</v>
      </c>
      <c r="BH37" s="252">
        <f t="shared" si="1"/>
        <v>0</v>
      </c>
      <c r="BI37" s="252">
        <f t="shared" si="2"/>
        <v>0</v>
      </c>
      <c r="BJ37" s="252">
        <f t="shared" si="3"/>
        <v>0</v>
      </c>
      <c r="BK37" s="252">
        <f t="shared" si="4"/>
        <v>0</v>
      </c>
      <c r="BL37" s="295">
        <f t="shared" si="5"/>
        <v>0</v>
      </c>
      <c r="BM37" s="297">
        <f t="shared" si="6"/>
        <v>0</v>
      </c>
      <c r="BN37" s="252">
        <f t="shared" si="7"/>
        <v>0</v>
      </c>
      <c r="BO37" s="252">
        <f t="shared" si="8"/>
        <v>0</v>
      </c>
      <c r="BP37" s="252">
        <f t="shared" si="9"/>
        <v>0</v>
      </c>
      <c r="BQ37" s="252">
        <f t="shared" si="10"/>
        <v>0</v>
      </c>
      <c r="BR37" s="271">
        <f t="shared" si="11"/>
        <v>0</v>
      </c>
      <c r="BS37" s="297">
        <f t="shared" si="12"/>
        <v>0</v>
      </c>
      <c r="BT37" s="252">
        <f t="shared" si="13"/>
        <v>0</v>
      </c>
      <c r="BU37" s="252">
        <f t="shared" si="14"/>
        <v>0</v>
      </c>
      <c r="BV37" s="252">
        <f t="shared" si="15"/>
        <v>0</v>
      </c>
      <c r="BW37" s="252">
        <f t="shared" si="16"/>
        <v>0</v>
      </c>
      <c r="BX37" s="295">
        <f t="shared" si="17"/>
        <v>0</v>
      </c>
      <c r="BY37" s="297">
        <f t="shared" si="18"/>
        <v>0</v>
      </c>
      <c r="BZ37" s="252">
        <f t="shared" si="19"/>
        <v>0</v>
      </c>
      <c r="CA37" s="252">
        <f t="shared" si="20"/>
        <v>0</v>
      </c>
      <c r="CB37" s="252">
        <f t="shared" si="21"/>
        <v>0</v>
      </c>
      <c r="CC37" s="252">
        <f t="shared" si="22"/>
        <v>0</v>
      </c>
      <c r="CD37" s="271">
        <f t="shared" si="23"/>
        <v>0</v>
      </c>
      <c r="CE37" s="297">
        <f t="shared" si="24"/>
        <v>0</v>
      </c>
      <c r="CF37" s="252">
        <f t="shared" si="25"/>
        <v>0</v>
      </c>
      <c r="CG37" s="252">
        <f t="shared" si="26"/>
        <v>0</v>
      </c>
      <c r="CH37" s="252">
        <f t="shared" si="27"/>
        <v>0</v>
      </c>
      <c r="CI37" s="252">
        <f t="shared" si="28"/>
        <v>0</v>
      </c>
      <c r="CJ37" s="271">
        <f t="shared" si="29"/>
        <v>0</v>
      </c>
      <c r="CK37" s="297">
        <f t="shared" si="30"/>
        <v>0</v>
      </c>
      <c r="CL37" s="252">
        <f t="shared" si="31"/>
        <v>0</v>
      </c>
      <c r="CM37" s="252">
        <f t="shared" si="32"/>
        <v>0</v>
      </c>
      <c r="CN37" s="252">
        <f t="shared" si="33"/>
        <v>0</v>
      </c>
      <c r="CO37" s="252">
        <f t="shared" si="34"/>
        <v>0</v>
      </c>
      <c r="CP37" s="271">
        <f t="shared" si="35"/>
        <v>0</v>
      </c>
      <c r="CQ37" s="296">
        <f>IF(AZ37=CQ$2,'Result Entry'!G43,0)</f>
        <v>0</v>
      </c>
      <c r="CR37" s="252">
        <f>IF(AZ37=CR$2,'Result Entry'!G43,0)</f>
        <v>0</v>
      </c>
      <c r="CS37" s="252">
        <f>IF(AZ37=CS$2,'Result Entry'!G43,0)</f>
        <v>0</v>
      </c>
      <c r="CT37" s="252">
        <f>IF(AZ37=CT$2,'Result Entry'!G43,0)</f>
        <v>0</v>
      </c>
      <c r="CU37" s="252">
        <f>IF(AZ37=CU$2,'Result Entry'!G43,0)</f>
        <v>0</v>
      </c>
      <c r="CV37" s="252">
        <f>IF(AZ37=CV$2,'Result Entry'!G43,0)</f>
        <v>0</v>
      </c>
      <c r="CW37" s="531" t="str">
        <f>IF(AND('Result Entry'!ES43="Passed",AZ37=CW$2),'Result Entry'!ER43,IF(AZ37=CW$2,'Result Entry'!ES43,""))</f>
        <v/>
      </c>
      <c r="CX37" s="531" t="str">
        <f>IF(AND('Result Entry'!$ES43="Passed",$AZ37=CX$2),'Result Entry'!$ER43,IF($AZ37=CX$2,'Result Entry'!$ES43,""))</f>
        <v/>
      </c>
      <c r="CY37" s="531" t="str">
        <f>IF(AND('Result Entry'!$ES43="Passed",$AZ37=CY$2),'Result Entry'!$ER43,IF($AZ37=CY$2,'Result Entry'!$ES43,""))</f>
        <v/>
      </c>
      <c r="CZ37" s="531" t="str">
        <f>IF(AND('Result Entry'!$ES43="Passed",$AZ37=CZ$2),'Result Entry'!$ER43,IF($AZ37=CZ$2,'Result Entry'!$ES43,""))</f>
        <v/>
      </c>
      <c r="DA37" s="531" t="str">
        <f>IF(AND('Result Entry'!$ES43="Passed",$AZ37=DA$2),'Result Entry'!$ER43,IF($AZ37=DA$2,'Result Entry'!$ES43,""))</f>
        <v/>
      </c>
      <c r="DB37" s="531" t="str">
        <f>IF(AND('Result Entry'!$ES43="Passed",$AZ37=DB$2),'Result Entry'!$ER43,IF($AZ37=DB$2,'Result Entry'!$ES43,""))</f>
        <v/>
      </c>
    </row>
    <row r="38" spans="51:106" hidden="1">
      <c r="AY38" s="252">
        <f t="shared" si="69"/>
        <v>0</v>
      </c>
      <c r="AZ38" s="252">
        <f>'Result Entry'!F44</f>
        <v>0</v>
      </c>
      <c r="BA38" s="502" t="str">
        <f>'Result Sheet 9'!V42</f>
        <v/>
      </c>
      <c r="BB38" s="502" t="str">
        <f>'Result Sheet 9'!AH42</f>
        <v/>
      </c>
      <c r="BC38" s="502" t="str">
        <f>'Result Sheet 9'!AT42</f>
        <v/>
      </c>
      <c r="BD38" s="502" t="str">
        <f>'Result Sheet 9'!BF42</f>
        <v/>
      </c>
      <c r="BE38" s="502" t="str">
        <f>'Result Sheet 9'!BR42</f>
        <v/>
      </c>
      <c r="BF38" s="295" t="str">
        <f>'Result Sheet 9'!CD42</f>
        <v/>
      </c>
      <c r="BG38" s="297">
        <f t="shared" si="0"/>
        <v>0</v>
      </c>
      <c r="BH38" s="252">
        <f t="shared" si="1"/>
        <v>0</v>
      </c>
      <c r="BI38" s="252">
        <f t="shared" si="2"/>
        <v>0</v>
      </c>
      <c r="BJ38" s="252">
        <f t="shared" si="3"/>
        <v>0</v>
      </c>
      <c r="BK38" s="252">
        <f t="shared" si="4"/>
        <v>0</v>
      </c>
      <c r="BL38" s="295">
        <f t="shared" si="5"/>
        <v>0</v>
      </c>
      <c r="BM38" s="297">
        <f t="shared" si="6"/>
        <v>0</v>
      </c>
      <c r="BN38" s="252">
        <f t="shared" si="7"/>
        <v>0</v>
      </c>
      <c r="BO38" s="252">
        <f t="shared" si="8"/>
        <v>0</v>
      </c>
      <c r="BP38" s="252">
        <f t="shared" si="9"/>
        <v>0</v>
      </c>
      <c r="BQ38" s="252">
        <f t="shared" si="10"/>
        <v>0</v>
      </c>
      <c r="BR38" s="271">
        <f t="shared" si="11"/>
        <v>0</v>
      </c>
      <c r="BS38" s="297">
        <f t="shared" si="12"/>
        <v>0</v>
      </c>
      <c r="BT38" s="252">
        <f t="shared" si="13"/>
        <v>0</v>
      </c>
      <c r="BU38" s="252">
        <f t="shared" si="14"/>
        <v>0</v>
      </c>
      <c r="BV38" s="252">
        <f t="shared" si="15"/>
        <v>0</v>
      </c>
      <c r="BW38" s="252">
        <f t="shared" si="16"/>
        <v>0</v>
      </c>
      <c r="BX38" s="295">
        <f t="shared" si="17"/>
        <v>0</v>
      </c>
      <c r="BY38" s="297">
        <f t="shared" si="18"/>
        <v>0</v>
      </c>
      <c r="BZ38" s="252">
        <f t="shared" si="19"/>
        <v>0</v>
      </c>
      <c r="CA38" s="252">
        <f t="shared" si="20"/>
        <v>0</v>
      </c>
      <c r="CB38" s="252">
        <f t="shared" si="21"/>
        <v>0</v>
      </c>
      <c r="CC38" s="252">
        <f t="shared" si="22"/>
        <v>0</v>
      </c>
      <c r="CD38" s="271">
        <f t="shared" si="23"/>
        <v>0</v>
      </c>
      <c r="CE38" s="297">
        <f t="shared" si="24"/>
        <v>0</v>
      </c>
      <c r="CF38" s="252">
        <f t="shared" si="25"/>
        <v>0</v>
      </c>
      <c r="CG38" s="252">
        <f t="shared" si="26"/>
        <v>0</v>
      </c>
      <c r="CH38" s="252">
        <f t="shared" si="27"/>
        <v>0</v>
      </c>
      <c r="CI38" s="252">
        <f t="shared" si="28"/>
        <v>0</v>
      </c>
      <c r="CJ38" s="271">
        <f t="shared" si="29"/>
        <v>0</v>
      </c>
      <c r="CK38" s="297">
        <f t="shared" si="30"/>
        <v>0</v>
      </c>
      <c r="CL38" s="252">
        <f t="shared" si="31"/>
        <v>0</v>
      </c>
      <c r="CM38" s="252">
        <f t="shared" si="32"/>
        <v>0</v>
      </c>
      <c r="CN38" s="252">
        <f t="shared" si="33"/>
        <v>0</v>
      </c>
      <c r="CO38" s="252">
        <f t="shared" si="34"/>
        <v>0</v>
      </c>
      <c r="CP38" s="271">
        <f t="shared" si="35"/>
        <v>0</v>
      </c>
      <c r="CQ38" s="296">
        <f>IF(AZ38=CQ$2,'Result Entry'!G44,0)</f>
        <v>0</v>
      </c>
      <c r="CR38" s="252">
        <f>IF(AZ38=CR$2,'Result Entry'!G44,0)</f>
        <v>0</v>
      </c>
      <c r="CS38" s="252">
        <f>IF(AZ38=CS$2,'Result Entry'!G44,0)</f>
        <v>0</v>
      </c>
      <c r="CT38" s="252">
        <f>IF(AZ38=CT$2,'Result Entry'!G44,0)</f>
        <v>0</v>
      </c>
      <c r="CU38" s="252">
        <f>IF(AZ38=CU$2,'Result Entry'!G44,0)</f>
        <v>0</v>
      </c>
      <c r="CV38" s="252">
        <f>IF(AZ38=CV$2,'Result Entry'!G44,0)</f>
        <v>0</v>
      </c>
      <c r="CW38" s="531" t="str">
        <f>IF(AND('Result Entry'!ES44="Passed",AZ38=CW$2),'Result Entry'!ER44,IF(AZ38=CW$2,'Result Entry'!ES44,""))</f>
        <v/>
      </c>
      <c r="CX38" s="531" t="str">
        <f>IF(AND('Result Entry'!$ES44="Passed",$AZ38=CX$2),'Result Entry'!$ER44,IF($AZ38=CX$2,'Result Entry'!$ES44,""))</f>
        <v/>
      </c>
      <c r="CY38" s="531" t="str">
        <f>IF(AND('Result Entry'!$ES44="Passed",$AZ38=CY$2),'Result Entry'!$ER44,IF($AZ38=CY$2,'Result Entry'!$ES44,""))</f>
        <v/>
      </c>
      <c r="CZ38" s="531" t="str">
        <f>IF(AND('Result Entry'!$ES44="Passed",$AZ38=CZ$2),'Result Entry'!$ER44,IF($AZ38=CZ$2,'Result Entry'!$ES44,""))</f>
        <v/>
      </c>
      <c r="DA38" s="531" t="str">
        <f>IF(AND('Result Entry'!$ES44="Passed",$AZ38=DA$2),'Result Entry'!$ER44,IF($AZ38=DA$2,'Result Entry'!$ES44,""))</f>
        <v/>
      </c>
      <c r="DB38" s="531" t="str">
        <f>IF(AND('Result Entry'!$ES44="Passed",$AZ38=DB$2),'Result Entry'!$ER44,IF($AZ38=DB$2,'Result Entry'!$ES44,""))</f>
        <v/>
      </c>
    </row>
    <row r="39" spans="51:106" hidden="1">
      <c r="AY39" s="252">
        <f t="shared" si="69"/>
        <v>0</v>
      </c>
      <c r="AZ39" s="252">
        <f>'Result Entry'!F45</f>
        <v>0</v>
      </c>
      <c r="BA39" s="502" t="str">
        <f>'Result Sheet 9'!V43</f>
        <v/>
      </c>
      <c r="BB39" s="502" t="str">
        <f>'Result Sheet 9'!AH43</f>
        <v/>
      </c>
      <c r="BC39" s="502" t="str">
        <f>'Result Sheet 9'!AT43</f>
        <v/>
      </c>
      <c r="BD39" s="502" t="str">
        <f>'Result Sheet 9'!BF43</f>
        <v/>
      </c>
      <c r="BE39" s="502" t="str">
        <f>'Result Sheet 9'!BR43</f>
        <v/>
      </c>
      <c r="BF39" s="295" t="str">
        <f>'Result Sheet 9'!CD43</f>
        <v/>
      </c>
      <c r="BG39" s="297">
        <f t="shared" si="0"/>
        <v>0</v>
      </c>
      <c r="BH39" s="252">
        <f t="shared" si="1"/>
        <v>0</v>
      </c>
      <c r="BI39" s="252">
        <f t="shared" si="2"/>
        <v>0</v>
      </c>
      <c r="BJ39" s="252">
        <f t="shared" si="3"/>
        <v>0</v>
      </c>
      <c r="BK39" s="252">
        <f t="shared" si="4"/>
        <v>0</v>
      </c>
      <c r="BL39" s="295">
        <f t="shared" si="5"/>
        <v>0</v>
      </c>
      <c r="BM39" s="297">
        <f t="shared" si="6"/>
        <v>0</v>
      </c>
      <c r="BN39" s="252">
        <f t="shared" si="7"/>
        <v>0</v>
      </c>
      <c r="BO39" s="252">
        <f t="shared" si="8"/>
        <v>0</v>
      </c>
      <c r="BP39" s="252">
        <f t="shared" si="9"/>
        <v>0</v>
      </c>
      <c r="BQ39" s="252">
        <f t="shared" si="10"/>
        <v>0</v>
      </c>
      <c r="BR39" s="271">
        <f t="shared" si="11"/>
        <v>0</v>
      </c>
      <c r="BS39" s="297">
        <f t="shared" si="12"/>
        <v>0</v>
      </c>
      <c r="BT39" s="252">
        <f t="shared" si="13"/>
        <v>0</v>
      </c>
      <c r="BU39" s="252">
        <f t="shared" si="14"/>
        <v>0</v>
      </c>
      <c r="BV39" s="252">
        <f t="shared" si="15"/>
        <v>0</v>
      </c>
      <c r="BW39" s="252">
        <f t="shared" si="16"/>
        <v>0</v>
      </c>
      <c r="BX39" s="295">
        <f t="shared" si="17"/>
        <v>0</v>
      </c>
      <c r="BY39" s="297">
        <f t="shared" si="18"/>
        <v>0</v>
      </c>
      <c r="BZ39" s="252">
        <f t="shared" si="19"/>
        <v>0</v>
      </c>
      <c r="CA39" s="252">
        <f t="shared" si="20"/>
        <v>0</v>
      </c>
      <c r="CB39" s="252">
        <f t="shared" si="21"/>
        <v>0</v>
      </c>
      <c r="CC39" s="252">
        <f t="shared" si="22"/>
        <v>0</v>
      </c>
      <c r="CD39" s="271">
        <f t="shared" si="23"/>
        <v>0</v>
      </c>
      <c r="CE39" s="297">
        <f t="shared" si="24"/>
        <v>0</v>
      </c>
      <c r="CF39" s="252">
        <f t="shared" si="25"/>
        <v>0</v>
      </c>
      <c r="CG39" s="252">
        <f t="shared" si="26"/>
        <v>0</v>
      </c>
      <c r="CH39" s="252">
        <f t="shared" si="27"/>
        <v>0</v>
      </c>
      <c r="CI39" s="252">
        <f t="shared" si="28"/>
        <v>0</v>
      </c>
      <c r="CJ39" s="271">
        <f t="shared" si="29"/>
        <v>0</v>
      </c>
      <c r="CK39" s="297">
        <f t="shared" si="30"/>
        <v>0</v>
      </c>
      <c r="CL39" s="252">
        <f t="shared" si="31"/>
        <v>0</v>
      </c>
      <c r="CM39" s="252">
        <f t="shared" si="32"/>
        <v>0</v>
      </c>
      <c r="CN39" s="252">
        <f t="shared" si="33"/>
        <v>0</v>
      </c>
      <c r="CO39" s="252">
        <f t="shared" si="34"/>
        <v>0</v>
      </c>
      <c r="CP39" s="271">
        <f t="shared" si="35"/>
        <v>0</v>
      </c>
      <c r="CQ39" s="296">
        <f>IF(AZ39=CQ$2,'Result Entry'!G45,0)</f>
        <v>0</v>
      </c>
      <c r="CR39" s="252">
        <f>IF(AZ39=CR$2,'Result Entry'!G45,0)</f>
        <v>0</v>
      </c>
      <c r="CS39" s="252">
        <f>IF(AZ39=CS$2,'Result Entry'!G45,0)</f>
        <v>0</v>
      </c>
      <c r="CT39" s="252">
        <f>IF(AZ39=CT$2,'Result Entry'!G45,0)</f>
        <v>0</v>
      </c>
      <c r="CU39" s="252">
        <f>IF(AZ39=CU$2,'Result Entry'!G45,0)</f>
        <v>0</v>
      </c>
      <c r="CV39" s="252">
        <f>IF(AZ39=CV$2,'Result Entry'!G45,0)</f>
        <v>0</v>
      </c>
      <c r="CW39" s="531" t="str">
        <f>IF(AND('Result Entry'!ES45="Passed",AZ39=CW$2),'Result Entry'!ER45,IF(AZ39=CW$2,'Result Entry'!ES45,""))</f>
        <v/>
      </c>
      <c r="CX39" s="531" t="str">
        <f>IF(AND('Result Entry'!$ES45="Passed",$AZ39=CX$2),'Result Entry'!$ER45,IF($AZ39=CX$2,'Result Entry'!$ES45,""))</f>
        <v/>
      </c>
      <c r="CY39" s="531" t="str">
        <f>IF(AND('Result Entry'!$ES45="Passed",$AZ39=CY$2),'Result Entry'!$ER45,IF($AZ39=CY$2,'Result Entry'!$ES45,""))</f>
        <v/>
      </c>
      <c r="CZ39" s="531" t="str">
        <f>IF(AND('Result Entry'!$ES45="Passed",$AZ39=CZ$2),'Result Entry'!$ER45,IF($AZ39=CZ$2,'Result Entry'!$ES45,""))</f>
        <v/>
      </c>
      <c r="DA39" s="531" t="str">
        <f>IF(AND('Result Entry'!$ES45="Passed",$AZ39=DA$2),'Result Entry'!$ER45,IF($AZ39=DA$2,'Result Entry'!$ES45,""))</f>
        <v/>
      </c>
      <c r="DB39" s="531" t="str">
        <f>IF(AND('Result Entry'!$ES45="Passed",$AZ39=DB$2),'Result Entry'!$ER45,IF($AZ39=DB$2,'Result Entry'!$ES45,""))</f>
        <v/>
      </c>
    </row>
    <row r="40" spans="51:106" hidden="1">
      <c r="AY40" s="252">
        <f t="shared" si="69"/>
        <v>0</v>
      </c>
      <c r="AZ40" s="252">
        <f>'Result Entry'!F46</f>
        <v>0</v>
      </c>
      <c r="BA40" s="502" t="str">
        <f>'Result Sheet 9'!V44</f>
        <v/>
      </c>
      <c r="BB40" s="502" t="str">
        <f>'Result Sheet 9'!AH44</f>
        <v/>
      </c>
      <c r="BC40" s="502" t="str">
        <f>'Result Sheet 9'!AT44</f>
        <v/>
      </c>
      <c r="BD40" s="502" t="str">
        <f>'Result Sheet 9'!BF44</f>
        <v/>
      </c>
      <c r="BE40" s="502" t="str">
        <f>'Result Sheet 9'!BR44</f>
        <v/>
      </c>
      <c r="BF40" s="295" t="str">
        <f>'Result Sheet 9'!CD44</f>
        <v/>
      </c>
      <c r="BG40" s="297">
        <f t="shared" si="0"/>
        <v>0</v>
      </c>
      <c r="BH40" s="252">
        <f t="shared" si="1"/>
        <v>0</v>
      </c>
      <c r="BI40" s="252">
        <f t="shared" si="2"/>
        <v>0</v>
      </c>
      <c r="BJ40" s="252">
        <f t="shared" si="3"/>
        <v>0</v>
      </c>
      <c r="BK40" s="252">
        <f t="shared" si="4"/>
        <v>0</v>
      </c>
      <c r="BL40" s="295">
        <f t="shared" si="5"/>
        <v>0</v>
      </c>
      <c r="BM40" s="297">
        <f t="shared" si="6"/>
        <v>0</v>
      </c>
      <c r="BN40" s="252">
        <f t="shared" si="7"/>
        <v>0</v>
      </c>
      <c r="BO40" s="252">
        <f t="shared" si="8"/>
        <v>0</v>
      </c>
      <c r="BP40" s="252">
        <f t="shared" si="9"/>
        <v>0</v>
      </c>
      <c r="BQ40" s="252">
        <f t="shared" si="10"/>
        <v>0</v>
      </c>
      <c r="BR40" s="271">
        <f t="shared" si="11"/>
        <v>0</v>
      </c>
      <c r="BS40" s="297">
        <f t="shared" si="12"/>
        <v>0</v>
      </c>
      <c r="BT40" s="252">
        <f t="shared" si="13"/>
        <v>0</v>
      </c>
      <c r="BU40" s="252">
        <f t="shared" si="14"/>
        <v>0</v>
      </c>
      <c r="BV40" s="252">
        <f t="shared" si="15"/>
        <v>0</v>
      </c>
      <c r="BW40" s="252">
        <f t="shared" si="16"/>
        <v>0</v>
      </c>
      <c r="BX40" s="295">
        <f t="shared" si="17"/>
        <v>0</v>
      </c>
      <c r="BY40" s="297">
        <f t="shared" si="18"/>
        <v>0</v>
      </c>
      <c r="BZ40" s="252">
        <f t="shared" si="19"/>
        <v>0</v>
      </c>
      <c r="CA40" s="252">
        <f t="shared" si="20"/>
        <v>0</v>
      </c>
      <c r="CB40" s="252">
        <f t="shared" si="21"/>
        <v>0</v>
      </c>
      <c r="CC40" s="252">
        <f t="shared" si="22"/>
        <v>0</v>
      </c>
      <c r="CD40" s="271">
        <f t="shared" si="23"/>
        <v>0</v>
      </c>
      <c r="CE40" s="297">
        <f t="shared" si="24"/>
        <v>0</v>
      </c>
      <c r="CF40" s="252">
        <f t="shared" si="25"/>
        <v>0</v>
      </c>
      <c r="CG40" s="252">
        <f t="shared" si="26"/>
        <v>0</v>
      </c>
      <c r="CH40" s="252">
        <f t="shared" si="27"/>
        <v>0</v>
      </c>
      <c r="CI40" s="252">
        <f t="shared" si="28"/>
        <v>0</v>
      </c>
      <c r="CJ40" s="271">
        <f t="shared" si="29"/>
        <v>0</v>
      </c>
      <c r="CK40" s="297">
        <f t="shared" si="30"/>
        <v>0</v>
      </c>
      <c r="CL40" s="252">
        <f t="shared" si="31"/>
        <v>0</v>
      </c>
      <c r="CM40" s="252">
        <f t="shared" si="32"/>
        <v>0</v>
      </c>
      <c r="CN40" s="252">
        <f t="shared" si="33"/>
        <v>0</v>
      </c>
      <c r="CO40" s="252">
        <f t="shared" si="34"/>
        <v>0</v>
      </c>
      <c r="CP40" s="271">
        <f t="shared" si="35"/>
        <v>0</v>
      </c>
      <c r="CQ40" s="296">
        <f>IF(AZ40=CQ$2,'Result Entry'!G46,0)</f>
        <v>0</v>
      </c>
      <c r="CR40" s="252">
        <f>IF(AZ40=CR$2,'Result Entry'!G46,0)</f>
        <v>0</v>
      </c>
      <c r="CS40" s="252">
        <f>IF(AZ40=CS$2,'Result Entry'!G46,0)</f>
        <v>0</v>
      </c>
      <c r="CT40" s="252">
        <f>IF(AZ40=CT$2,'Result Entry'!G46,0)</f>
        <v>0</v>
      </c>
      <c r="CU40" s="252">
        <f>IF(AZ40=CU$2,'Result Entry'!G46,0)</f>
        <v>0</v>
      </c>
      <c r="CV40" s="252">
        <f>IF(AZ40=CV$2,'Result Entry'!G46,0)</f>
        <v>0</v>
      </c>
      <c r="CW40" s="531" t="str">
        <f>IF(AND('Result Entry'!ES46="Passed",AZ40=CW$2),'Result Entry'!ER46,IF(AZ40=CW$2,'Result Entry'!ES46,""))</f>
        <v/>
      </c>
      <c r="CX40" s="531" t="str">
        <f>IF(AND('Result Entry'!$ES46="Passed",$AZ40=CX$2),'Result Entry'!$ER46,IF($AZ40=CX$2,'Result Entry'!$ES46,""))</f>
        <v/>
      </c>
      <c r="CY40" s="531" t="str">
        <f>IF(AND('Result Entry'!$ES46="Passed",$AZ40=CY$2),'Result Entry'!$ER46,IF($AZ40=CY$2,'Result Entry'!$ES46,""))</f>
        <v/>
      </c>
      <c r="CZ40" s="531" t="str">
        <f>IF(AND('Result Entry'!$ES46="Passed",$AZ40=CZ$2),'Result Entry'!$ER46,IF($AZ40=CZ$2,'Result Entry'!$ES46,""))</f>
        <v/>
      </c>
      <c r="DA40" s="531" t="str">
        <f>IF(AND('Result Entry'!$ES46="Passed",$AZ40=DA$2),'Result Entry'!$ER46,IF($AZ40=DA$2,'Result Entry'!$ES46,""))</f>
        <v/>
      </c>
      <c r="DB40" s="531" t="str">
        <f>IF(AND('Result Entry'!$ES46="Passed",$AZ40=DB$2),'Result Entry'!$ER46,IF($AZ40=DB$2,'Result Entry'!$ES46,""))</f>
        <v/>
      </c>
    </row>
    <row r="41" spans="51:106" hidden="1">
      <c r="AY41" s="252">
        <f t="shared" si="69"/>
        <v>0</v>
      </c>
      <c r="AZ41" s="252">
        <f>'Result Entry'!F47</f>
        <v>0</v>
      </c>
      <c r="BA41" s="502" t="str">
        <f>'Result Sheet 9'!V45</f>
        <v/>
      </c>
      <c r="BB41" s="502" t="str">
        <f>'Result Sheet 9'!AH45</f>
        <v/>
      </c>
      <c r="BC41" s="502" t="str">
        <f>'Result Sheet 9'!AT45</f>
        <v/>
      </c>
      <c r="BD41" s="502" t="str">
        <f>'Result Sheet 9'!BF45</f>
        <v/>
      </c>
      <c r="BE41" s="502" t="str">
        <f>'Result Sheet 9'!BR45</f>
        <v/>
      </c>
      <c r="BF41" s="295" t="str">
        <f>'Result Sheet 9'!CD45</f>
        <v/>
      </c>
      <c r="BG41" s="297">
        <f t="shared" si="0"/>
        <v>0</v>
      </c>
      <c r="BH41" s="252">
        <f t="shared" si="1"/>
        <v>0</v>
      </c>
      <c r="BI41" s="252">
        <f t="shared" si="2"/>
        <v>0</v>
      </c>
      <c r="BJ41" s="252">
        <f t="shared" si="3"/>
        <v>0</v>
      </c>
      <c r="BK41" s="252">
        <f t="shared" si="4"/>
        <v>0</v>
      </c>
      <c r="BL41" s="295">
        <f t="shared" si="5"/>
        <v>0</v>
      </c>
      <c r="BM41" s="297">
        <f t="shared" si="6"/>
        <v>0</v>
      </c>
      <c r="BN41" s="252">
        <f t="shared" si="7"/>
        <v>0</v>
      </c>
      <c r="BO41" s="252">
        <f t="shared" si="8"/>
        <v>0</v>
      </c>
      <c r="BP41" s="252">
        <f t="shared" si="9"/>
        <v>0</v>
      </c>
      <c r="BQ41" s="252">
        <f t="shared" si="10"/>
        <v>0</v>
      </c>
      <c r="BR41" s="271">
        <f t="shared" si="11"/>
        <v>0</v>
      </c>
      <c r="BS41" s="297">
        <f t="shared" si="12"/>
        <v>0</v>
      </c>
      <c r="BT41" s="252">
        <f t="shared" si="13"/>
        <v>0</v>
      </c>
      <c r="BU41" s="252">
        <f t="shared" si="14"/>
        <v>0</v>
      </c>
      <c r="BV41" s="252">
        <f t="shared" si="15"/>
        <v>0</v>
      </c>
      <c r="BW41" s="252">
        <f t="shared" si="16"/>
        <v>0</v>
      </c>
      <c r="BX41" s="295">
        <f t="shared" si="17"/>
        <v>0</v>
      </c>
      <c r="BY41" s="297">
        <f t="shared" si="18"/>
        <v>0</v>
      </c>
      <c r="BZ41" s="252">
        <f t="shared" si="19"/>
        <v>0</v>
      </c>
      <c r="CA41" s="252">
        <f t="shared" si="20"/>
        <v>0</v>
      </c>
      <c r="CB41" s="252">
        <f t="shared" si="21"/>
        <v>0</v>
      </c>
      <c r="CC41" s="252">
        <f t="shared" si="22"/>
        <v>0</v>
      </c>
      <c r="CD41" s="271">
        <f t="shared" si="23"/>
        <v>0</v>
      </c>
      <c r="CE41" s="297">
        <f t="shared" si="24"/>
        <v>0</v>
      </c>
      <c r="CF41" s="252">
        <f t="shared" si="25"/>
        <v>0</v>
      </c>
      <c r="CG41" s="252">
        <f t="shared" si="26"/>
        <v>0</v>
      </c>
      <c r="CH41" s="252">
        <f t="shared" si="27"/>
        <v>0</v>
      </c>
      <c r="CI41" s="252">
        <f t="shared" si="28"/>
        <v>0</v>
      </c>
      <c r="CJ41" s="271">
        <f t="shared" si="29"/>
        <v>0</v>
      </c>
      <c r="CK41" s="297">
        <f t="shared" si="30"/>
        <v>0</v>
      </c>
      <c r="CL41" s="252">
        <f t="shared" si="31"/>
        <v>0</v>
      </c>
      <c r="CM41" s="252">
        <f t="shared" si="32"/>
        <v>0</v>
      </c>
      <c r="CN41" s="252">
        <f t="shared" si="33"/>
        <v>0</v>
      </c>
      <c r="CO41" s="252">
        <f t="shared" si="34"/>
        <v>0</v>
      </c>
      <c r="CP41" s="271">
        <f t="shared" si="35"/>
        <v>0</v>
      </c>
      <c r="CQ41" s="296">
        <f>IF(AZ41=CQ$2,'Result Entry'!G47,0)</f>
        <v>0</v>
      </c>
      <c r="CR41" s="252">
        <f>IF(AZ41=CR$2,'Result Entry'!G47,0)</f>
        <v>0</v>
      </c>
      <c r="CS41" s="252">
        <f>IF(AZ41=CS$2,'Result Entry'!G47,0)</f>
        <v>0</v>
      </c>
      <c r="CT41" s="252">
        <f>IF(AZ41=CT$2,'Result Entry'!G47,0)</f>
        <v>0</v>
      </c>
      <c r="CU41" s="252">
        <f>IF(AZ41=CU$2,'Result Entry'!G47,0)</f>
        <v>0</v>
      </c>
      <c r="CV41" s="252">
        <f>IF(AZ41=CV$2,'Result Entry'!G47,0)</f>
        <v>0</v>
      </c>
      <c r="CW41" s="531" t="str">
        <f>IF(AND('Result Entry'!ES47="Passed",AZ41=CW$2),'Result Entry'!ER47,IF(AZ41=CW$2,'Result Entry'!ES47,""))</f>
        <v/>
      </c>
      <c r="CX41" s="531" t="str">
        <f>IF(AND('Result Entry'!$ES47="Passed",$AZ41=CX$2),'Result Entry'!$ER47,IF($AZ41=CX$2,'Result Entry'!$ES47,""))</f>
        <v/>
      </c>
      <c r="CY41" s="531" t="str">
        <f>IF(AND('Result Entry'!$ES47="Passed",$AZ41=CY$2),'Result Entry'!$ER47,IF($AZ41=CY$2,'Result Entry'!$ES47,""))</f>
        <v/>
      </c>
      <c r="CZ41" s="531" t="str">
        <f>IF(AND('Result Entry'!$ES47="Passed",$AZ41=CZ$2),'Result Entry'!$ER47,IF($AZ41=CZ$2,'Result Entry'!$ES47,""))</f>
        <v/>
      </c>
      <c r="DA41" s="531" t="str">
        <f>IF(AND('Result Entry'!$ES47="Passed",$AZ41=DA$2),'Result Entry'!$ER47,IF($AZ41=DA$2,'Result Entry'!$ES47,""))</f>
        <v/>
      </c>
      <c r="DB41" s="531" t="str">
        <f>IF(AND('Result Entry'!$ES47="Passed",$AZ41=DB$2),'Result Entry'!$ER47,IF($AZ41=DB$2,'Result Entry'!$ES47,""))</f>
        <v/>
      </c>
    </row>
    <row r="42" spans="51:106" hidden="1">
      <c r="AY42" s="252">
        <f t="shared" si="69"/>
        <v>0</v>
      </c>
      <c r="AZ42" s="252">
        <f>'Result Entry'!F48</f>
        <v>0</v>
      </c>
      <c r="BA42" s="502" t="str">
        <f>'Result Sheet 9'!V46</f>
        <v/>
      </c>
      <c r="BB42" s="502" t="str">
        <f>'Result Sheet 9'!AH46</f>
        <v/>
      </c>
      <c r="BC42" s="502" t="str">
        <f>'Result Sheet 9'!AT46</f>
        <v/>
      </c>
      <c r="BD42" s="502" t="str">
        <f>'Result Sheet 9'!BF46</f>
        <v/>
      </c>
      <c r="BE42" s="502" t="str">
        <f>'Result Sheet 9'!BR46</f>
        <v/>
      </c>
      <c r="BF42" s="295" t="str">
        <f>'Result Sheet 9'!CD46</f>
        <v/>
      </c>
      <c r="BG42" s="297">
        <f t="shared" si="0"/>
        <v>0</v>
      </c>
      <c r="BH42" s="252">
        <f t="shared" si="1"/>
        <v>0</v>
      </c>
      <c r="BI42" s="252">
        <f t="shared" si="2"/>
        <v>0</v>
      </c>
      <c r="BJ42" s="252">
        <f t="shared" si="3"/>
        <v>0</v>
      </c>
      <c r="BK42" s="252">
        <f t="shared" si="4"/>
        <v>0</v>
      </c>
      <c r="BL42" s="295">
        <f t="shared" si="5"/>
        <v>0</v>
      </c>
      <c r="BM42" s="297">
        <f t="shared" si="6"/>
        <v>0</v>
      </c>
      <c r="BN42" s="252">
        <f t="shared" si="7"/>
        <v>0</v>
      </c>
      <c r="BO42" s="252">
        <f t="shared" si="8"/>
        <v>0</v>
      </c>
      <c r="BP42" s="252">
        <f t="shared" si="9"/>
        <v>0</v>
      </c>
      <c r="BQ42" s="252">
        <f t="shared" si="10"/>
        <v>0</v>
      </c>
      <c r="BR42" s="271">
        <f t="shared" si="11"/>
        <v>0</v>
      </c>
      <c r="BS42" s="297">
        <f t="shared" si="12"/>
        <v>0</v>
      </c>
      <c r="BT42" s="252">
        <f t="shared" si="13"/>
        <v>0</v>
      </c>
      <c r="BU42" s="252">
        <f t="shared" si="14"/>
        <v>0</v>
      </c>
      <c r="BV42" s="252">
        <f t="shared" si="15"/>
        <v>0</v>
      </c>
      <c r="BW42" s="252">
        <f t="shared" si="16"/>
        <v>0</v>
      </c>
      <c r="BX42" s="295">
        <f t="shared" si="17"/>
        <v>0</v>
      </c>
      <c r="BY42" s="297">
        <f t="shared" si="18"/>
        <v>0</v>
      </c>
      <c r="BZ42" s="252">
        <f t="shared" si="19"/>
        <v>0</v>
      </c>
      <c r="CA42" s="252">
        <f t="shared" si="20"/>
        <v>0</v>
      </c>
      <c r="CB42" s="252">
        <f t="shared" si="21"/>
        <v>0</v>
      </c>
      <c r="CC42" s="252">
        <f t="shared" si="22"/>
        <v>0</v>
      </c>
      <c r="CD42" s="271">
        <f t="shared" si="23"/>
        <v>0</v>
      </c>
      <c r="CE42" s="297">
        <f t="shared" si="24"/>
        <v>0</v>
      </c>
      <c r="CF42" s="252">
        <f t="shared" si="25"/>
        <v>0</v>
      </c>
      <c r="CG42" s="252">
        <f t="shared" si="26"/>
        <v>0</v>
      </c>
      <c r="CH42" s="252">
        <f t="shared" si="27"/>
        <v>0</v>
      </c>
      <c r="CI42" s="252">
        <f t="shared" si="28"/>
        <v>0</v>
      </c>
      <c r="CJ42" s="271">
        <f t="shared" si="29"/>
        <v>0</v>
      </c>
      <c r="CK42" s="297">
        <f t="shared" si="30"/>
        <v>0</v>
      </c>
      <c r="CL42" s="252">
        <f t="shared" si="31"/>
        <v>0</v>
      </c>
      <c r="CM42" s="252">
        <f t="shared" si="32"/>
        <v>0</v>
      </c>
      <c r="CN42" s="252">
        <f t="shared" si="33"/>
        <v>0</v>
      </c>
      <c r="CO42" s="252">
        <f t="shared" si="34"/>
        <v>0</v>
      </c>
      <c r="CP42" s="271">
        <f t="shared" si="35"/>
        <v>0</v>
      </c>
      <c r="CQ42" s="296">
        <f>IF(AZ42=CQ$2,'Result Entry'!G48,0)</f>
        <v>0</v>
      </c>
      <c r="CR42" s="252">
        <f>IF(AZ42=CR$2,'Result Entry'!G48,0)</f>
        <v>0</v>
      </c>
      <c r="CS42" s="252">
        <f>IF(AZ42=CS$2,'Result Entry'!G48,0)</f>
        <v>0</v>
      </c>
      <c r="CT42" s="252">
        <f>IF(AZ42=CT$2,'Result Entry'!G48,0)</f>
        <v>0</v>
      </c>
      <c r="CU42" s="252">
        <f>IF(AZ42=CU$2,'Result Entry'!G48,0)</f>
        <v>0</v>
      </c>
      <c r="CV42" s="252">
        <f>IF(AZ42=CV$2,'Result Entry'!G48,0)</f>
        <v>0</v>
      </c>
      <c r="CW42" s="531" t="str">
        <f>IF(AND('Result Entry'!ES48="Passed",AZ42=CW$2),'Result Entry'!ER48,IF(AZ42=CW$2,'Result Entry'!ES48,""))</f>
        <v/>
      </c>
      <c r="CX42" s="531" t="str">
        <f>IF(AND('Result Entry'!$ES48="Passed",$AZ42=CX$2),'Result Entry'!$ER48,IF($AZ42=CX$2,'Result Entry'!$ES48,""))</f>
        <v/>
      </c>
      <c r="CY42" s="531" t="str">
        <f>IF(AND('Result Entry'!$ES48="Passed",$AZ42=CY$2),'Result Entry'!$ER48,IF($AZ42=CY$2,'Result Entry'!$ES48,""))</f>
        <v/>
      </c>
      <c r="CZ42" s="531" t="str">
        <f>IF(AND('Result Entry'!$ES48="Passed",$AZ42=CZ$2),'Result Entry'!$ER48,IF($AZ42=CZ$2,'Result Entry'!$ES48,""))</f>
        <v/>
      </c>
      <c r="DA42" s="531" t="str">
        <f>IF(AND('Result Entry'!$ES48="Passed",$AZ42=DA$2),'Result Entry'!$ER48,IF($AZ42=DA$2,'Result Entry'!$ES48,""))</f>
        <v/>
      </c>
      <c r="DB42" s="531" t="str">
        <f>IF(AND('Result Entry'!$ES48="Passed",$AZ42=DB$2),'Result Entry'!$ER48,IF($AZ42=DB$2,'Result Entry'!$ES48,""))</f>
        <v/>
      </c>
    </row>
    <row r="43" spans="51:106" hidden="1">
      <c r="AY43" s="252">
        <f t="shared" si="69"/>
        <v>0</v>
      </c>
      <c r="AZ43" s="252">
        <f>'Result Entry'!F49</f>
        <v>0</v>
      </c>
      <c r="BA43" s="502" t="str">
        <f>'Result Sheet 9'!V47</f>
        <v/>
      </c>
      <c r="BB43" s="502" t="str">
        <f>'Result Sheet 9'!AH47</f>
        <v/>
      </c>
      <c r="BC43" s="502" t="str">
        <f>'Result Sheet 9'!AT47</f>
        <v/>
      </c>
      <c r="BD43" s="502" t="str">
        <f>'Result Sheet 9'!BF47</f>
        <v/>
      </c>
      <c r="BE43" s="502" t="str">
        <f>'Result Sheet 9'!BR47</f>
        <v/>
      </c>
      <c r="BF43" s="295" t="str">
        <f>'Result Sheet 9'!CD47</f>
        <v/>
      </c>
      <c r="BG43" s="297">
        <f t="shared" si="0"/>
        <v>0</v>
      </c>
      <c r="BH43" s="252">
        <f t="shared" si="1"/>
        <v>0</v>
      </c>
      <c r="BI43" s="252">
        <f t="shared" si="2"/>
        <v>0</v>
      </c>
      <c r="BJ43" s="252">
        <f t="shared" si="3"/>
        <v>0</v>
      </c>
      <c r="BK43" s="252">
        <f t="shared" si="4"/>
        <v>0</v>
      </c>
      <c r="BL43" s="295">
        <f t="shared" si="5"/>
        <v>0</v>
      </c>
      <c r="BM43" s="297">
        <f t="shared" si="6"/>
        <v>0</v>
      </c>
      <c r="BN43" s="252">
        <f t="shared" si="7"/>
        <v>0</v>
      </c>
      <c r="BO43" s="252">
        <f t="shared" si="8"/>
        <v>0</v>
      </c>
      <c r="BP43" s="252">
        <f t="shared" si="9"/>
        <v>0</v>
      </c>
      <c r="BQ43" s="252">
        <f t="shared" si="10"/>
        <v>0</v>
      </c>
      <c r="BR43" s="271">
        <f t="shared" si="11"/>
        <v>0</v>
      </c>
      <c r="BS43" s="297">
        <f t="shared" si="12"/>
        <v>0</v>
      </c>
      <c r="BT43" s="252">
        <f t="shared" si="13"/>
        <v>0</v>
      </c>
      <c r="BU43" s="252">
        <f t="shared" si="14"/>
        <v>0</v>
      </c>
      <c r="BV43" s="252">
        <f t="shared" si="15"/>
        <v>0</v>
      </c>
      <c r="BW43" s="252">
        <f t="shared" si="16"/>
        <v>0</v>
      </c>
      <c r="BX43" s="295">
        <f t="shared" si="17"/>
        <v>0</v>
      </c>
      <c r="BY43" s="297">
        <f t="shared" si="18"/>
        <v>0</v>
      </c>
      <c r="BZ43" s="252">
        <f t="shared" si="19"/>
        <v>0</v>
      </c>
      <c r="CA43" s="252">
        <f t="shared" si="20"/>
        <v>0</v>
      </c>
      <c r="CB43" s="252">
        <f t="shared" si="21"/>
        <v>0</v>
      </c>
      <c r="CC43" s="252">
        <f t="shared" si="22"/>
        <v>0</v>
      </c>
      <c r="CD43" s="271">
        <f t="shared" si="23"/>
        <v>0</v>
      </c>
      <c r="CE43" s="297">
        <f t="shared" si="24"/>
        <v>0</v>
      </c>
      <c r="CF43" s="252">
        <f t="shared" si="25"/>
        <v>0</v>
      </c>
      <c r="CG43" s="252">
        <f t="shared" si="26"/>
        <v>0</v>
      </c>
      <c r="CH43" s="252">
        <f t="shared" si="27"/>
        <v>0</v>
      </c>
      <c r="CI43" s="252">
        <f t="shared" si="28"/>
        <v>0</v>
      </c>
      <c r="CJ43" s="271">
        <f t="shared" si="29"/>
        <v>0</v>
      </c>
      <c r="CK43" s="297">
        <f t="shared" si="30"/>
        <v>0</v>
      </c>
      <c r="CL43" s="252">
        <f t="shared" si="31"/>
        <v>0</v>
      </c>
      <c r="CM43" s="252">
        <f t="shared" si="32"/>
        <v>0</v>
      </c>
      <c r="CN43" s="252">
        <f t="shared" si="33"/>
        <v>0</v>
      </c>
      <c r="CO43" s="252">
        <f t="shared" si="34"/>
        <v>0</v>
      </c>
      <c r="CP43" s="271">
        <f t="shared" si="35"/>
        <v>0</v>
      </c>
      <c r="CQ43" s="296">
        <f>IF(AZ43=CQ$2,'Result Entry'!G49,0)</f>
        <v>0</v>
      </c>
      <c r="CR43" s="252">
        <f>IF(AZ43=CR$2,'Result Entry'!G49,0)</f>
        <v>0</v>
      </c>
      <c r="CS43" s="252">
        <f>IF(AZ43=CS$2,'Result Entry'!G49,0)</f>
        <v>0</v>
      </c>
      <c r="CT43" s="252">
        <f>IF(AZ43=CT$2,'Result Entry'!G49,0)</f>
        <v>0</v>
      </c>
      <c r="CU43" s="252">
        <f>IF(AZ43=CU$2,'Result Entry'!G49,0)</f>
        <v>0</v>
      </c>
      <c r="CV43" s="252">
        <f>IF(AZ43=CV$2,'Result Entry'!G49,0)</f>
        <v>0</v>
      </c>
      <c r="CW43" s="531" t="str">
        <f>IF(AND('Result Entry'!ES49="Passed",AZ43=CW$2),'Result Entry'!ER49,IF(AZ43=CW$2,'Result Entry'!ES49,""))</f>
        <v/>
      </c>
      <c r="CX43" s="531" t="str">
        <f>IF(AND('Result Entry'!$ES49="Passed",$AZ43=CX$2),'Result Entry'!$ER49,IF($AZ43=CX$2,'Result Entry'!$ES49,""))</f>
        <v/>
      </c>
      <c r="CY43" s="531" t="str">
        <f>IF(AND('Result Entry'!$ES49="Passed",$AZ43=CY$2),'Result Entry'!$ER49,IF($AZ43=CY$2,'Result Entry'!$ES49,""))</f>
        <v/>
      </c>
      <c r="CZ43" s="531" t="str">
        <f>IF(AND('Result Entry'!$ES49="Passed",$AZ43=CZ$2),'Result Entry'!$ER49,IF($AZ43=CZ$2,'Result Entry'!$ES49,""))</f>
        <v/>
      </c>
      <c r="DA43" s="531" t="str">
        <f>IF(AND('Result Entry'!$ES49="Passed",$AZ43=DA$2),'Result Entry'!$ER49,IF($AZ43=DA$2,'Result Entry'!$ES49,""))</f>
        <v/>
      </c>
      <c r="DB43" s="531" t="str">
        <f>IF(AND('Result Entry'!$ES49="Passed",$AZ43=DB$2),'Result Entry'!$ER49,IF($AZ43=DB$2,'Result Entry'!$ES49,""))</f>
        <v/>
      </c>
    </row>
    <row r="44" spans="51:106" hidden="1">
      <c r="AY44" s="252">
        <f t="shared" si="69"/>
        <v>0</v>
      </c>
      <c r="AZ44" s="252">
        <f>'Result Entry'!F50</f>
        <v>0</v>
      </c>
      <c r="BA44" s="502" t="str">
        <f>'Result Sheet 9'!V48</f>
        <v/>
      </c>
      <c r="BB44" s="502" t="str">
        <f>'Result Sheet 9'!AH48</f>
        <v/>
      </c>
      <c r="BC44" s="502" t="str">
        <f>'Result Sheet 9'!AT48</f>
        <v/>
      </c>
      <c r="BD44" s="502" t="str">
        <f>'Result Sheet 9'!BF48</f>
        <v/>
      </c>
      <c r="BE44" s="502" t="str">
        <f>'Result Sheet 9'!BR48</f>
        <v/>
      </c>
      <c r="BF44" s="295" t="str">
        <f>'Result Sheet 9'!CD48</f>
        <v/>
      </c>
      <c r="BG44" s="297">
        <f t="shared" si="0"/>
        <v>0</v>
      </c>
      <c r="BH44" s="252">
        <f t="shared" si="1"/>
        <v>0</v>
      </c>
      <c r="BI44" s="252">
        <f t="shared" si="2"/>
        <v>0</v>
      </c>
      <c r="BJ44" s="252">
        <f t="shared" si="3"/>
        <v>0</v>
      </c>
      <c r="BK44" s="252">
        <f t="shared" si="4"/>
        <v>0</v>
      </c>
      <c r="BL44" s="295">
        <f t="shared" si="5"/>
        <v>0</v>
      </c>
      <c r="BM44" s="297">
        <f t="shared" si="6"/>
        <v>0</v>
      </c>
      <c r="BN44" s="252">
        <f t="shared" si="7"/>
        <v>0</v>
      </c>
      <c r="BO44" s="252">
        <f t="shared" si="8"/>
        <v>0</v>
      </c>
      <c r="BP44" s="252">
        <f t="shared" si="9"/>
        <v>0</v>
      </c>
      <c r="BQ44" s="252">
        <f t="shared" si="10"/>
        <v>0</v>
      </c>
      <c r="BR44" s="271">
        <f t="shared" si="11"/>
        <v>0</v>
      </c>
      <c r="BS44" s="297">
        <f t="shared" si="12"/>
        <v>0</v>
      </c>
      <c r="BT44" s="252">
        <f t="shared" si="13"/>
        <v>0</v>
      </c>
      <c r="BU44" s="252">
        <f t="shared" si="14"/>
        <v>0</v>
      </c>
      <c r="BV44" s="252">
        <f t="shared" si="15"/>
        <v>0</v>
      </c>
      <c r="BW44" s="252">
        <f t="shared" si="16"/>
        <v>0</v>
      </c>
      <c r="BX44" s="295">
        <f t="shared" si="17"/>
        <v>0</v>
      </c>
      <c r="BY44" s="297">
        <f t="shared" si="18"/>
        <v>0</v>
      </c>
      <c r="BZ44" s="252">
        <f t="shared" si="19"/>
        <v>0</v>
      </c>
      <c r="CA44" s="252">
        <f t="shared" si="20"/>
        <v>0</v>
      </c>
      <c r="CB44" s="252">
        <f t="shared" si="21"/>
        <v>0</v>
      </c>
      <c r="CC44" s="252">
        <f t="shared" si="22"/>
        <v>0</v>
      </c>
      <c r="CD44" s="271">
        <f t="shared" si="23"/>
        <v>0</v>
      </c>
      <c r="CE44" s="297">
        <f t="shared" si="24"/>
        <v>0</v>
      </c>
      <c r="CF44" s="252">
        <f t="shared" si="25"/>
        <v>0</v>
      </c>
      <c r="CG44" s="252">
        <f t="shared" si="26"/>
        <v>0</v>
      </c>
      <c r="CH44" s="252">
        <f t="shared" si="27"/>
        <v>0</v>
      </c>
      <c r="CI44" s="252">
        <f t="shared" si="28"/>
        <v>0</v>
      </c>
      <c r="CJ44" s="271">
        <f t="shared" si="29"/>
        <v>0</v>
      </c>
      <c r="CK44" s="297">
        <f t="shared" si="30"/>
        <v>0</v>
      </c>
      <c r="CL44" s="252">
        <f t="shared" si="31"/>
        <v>0</v>
      </c>
      <c r="CM44" s="252">
        <f t="shared" si="32"/>
        <v>0</v>
      </c>
      <c r="CN44" s="252">
        <f t="shared" si="33"/>
        <v>0</v>
      </c>
      <c r="CO44" s="252">
        <f t="shared" si="34"/>
        <v>0</v>
      </c>
      <c r="CP44" s="271">
        <f t="shared" si="35"/>
        <v>0</v>
      </c>
      <c r="CQ44" s="296">
        <f>IF(AZ44=CQ$2,'Result Entry'!G50,0)</f>
        <v>0</v>
      </c>
      <c r="CR44" s="252">
        <f>IF(AZ44=CR$2,'Result Entry'!G50,0)</f>
        <v>0</v>
      </c>
      <c r="CS44" s="252">
        <f>IF(AZ44=CS$2,'Result Entry'!G50,0)</f>
        <v>0</v>
      </c>
      <c r="CT44" s="252">
        <f>IF(AZ44=CT$2,'Result Entry'!G50,0)</f>
        <v>0</v>
      </c>
      <c r="CU44" s="252">
        <f>IF(AZ44=CU$2,'Result Entry'!G50,0)</f>
        <v>0</v>
      </c>
      <c r="CV44" s="252">
        <f>IF(AZ44=CV$2,'Result Entry'!G50,0)</f>
        <v>0</v>
      </c>
      <c r="CW44" s="531" t="str">
        <f>IF(AND('Result Entry'!ES50="Passed",AZ44=CW$2),'Result Entry'!ER50,IF(AZ44=CW$2,'Result Entry'!ES50,""))</f>
        <v/>
      </c>
      <c r="CX44" s="531" t="str">
        <f>IF(AND('Result Entry'!$ES50="Passed",$AZ44=CX$2),'Result Entry'!$ER50,IF($AZ44=CX$2,'Result Entry'!$ES50,""))</f>
        <v/>
      </c>
      <c r="CY44" s="531" t="str">
        <f>IF(AND('Result Entry'!$ES50="Passed",$AZ44=CY$2),'Result Entry'!$ER50,IF($AZ44=CY$2,'Result Entry'!$ES50,""))</f>
        <v/>
      </c>
      <c r="CZ44" s="531" t="str">
        <f>IF(AND('Result Entry'!$ES50="Passed",$AZ44=CZ$2),'Result Entry'!$ER50,IF($AZ44=CZ$2,'Result Entry'!$ES50,""))</f>
        <v/>
      </c>
      <c r="DA44" s="531" t="str">
        <f>IF(AND('Result Entry'!$ES50="Passed",$AZ44=DA$2),'Result Entry'!$ER50,IF($AZ44=DA$2,'Result Entry'!$ES50,""))</f>
        <v/>
      </c>
      <c r="DB44" s="531" t="str">
        <f>IF(AND('Result Entry'!$ES50="Passed",$AZ44=DB$2),'Result Entry'!$ER50,IF($AZ44=DB$2,'Result Entry'!$ES50,""))</f>
        <v/>
      </c>
    </row>
    <row r="45" spans="51:106" hidden="1">
      <c r="AY45" s="252">
        <f t="shared" si="69"/>
        <v>0</v>
      </c>
      <c r="AZ45" s="252">
        <f>'Result Entry'!F51</f>
        <v>0</v>
      </c>
      <c r="BA45" s="502" t="str">
        <f>'Result Sheet 9'!V49</f>
        <v/>
      </c>
      <c r="BB45" s="502" t="str">
        <f>'Result Sheet 9'!AH49</f>
        <v/>
      </c>
      <c r="BC45" s="502" t="str">
        <f>'Result Sheet 9'!AT49</f>
        <v/>
      </c>
      <c r="BD45" s="502" t="str">
        <f>'Result Sheet 9'!BF49</f>
        <v/>
      </c>
      <c r="BE45" s="502" t="str">
        <f>'Result Sheet 9'!BR49</f>
        <v/>
      </c>
      <c r="BF45" s="295" t="str">
        <f>'Result Sheet 9'!CD49</f>
        <v/>
      </c>
      <c r="BG45" s="297">
        <f t="shared" si="0"/>
        <v>0</v>
      </c>
      <c r="BH45" s="252">
        <f t="shared" si="1"/>
        <v>0</v>
      </c>
      <c r="BI45" s="252">
        <f t="shared" si="2"/>
        <v>0</v>
      </c>
      <c r="BJ45" s="252">
        <f t="shared" si="3"/>
        <v>0</v>
      </c>
      <c r="BK45" s="252">
        <f t="shared" si="4"/>
        <v>0</v>
      </c>
      <c r="BL45" s="295">
        <f t="shared" si="5"/>
        <v>0</v>
      </c>
      <c r="BM45" s="297">
        <f t="shared" si="6"/>
        <v>0</v>
      </c>
      <c r="BN45" s="252">
        <f t="shared" si="7"/>
        <v>0</v>
      </c>
      <c r="BO45" s="252">
        <f t="shared" si="8"/>
        <v>0</v>
      </c>
      <c r="BP45" s="252">
        <f t="shared" si="9"/>
        <v>0</v>
      </c>
      <c r="BQ45" s="252">
        <f t="shared" si="10"/>
        <v>0</v>
      </c>
      <c r="BR45" s="271">
        <f t="shared" si="11"/>
        <v>0</v>
      </c>
      <c r="BS45" s="297">
        <f t="shared" si="12"/>
        <v>0</v>
      </c>
      <c r="BT45" s="252">
        <f t="shared" si="13"/>
        <v>0</v>
      </c>
      <c r="BU45" s="252">
        <f t="shared" si="14"/>
        <v>0</v>
      </c>
      <c r="BV45" s="252">
        <f t="shared" si="15"/>
        <v>0</v>
      </c>
      <c r="BW45" s="252">
        <f t="shared" si="16"/>
        <v>0</v>
      </c>
      <c r="BX45" s="295">
        <f t="shared" si="17"/>
        <v>0</v>
      </c>
      <c r="BY45" s="297">
        <f t="shared" si="18"/>
        <v>0</v>
      </c>
      <c r="BZ45" s="252">
        <f t="shared" si="19"/>
        <v>0</v>
      </c>
      <c r="CA45" s="252">
        <f t="shared" si="20"/>
        <v>0</v>
      </c>
      <c r="CB45" s="252">
        <f t="shared" si="21"/>
        <v>0</v>
      </c>
      <c r="CC45" s="252">
        <f t="shared" si="22"/>
        <v>0</v>
      </c>
      <c r="CD45" s="271">
        <f t="shared" si="23"/>
        <v>0</v>
      </c>
      <c r="CE45" s="297">
        <f t="shared" si="24"/>
        <v>0</v>
      </c>
      <c r="CF45" s="252">
        <f t="shared" si="25"/>
        <v>0</v>
      </c>
      <c r="CG45" s="252">
        <f t="shared" si="26"/>
        <v>0</v>
      </c>
      <c r="CH45" s="252">
        <f t="shared" si="27"/>
        <v>0</v>
      </c>
      <c r="CI45" s="252">
        <f t="shared" si="28"/>
        <v>0</v>
      </c>
      <c r="CJ45" s="271">
        <f t="shared" si="29"/>
        <v>0</v>
      </c>
      <c r="CK45" s="297">
        <f t="shared" si="30"/>
        <v>0</v>
      </c>
      <c r="CL45" s="252">
        <f t="shared" si="31"/>
        <v>0</v>
      </c>
      <c r="CM45" s="252">
        <f t="shared" si="32"/>
        <v>0</v>
      </c>
      <c r="CN45" s="252">
        <f t="shared" si="33"/>
        <v>0</v>
      </c>
      <c r="CO45" s="252">
        <f t="shared" si="34"/>
        <v>0</v>
      </c>
      <c r="CP45" s="271">
        <f t="shared" si="35"/>
        <v>0</v>
      </c>
      <c r="CQ45" s="296">
        <f>IF(AZ45=CQ$2,'Result Entry'!G51,0)</f>
        <v>0</v>
      </c>
      <c r="CR45" s="252">
        <f>IF(AZ45=CR$2,'Result Entry'!G51,0)</f>
        <v>0</v>
      </c>
      <c r="CS45" s="252">
        <f>IF(AZ45=CS$2,'Result Entry'!G51,0)</f>
        <v>0</v>
      </c>
      <c r="CT45" s="252">
        <f>IF(AZ45=CT$2,'Result Entry'!G51,0)</f>
        <v>0</v>
      </c>
      <c r="CU45" s="252">
        <f>IF(AZ45=CU$2,'Result Entry'!G51,0)</f>
        <v>0</v>
      </c>
      <c r="CV45" s="252">
        <f>IF(AZ45=CV$2,'Result Entry'!G51,0)</f>
        <v>0</v>
      </c>
      <c r="CW45" s="531" t="str">
        <f>IF(AND('Result Entry'!ES51="Passed",AZ45=CW$2),'Result Entry'!ER51,IF(AZ45=CW$2,'Result Entry'!ES51,""))</f>
        <v/>
      </c>
      <c r="CX45" s="531" t="str">
        <f>IF(AND('Result Entry'!$ES51="Passed",$AZ45=CX$2),'Result Entry'!$ER51,IF($AZ45=CX$2,'Result Entry'!$ES51,""))</f>
        <v/>
      </c>
      <c r="CY45" s="531" t="str">
        <f>IF(AND('Result Entry'!$ES51="Passed",$AZ45=CY$2),'Result Entry'!$ER51,IF($AZ45=CY$2,'Result Entry'!$ES51,""))</f>
        <v/>
      </c>
      <c r="CZ45" s="531" t="str">
        <f>IF(AND('Result Entry'!$ES51="Passed",$AZ45=CZ$2),'Result Entry'!$ER51,IF($AZ45=CZ$2,'Result Entry'!$ES51,""))</f>
        <v/>
      </c>
      <c r="DA45" s="531" t="str">
        <f>IF(AND('Result Entry'!$ES51="Passed",$AZ45=DA$2),'Result Entry'!$ER51,IF($AZ45=DA$2,'Result Entry'!$ES51,""))</f>
        <v/>
      </c>
      <c r="DB45" s="531" t="str">
        <f>IF(AND('Result Entry'!$ES51="Passed",$AZ45=DB$2),'Result Entry'!$ER51,IF($AZ45=DB$2,'Result Entry'!$ES51,""))</f>
        <v/>
      </c>
    </row>
    <row r="46" spans="51:106" hidden="1">
      <c r="AY46" s="252">
        <f t="shared" si="69"/>
        <v>0</v>
      </c>
      <c r="AZ46" s="252">
        <f>'Result Entry'!F52</f>
        <v>0</v>
      </c>
      <c r="BA46" s="502" t="str">
        <f>'Result Sheet 9'!V50</f>
        <v/>
      </c>
      <c r="BB46" s="502" t="str">
        <f>'Result Sheet 9'!AH50</f>
        <v/>
      </c>
      <c r="BC46" s="502" t="str">
        <f>'Result Sheet 9'!AT50</f>
        <v/>
      </c>
      <c r="BD46" s="502" t="str">
        <f>'Result Sheet 9'!BF50</f>
        <v/>
      </c>
      <c r="BE46" s="502" t="str">
        <f>'Result Sheet 9'!BR50</f>
        <v/>
      </c>
      <c r="BF46" s="295" t="str">
        <f>'Result Sheet 9'!CD50</f>
        <v/>
      </c>
      <c r="BG46" s="297">
        <f t="shared" si="0"/>
        <v>0</v>
      </c>
      <c r="BH46" s="252">
        <f t="shared" si="1"/>
        <v>0</v>
      </c>
      <c r="BI46" s="252">
        <f t="shared" si="2"/>
        <v>0</v>
      </c>
      <c r="BJ46" s="252">
        <f t="shared" si="3"/>
        <v>0</v>
      </c>
      <c r="BK46" s="252">
        <f t="shared" si="4"/>
        <v>0</v>
      </c>
      <c r="BL46" s="295">
        <f t="shared" si="5"/>
        <v>0</v>
      </c>
      <c r="BM46" s="297">
        <f t="shared" si="6"/>
        <v>0</v>
      </c>
      <c r="BN46" s="252">
        <f t="shared" si="7"/>
        <v>0</v>
      </c>
      <c r="BO46" s="252">
        <f t="shared" si="8"/>
        <v>0</v>
      </c>
      <c r="BP46" s="252">
        <f t="shared" si="9"/>
        <v>0</v>
      </c>
      <c r="BQ46" s="252">
        <f t="shared" si="10"/>
        <v>0</v>
      </c>
      <c r="BR46" s="271">
        <f t="shared" si="11"/>
        <v>0</v>
      </c>
      <c r="BS46" s="297">
        <f t="shared" si="12"/>
        <v>0</v>
      </c>
      <c r="BT46" s="252">
        <f t="shared" si="13"/>
        <v>0</v>
      </c>
      <c r="BU46" s="252">
        <f t="shared" si="14"/>
        <v>0</v>
      </c>
      <c r="BV46" s="252">
        <f t="shared" si="15"/>
        <v>0</v>
      </c>
      <c r="BW46" s="252">
        <f t="shared" si="16"/>
        <v>0</v>
      </c>
      <c r="BX46" s="295">
        <f t="shared" si="17"/>
        <v>0</v>
      </c>
      <c r="BY46" s="297">
        <f t="shared" si="18"/>
        <v>0</v>
      </c>
      <c r="BZ46" s="252">
        <f t="shared" si="19"/>
        <v>0</v>
      </c>
      <c r="CA46" s="252">
        <f t="shared" si="20"/>
        <v>0</v>
      </c>
      <c r="CB46" s="252">
        <f t="shared" si="21"/>
        <v>0</v>
      </c>
      <c r="CC46" s="252">
        <f t="shared" si="22"/>
        <v>0</v>
      </c>
      <c r="CD46" s="271">
        <f t="shared" si="23"/>
        <v>0</v>
      </c>
      <c r="CE46" s="297">
        <f t="shared" si="24"/>
        <v>0</v>
      </c>
      <c r="CF46" s="252">
        <f t="shared" si="25"/>
        <v>0</v>
      </c>
      <c r="CG46" s="252">
        <f t="shared" si="26"/>
        <v>0</v>
      </c>
      <c r="CH46" s="252">
        <f t="shared" si="27"/>
        <v>0</v>
      </c>
      <c r="CI46" s="252">
        <f t="shared" si="28"/>
        <v>0</v>
      </c>
      <c r="CJ46" s="271">
        <f t="shared" si="29"/>
        <v>0</v>
      </c>
      <c r="CK46" s="297">
        <f t="shared" si="30"/>
        <v>0</v>
      </c>
      <c r="CL46" s="252">
        <f t="shared" si="31"/>
        <v>0</v>
      </c>
      <c r="CM46" s="252">
        <f t="shared" si="32"/>
        <v>0</v>
      </c>
      <c r="CN46" s="252">
        <f t="shared" si="33"/>
        <v>0</v>
      </c>
      <c r="CO46" s="252">
        <f t="shared" si="34"/>
        <v>0</v>
      </c>
      <c r="CP46" s="271">
        <f t="shared" si="35"/>
        <v>0</v>
      </c>
      <c r="CQ46" s="296">
        <f>IF(AZ46=CQ$2,'Result Entry'!G52,0)</f>
        <v>0</v>
      </c>
      <c r="CR46" s="252">
        <f>IF(AZ46=CR$2,'Result Entry'!G52,0)</f>
        <v>0</v>
      </c>
      <c r="CS46" s="252">
        <f>IF(AZ46=CS$2,'Result Entry'!G52,0)</f>
        <v>0</v>
      </c>
      <c r="CT46" s="252">
        <f>IF(AZ46=CT$2,'Result Entry'!G52,0)</f>
        <v>0</v>
      </c>
      <c r="CU46" s="252">
        <f>IF(AZ46=CU$2,'Result Entry'!G52,0)</f>
        <v>0</v>
      </c>
      <c r="CV46" s="252">
        <f>IF(AZ46=CV$2,'Result Entry'!G52,0)</f>
        <v>0</v>
      </c>
      <c r="CW46" s="531" t="str">
        <f>IF(AND('Result Entry'!ES52="Passed",AZ46=CW$2),'Result Entry'!ER52,IF(AZ46=CW$2,'Result Entry'!ES52,""))</f>
        <v/>
      </c>
      <c r="CX46" s="531" t="str">
        <f>IF(AND('Result Entry'!$ES52="Passed",$AZ46=CX$2),'Result Entry'!$ER52,IF($AZ46=CX$2,'Result Entry'!$ES52,""))</f>
        <v/>
      </c>
      <c r="CY46" s="531" t="str">
        <f>IF(AND('Result Entry'!$ES52="Passed",$AZ46=CY$2),'Result Entry'!$ER52,IF($AZ46=CY$2,'Result Entry'!$ES52,""))</f>
        <v/>
      </c>
      <c r="CZ46" s="531" t="str">
        <f>IF(AND('Result Entry'!$ES52="Passed",$AZ46=CZ$2),'Result Entry'!$ER52,IF($AZ46=CZ$2,'Result Entry'!$ES52,""))</f>
        <v/>
      </c>
      <c r="DA46" s="531" t="str">
        <f>IF(AND('Result Entry'!$ES52="Passed",$AZ46=DA$2),'Result Entry'!$ER52,IF($AZ46=DA$2,'Result Entry'!$ES52,""))</f>
        <v/>
      </c>
      <c r="DB46" s="531" t="str">
        <f>IF(AND('Result Entry'!$ES52="Passed",$AZ46=DB$2),'Result Entry'!$ER52,IF($AZ46=DB$2,'Result Entry'!$ES52,""))</f>
        <v/>
      </c>
    </row>
    <row r="47" spans="51:106" hidden="1">
      <c r="AY47" s="252">
        <f t="shared" si="69"/>
        <v>0</v>
      </c>
      <c r="AZ47" s="252">
        <f>'Result Entry'!F53</f>
        <v>0</v>
      </c>
      <c r="BA47" s="502" t="str">
        <f>'Result Sheet 9'!V51</f>
        <v/>
      </c>
      <c r="BB47" s="502" t="str">
        <f>'Result Sheet 9'!AH51</f>
        <v/>
      </c>
      <c r="BC47" s="502" t="str">
        <f>'Result Sheet 9'!AT51</f>
        <v/>
      </c>
      <c r="BD47" s="502" t="str">
        <f>'Result Sheet 9'!BF51</f>
        <v/>
      </c>
      <c r="BE47" s="502" t="str">
        <f>'Result Sheet 9'!BR51</f>
        <v/>
      </c>
      <c r="BF47" s="295" t="str">
        <f>'Result Sheet 9'!CD51</f>
        <v/>
      </c>
      <c r="BG47" s="297">
        <f t="shared" si="0"/>
        <v>0</v>
      </c>
      <c r="BH47" s="252">
        <f t="shared" si="1"/>
        <v>0</v>
      </c>
      <c r="BI47" s="252">
        <f t="shared" si="2"/>
        <v>0</v>
      </c>
      <c r="BJ47" s="252">
        <f t="shared" si="3"/>
        <v>0</v>
      </c>
      <c r="BK47" s="252">
        <f t="shared" si="4"/>
        <v>0</v>
      </c>
      <c r="BL47" s="295">
        <f t="shared" si="5"/>
        <v>0</v>
      </c>
      <c r="BM47" s="297">
        <f t="shared" si="6"/>
        <v>0</v>
      </c>
      <c r="BN47" s="252">
        <f t="shared" si="7"/>
        <v>0</v>
      </c>
      <c r="BO47" s="252">
        <f t="shared" si="8"/>
        <v>0</v>
      </c>
      <c r="BP47" s="252">
        <f t="shared" si="9"/>
        <v>0</v>
      </c>
      <c r="BQ47" s="252">
        <f t="shared" si="10"/>
        <v>0</v>
      </c>
      <c r="BR47" s="271">
        <f t="shared" si="11"/>
        <v>0</v>
      </c>
      <c r="BS47" s="297">
        <f t="shared" si="12"/>
        <v>0</v>
      </c>
      <c r="BT47" s="252">
        <f t="shared" si="13"/>
        <v>0</v>
      </c>
      <c r="BU47" s="252">
        <f t="shared" si="14"/>
        <v>0</v>
      </c>
      <c r="BV47" s="252">
        <f t="shared" si="15"/>
        <v>0</v>
      </c>
      <c r="BW47" s="252">
        <f t="shared" si="16"/>
        <v>0</v>
      </c>
      <c r="BX47" s="295">
        <f t="shared" si="17"/>
        <v>0</v>
      </c>
      <c r="BY47" s="297">
        <f t="shared" si="18"/>
        <v>0</v>
      </c>
      <c r="BZ47" s="252">
        <f t="shared" si="19"/>
        <v>0</v>
      </c>
      <c r="CA47" s="252">
        <f t="shared" si="20"/>
        <v>0</v>
      </c>
      <c r="CB47" s="252">
        <f t="shared" si="21"/>
        <v>0</v>
      </c>
      <c r="CC47" s="252">
        <f t="shared" si="22"/>
        <v>0</v>
      </c>
      <c r="CD47" s="271">
        <f t="shared" si="23"/>
        <v>0</v>
      </c>
      <c r="CE47" s="297">
        <f t="shared" si="24"/>
        <v>0</v>
      </c>
      <c r="CF47" s="252">
        <f t="shared" si="25"/>
        <v>0</v>
      </c>
      <c r="CG47" s="252">
        <f t="shared" si="26"/>
        <v>0</v>
      </c>
      <c r="CH47" s="252">
        <f t="shared" si="27"/>
        <v>0</v>
      </c>
      <c r="CI47" s="252">
        <f t="shared" si="28"/>
        <v>0</v>
      </c>
      <c r="CJ47" s="271">
        <f t="shared" si="29"/>
        <v>0</v>
      </c>
      <c r="CK47" s="297">
        <f t="shared" si="30"/>
        <v>0</v>
      </c>
      <c r="CL47" s="252">
        <f t="shared" si="31"/>
        <v>0</v>
      </c>
      <c r="CM47" s="252">
        <f t="shared" si="32"/>
        <v>0</v>
      </c>
      <c r="CN47" s="252">
        <f t="shared" si="33"/>
        <v>0</v>
      </c>
      <c r="CO47" s="252">
        <f t="shared" si="34"/>
        <v>0</v>
      </c>
      <c r="CP47" s="271">
        <f t="shared" si="35"/>
        <v>0</v>
      </c>
      <c r="CQ47" s="296">
        <f>IF(AZ47=CQ$2,'Result Entry'!G53,0)</f>
        <v>0</v>
      </c>
      <c r="CR47" s="252">
        <f>IF(AZ47=CR$2,'Result Entry'!G53,0)</f>
        <v>0</v>
      </c>
      <c r="CS47" s="252">
        <f>IF(AZ47=CS$2,'Result Entry'!G53,0)</f>
        <v>0</v>
      </c>
      <c r="CT47" s="252">
        <f>IF(AZ47=CT$2,'Result Entry'!G53,0)</f>
        <v>0</v>
      </c>
      <c r="CU47" s="252">
        <f>IF(AZ47=CU$2,'Result Entry'!G53,0)</f>
        <v>0</v>
      </c>
      <c r="CV47" s="252">
        <f>IF(AZ47=CV$2,'Result Entry'!G53,0)</f>
        <v>0</v>
      </c>
      <c r="CW47" s="531" t="str">
        <f>IF(AND('Result Entry'!ES53="Passed",AZ47=CW$2),'Result Entry'!ER53,IF(AZ47=CW$2,'Result Entry'!ES53,""))</f>
        <v/>
      </c>
      <c r="CX47" s="531" t="str">
        <f>IF(AND('Result Entry'!$ES53="Passed",$AZ47=CX$2),'Result Entry'!$ER53,IF($AZ47=CX$2,'Result Entry'!$ES53,""))</f>
        <v/>
      </c>
      <c r="CY47" s="531" t="str">
        <f>IF(AND('Result Entry'!$ES53="Passed",$AZ47=CY$2),'Result Entry'!$ER53,IF($AZ47=CY$2,'Result Entry'!$ES53,""))</f>
        <v/>
      </c>
      <c r="CZ47" s="531" t="str">
        <f>IF(AND('Result Entry'!$ES53="Passed",$AZ47=CZ$2),'Result Entry'!$ER53,IF($AZ47=CZ$2,'Result Entry'!$ES53,""))</f>
        <v/>
      </c>
      <c r="DA47" s="531" t="str">
        <f>IF(AND('Result Entry'!$ES53="Passed",$AZ47=DA$2),'Result Entry'!$ER53,IF($AZ47=DA$2,'Result Entry'!$ES53,""))</f>
        <v/>
      </c>
      <c r="DB47" s="531" t="str">
        <f>IF(AND('Result Entry'!$ES53="Passed",$AZ47=DB$2),'Result Entry'!$ER53,IF($AZ47=DB$2,'Result Entry'!$ES53,""))</f>
        <v/>
      </c>
    </row>
    <row r="48" spans="51:106" hidden="1">
      <c r="AY48" s="252">
        <f t="shared" si="69"/>
        <v>0</v>
      </c>
      <c r="AZ48" s="252">
        <f>'Result Entry'!F54</f>
        <v>0</v>
      </c>
      <c r="BA48" s="502" t="str">
        <f>'Result Sheet 9'!V52</f>
        <v/>
      </c>
      <c r="BB48" s="502" t="str">
        <f>'Result Sheet 9'!AH52</f>
        <v/>
      </c>
      <c r="BC48" s="502" t="str">
        <f>'Result Sheet 9'!AT52</f>
        <v/>
      </c>
      <c r="BD48" s="502" t="str">
        <f>'Result Sheet 9'!BF52</f>
        <v/>
      </c>
      <c r="BE48" s="502" t="str">
        <f>'Result Sheet 9'!BR52</f>
        <v/>
      </c>
      <c r="BF48" s="295" t="str">
        <f>'Result Sheet 9'!CD52</f>
        <v/>
      </c>
      <c r="BG48" s="297">
        <f t="shared" si="0"/>
        <v>0</v>
      </c>
      <c r="BH48" s="252">
        <f t="shared" si="1"/>
        <v>0</v>
      </c>
      <c r="BI48" s="252">
        <f t="shared" si="2"/>
        <v>0</v>
      </c>
      <c r="BJ48" s="252">
        <f t="shared" si="3"/>
        <v>0</v>
      </c>
      <c r="BK48" s="252">
        <f t="shared" si="4"/>
        <v>0</v>
      </c>
      <c r="BL48" s="295">
        <f t="shared" si="5"/>
        <v>0</v>
      </c>
      <c r="BM48" s="297">
        <f t="shared" si="6"/>
        <v>0</v>
      </c>
      <c r="BN48" s="252">
        <f t="shared" si="7"/>
        <v>0</v>
      </c>
      <c r="BO48" s="252">
        <f t="shared" si="8"/>
        <v>0</v>
      </c>
      <c r="BP48" s="252">
        <f t="shared" si="9"/>
        <v>0</v>
      </c>
      <c r="BQ48" s="252">
        <f t="shared" si="10"/>
        <v>0</v>
      </c>
      <c r="BR48" s="271">
        <f t="shared" si="11"/>
        <v>0</v>
      </c>
      <c r="BS48" s="297">
        <f t="shared" si="12"/>
        <v>0</v>
      </c>
      <c r="BT48" s="252">
        <f t="shared" si="13"/>
        <v>0</v>
      </c>
      <c r="BU48" s="252">
        <f t="shared" si="14"/>
        <v>0</v>
      </c>
      <c r="BV48" s="252">
        <f t="shared" si="15"/>
        <v>0</v>
      </c>
      <c r="BW48" s="252">
        <f t="shared" si="16"/>
        <v>0</v>
      </c>
      <c r="BX48" s="295">
        <f t="shared" si="17"/>
        <v>0</v>
      </c>
      <c r="BY48" s="297">
        <f t="shared" si="18"/>
        <v>0</v>
      </c>
      <c r="BZ48" s="252">
        <f t="shared" si="19"/>
        <v>0</v>
      </c>
      <c r="CA48" s="252">
        <f t="shared" si="20"/>
        <v>0</v>
      </c>
      <c r="CB48" s="252">
        <f t="shared" si="21"/>
        <v>0</v>
      </c>
      <c r="CC48" s="252">
        <f t="shared" si="22"/>
        <v>0</v>
      </c>
      <c r="CD48" s="271">
        <f t="shared" si="23"/>
        <v>0</v>
      </c>
      <c r="CE48" s="297">
        <f t="shared" si="24"/>
        <v>0</v>
      </c>
      <c r="CF48" s="252">
        <f t="shared" si="25"/>
        <v>0</v>
      </c>
      <c r="CG48" s="252">
        <f t="shared" si="26"/>
        <v>0</v>
      </c>
      <c r="CH48" s="252">
        <f t="shared" si="27"/>
        <v>0</v>
      </c>
      <c r="CI48" s="252">
        <f t="shared" si="28"/>
        <v>0</v>
      </c>
      <c r="CJ48" s="271">
        <f t="shared" si="29"/>
        <v>0</v>
      </c>
      <c r="CK48" s="297">
        <f t="shared" si="30"/>
        <v>0</v>
      </c>
      <c r="CL48" s="252">
        <f t="shared" si="31"/>
        <v>0</v>
      </c>
      <c r="CM48" s="252">
        <f t="shared" si="32"/>
        <v>0</v>
      </c>
      <c r="CN48" s="252">
        <f t="shared" si="33"/>
        <v>0</v>
      </c>
      <c r="CO48" s="252">
        <f t="shared" si="34"/>
        <v>0</v>
      </c>
      <c r="CP48" s="271">
        <f t="shared" si="35"/>
        <v>0</v>
      </c>
      <c r="CQ48" s="296">
        <f>IF(AZ48=CQ$2,'Result Entry'!G54,0)</f>
        <v>0</v>
      </c>
      <c r="CR48" s="252">
        <f>IF(AZ48=CR$2,'Result Entry'!G54,0)</f>
        <v>0</v>
      </c>
      <c r="CS48" s="252">
        <f>IF(AZ48=CS$2,'Result Entry'!G54,0)</f>
        <v>0</v>
      </c>
      <c r="CT48" s="252">
        <f>IF(AZ48=CT$2,'Result Entry'!G54,0)</f>
        <v>0</v>
      </c>
      <c r="CU48" s="252">
        <f>IF(AZ48=CU$2,'Result Entry'!G54,0)</f>
        <v>0</v>
      </c>
      <c r="CV48" s="252">
        <f>IF(AZ48=CV$2,'Result Entry'!G54,0)</f>
        <v>0</v>
      </c>
      <c r="CW48" s="531" t="str">
        <f>IF(AND('Result Entry'!ES54="Passed",AZ48=CW$2),'Result Entry'!ER54,IF(AZ48=CW$2,'Result Entry'!ES54,""))</f>
        <v/>
      </c>
      <c r="CX48" s="531" t="str">
        <f>IF(AND('Result Entry'!$ES54="Passed",$AZ48=CX$2),'Result Entry'!$ER54,IF($AZ48=CX$2,'Result Entry'!$ES54,""))</f>
        <v/>
      </c>
      <c r="CY48" s="531" t="str">
        <f>IF(AND('Result Entry'!$ES54="Passed",$AZ48=CY$2),'Result Entry'!$ER54,IF($AZ48=CY$2,'Result Entry'!$ES54,""))</f>
        <v/>
      </c>
      <c r="CZ48" s="531" t="str">
        <f>IF(AND('Result Entry'!$ES54="Passed",$AZ48=CZ$2),'Result Entry'!$ER54,IF($AZ48=CZ$2,'Result Entry'!$ES54,""))</f>
        <v/>
      </c>
      <c r="DA48" s="531" t="str">
        <f>IF(AND('Result Entry'!$ES54="Passed",$AZ48=DA$2),'Result Entry'!$ER54,IF($AZ48=DA$2,'Result Entry'!$ES54,""))</f>
        <v/>
      </c>
      <c r="DB48" s="531" t="str">
        <f>IF(AND('Result Entry'!$ES54="Passed",$AZ48=DB$2),'Result Entry'!$ER54,IF($AZ48=DB$2,'Result Entry'!$ES54,""))</f>
        <v/>
      </c>
    </row>
    <row r="49" spans="51:106" hidden="1">
      <c r="AY49" s="252">
        <f t="shared" si="69"/>
        <v>0</v>
      </c>
      <c r="AZ49" s="252">
        <f>'Result Entry'!F55</f>
        <v>0</v>
      </c>
      <c r="BA49" s="502" t="str">
        <f>'Result Sheet 9'!V53</f>
        <v/>
      </c>
      <c r="BB49" s="502" t="str">
        <f>'Result Sheet 9'!AH53</f>
        <v/>
      </c>
      <c r="BC49" s="502" t="str">
        <f>'Result Sheet 9'!AT53</f>
        <v/>
      </c>
      <c r="BD49" s="502" t="str">
        <f>'Result Sheet 9'!BF53</f>
        <v/>
      </c>
      <c r="BE49" s="502" t="str">
        <f>'Result Sheet 9'!BR53</f>
        <v/>
      </c>
      <c r="BF49" s="295" t="str">
        <f>'Result Sheet 9'!CD53</f>
        <v/>
      </c>
      <c r="BG49" s="297">
        <f t="shared" si="0"/>
        <v>0</v>
      </c>
      <c r="BH49" s="252">
        <f t="shared" si="1"/>
        <v>0</v>
      </c>
      <c r="BI49" s="252">
        <f t="shared" si="2"/>
        <v>0</v>
      </c>
      <c r="BJ49" s="252">
        <f t="shared" si="3"/>
        <v>0</v>
      </c>
      <c r="BK49" s="252">
        <f t="shared" si="4"/>
        <v>0</v>
      </c>
      <c r="BL49" s="295">
        <f t="shared" si="5"/>
        <v>0</v>
      </c>
      <c r="BM49" s="297">
        <f t="shared" si="6"/>
        <v>0</v>
      </c>
      <c r="BN49" s="252">
        <f t="shared" si="7"/>
        <v>0</v>
      </c>
      <c r="BO49" s="252">
        <f t="shared" si="8"/>
        <v>0</v>
      </c>
      <c r="BP49" s="252">
        <f t="shared" si="9"/>
        <v>0</v>
      </c>
      <c r="BQ49" s="252">
        <f t="shared" si="10"/>
        <v>0</v>
      </c>
      <c r="BR49" s="271">
        <f t="shared" si="11"/>
        <v>0</v>
      </c>
      <c r="BS49" s="297">
        <f t="shared" si="12"/>
        <v>0</v>
      </c>
      <c r="BT49" s="252">
        <f t="shared" si="13"/>
        <v>0</v>
      </c>
      <c r="BU49" s="252">
        <f t="shared" si="14"/>
        <v>0</v>
      </c>
      <c r="BV49" s="252">
        <f t="shared" si="15"/>
        <v>0</v>
      </c>
      <c r="BW49" s="252">
        <f t="shared" si="16"/>
        <v>0</v>
      </c>
      <c r="BX49" s="295">
        <f t="shared" si="17"/>
        <v>0</v>
      </c>
      <c r="BY49" s="297">
        <f t="shared" si="18"/>
        <v>0</v>
      </c>
      <c r="BZ49" s="252">
        <f t="shared" si="19"/>
        <v>0</v>
      </c>
      <c r="CA49" s="252">
        <f t="shared" si="20"/>
        <v>0</v>
      </c>
      <c r="CB49" s="252">
        <f t="shared" si="21"/>
        <v>0</v>
      </c>
      <c r="CC49" s="252">
        <f t="shared" si="22"/>
        <v>0</v>
      </c>
      <c r="CD49" s="271">
        <f t="shared" si="23"/>
        <v>0</v>
      </c>
      <c r="CE49" s="297">
        <f t="shared" si="24"/>
        <v>0</v>
      </c>
      <c r="CF49" s="252">
        <f t="shared" si="25"/>
        <v>0</v>
      </c>
      <c r="CG49" s="252">
        <f t="shared" si="26"/>
        <v>0</v>
      </c>
      <c r="CH49" s="252">
        <f t="shared" si="27"/>
        <v>0</v>
      </c>
      <c r="CI49" s="252">
        <f t="shared" si="28"/>
        <v>0</v>
      </c>
      <c r="CJ49" s="271">
        <f t="shared" si="29"/>
        <v>0</v>
      </c>
      <c r="CK49" s="297">
        <f t="shared" si="30"/>
        <v>0</v>
      </c>
      <c r="CL49" s="252">
        <f t="shared" si="31"/>
        <v>0</v>
      </c>
      <c r="CM49" s="252">
        <f t="shared" si="32"/>
        <v>0</v>
      </c>
      <c r="CN49" s="252">
        <f t="shared" si="33"/>
        <v>0</v>
      </c>
      <c r="CO49" s="252">
        <f t="shared" si="34"/>
        <v>0</v>
      </c>
      <c r="CP49" s="271">
        <f t="shared" si="35"/>
        <v>0</v>
      </c>
      <c r="CQ49" s="296">
        <f>IF(AZ49=CQ$2,'Result Entry'!G55,0)</f>
        <v>0</v>
      </c>
      <c r="CR49" s="252">
        <f>IF(AZ49=CR$2,'Result Entry'!G55,0)</f>
        <v>0</v>
      </c>
      <c r="CS49" s="252">
        <f>IF(AZ49=CS$2,'Result Entry'!G55,0)</f>
        <v>0</v>
      </c>
      <c r="CT49" s="252">
        <f>IF(AZ49=CT$2,'Result Entry'!G55,0)</f>
        <v>0</v>
      </c>
      <c r="CU49" s="252">
        <f>IF(AZ49=CU$2,'Result Entry'!G55,0)</f>
        <v>0</v>
      </c>
      <c r="CV49" s="252">
        <f>IF(AZ49=CV$2,'Result Entry'!G55,0)</f>
        <v>0</v>
      </c>
      <c r="CW49" s="531" t="str">
        <f>IF(AND('Result Entry'!ES55="Passed",AZ49=CW$2),'Result Entry'!ER55,IF(AZ49=CW$2,'Result Entry'!ES55,""))</f>
        <v/>
      </c>
      <c r="CX49" s="531" t="str">
        <f>IF(AND('Result Entry'!$ES55="Passed",$AZ49=CX$2),'Result Entry'!$ER55,IF($AZ49=CX$2,'Result Entry'!$ES55,""))</f>
        <v/>
      </c>
      <c r="CY49" s="531" t="str">
        <f>IF(AND('Result Entry'!$ES55="Passed",$AZ49=CY$2),'Result Entry'!$ER55,IF($AZ49=CY$2,'Result Entry'!$ES55,""))</f>
        <v/>
      </c>
      <c r="CZ49" s="531" t="str">
        <f>IF(AND('Result Entry'!$ES55="Passed",$AZ49=CZ$2),'Result Entry'!$ER55,IF($AZ49=CZ$2,'Result Entry'!$ES55,""))</f>
        <v/>
      </c>
      <c r="DA49" s="531" t="str">
        <f>IF(AND('Result Entry'!$ES55="Passed",$AZ49=DA$2),'Result Entry'!$ER55,IF($AZ49=DA$2,'Result Entry'!$ES55,""))</f>
        <v/>
      </c>
      <c r="DB49" s="531" t="str">
        <f>IF(AND('Result Entry'!$ES55="Passed",$AZ49=DB$2),'Result Entry'!$ER55,IF($AZ49=DB$2,'Result Entry'!$ES55,""))</f>
        <v/>
      </c>
    </row>
    <row r="50" spans="51:106" hidden="1">
      <c r="AY50" s="252">
        <f t="shared" si="69"/>
        <v>0</v>
      </c>
      <c r="AZ50" s="252">
        <f>'Result Entry'!F56</f>
        <v>0</v>
      </c>
      <c r="BA50" s="502" t="str">
        <f>'Result Sheet 9'!V54</f>
        <v/>
      </c>
      <c r="BB50" s="502" t="str">
        <f>'Result Sheet 9'!AH54</f>
        <v/>
      </c>
      <c r="BC50" s="502" t="str">
        <f>'Result Sheet 9'!AT54</f>
        <v/>
      </c>
      <c r="BD50" s="502" t="str">
        <f>'Result Sheet 9'!BF54</f>
        <v/>
      </c>
      <c r="BE50" s="502" t="str">
        <f>'Result Sheet 9'!BR54</f>
        <v/>
      </c>
      <c r="BF50" s="295" t="str">
        <f>'Result Sheet 9'!CD54</f>
        <v/>
      </c>
      <c r="BG50" s="297">
        <f t="shared" si="0"/>
        <v>0</v>
      </c>
      <c r="BH50" s="252">
        <f t="shared" si="1"/>
        <v>0</v>
      </c>
      <c r="BI50" s="252">
        <f t="shared" si="2"/>
        <v>0</v>
      </c>
      <c r="BJ50" s="252">
        <f t="shared" si="3"/>
        <v>0</v>
      </c>
      <c r="BK50" s="252">
        <f t="shared" si="4"/>
        <v>0</v>
      </c>
      <c r="BL50" s="295">
        <f t="shared" si="5"/>
        <v>0</v>
      </c>
      <c r="BM50" s="297">
        <f t="shared" si="6"/>
        <v>0</v>
      </c>
      <c r="BN50" s="252">
        <f t="shared" si="7"/>
        <v>0</v>
      </c>
      <c r="BO50" s="252">
        <f t="shared" si="8"/>
        <v>0</v>
      </c>
      <c r="BP50" s="252">
        <f t="shared" si="9"/>
        <v>0</v>
      </c>
      <c r="BQ50" s="252">
        <f t="shared" si="10"/>
        <v>0</v>
      </c>
      <c r="BR50" s="271">
        <f t="shared" si="11"/>
        <v>0</v>
      </c>
      <c r="BS50" s="297">
        <f t="shared" si="12"/>
        <v>0</v>
      </c>
      <c r="BT50" s="252">
        <f t="shared" si="13"/>
        <v>0</v>
      </c>
      <c r="BU50" s="252">
        <f t="shared" si="14"/>
        <v>0</v>
      </c>
      <c r="BV50" s="252">
        <f t="shared" si="15"/>
        <v>0</v>
      </c>
      <c r="BW50" s="252">
        <f t="shared" si="16"/>
        <v>0</v>
      </c>
      <c r="BX50" s="295">
        <f t="shared" si="17"/>
        <v>0</v>
      </c>
      <c r="BY50" s="297">
        <f t="shared" si="18"/>
        <v>0</v>
      </c>
      <c r="BZ50" s="252">
        <f t="shared" si="19"/>
        <v>0</v>
      </c>
      <c r="CA50" s="252">
        <f t="shared" si="20"/>
        <v>0</v>
      </c>
      <c r="CB50" s="252">
        <f t="shared" si="21"/>
        <v>0</v>
      </c>
      <c r="CC50" s="252">
        <f t="shared" si="22"/>
        <v>0</v>
      </c>
      <c r="CD50" s="271">
        <f t="shared" si="23"/>
        <v>0</v>
      </c>
      <c r="CE50" s="297">
        <f t="shared" si="24"/>
        <v>0</v>
      </c>
      <c r="CF50" s="252">
        <f t="shared" si="25"/>
        <v>0</v>
      </c>
      <c r="CG50" s="252">
        <f t="shared" si="26"/>
        <v>0</v>
      </c>
      <c r="CH50" s="252">
        <f t="shared" si="27"/>
        <v>0</v>
      </c>
      <c r="CI50" s="252">
        <f t="shared" si="28"/>
        <v>0</v>
      </c>
      <c r="CJ50" s="271">
        <f t="shared" si="29"/>
        <v>0</v>
      </c>
      <c r="CK50" s="297">
        <f t="shared" si="30"/>
        <v>0</v>
      </c>
      <c r="CL50" s="252">
        <f t="shared" si="31"/>
        <v>0</v>
      </c>
      <c r="CM50" s="252">
        <f t="shared" si="32"/>
        <v>0</v>
      </c>
      <c r="CN50" s="252">
        <f t="shared" si="33"/>
        <v>0</v>
      </c>
      <c r="CO50" s="252">
        <f t="shared" si="34"/>
        <v>0</v>
      </c>
      <c r="CP50" s="271">
        <f t="shared" si="35"/>
        <v>0</v>
      </c>
      <c r="CQ50" s="296">
        <f>IF(AZ50=CQ$2,'Result Entry'!G56,0)</f>
        <v>0</v>
      </c>
      <c r="CR50" s="252">
        <f>IF(AZ50=CR$2,'Result Entry'!G56,0)</f>
        <v>0</v>
      </c>
      <c r="CS50" s="252">
        <f>IF(AZ50=CS$2,'Result Entry'!G56,0)</f>
        <v>0</v>
      </c>
      <c r="CT50" s="252">
        <f>IF(AZ50=CT$2,'Result Entry'!G56,0)</f>
        <v>0</v>
      </c>
      <c r="CU50" s="252">
        <f>IF(AZ50=CU$2,'Result Entry'!G56,0)</f>
        <v>0</v>
      </c>
      <c r="CV50" s="252">
        <f>IF(AZ50=CV$2,'Result Entry'!G56,0)</f>
        <v>0</v>
      </c>
      <c r="CW50" s="531" t="str">
        <f>IF(AND('Result Entry'!ES56="Passed",AZ50=CW$2),'Result Entry'!ER56,IF(AZ50=CW$2,'Result Entry'!ES56,""))</f>
        <v/>
      </c>
      <c r="CX50" s="531" t="str">
        <f>IF(AND('Result Entry'!$ES56="Passed",$AZ50=CX$2),'Result Entry'!$ER56,IF($AZ50=CX$2,'Result Entry'!$ES56,""))</f>
        <v/>
      </c>
      <c r="CY50" s="531" t="str">
        <f>IF(AND('Result Entry'!$ES56="Passed",$AZ50=CY$2),'Result Entry'!$ER56,IF($AZ50=CY$2,'Result Entry'!$ES56,""))</f>
        <v/>
      </c>
      <c r="CZ50" s="531" t="str">
        <f>IF(AND('Result Entry'!$ES56="Passed",$AZ50=CZ$2),'Result Entry'!$ER56,IF($AZ50=CZ$2,'Result Entry'!$ES56,""))</f>
        <v/>
      </c>
      <c r="DA50" s="531" t="str">
        <f>IF(AND('Result Entry'!$ES56="Passed",$AZ50=DA$2),'Result Entry'!$ER56,IF($AZ50=DA$2,'Result Entry'!$ES56,""))</f>
        <v/>
      </c>
      <c r="DB50" s="531" t="str">
        <f>IF(AND('Result Entry'!$ES56="Passed",$AZ50=DB$2),'Result Entry'!$ER56,IF($AZ50=DB$2,'Result Entry'!$ES56,""))</f>
        <v/>
      </c>
    </row>
    <row r="51" spans="51:106" hidden="1">
      <c r="AY51" s="252">
        <f t="shared" si="69"/>
        <v>0</v>
      </c>
      <c r="AZ51" s="252">
        <f>'Result Entry'!F57</f>
        <v>0</v>
      </c>
      <c r="BA51" s="502" t="str">
        <f>'Result Sheet 9'!V55</f>
        <v/>
      </c>
      <c r="BB51" s="502" t="str">
        <f>'Result Sheet 9'!AH55</f>
        <v/>
      </c>
      <c r="BC51" s="502" t="str">
        <f>'Result Sheet 9'!AT55</f>
        <v/>
      </c>
      <c r="BD51" s="502" t="str">
        <f>'Result Sheet 9'!BF55</f>
        <v/>
      </c>
      <c r="BE51" s="502" t="str">
        <f>'Result Sheet 9'!BR55</f>
        <v/>
      </c>
      <c r="BF51" s="295" t="str">
        <f>'Result Sheet 9'!CD55</f>
        <v/>
      </c>
      <c r="BG51" s="297">
        <f t="shared" si="0"/>
        <v>0</v>
      </c>
      <c r="BH51" s="252">
        <f t="shared" si="1"/>
        <v>0</v>
      </c>
      <c r="BI51" s="252">
        <f t="shared" si="2"/>
        <v>0</v>
      </c>
      <c r="BJ51" s="252">
        <f t="shared" si="3"/>
        <v>0</v>
      </c>
      <c r="BK51" s="252">
        <f t="shared" si="4"/>
        <v>0</v>
      </c>
      <c r="BL51" s="295">
        <f t="shared" si="5"/>
        <v>0</v>
      </c>
      <c r="BM51" s="297">
        <f t="shared" si="6"/>
        <v>0</v>
      </c>
      <c r="BN51" s="252">
        <f t="shared" si="7"/>
        <v>0</v>
      </c>
      <c r="BO51" s="252">
        <f t="shared" si="8"/>
        <v>0</v>
      </c>
      <c r="BP51" s="252">
        <f t="shared" si="9"/>
        <v>0</v>
      </c>
      <c r="BQ51" s="252">
        <f t="shared" si="10"/>
        <v>0</v>
      </c>
      <c r="BR51" s="271">
        <f t="shared" si="11"/>
        <v>0</v>
      </c>
      <c r="BS51" s="297">
        <f t="shared" si="12"/>
        <v>0</v>
      </c>
      <c r="BT51" s="252">
        <f t="shared" si="13"/>
        <v>0</v>
      </c>
      <c r="BU51" s="252">
        <f t="shared" si="14"/>
        <v>0</v>
      </c>
      <c r="BV51" s="252">
        <f t="shared" si="15"/>
        <v>0</v>
      </c>
      <c r="BW51" s="252">
        <f t="shared" si="16"/>
        <v>0</v>
      </c>
      <c r="BX51" s="295">
        <f t="shared" si="17"/>
        <v>0</v>
      </c>
      <c r="BY51" s="297">
        <f t="shared" si="18"/>
        <v>0</v>
      </c>
      <c r="BZ51" s="252">
        <f t="shared" si="19"/>
        <v>0</v>
      </c>
      <c r="CA51" s="252">
        <f t="shared" si="20"/>
        <v>0</v>
      </c>
      <c r="CB51" s="252">
        <f t="shared" si="21"/>
        <v>0</v>
      </c>
      <c r="CC51" s="252">
        <f t="shared" si="22"/>
        <v>0</v>
      </c>
      <c r="CD51" s="271">
        <f t="shared" si="23"/>
        <v>0</v>
      </c>
      <c r="CE51" s="297">
        <f t="shared" si="24"/>
        <v>0</v>
      </c>
      <c r="CF51" s="252">
        <f t="shared" si="25"/>
        <v>0</v>
      </c>
      <c r="CG51" s="252">
        <f t="shared" si="26"/>
        <v>0</v>
      </c>
      <c r="CH51" s="252">
        <f t="shared" si="27"/>
        <v>0</v>
      </c>
      <c r="CI51" s="252">
        <f t="shared" si="28"/>
        <v>0</v>
      </c>
      <c r="CJ51" s="271">
        <f t="shared" si="29"/>
        <v>0</v>
      </c>
      <c r="CK51" s="297">
        <f t="shared" si="30"/>
        <v>0</v>
      </c>
      <c r="CL51" s="252">
        <f t="shared" si="31"/>
        <v>0</v>
      </c>
      <c r="CM51" s="252">
        <f t="shared" si="32"/>
        <v>0</v>
      </c>
      <c r="CN51" s="252">
        <f t="shared" si="33"/>
        <v>0</v>
      </c>
      <c r="CO51" s="252">
        <f t="shared" si="34"/>
        <v>0</v>
      </c>
      <c r="CP51" s="271">
        <f t="shared" si="35"/>
        <v>0</v>
      </c>
      <c r="CQ51" s="296">
        <f>IF(AZ51=CQ$2,'Result Entry'!G57,0)</f>
        <v>0</v>
      </c>
      <c r="CR51" s="252">
        <f>IF(AZ51=CR$2,'Result Entry'!G57,0)</f>
        <v>0</v>
      </c>
      <c r="CS51" s="252">
        <f>IF(AZ51=CS$2,'Result Entry'!G57,0)</f>
        <v>0</v>
      </c>
      <c r="CT51" s="252">
        <f>IF(AZ51=CT$2,'Result Entry'!G57,0)</f>
        <v>0</v>
      </c>
      <c r="CU51" s="252">
        <f>IF(AZ51=CU$2,'Result Entry'!G57,0)</f>
        <v>0</v>
      </c>
      <c r="CV51" s="252">
        <f>IF(AZ51=CV$2,'Result Entry'!G57,0)</f>
        <v>0</v>
      </c>
      <c r="CW51" s="531" t="str">
        <f>IF(AND('Result Entry'!ES57="Passed",AZ51=CW$2),'Result Entry'!ER57,IF(AZ51=CW$2,'Result Entry'!ES57,""))</f>
        <v/>
      </c>
      <c r="CX51" s="531" t="str">
        <f>IF(AND('Result Entry'!$ES57="Passed",$AZ51=CX$2),'Result Entry'!$ER57,IF($AZ51=CX$2,'Result Entry'!$ES57,""))</f>
        <v/>
      </c>
      <c r="CY51" s="531" t="str">
        <f>IF(AND('Result Entry'!$ES57="Passed",$AZ51=CY$2),'Result Entry'!$ER57,IF($AZ51=CY$2,'Result Entry'!$ES57,""))</f>
        <v/>
      </c>
      <c r="CZ51" s="531" t="str">
        <f>IF(AND('Result Entry'!$ES57="Passed",$AZ51=CZ$2),'Result Entry'!$ER57,IF($AZ51=CZ$2,'Result Entry'!$ES57,""))</f>
        <v/>
      </c>
      <c r="DA51" s="531" t="str">
        <f>IF(AND('Result Entry'!$ES57="Passed",$AZ51=DA$2),'Result Entry'!$ER57,IF($AZ51=DA$2,'Result Entry'!$ES57,""))</f>
        <v/>
      </c>
      <c r="DB51" s="531" t="str">
        <f>IF(AND('Result Entry'!$ES57="Passed",$AZ51=DB$2),'Result Entry'!$ER57,IF($AZ51=DB$2,'Result Entry'!$ES57,""))</f>
        <v/>
      </c>
    </row>
    <row r="52" spans="51:106" hidden="1">
      <c r="AY52" s="252">
        <f t="shared" si="69"/>
        <v>0</v>
      </c>
      <c r="AZ52" s="252">
        <f>'Result Entry'!F58</f>
        <v>0</v>
      </c>
      <c r="BA52" s="502" t="str">
        <f>'Result Sheet 9'!V56</f>
        <v/>
      </c>
      <c r="BB52" s="502" t="str">
        <f>'Result Sheet 9'!AH56</f>
        <v/>
      </c>
      <c r="BC52" s="502" t="str">
        <f>'Result Sheet 9'!AT56</f>
        <v/>
      </c>
      <c r="BD52" s="502" t="str">
        <f>'Result Sheet 9'!BF56</f>
        <v/>
      </c>
      <c r="BE52" s="502" t="str">
        <f>'Result Sheet 9'!BR56</f>
        <v/>
      </c>
      <c r="BF52" s="295" t="str">
        <f>'Result Sheet 9'!CD56</f>
        <v/>
      </c>
      <c r="BG52" s="297">
        <f t="shared" si="0"/>
        <v>0</v>
      </c>
      <c r="BH52" s="252">
        <f t="shared" si="1"/>
        <v>0</v>
      </c>
      <c r="BI52" s="252">
        <f t="shared" si="2"/>
        <v>0</v>
      </c>
      <c r="BJ52" s="252">
        <f t="shared" si="3"/>
        <v>0</v>
      </c>
      <c r="BK52" s="252">
        <f t="shared" si="4"/>
        <v>0</v>
      </c>
      <c r="BL52" s="295">
        <f t="shared" si="5"/>
        <v>0</v>
      </c>
      <c r="BM52" s="297">
        <f t="shared" si="6"/>
        <v>0</v>
      </c>
      <c r="BN52" s="252">
        <f t="shared" si="7"/>
        <v>0</v>
      </c>
      <c r="BO52" s="252">
        <f t="shared" si="8"/>
        <v>0</v>
      </c>
      <c r="BP52" s="252">
        <f t="shared" si="9"/>
        <v>0</v>
      </c>
      <c r="BQ52" s="252">
        <f t="shared" si="10"/>
        <v>0</v>
      </c>
      <c r="BR52" s="271">
        <f t="shared" si="11"/>
        <v>0</v>
      </c>
      <c r="BS52" s="297">
        <f t="shared" si="12"/>
        <v>0</v>
      </c>
      <c r="BT52" s="252">
        <f t="shared" si="13"/>
        <v>0</v>
      </c>
      <c r="BU52" s="252">
        <f t="shared" si="14"/>
        <v>0</v>
      </c>
      <c r="BV52" s="252">
        <f t="shared" si="15"/>
        <v>0</v>
      </c>
      <c r="BW52" s="252">
        <f t="shared" si="16"/>
        <v>0</v>
      </c>
      <c r="BX52" s="295">
        <f t="shared" si="17"/>
        <v>0</v>
      </c>
      <c r="BY52" s="297">
        <f t="shared" si="18"/>
        <v>0</v>
      </c>
      <c r="BZ52" s="252">
        <f t="shared" si="19"/>
        <v>0</v>
      </c>
      <c r="CA52" s="252">
        <f t="shared" si="20"/>
        <v>0</v>
      </c>
      <c r="CB52" s="252">
        <f t="shared" si="21"/>
        <v>0</v>
      </c>
      <c r="CC52" s="252">
        <f t="shared" si="22"/>
        <v>0</v>
      </c>
      <c r="CD52" s="271">
        <f t="shared" si="23"/>
        <v>0</v>
      </c>
      <c r="CE52" s="297">
        <f t="shared" si="24"/>
        <v>0</v>
      </c>
      <c r="CF52" s="252">
        <f t="shared" si="25"/>
        <v>0</v>
      </c>
      <c r="CG52" s="252">
        <f t="shared" si="26"/>
        <v>0</v>
      </c>
      <c r="CH52" s="252">
        <f t="shared" si="27"/>
        <v>0</v>
      </c>
      <c r="CI52" s="252">
        <f t="shared" si="28"/>
        <v>0</v>
      </c>
      <c r="CJ52" s="271">
        <f t="shared" si="29"/>
        <v>0</v>
      </c>
      <c r="CK52" s="297">
        <f t="shared" si="30"/>
        <v>0</v>
      </c>
      <c r="CL52" s="252">
        <f t="shared" si="31"/>
        <v>0</v>
      </c>
      <c r="CM52" s="252">
        <f t="shared" si="32"/>
        <v>0</v>
      </c>
      <c r="CN52" s="252">
        <f t="shared" si="33"/>
        <v>0</v>
      </c>
      <c r="CO52" s="252">
        <f t="shared" si="34"/>
        <v>0</v>
      </c>
      <c r="CP52" s="271">
        <f t="shared" si="35"/>
        <v>0</v>
      </c>
      <c r="CQ52" s="296">
        <f>IF(AZ52=CQ$2,'Result Entry'!G58,0)</f>
        <v>0</v>
      </c>
      <c r="CR52" s="252">
        <f>IF(AZ52=CR$2,'Result Entry'!G58,0)</f>
        <v>0</v>
      </c>
      <c r="CS52" s="252">
        <f>IF(AZ52=CS$2,'Result Entry'!G58,0)</f>
        <v>0</v>
      </c>
      <c r="CT52" s="252">
        <f>IF(AZ52=CT$2,'Result Entry'!G58,0)</f>
        <v>0</v>
      </c>
      <c r="CU52" s="252">
        <f>IF(AZ52=CU$2,'Result Entry'!G58,0)</f>
        <v>0</v>
      </c>
      <c r="CV52" s="252">
        <f>IF(AZ52=CV$2,'Result Entry'!G58,0)</f>
        <v>0</v>
      </c>
      <c r="CW52" s="531" t="str">
        <f>IF(AND('Result Entry'!ES58="Passed",AZ52=CW$2),'Result Entry'!ER58,IF(AZ52=CW$2,'Result Entry'!ES58,""))</f>
        <v/>
      </c>
      <c r="CX52" s="531" t="str">
        <f>IF(AND('Result Entry'!$ES58="Passed",$AZ52=CX$2),'Result Entry'!$ER58,IF($AZ52=CX$2,'Result Entry'!$ES58,""))</f>
        <v/>
      </c>
      <c r="CY52" s="531" t="str">
        <f>IF(AND('Result Entry'!$ES58="Passed",$AZ52=CY$2),'Result Entry'!$ER58,IF($AZ52=CY$2,'Result Entry'!$ES58,""))</f>
        <v/>
      </c>
      <c r="CZ52" s="531" t="str">
        <f>IF(AND('Result Entry'!$ES58="Passed",$AZ52=CZ$2),'Result Entry'!$ER58,IF($AZ52=CZ$2,'Result Entry'!$ES58,""))</f>
        <v/>
      </c>
      <c r="DA52" s="531" t="str">
        <f>IF(AND('Result Entry'!$ES58="Passed",$AZ52=DA$2),'Result Entry'!$ER58,IF($AZ52=DA$2,'Result Entry'!$ES58,""))</f>
        <v/>
      </c>
      <c r="DB52" s="531" t="str">
        <f>IF(AND('Result Entry'!$ES58="Passed",$AZ52=DB$2),'Result Entry'!$ER58,IF($AZ52=DB$2,'Result Entry'!$ES58,""))</f>
        <v/>
      </c>
    </row>
    <row r="53" spans="51:106" hidden="1">
      <c r="AY53" s="252">
        <f t="shared" si="69"/>
        <v>0</v>
      </c>
      <c r="AZ53" s="252">
        <f>'Result Entry'!F59</f>
        <v>0</v>
      </c>
      <c r="BA53" s="502" t="str">
        <f>'Result Sheet 9'!V57</f>
        <v/>
      </c>
      <c r="BB53" s="502" t="str">
        <f>'Result Sheet 9'!AH57</f>
        <v/>
      </c>
      <c r="BC53" s="502" t="str">
        <f>'Result Sheet 9'!AT57</f>
        <v/>
      </c>
      <c r="BD53" s="502" t="str">
        <f>'Result Sheet 9'!BF57</f>
        <v/>
      </c>
      <c r="BE53" s="502" t="str">
        <f>'Result Sheet 9'!BR57</f>
        <v/>
      </c>
      <c r="BF53" s="295" t="str">
        <f>'Result Sheet 9'!CD57</f>
        <v/>
      </c>
      <c r="BG53" s="297">
        <f t="shared" si="0"/>
        <v>0</v>
      </c>
      <c r="BH53" s="252">
        <f t="shared" si="1"/>
        <v>0</v>
      </c>
      <c r="BI53" s="252">
        <f t="shared" si="2"/>
        <v>0</v>
      </c>
      <c r="BJ53" s="252">
        <f t="shared" si="3"/>
        <v>0</v>
      </c>
      <c r="BK53" s="252">
        <f t="shared" si="4"/>
        <v>0</v>
      </c>
      <c r="BL53" s="295">
        <f t="shared" si="5"/>
        <v>0</v>
      </c>
      <c r="BM53" s="297">
        <f t="shared" si="6"/>
        <v>0</v>
      </c>
      <c r="BN53" s="252">
        <f t="shared" si="7"/>
        <v>0</v>
      </c>
      <c r="BO53" s="252">
        <f t="shared" si="8"/>
        <v>0</v>
      </c>
      <c r="BP53" s="252">
        <f t="shared" si="9"/>
        <v>0</v>
      </c>
      <c r="BQ53" s="252">
        <f t="shared" si="10"/>
        <v>0</v>
      </c>
      <c r="BR53" s="271">
        <f t="shared" si="11"/>
        <v>0</v>
      </c>
      <c r="BS53" s="297">
        <f t="shared" si="12"/>
        <v>0</v>
      </c>
      <c r="BT53" s="252">
        <f t="shared" si="13"/>
        <v>0</v>
      </c>
      <c r="BU53" s="252">
        <f t="shared" si="14"/>
        <v>0</v>
      </c>
      <c r="BV53" s="252">
        <f t="shared" si="15"/>
        <v>0</v>
      </c>
      <c r="BW53" s="252">
        <f t="shared" si="16"/>
        <v>0</v>
      </c>
      <c r="BX53" s="295">
        <f t="shared" si="17"/>
        <v>0</v>
      </c>
      <c r="BY53" s="297">
        <f t="shared" si="18"/>
        <v>0</v>
      </c>
      <c r="BZ53" s="252">
        <f t="shared" si="19"/>
        <v>0</v>
      </c>
      <c r="CA53" s="252">
        <f t="shared" si="20"/>
        <v>0</v>
      </c>
      <c r="CB53" s="252">
        <f t="shared" si="21"/>
        <v>0</v>
      </c>
      <c r="CC53" s="252">
        <f t="shared" si="22"/>
        <v>0</v>
      </c>
      <c r="CD53" s="271">
        <f t="shared" si="23"/>
        <v>0</v>
      </c>
      <c r="CE53" s="297">
        <f t="shared" si="24"/>
        <v>0</v>
      </c>
      <c r="CF53" s="252">
        <f t="shared" si="25"/>
        <v>0</v>
      </c>
      <c r="CG53" s="252">
        <f t="shared" si="26"/>
        <v>0</v>
      </c>
      <c r="CH53" s="252">
        <f t="shared" si="27"/>
        <v>0</v>
      </c>
      <c r="CI53" s="252">
        <f t="shared" si="28"/>
        <v>0</v>
      </c>
      <c r="CJ53" s="271">
        <f t="shared" si="29"/>
        <v>0</v>
      </c>
      <c r="CK53" s="297">
        <f t="shared" si="30"/>
        <v>0</v>
      </c>
      <c r="CL53" s="252">
        <f t="shared" si="31"/>
        <v>0</v>
      </c>
      <c r="CM53" s="252">
        <f t="shared" si="32"/>
        <v>0</v>
      </c>
      <c r="CN53" s="252">
        <f t="shared" si="33"/>
        <v>0</v>
      </c>
      <c r="CO53" s="252">
        <f t="shared" si="34"/>
        <v>0</v>
      </c>
      <c r="CP53" s="271">
        <f t="shared" si="35"/>
        <v>0</v>
      </c>
      <c r="CQ53" s="296">
        <f>IF(AZ53=CQ$2,'Result Entry'!G59,0)</f>
        <v>0</v>
      </c>
      <c r="CR53" s="252">
        <f>IF(AZ53=CR$2,'Result Entry'!G59,0)</f>
        <v>0</v>
      </c>
      <c r="CS53" s="252">
        <f>IF(AZ53=CS$2,'Result Entry'!G59,0)</f>
        <v>0</v>
      </c>
      <c r="CT53" s="252">
        <f>IF(AZ53=CT$2,'Result Entry'!G59,0)</f>
        <v>0</v>
      </c>
      <c r="CU53" s="252">
        <f>IF(AZ53=CU$2,'Result Entry'!G59,0)</f>
        <v>0</v>
      </c>
      <c r="CV53" s="252">
        <f>IF(AZ53=CV$2,'Result Entry'!G59,0)</f>
        <v>0</v>
      </c>
      <c r="CW53" s="531" t="str">
        <f>IF(AND('Result Entry'!ES59="Passed",AZ53=CW$2),'Result Entry'!ER59,IF(AZ53=CW$2,'Result Entry'!ES59,""))</f>
        <v/>
      </c>
      <c r="CX53" s="531" t="str">
        <f>IF(AND('Result Entry'!$ES59="Passed",$AZ53=CX$2),'Result Entry'!$ER59,IF($AZ53=CX$2,'Result Entry'!$ES59,""))</f>
        <v/>
      </c>
      <c r="CY53" s="531" t="str">
        <f>IF(AND('Result Entry'!$ES59="Passed",$AZ53=CY$2),'Result Entry'!$ER59,IF($AZ53=CY$2,'Result Entry'!$ES59,""))</f>
        <v/>
      </c>
      <c r="CZ53" s="531" t="str">
        <f>IF(AND('Result Entry'!$ES59="Passed",$AZ53=CZ$2),'Result Entry'!$ER59,IF($AZ53=CZ$2,'Result Entry'!$ES59,""))</f>
        <v/>
      </c>
      <c r="DA53" s="531" t="str">
        <f>IF(AND('Result Entry'!$ES59="Passed",$AZ53=DA$2),'Result Entry'!$ER59,IF($AZ53=DA$2,'Result Entry'!$ES59,""))</f>
        <v/>
      </c>
      <c r="DB53" s="531" t="str">
        <f>IF(AND('Result Entry'!$ES59="Passed",$AZ53=DB$2),'Result Entry'!$ER59,IF($AZ53=DB$2,'Result Entry'!$ES59,""))</f>
        <v/>
      </c>
    </row>
    <row r="54" spans="51:106" hidden="1">
      <c r="AY54" s="252">
        <f t="shared" si="69"/>
        <v>0</v>
      </c>
      <c r="AZ54" s="252">
        <f>'Result Entry'!F60</f>
        <v>0</v>
      </c>
      <c r="BA54" s="502" t="str">
        <f>'Result Sheet 9'!V58</f>
        <v/>
      </c>
      <c r="BB54" s="502" t="str">
        <f>'Result Sheet 9'!AH58</f>
        <v/>
      </c>
      <c r="BC54" s="502" t="str">
        <f>'Result Sheet 9'!AT58</f>
        <v/>
      </c>
      <c r="BD54" s="502" t="str">
        <f>'Result Sheet 9'!BF58</f>
        <v/>
      </c>
      <c r="BE54" s="502" t="str">
        <f>'Result Sheet 9'!BR58</f>
        <v/>
      </c>
      <c r="BF54" s="295" t="str">
        <f>'Result Sheet 9'!CD58</f>
        <v/>
      </c>
      <c r="BG54" s="297">
        <f t="shared" si="0"/>
        <v>0</v>
      </c>
      <c r="BH54" s="252">
        <f t="shared" si="1"/>
        <v>0</v>
      </c>
      <c r="BI54" s="252">
        <f t="shared" si="2"/>
        <v>0</v>
      </c>
      <c r="BJ54" s="252">
        <f t="shared" si="3"/>
        <v>0</v>
      </c>
      <c r="BK54" s="252">
        <f t="shared" si="4"/>
        <v>0</v>
      </c>
      <c r="BL54" s="295">
        <f t="shared" si="5"/>
        <v>0</v>
      </c>
      <c r="BM54" s="297">
        <f t="shared" si="6"/>
        <v>0</v>
      </c>
      <c r="BN54" s="252">
        <f t="shared" si="7"/>
        <v>0</v>
      </c>
      <c r="BO54" s="252">
        <f t="shared" si="8"/>
        <v>0</v>
      </c>
      <c r="BP54" s="252">
        <f t="shared" si="9"/>
        <v>0</v>
      </c>
      <c r="BQ54" s="252">
        <f t="shared" si="10"/>
        <v>0</v>
      </c>
      <c r="BR54" s="271">
        <f t="shared" si="11"/>
        <v>0</v>
      </c>
      <c r="BS54" s="297">
        <f t="shared" si="12"/>
        <v>0</v>
      </c>
      <c r="BT54" s="252">
        <f t="shared" si="13"/>
        <v>0</v>
      </c>
      <c r="BU54" s="252">
        <f t="shared" si="14"/>
        <v>0</v>
      </c>
      <c r="BV54" s="252">
        <f t="shared" si="15"/>
        <v>0</v>
      </c>
      <c r="BW54" s="252">
        <f t="shared" si="16"/>
        <v>0</v>
      </c>
      <c r="BX54" s="295">
        <f t="shared" si="17"/>
        <v>0</v>
      </c>
      <c r="BY54" s="297">
        <f t="shared" si="18"/>
        <v>0</v>
      </c>
      <c r="BZ54" s="252">
        <f t="shared" si="19"/>
        <v>0</v>
      </c>
      <c r="CA54" s="252">
        <f t="shared" si="20"/>
        <v>0</v>
      </c>
      <c r="CB54" s="252">
        <f t="shared" si="21"/>
        <v>0</v>
      </c>
      <c r="CC54" s="252">
        <f t="shared" si="22"/>
        <v>0</v>
      </c>
      <c r="CD54" s="271">
        <f t="shared" si="23"/>
        <v>0</v>
      </c>
      <c r="CE54" s="297">
        <f t="shared" si="24"/>
        <v>0</v>
      </c>
      <c r="CF54" s="252">
        <f t="shared" si="25"/>
        <v>0</v>
      </c>
      <c r="CG54" s="252">
        <f t="shared" si="26"/>
        <v>0</v>
      </c>
      <c r="CH54" s="252">
        <f t="shared" si="27"/>
        <v>0</v>
      </c>
      <c r="CI54" s="252">
        <f t="shared" si="28"/>
        <v>0</v>
      </c>
      <c r="CJ54" s="271">
        <f t="shared" si="29"/>
        <v>0</v>
      </c>
      <c r="CK54" s="297">
        <f t="shared" si="30"/>
        <v>0</v>
      </c>
      <c r="CL54" s="252">
        <f t="shared" si="31"/>
        <v>0</v>
      </c>
      <c r="CM54" s="252">
        <f t="shared" si="32"/>
        <v>0</v>
      </c>
      <c r="CN54" s="252">
        <f t="shared" si="33"/>
        <v>0</v>
      </c>
      <c r="CO54" s="252">
        <f t="shared" si="34"/>
        <v>0</v>
      </c>
      <c r="CP54" s="271">
        <f t="shared" si="35"/>
        <v>0</v>
      </c>
      <c r="CQ54" s="296">
        <f>IF(AZ54=CQ$2,'Result Entry'!G60,0)</f>
        <v>0</v>
      </c>
      <c r="CR54" s="252">
        <f>IF(AZ54=CR$2,'Result Entry'!G60,0)</f>
        <v>0</v>
      </c>
      <c r="CS54" s="252">
        <f>IF(AZ54=CS$2,'Result Entry'!G60,0)</f>
        <v>0</v>
      </c>
      <c r="CT54" s="252">
        <f>IF(AZ54=CT$2,'Result Entry'!G60,0)</f>
        <v>0</v>
      </c>
      <c r="CU54" s="252">
        <f>IF(AZ54=CU$2,'Result Entry'!G60,0)</f>
        <v>0</v>
      </c>
      <c r="CV54" s="252">
        <f>IF(AZ54=CV$2,'Result Entry'!G60,0)</f>
        <v>0</v>
      </c>
      <c r="CW54" s="531" t="str">
        <f>IF(AND('Result Entry'!ES60="Passed",AZ54=CW$2),'Result Entry'!ER60,IF(AZ54=CW$2,'Result Entry'!ES60,""))</f>
        <v/>
      </c>
      <c r="CX54" s="531" t="str">
        <f>IF(AND('Result Entry'!$ES60="Passed",$AZ54=CX$2),'Result Entry'!$ER60,IF($AZ54=CX$2,'Result Entry'!$ES60,""))</f>
        <v/>
      </c>
      <c r="CY54" s="531" t="str">
        <f>IF(AND('Result Entry'!$ES60="Passed",$AZ54=CY$2),'Result Entry'!$ER60,IF($AZ54=CY$2,'Result Entry'!$ES60,""))</f>
        <v/>
      </c>
      <c r="CZ54" s="531" t="str">
        <f>IF(AND('Result Entry'!$ES60="Passed",$AZ54=CZ$2),'Result Entry'!$ER60,IF($AZ54=CZ$2,'Result Entry'!$ES60,""))</f>
        <v/>
      </c>
      <c r="DA54" s="531" t="str">
        <f>IF(AND('Result Entry'!$ES60="Passed",$AZ54=DA$2),'Result Entry'!$ER60,IF($AZ54=DA$2,'Result Entry'!$ES60,""))</f>
        <v/>
      </c>
      <c r="DB54" s="531" t="str">
        <f>IF(AND('Result Entry'!$ES60="Passed",$AZ54=DB$2),'Result Entry'!$ER60,IF($AZ54=DB$2,'Result Entry'!$ES60,""))</f>
        <v/>
      </c>
    </row>
    <row r="55" spans="51:106" hidden="1">
      <c r="AY55" s="252">
        <f t="shared" si="69"/>
        <v>0</v>
      </c>
      <c r="AZ55" s="252">
        <f>'Result Entry'!F61</f>
        <v>0</v>
      </c>
      <c r="BA55" s="502" t="str">
        <f>'Result Sheet 9'!V59</f>
        <v/>
      </c>
      <c r="BB55" s="502" t="str">
        <f>'Result Sheet 9'!AH59</f>
        <v/>
      </c>
      <c r="BC55" s="502" t="str">
        <f>'Result Sheet 9'!AT59</f>
        <v/>
      </c>
      <c r="BD55" s="502" t="str">
        <f>'Result Sheet 9'!BF59</f>
        <v/>
      </c>
      <c r="BE55" s="502" t="str">
        <f>'Result Sheet 9'!BR59</f>
        <v/>
      </c>
      <c r="BF55" s="295" t="str">
        <f>'Result Sheet 9'!CD59</f>
        <v/>
      </c>
      <c r="BG55" s="297">
        <f t="shared" si="0"/>
        <v>0</v>
      </c>
      <c r="BH55" s="252">
        <f t="shared" si="1"/>
        <v>0</v>
      </c>
      <c r="BI55" s="252">
        <f t="shared" si="2"/>
        <v>0</v>
      </c>
      <c r="BJ55" s="252">
        <f t="shared" si="3"/>
        <v>0</v>
      </c>
      <c r="BK55" s="252">
        <f t="shared" si="4"/>
        <v>0</v>
      </c>
      <c r="BL55" s="295">
        <f t="shared" si="5"/>
        <v>0</v>
      </c>
      <c r="BM55" s="297">
        <f t="shared" si="6"/>
        <v>0</v>
      </c>
      <c r="BN55" s="252">
        <f t="shared" si="7"/>
        <v>0</v>
      </c>
      <c r="BO55" s="252">
        <f t="shared" si="8"/>
        <v>0</v>
      </c>
      <c r="BP55" s="252">
        <f t="shared" si="9"/>
        <v>0</v>
      </c>
      <c r="BQ55" s="252">
        <f t="shared" si="10"/>
        <v>0</v>
      </c>
      <c r="BR55" s="271">
        <f t="shared" si="11"/>
        <v>0</v>
      </c>
      <c r="BS55" s="297">
        <f t="shared" si="12"/>
        <v>0</v>
      </c>
      <c r="BT55" s="252">
        <f t="shared" si="13"/>
        <v>0</v>
      </c>
      <c r="BU55" s="252">
        <f t="shared" si="14"/>
        <v>0</v>
      </c>
      <c r="BV55" s="252">
        <f t="shared" si="15"/>
        <v>0</v>
      </c>
      <c r="BW55" s="252">
        <f t="shared" si="16"/>
        <v>0</v>
      </c>
      <c r="BX55" s="295">
        <f t="shared" si="17"/>
        <v>0</v>
      </c>
      <c r="BY55" s="297">
        <f t="shared" si="18"/>
        <v>0</v>
      </c>
      <c r="BZ55" s="252">
        <f t="shared" si="19"/>
        <v>0</v>
      </c>
      <c r="CA55" s="252">
        <f t="shared" si="20"/>
        <v>0</v>
      </c>
      <c r="CB55" s="252">
        <f t="shared" si="21"/>
        <v>0</v>
      </c>
      <c r="CC55" s="252">
        <f t="shared" si="22"/>
        <v>0</v>
      </c>
      <c r="CD55" s="271">
        <f t="shared" si="23"/>
        <v>0</v>
      </c>
      <c r="CE55" s="297">
        <f t="shared" si="24"/>
        <v>0</v>
      </c>
      <c r="CF55" s="252">
        <f t="shared" si="25"/>
        <v>0</v>
      </c>
      <c r="CG55" s="252">
        <f t="shared" si="26"/>
        <v>0</v>
      </c>
      <c r="CH55" s="252">
        <f t="shared" si="27"/>
        <v>0</v>
      </c>
      <c r="CI55" s="252">
        <f t="shared" si="28"/>
        <v>0</v>
      </c>
      <c r="CJ55" s="271">
        <f t="shared" si="29"/>
        <v>0</v>
      </c>
      <c r="CK55" s="297">
        <f t="shared" si="30"/>
        <v>0</v>
      </c>
      <c r="CL55" s="252">
        <f t="shared" si="31"/>
        <v>0</v>
      </c>
      <c r="CM55" s="252">
        <f t="shared" si="32"/>
        <v>0</v>
      </c>
      <c r="CN55" s="252">
        <f t="shared" si="33"/>
        <v>0</v>
      </c>
      <c r="CO55" s="252">
        <f t="shared" si="34"/>
        <v>0</v>
      </c>
      <c r="CP55" s="271">
        <f t="shared" si="35"/>
        <v>0</v>
      </c>
      <c r="CQ55" s="296">
        <f>IF(AZ55=CQ$2,'Result Entry'!G61,0)</f>
        <v>0</v>
      </c>
      <c r="CR55" s="252">
        <f>IF(AZ55=CR$2,'Result Entry'!G61,0)</f>
        <v>0</v>
      </c>
      <c r="CS55" s="252">
        <f>IF(AZ55=CS$2,'Result Entry'!G61,0)</f>
        <v>0</v>
      </c>
      <c r="CT55" s="252">
        <f>IF(AZ55=CT$2,'Result Entry'!G61,0)</f>
        <v>0</v>
      </c>
      <c r="CU55" s="252">
        <f>IF(AZ55=CU$2,'Result Entry'!G61,0)</f>
        <v>0</v>
      </c>
      <c r="CV55" s="252">
        <f>IF(AZ55=CV$2,'Result Entry'!G61,0)</f>
        <v>0</v>
      </c>
      <c r="CW55" s="531" t="str">
        <f>IF(AND('Result Entry'!ES61="Passed",AZ55=CW$2),'Result Entry'!ER61,IF(AZ55=CW$2,'Result Entry'!ES61,""))</f>
        <v/>
      </c>
      <c r="CX55" s="531" t="str">
        <f>IF(AND('Result Entry'!$ES61="Passed",$AZ55=CX$2),'Result Entry'!$ER61,IF($AZ55=CX$2,'Result Entry'!$ES61,""))</f>
        <v/>
      </c>
      <c r="CY55" s="531" t="str">
        <f>IF(AND('Result Entry'!$ES61="Passed",$AZ55=CY$2),'Result Entry'!$ER61,IF($AZ55=CY$2,'Result Entry'!$ES61,""))</f>
        <v/>
      </c>
      <c r="CZ55" s="531" t="str">
        <f>IF(AND('Result Entry'!$ES61="Passed",$AZ55=CZ$2),'Result Entry'!$ER61,IF($AZ55=CZ$2,'Result Entry'!$ES61,""))</f>
        <v/>
      </c>
      <c r="DA55" s="531" t="str">
        <f>IF(AND('Result Entry'!$ES61="Passed",$AZ55=DA$2),'Result Entry'!$ER61,IF($AZ55=DA$2,'Result Entry'!$ES61,""))</f>
        <v/>
      </c>
      <c r="DB55" s="531" t="str">
        <f>IF(AND('Result Entry'!$ES61="Passed",$AZ55=DB$2),'Result Entry'!$ER61,IF($AZ55=DB$2,'Result Entry'!$ES61,""))</f>
        <v/>
      </c>
    </row>
    <row r="56" spans="51:106" hidden="1">
      <c r="AY56" s="252">
        <f t="shared" si="69"/>
        <v>0</v>
      </c>
      <c r="AZ56" s="252">
        <f>'Result Entry'!F62</f>
        <v>0</v>
      </c>
      <c r="BA56" s="502" t="str">
        <f>'Result Sheet 9'!V60</f>
        <v/>
      </c>
      <c r="BB56" s="502" t="str">
        <f>'Result Sheet 9'!AH60</f>
        <v/>
      </c>
      <c r="BC56" s="502" t="str">
        <f>'Result Sheet 9'!AT60</f>
        <v/>
      </c>
      <c r="BD56" s="502" t="str">
        <f>'Result Sheet 9'!BF60</f>
        <v/>
      </c>
      <c r="BE56" s="502" t="str">
        <f>'Result Sheet 9'!BR60</f>
        <v/>
      </c>
      <c r="BF56" s="295" t="str">
        <f>'Result Sheet 9'!CD60</f>
        <v/>
      </c>
      <c r="BG56" s="297">
        <f t="shared" si="0"/>
        <v>0</v>
      </c>
      <c r="BH56" s="252">
        <f t="shared" si="1"/>
        <v>0</v>
      </c>
      <c r="BI56" s="252">
        <f t="shared" si="2"/>
        <v>0</v>
      </c>
      <c r="BJ56" s="252">
        <f t="shared" si="3"/>
        <v>0</v>
      </c>
      <c r="BK56" s="252">
        <f t="shared" si="4"/>
        <v>0</v>
      </c>
      <c r="BL56" s="295">
        <f t="shared" si="5"/>
        <v>0</v>
      </c>
      <c r="BM56" s="297">
        <f t="shared" si="6"/>
        <v>0</v>
      </c>
      <c r="BN56" s="252">
        <f t="shared" si="7"/>
        <v>0</v>
      </c>
      <c r="BO56" s="252">
        <f t="shared" si="8"/>
        <v>0</v>
      </c>
      <c r="BP56" s="252">
        <f t="shared" si="9"/>
        <v>0</v>
      </c>
      <c r="BQ56" s="252">
        <f t="shared" si="10"/>
        <v>0</v>
      </c>
      <c r="BR56" s="271">
        <f t="shared" si="11"/>
        <v>0</v>
      </c>
      <c r="BS56" s="297">
        <f t="shared" si="12"/>
        <v>0</v>
      </c>
      <c r="BT56" s="252">
        <f t="shared" si="13"/>
        <v>0</v>
      </c>
      <c r="BU56" s="252">
        <f t="shared" si="14"/>
        <v>0</v>
      </c>
      <c r="BV56" s="252">
        <f t="shared" si="15"/>
        <v>0</v>
      </c>
      <c r="BW56" s="252">
        <f t="shared" si="16"/>
        <v>0</v>
      </c>
      <c r="BX56" s="295">
        <f t="shared" si="17"/>
        <v>0</v>
      </c>
      <c r="BY56" s="297">
        <f t="shared" si="18"/>
        <v>0</v>
      </c>
      <c r="BZ56" s="252">
        <f t="shared" si="19"/>
        <v>0</v>
      </c>
      <c r="CA56" s="252">
        <f t="shared" si="20"/>
        <v>0</v>
      </c>
      <c r="CB56" s="252">
        <f t="shared" si="21"/>
        <v>0</v>
      </c>
      <c r="CC56" s="252">
        <f t="shared" si="22"/>
        <v>0</v>
      </c>
      <c r="CD56" s="271">
        <f t="shared" si="23"/>
        <v>0</v>
      </c>
      <c r="CE56" s="297">
        <f t="shared" si="24"/>
        <v>0</v>
      </c>
      <c r="CF56" s="252">
        <f t="shared" si="25"/>
        <v>0</v>
      </c>
      <c r="CG56" s="252">
        <f t="shared" si="26"/>
        <v>0</v>
      </c>
      <c r="CH56" s="252">
        <f t="shared" si="27"/>
        <v>0</v>
      </c>
      <c r="CI56" s="252">
        <f t="shared" si="28"/>
        <v>0</v>
      </c>
      <c r="CJ56" s="271">
        <f t="shared" si="29"/>
        <v>0</v>
      </c>
      <c r="CK56" s="297">
        <f t="shared" si="30"/>
        <v>0</v>
      </c>
      <c r="CL56" s="252">
        <f t="shared" si="31"/>
        <v>0</v>
      </c>
      <c r="CM56" s="252">
        <f t="shared" si="32"/>
        <v>0</v>
      </c>
      <c r="CN56" s="252">
        <f t="shared" si="33"/>
        <v>0</v>
      </c>
      <c r="CO56" s="252">
        <f t="shared" si="34"/>
        <v>0</v>
      </c>
      <c r="CP56" s="271">
        <f t="shared" si="35"/>
        <v>0</v>
      </c>
      <c r="CQ56" s="296">
        <f>IF(AZ56=CQ$2,'Result Entry'!G62,0)</f>
        <v>0</v>
      </c>
      <c r="CR56" s="252">
        <f>IF(AZ56=CR$2,'Result Entry'!G62,0)</f>
        <v>0</v>
      </c>
      <c r="CS56" s="252">
        <f>IF(AZ56=CS$2,'Result Entry'!G62,0)</f>
        <v>0</v>
      </c>
      <c r="CT56" s="252">
        <f>IF(AZ56=CT$2,'Result Entry'!G62,0)</f>
        <v>0</v>
      </c>
      <c r="CU56" s="252">
        <f>IF(AZ56=CU$2,'Result Entry'!G62,0)</f>
        <v>0</v>
      </c>
      <c r="CV56" s="252">
        <f>IF(AZ56=CV$2,'Result Entry'!G62,0)</f>
        <v>0</v>
      </c>
      <c r="CW56" s="531" t="str">
        <f>IF(AND('Result Entry'!ES62="Passed",AZ56=CW$2),'Result Entry'!ER62,IF(AZ56=CW$2,'Result Entry'!ES62,""))</f>
        <v/>
      </c>
      <c r="CX56" s="531" t="str">
        <f>IF(AND('Result Entry'!$ES62="Passed",$AZ56=CX$2),'Result Entry'!$ER62,IF($AZ56=CX$2,'Result Entry'!$ES62,""))</f>
        <v/>
      </c>
      <c r="CY56" s="531" t="str">
        <f>IF(AND('Result Entry'!$ES62="Passed",$AZ56=CY$2),'Result Entry'!$ER62,IF($AZ56=CY$2,'Result Entry'!$ES62,""))</f>
        <v/>
      </c>
      <c r="CZ56" s="531" t="str">
        <f>IF(AND('Result Entry'!$ES62="Passed",$AZ56=CZ$2),'Result Entry'!$ER62,IF($AZ56=CZ$2,'Result Entry'!$ES62,""))</f>
        <v/>
      </c>
      <c r="DA56" s="531" t="str">
        <f>IF(AND('Result Entry'!$ES62="Passed",$AZ56=DA$2),'Result Entry'!$ER62,IF($AZ56=DA$2,'Result Entry'!$ES62,""))</f>
        <v/>
      </c>
      <c r="DB56" s="531" t="str">
        <f>IF(AND('Result Entry'!$ES62="Passed",$AZ56=DB$2),'Result Entry'!$ER62,IF($AZ56=DB$2,'Result Entry'!$ES62,""))</f>
        <v/>
      </c>
    </row>
    <row r="57" spans="51:106" hidden="1">
      <c r="AY57" s="252">
        <f t="shared" si="69"/>
        <v>0</v>
      </c>
      <c r="AZ57" s="252">
        <f>'Result Entry'!F63</f>
        <v>0</v>
      </c>
      <c r="BA57" s="502" t="str">
        <f>'Result Sheet 9'!V61</f>
        <v/>
      </c>
      <c r="BB57" s="502" t="str">
        <f>'Result Sheet 9'!AH61</f>
        <v/>
      </c>
      <c r="BC57" s="502" t="str">
        <f>'Result Sheet 9'!AT61</f>
        <v/>
      </c>
      <c r="BD57" s="502" t="str">
        <f>'Result Sheet 9'!BF61</f>
        <v/>
      </c>
      <c r="BE57" s="502" t="str">
        <f>'Result Sheet 9'!BR61</f>
        <v/>
      </c>
      <c r="BF57" s="295" t="str">
        <f>'Result Sheet 9'!CD61</f>
        <v/>
      </c>
      <c r="BG57" s="297">
        <f t="shared" si="0"/>
        <v>0</v>
      </c>
      <c r="BH57" s="252">
        <f t="shared" si="1"/>
        <v>0</v>
      </c>
      <c r="BI57" s="252">
        <f t="shared" si="2"/>
        <v>0</v>
      </c>
      <c r="BJ57" s="252">
        <f t="shared" si="3"/>
        <v>0</v>
      </c>
      <c r="BK57" s="252">
        <f t="shared" si="4"/>
        <v>0</v>
      </c>
      <c r="BL57" s="295">
        <f t="shared" si="5"/>
        <v>0</v>
      </c>
      <c r="BM57" s="297">
        <f t="shared" si="6"/>
        <v>0</v>
      </c>
      <c r="BN57" s="252">
        <f t="shared" si="7"/>
        <v>0</v>
      </c>
      <c r="BO57" s="252">
        <f t="shared" si="8"/>
        <v>0</v>
      </c>
      <c r="BP57" s="252">
        <f t="shared" si="9"/>
        <v>0</v>
      </c>
      <c r="BQ57" s="252">
        <f t="shared" si="10"/>
        <v>0</v>
      </c>
      <c r="BR57" s="271">
        <f t="shared" si="11"/>
        <v>0</v>
      </c>
      <c r="BS57" s="297">
        <f t="shared" si="12"/>
        <v>0</v>
      </c>
      <c r="BT57" s="252">
        <f t="shared" si="13"/>
        <v>0</v>
      </c>
      <c r="BU57" s="252">
        <f t="shared" si="14"/>
        <v>0</v>
      </c>
      <c r="BV57" s="252">
        <f t="shared" si="15"/>
        <v>0</v>
      </c>
      <c r="BW57" s="252">
        <f t="shared" si="16"/>
        <v>0</v>
      </c>
      <c r="BX57" s="295">
        <f t="shared" si="17"/>
        <v>0</v>
      </c>
      <c r="BY57" s="297">
        <f t="shared" si="18"/>
        <v>0</v>
      </c>
      <c r="BZ57" s="252">
        <f t="shared" si="19"/>
        <v>0</v>
      </c>
      <c r="CA57" s="252">
        <f t="shared" si="20"/>
        <v>0</v>
      </c>
      <c r="CB57" s="252">
        <f t="shared" si="21"/>
        <v>0</v>
      </c>
      <c r="CC57" s="252">
        <f t="shared" si="22"/>
        <v>0</v>
      </c>
      <c r="CD57" s="271">
        <f t="shared" si="23"/>
        <v>0</v>
      </c>
      <c r="CE57" s="297">
        <f t="shared" si="24"/>
        <v>0</v>
      </c>
      <c r="CF57" s="252">
        <f t="shared" si="25"/>
        <v>0</v>
      </c>
      <c r="CG57" s="252">
        <f t="shared" si="26"/>
        <v>0</v>
      </c>
      <c r="CH57" s="252">
        <f t="shared" si="27"/>
        <v>0</v>
      </c>
      <c r="CI57" s="252">
        <f t="shared" si="28"/>
        <v>0</v>
      </c>
      <c r="CJ57" s="271">
        <f t="shared" si="29"/>
        <v>0</v>
      </c>
      <c r="CK57" s="297">
        <f t="shared" si="30"/>
        <v>0</v>
      </c>
      <c r="CL57" s="252">
        <f t="shared" si="31"/>
        <v>0</v>
      </c>
      <c r="CM57" s="252">
        <f t="shared" si="32"/>
        <v>0</v>
      </c>
      <c r="CN57" s="252">
        <f t="shared" si="33"/>
        <v>0</v>
      </c>
      <c r="CO57" s="252">
        <f t="shared" si="34"/>
        <v>0</v>
      </c>
      <c r="CP57" s="271">
        <f t="shared" si="35"/>
        <v>0</v>
      </c>
      <c r="CQ57" s="296">
        <f>IF(AZ57=CQ$2,'Result Entry'!G63,0)</f>
        <v>0</v>
      </c>
      <c r="CR57" s="252">
        <f>IF(AZ57=CR$2,'Result Entry'!G63,0)</f>
        <v>0</v>
      </c>
      <c r="CS57" s="252">
        <f>IF(AZ57=CS$2,'Result Entry'!G63,0)</f>
        <v>0</v>
      </c>
      <c r="CT57" s="252">
        <f>IF(AZ57=CT$2,'Result Entry'!G63,0)</f>
        <v>0</v>
      </c>
      <c r="CU57" s="252">
        <f>IF(AZ57=CU$2,'Result Entry'!G63,0)</f>
        <v>0</v>
      </c>
      <c r="CV57" s="252">
        <f>IF(AZ57=CV$2,'Result Entry'!G63,0)</f>
        <v>0</v>
      </c>
      <c r="CW57" s="531" t="str">
        <f>IF(AND('Result Entry'!ES63="Passed",AZ57=CW$2),'Result Entry'!ER63,IF(AZ57=CW$2,'Result Entry'!ES63,""))</f>
        <v/>
      </c>
      <c r="CX57" s="531" t="str">
        <f>IF(AND('Result Entry'!$ES63="Passed",$AZ57=CX$2),'Result Entry'!$ER63,IF($AZ57=CX$2,'Result Entry'!$ES63,""))</f>
        <v/>
      </c>
      <c r="CY57" s="531" t="str">
        <f>IF(AND('Result Entry'!$ES63="Passed",$AZ57=CY$2),'Result Entry'!$ER63,IF($AZ57=CY$2,'Result Entry'!$ES63,""))</f>
        <v/>
      </c>
      <c r="CZ57" s="531" t="str">
        <f>IF(AND('Result Entry'!$ES63="Passed",$AZ57=CZ$2),'Result Entry'!$ER63,IF($AZ57=CZ$2,'Result Entry'!$ES63,""))</f>
        <v/>
      </c>
      <c r="DA57" s="531" t="str">
        <f>IF(AND('Result Entry'!$ES63="Passed",$AZ57=DA$2),'Result Entry'!$ER63,IF($AZ57=DA$2,'Result Entry'!$ES63,""))</f>
        <v/>
      </c>
      <c r="DB57" s="531" t="str">
        <f>IF(AND('Result Entry'!$ES63="Passed",$AZ57=DB$2),'Result Entry'!$ER63,IF($AZ57=DB$2,'Result Entry'!$ES63,""))</f>
        <v/>
      </c>
    </row>
    <row r="58" spans="51:106" hidden="1">
      <c r="AY58" s="252">
        <f t="shared" si="69"/>
        <v>0</v>
      </c>
      <c r="AZ58" s="252">
        <f>'Result Entry'!F64</f>
        <v>0</v>
      </c>
      <c r="BA58" s="502" t="str">
        <f>'Result Sheet 9'!V62</f>
        <v/>
      </c>
      <c r="BB58" s="502" t="str">
        <f>'Result Sheet 9'!AH62</f>
        <v/>
      </c>
      <c r="BC58" s="502" t="str">
        <f>'Result Sheet 9'!AT62</f>
        <v/>
      </c>
      <c r="BD58" s="502" t="str">
        <f>'Result Sheet 9'!BF62</f>
        <v/>
      </c>
      <c r="BE58" s="502" t="str">
        <f>'Result Sheet 9'!BR62</f>
        <v/>
      </c>
      <c r="BF58" s="295" t="str">
        <f>'Result Sheet 9'!CD62</f>
        <v/>
      </c>
      <c r="BG58" s="297">
        <f t="shared" si="0"/>
        <v>0</v>
      </c>
      <c r="BH58" s="252">
        <f t="shared" si="1"/>
        <v>0</v>
      </c>
      <c r="BI58" s="252">
        <f t="shared" si="2"/>
        <v>0</v>
      </c>
      <c r="BJ58" s="252">
        <f t="shared" si="3"/>
        <v>0</v>
      </c>
      <c r="BK58" s="252">
        <f t="shared" si="4"/>
        <v>0</v>
      </c>
      <c r="BL58" s="295">
        <f t="shared" si="5"/>
        <v>0</v>
      </c>
      <c r="BM58" s="297">
        <f t="shared" si="6"/>
        <v>0</v>
      </c>
      <c r="BN58" s="252">
        <f t="shared" si="7"/>
        <v>0</v>
      </c>
      <c r="BO58" s="252">
        <f t="shared" si="8"/>
        <v>0</v>
      </c>
      <c r="BP58" s="252">
        <f t="shared" si="9"/>
        <v>0</v>
      </c>
      <c r="BQ58" s="252">
        <f t="shared" si="10"/>
        <v>0</v>
      </c>
      <c r="BR58" s="271">
        <f t="shared" si="11"/>
        <v>0</v>
      </c>
      <c r="BS58" s="297">
        <f t="shared" si="12"/>
        <v>0</v>
      </c>
      <c r="BT58" s="252">
        <f t="shared" si="13"/>
        <v>0</v>
      </c>
      <c r="BU58" s="252">
        <f t="shared" si="14"/>
        <v>0</v>
      </c>
      <c r="BV58" s="252">
        <f t="shared" si="15"/>
        <v>0</v>
      </c>
      <c r="BW58" s="252">
        <f t="shared" si="16"/>
        <v>0</v>
      </c>
      <c r="BX58" s="295">
        <f t="shared" si="17"/>
        <v>0</v>
      </c>
      <c r="BY58" s="297">
        <f t="shared" si="18"/>
        <v>0</v>
      </c>
      <c r="BZ58" s="252">
        <f t="shared" si="19"/>
        <v>0</v>
      </c>
      <c r="CA58" s="252">
        <f t="shared" si="20"/>
        <v>0</v>
      </c>
      <c r="CB58" s="252">
        <f t="shared" si="21"/>
        <v>0</v>
      </c>
      <c r="CC58" s="252">
        <f t="shared" si="22"/>
        <v>0</v>
      </c>
      <c r="CD58" s="271">
        <f t="shared" si="23"/>
        <v>0</v>
      </c>
      <c r="CE58" s="297">
        <f t="shared" si="24"/>
        <v>0</v>
      </c>
      <c r="CF58" s="252">
        <f t="shared" si="25"/>
        <v>0</v>
      </c>
      <c r="CG58" s="252">
        <f t="shared" si="26"/>
        <v>0</v>
      </c>
      <c r="CH58" s="252">
        <f t="shared" si="27"/>
        <v>0</v>
      </c>
      <c r="CI58" s="252">
        <f t="shared" si="28"/>
        <v>0</v>
      </c>
      <c r="CJ58" s="271">
        <f t="shared" si="29"/>
        <v>0</v>
      </c>
      <c r="CK58" s="297">
        <f t="shared" si="30"/>
        <v>0</v>
      </c>
      <c r="CL58" s="252">
        <f t="shared" si="31"/>
        <v>0</v>
      </c>
      <c r="CM58" s="252">
        <f t="shared" si="32"/>
        <v>0</v>
      </c>
      <c r="CN58" s="252">
        <f t="shared" si="33"/>
        <v>0</v>
      </c>
      <c r="CO58" s="252">
        <f t="shared" si="34"/>
        <v>0</v>
      </c>
      <c r="CP58" s="271">
        <f t="shared" si="35"/>
        <v>0</v>
      </c>
      <c r="CQ58" s="296">
        <f>IF(AZ58=CQ$2,'Result Entry'!G64,0)</f>
        <v>0</v>
      </c>
      <c r="CR58" s="252">
        <f>IF(AZ58=CR$2,'Result Entry'!G64,0)</f>
        <v>0</v>
      </c>
      <c r="CS58" s="252">
        <f>IF(AZ58=CS$2,'Result Entry'!G64,0)</f>
        <v>0</v>
      </c>
      <c r="CT58" s="252">
        <f>IF(AZ58=CT$2,'Result Entry'!G64,0)</f>
        <v>0</v>
      </c>
      <c r="CU58" s="252">
        <f>IF(AZ58=CU$2,'Result Entry'!G64,0)</f>
        <v>0</v>
      </c>
      <c r="CV58" s="252">
        <f>IF(AZ58=CV$2,'Result Entry'!G64,0)</f>
        <v>0</v>
      </c>
      <c r="CW58" s="531" t="str">
        <f>IF(AND('Result Entry'!ES64="Passed",AZ58=CW$2),'Result Entry'!ER64,IF(AZ58=CW$2,'Result Entry'!ES64,""))</f>
        <v/>
      </c>
      <c r="CX58" s="531" t="str">
        <f>IF(AND('Result Entry'!$ES64="Passed",$AZ58=CX$2),'Result Entry'!$ER64,IF($AZ58=CX$2,'Result Entry'!$ES64,""))</f>
        <v/>
      </c>
      <c r="CY58" s="531" t="str">
        <f>IF(AND('Result Entry'!$ES64="Passed",$AZ58=CY$2),'Result Entry'!$ER64,IF($AZ58=CY$2,'Result Entry'!$ES64,""))</f>
        <v/>
      </c>
      <c r="CZ58" s="531" t="str">
        <f>IF(AND('Result Entry'!$ES64="Passed",$AZ58=CZ$2),'Result Entry'!$ER64,IF($AZ58=CZ$2,'Result Entry'!$ES64,""))</f>
        <v/>
      </c>
      <c r="DA58" s="531" t="str">
        <f>IF(AND('Result Entry'!$ES64="Passed",$AZ58=DA$2),'Result Entry'!$ER64,IF($AZ58=DA$2,'Result Entry'!$ES64,""))</f>
        <v/>
      </c>
      <c r="DB58" s="531" t="str">
        <f>IF(AND('Result Entry'!$ES64="Passed",$AZ58=DB$2),'Result Entry'!$ER64,IF($AZ58=DB$2,'Result Entry'!$ES64,""))</f>
        <v/>
      </c>
    </row>
    <row r="59" spans="51:106" hidden="1">
      <c r="AY59" s="252">
        <f t="shared" si="69"/>
        <v>0</v>
      </c>
      <c r="AZ59" s="252">
        <f>'Result Entry'!F65</f>
        <v>0</v>
      </c>
      <c r="BA59" s="502" t="str">
        <f>'Result Sheet 9'!V63</f>
        <v/>
      </c>
      <c r="BB59" s="502" t="str">
        <f>'Result Sheet 9'!AH63</f>
        <v/>
      </c>
      <c r="BC59" s="502" t="str">
        <f>'Result Sheet 9'!AT63</f>
        <v/>
      </c>
      <c r="BD59" s="502" t="str">
        <f>'Result Sheet 9'!BF63</f>
        <v/>
      </c>
      <c r="BE59" s="502" t="str">
        <f>'Result Sheet 9'!BR63</f>
        <v/>
      </c>
      <c r="BF59" s="295" t="str">
        <f>'Result Sheet 9'!CD63</f>
        <v/>
      </c>
      <c r="BG59" s="297">
        <f t="shared" si="0"/>
        <v>0</v>
      </c>
      <c r="BH59" s="252">
        <f t="shared" si="1"/>
        <v>0</v>
      </c>
      <c r="BI59" s="252">
        <f t="shared" si="2"/>
        <v>0</v>
      </c>
      <c r="BJ59" s="252">
        <f t="shared" si="3"/>
        <v>0</v>
      </c>
      <c r="BK59" s="252">
        <f t="shared" si="4"/>
        <v>0</v>
      </c>
      <c r="BL59" s="295">
        <f t="shared" si="5"/>
        <v>0</v>
      </c>
      <c r="BM59" s="297">
        <f t="shared" si="6"/>
        <v>0</v>
      </c>
      <c r="BN59" s="252">
        <f t="shared" si="7"/>
        <v>0</v>
      </c>
      <c r="BO59" s="252">
        <f t="shared" si="8"/>
        <v>0</v>
      </c>
      <c r="BP59" s="252">
        <f t="shared" si="9"/>
        <v>0</v>
      </c>
      <c r="BQ59" s="252">
        <f t="shared" si="10"/>
        <v>0</v>
      </c>
      <c r="BR59" s="271">
        <f t="shared" si="11"/>
        <v>0</v>
      </c>
      <c r="BS59" s="297">
        <f t="shared" si="12"/>
        <v>0</v>
      </c>
      <c r="BT59" s="252">
        <f t="shared" si="13"/>
        <v>0</v>
      </c>
      <c r="BU59" s="252">
        <f t="shared" si="14"/>
        <v>0</v>
      </c>
      <c r="BV59" s="252">
        <f t="shared" si="15"/>
        <v>0</v>
      </c>
      <c r="BW59" s="252">
        <f t="shared" si="16"/>
        <v>0</v>
      </c>
      <c r="BX59" s="295">
        <f t="shared" si="17"/>
        <v>0</v>
      </c>
      <c r="BY59" s="297">
        <f t="shared" si="18"/>
        <v>0</v>
      </c>
      <c r="BZ59" s="252">
        <f t="shared" si="19"/>
        <v>0</v>
      </c>
      <c r="CA59" s="252">
        <f t="shared" si="20"/>
        <v>0</v>
      </c>
      <c r="CB59" s="252">
        <f t="shared" si="21"/>
        <v>0</v>
      </c>
      <c r="CC59" s="252">
        <f t="shared" si="22"/>
        <v>0</v>
      </c>
      <c r="CD59" s="271">
        <f t="shared" si="23"/>
        <v>0</v>
      </c>
      <c r="CE59" s="297">
        <f t="shared" si="24"/>
        <v>0</v>
      </c>
      <c r="CF59" s="252">
        <f t="shared" si="25"/>
        <v>0</v>
      </c>
      <c r="CG59" s="252">
        <f t="shared" si="26"/>
        <v>0</v>
      </c>
      <c r="CH59" s="252">
        <f t="shared" si="27"/>
        <v>0</v>
      </c>
      <c r="CI59" s="252">
        <f t="shared" si="28"/>
        <v>0</v>
      </c>
      <c r="CJ59" s="271">
        <f t="shared" si="29"/>
        <v>0</v>
      </c>
      <c r="CK59" s="297">
        <f t="shared" si="30"/>
        <v>0</v>
      </c>
      <c r="CL59" s="252">
        <f t="shared" si="31"/>
        <v>0</v>
      </c>
      <c r="CM59" s="252">
        <f t="shared" si="32"/>
        <v>0</v>
      </c>
      <c r="CN59" s="252">
        <f t="shared" si="33"/>
        <v>0</v>
      </c>
      <c r="CO59" s="252">
        <f t="shared" si="34"/>
        <v>0</v>
      </c>
      <c r="CP59" s="271">
        <f t="shared" si="35"/>
        <v>0</v>
      </c>
      <c r="CQ59" s="296">
        <f>IF(AZ59=CQ$2,'Result Entry'!G65,0)</f>
        <v>0</v>
      </c>
      <c r="CR59" s="252">
        <f>IF(AZ59=CR$2,'Result Entry'!G65,0)</f>
        <v>0</v>
      </c>
      <c r="CS59" s="252">
        <f>IF(AZ59=CS$2,'Result Entry'!G65,0)</f>
        <v>0</v>
      </c>
      <c r="CT59" s="252">
        <f>IF(AZ59=CT$2,'Result Entry'!G65,0)</f>
        <v>0</v>
      </c>
      <c r="CU59" s="252">
        <f>IF(AZ59=CU$2,'Result Entry'!G65,0)</f>
        <v>0</v>
      </c>
      <c r="CV59" s="252">
        <f>IF(AZ59=CV$2,'Result Entry'!G65,0)</f>
        <v>0</v>
      </c>
      <c r="CW59" s="531" t="str">
        <f>IF(AND('Result Entry'!ES65="Passed",AZ59=CW$2),'Result Entry'!ER65,IF(AZ59=CW$2,'Result Entry'!ES65,""))</f>
        <v/>
      </c>
      <c r="CX59" s="531" t="str">
        <f>IF(AND('Result Entry'!$ES65="Passed",$AZ59=CX$2),'Result Entry'!$ER65,IF($AZ59=CX$2,'Result Entry'!$ES65,""))</f>
        <v/>
      </c>
      <c r="CY59" s="531" t="str">
        <f>IF(AND('Result Entry'!$ES65="Passed",$AZ59=CY$2),'Result Entry'!$ER65,IF($AZ59=CY$2,'Result Entry'!$ES65,""))</f>
        <v/>
      </c>
      <c r="CZ59" s="531" t="str">
        <f>IF(AND('Result Entry'!$ES65="Passed",$AZ59=CZ$2),'Result Entry'!$ER65,IF($AZ59=CZ$2,'Result Entry'!$ES65,""))</f>
        <v/>
      </c>
      <c r="DA59" s="531" t="str">
        <f>IF(AND('Result Entry'!$ES65="Passed",$AZ59=DA$2),'Result Entry'!$ER65,IF($AZ59=DA$2,'Result Entry'!$ES65,""))</f>
        <v/>
      </c>
      <c r="DB59" s="531" t="str">
        <f>IF(AND('Result Entry'!$ES65="Passed",$AZ59=DB$2),'Result Entry'!$ER65,IF($AZ59=DB$2,'Result Entry'!$ES65,""))</f>
        <v/>
      </c>
    </row>
    <row r="60" spans="51:106" hidden="1">
      <c r="AY60" s="252">
        <f t="shared" si="69"/>
        <v>0</v>
      </c>
      <c r="AZ60" s="252">
        <f>'Result Entry'!F66</f>
        <v>0</v>
      </c>
      <c r="BA60" s="502" t="str">
        <f>'Result Sheet 9'!V64</f>
        <v/>
      </c>
      <c r="BB60" s="502" t="str">
        <f>'Result Sheet 9'!AH64</f>
        <v/>
      </c>
      <c r="BC60" s="502" t="str">
        <f>'Result Sheet 9'!AT64</f>
        <v/>
      </c>
      <c r="BD60" s="502" t="str">
        <f>'Result Sheet 9'!BF64</f>
        <v/>
      </c>
      <c r="BE60" s="502" t="str">
        <f>'Result Sheet 9'!BR64</f>
        <v/>
      </c>
      <c r="BF60" s="295" t="str">
        <f>'Result Sheet 9'!CD64</f>
        <v/>
      </c>
      <c r="BG60" s="297">
        <f t="shared" si="0"/>
        <v>0</v>
      </c>
      <c r="BH60" s="252">
        <f t="shared" si="1"/>
        <v>0</v>
      </c>
      <c r="BI60" s="252">
        <f t="shared" si="2"/>
        <v>0</v>
      </c>
      <c r="BJ60" s="252">
        <f t="shared" si="3"/>
        <v>0</v>
      </c>
      <c r="BK60" s="252">
        <f t="shared" si="4"/>
        <v>0</v>
      </c>
      <c r="BL60" s="295">
        <f t="shared" si="5"/>
        <v>0</v>
      </c>
      <c r="BM60" s="297">
        <f t="shared" si="6"/>
        <v>0</v>
      </c>
      <c r="BN60" s="252">
        <f t="shared" si="7"/>
        <v>0</v>
      </c>
      <c r="BO60" s="252">
        <f t="shared" si="8"/>
        <v>0</v>
      </c>
      <c r="BP60" s="252">
        <f t="shared" si="9"/>
        <v>0</v>
      </c>
      <c r="BQ60" s="252">
        <f t="shared" si="10"/>
        <v>0</v>
      </c>
      <c r="BR60" s="271">
        <f t="shared" si="11"/>
        <v>0</v>
      </c>
      <c r="BS60" s="297">
        <f t="shared" si="12"/>
        <v>0</v>
      </c>
      <c r="BT60" s="252">
        <f t="shared" si="13"/>
        <v>0</v>
      </c>
      <c r="BU60" s="252">
        <f t="shared" si="14"/>
        <v>0</v>
      </c>
      <c r="BV60" s="252">
        <f t="shared" si="15"/>
        <v>0</v>
      </c>
      <c r="BW60" s="252">
        <f t="shared" si="16"/>
        <v>0</v>
      </c>
      <c r="BX60" s="295">
        <f t="shared" si="17"/>
        <v>0</v>
      </c>
      <c r="BY60" s="297">
        <f t="shared" si="18"/>
        <v>0</v>
      </c>
      <c r="BZ60" s="252">
        <f t="shared" si="19"/>
        <v>0</v>
      </c>
      <c r="CA60" s="252">
        <f t="shared" si="20"/>
        <v>0</v>
      </c>
      <c r="CB60" s="252">
        <f t="shared" si="21"/>
        <v>0</v>
      </c>
      <c r="CC60" s="252">
        <f t="shared" si="22"/>
        <v>0</v>
      </c>
      <c r="CD60" s="271">
        <f t="shared" si="23"/>
        <v>0</v>
      </c>
      <c r="CE60" s="297">
        <f t="shared" si="24"/>
        <v>0</v>
      </c>
      <c r="CF60" s="252">
        <f t="shared" si="25"/>
        <v>0</v>
      </c>
      <c r="CG60" s="252">
        <f t="shared" si="26"/>
        <v>0</v>
      </c>
      <c r="CH60" s="252">
        <f t="shared" si="27"/>
        <v>0</v>
      </c>
      <c r="CI60" s="252">
        <f t="shared" si="28"/>
        <v>0</v>
      </c>
      <c r="CJ60" s="271">
        <f t="shared" si="29"/>
        <v>0</v>
      </c>
      <c r="CK60" s="297">
        <f t="shared" si="30"/>
        <v>0</v>
      </c>
      <c r="CL60" s="252">
        <f t="shared" si="31"/>
        <v>0</v>
      </c>
      <c r="CM60" s="252">
        <f t="shared" si="32"/>
        <v>0</v>
      </c>
      <c r="CN60" s="252">
        <f t="shared" si="33"/>
        <v>0</v>
      </c>
      <c r="CO60" s="252">
        <f t="shared" si="34"/>
        <v>0</v>
      </c>
      <c r="CP60" s="271">
        <f t="shared" si="35"/>
        <v>0</v>
      </c>
      <c r="CQ60" s="296">
        <f>IF(AZ60=CQ$2,'Result Entry'!G66,0)</f>
        <v>0</v>
      </c>
      <c r="CR60" s="252">
        <f>IF(AZ60=CR$2,'Result Entry'!G66,0)</f>
        <v>0</v>
      </c>
      <c r="CS60" s="252">
        <f>IF(AZ60=CS$2,'Result Entry'!G66,0)</f>
        <v>0</v>
      </c>
      <c r="CT60" s="252">
        <f>IF(AZ60=CT$2,'Result Entry'!G66,0)</f>
        <v>0</v>
      </c>
      <c r="CU60" s="252">
        <f>IF(AZ60=CU$2,'Result Entry'!G66,0)</f>
        <v>0</v>
      </c>
      <c r="CV60" s="252">
        <f>IF(AZ60=CV$2,'Result Entry'!G66,0)</f>
        <v>0</v>
      </c>
      <c r="CW60" s="531" t="str">
        <f>IF(AND('Result Entry'!ES66="Passed",AZ60=CW$2),'Result Entry'!ER66,IF(AZ60=CW$2,'Result Entry'!ES66,""))</f>
        <v/>
      </c>
      <c r="CX60" s="531" t="str">
        <f>IF(AND('Result Entry'!$ES66="Passed",$AZ60=CX$2),'Result Entry'!$ER66,IF($AZ60=CX$2,'Result Entry'!$ES66,""))</f>
        <v/>
      </c>
      <c r="CY60" s="531" t="str">
        <f>IF(AND('Result Entry'!$ES66="Passed",$AZ60=CY$2),'Result Entry'!$ER66,IF($AZ60=CY$2,'Result Entry'!$ES66,""))</f>
        <v/>
      </c>
      <c r="CZ60" s="531" t="str">
        <f>IF(AND('Result Entry'!$ES66="Passed",$AZ60=CZ$2),'Result Entry'!$ER66,IF($AZ60=CZ$2,'Result Entry'!$ES66,""))</f>
        <v/>
      </c>
      <c r="DA60" s="531" t="str">
        <f>IF(AND('Result Entry'!$ES66="Passed",$AZ60=DA$2),'Result Entry'!$ER66,IF($AZ60=DA$2,'Result Entry'!$ES66,""))</f>
        <v/>
      </c>
      <c r="DB60" s="531" t="str">
        <f>IF(AND('Result Entry'!$ES66="Passed",$AZ60=DB$2),'Result Entry'!$ER66,IF($AZ60=DB$2,'Result Entry'!$ES66,""))</f>
        <v/>
      </c>
    </row>
    <row r="61" spans="51:106" hidden="1">
      <c r="AY61" s="252">
        <f t="shared" si="69"/>
        <v>0</v>
      </c>
      <c r="AZ61" s="252">
        <f>'Result Entry'!F67</f>
        <v>0</v>
      </c>
      <c r="BA61" s="502" t="str">
        <f>'Result Sheet 9'!V65</f>
        <v/>
      </c>
      <c r="BB61" s="502" t="str">
        <f>'Result Sheet 9'!AH65</f>
        <v/>
      </c>
      <c r="BC61" s="502" t="str">
        <f>'Result Sheet 9'!AT65</f>
        <v/>
      </c>
      <c r="BD61" s="502" t="str">
        <f>'Result Sheet 9'!BF65</f>
        <v/>
      </c>
      <c r="BE61" s="502" t="str">
        <f>'Result Sheet 9'!BR65</f>
        <v/>
      </c>
      <c r="BF61" s="295" t="str">
        <f>'Result Sheet 9'!CD65</f>
        <v/>
      </c>
      <c r="BG61" s="297">
        <f t="shared" si="0"/>
        <v>0</v>
      </c>
      <c r="BH61" s="252">
        <f t="shared" si="1"/>
        <v>0</v>
      </c>
      <c r="BI61" s="252">
        <f t="shared" si="2"/>
        <v>0</v>
      </c>
      <c r="BJ61" s="252">
        <f t="shared" si="3"/>
        <v>0</v>
      </c>
      <c r="BK61" s="252">
        <f t="shared" si="4"/>
        <v>0</v>
      </c>
      <c r="BL61" s="295">
        <f t="shared" si="5"/>
        <v>0</v>
      </c>
      <c r="BM61" s="297">
        <f t="shared" si="6"/>
        <v>0</v>
      </c>
      <c r="BN61" s="252">
        <f t="shared" si="7"/>
        <v>0</v>
      </c>
      <c r="BO61" s="252">
        <f t="shared" si="8"/>
        <v>0</v>
      </c>
      <c r="BP61" s="252">
        <f t="shared" si="9"/>
        <v>0</v>
      </c>
      <c r="BQ61" s="252">
        <f t="shared" si="10"/>
        <v>0</v>
      </c>
      <c r="BR61" s="271">
        <f t="shared" si="11"/>
        <v>0</v>
      </c>
      <c r="BS61" s="297">
        <f t="shared" si="12"/>
        <v>0</v>
      </c>
      <c r="BT61" s="252">
        <f t="shared" si="13"/>
        <v>0</v>
      </c>
      <c r="BU61" s="252">
        <f t="shared" si="14"/>
        <v>0</v>
      </c>
      <c r="BV61" s="252">
        <f t="shared" si="15"/>
        <v>0</v>
      </c>
      <c r="BW61" s="252">
        <f t="shared" si="16"/>
        <v>0</v>
      </c>
      <c r="BX61" s="295">
        <f t="shared" si="17"/>
        <v>0</v>
      </c>
      <c r="BY61" s="297">
        <f t="shared" si="18"/>
        <v>0</v>
      </c>
      <c r="BZ61" s="252">
        <f t="shared" si="19"/>
        <v>0</v>
      </c>
      <c r="CA61" s="252">
        <f t="shared" si="20"/>
        <v>0</v>
      </c>
      <c r="CB61" s="252">
        <f t="shared" si="21"/>
        <v>0</v>
      </c>
      <c r="CC61" s="252">
        <f t="shared" si="22"/>
        <v>0</v>
      </c>
      <c r="CD61" s="271">
        <f t="shared" si="23"/>
        <v>0</v>
      </c>
      <c r="CE61" s="297">
        <f t="shared" si="24"/>
        <v>0</v>
      </c>
      <c r="CF61" s="252">
        <f t="shared" si="25"/>
        <v>0</v>
      </c>
      <c r="CG61" s="252">
        <f t="shared" si="26"/>
        <v>0</v>
      </c>
      <c r="CH61" s="252">
        <f t="shared" si="27"/>
        <v>0</v>
      </c>
      <c r="CI61" s="252">
        <f t="shared" si="28"/>
        <v>0</v>
      </c>
      <c r="CJ61" s="271">
        <f t="shared" si="29"/>
        <v>0</v>
      </c>
      <c r="CK61" s="297">
        <f t="shared" si="30"/>
        <v>0</v>
      </c>
      <c r="CL61" s="252">
        <f t="shared" si="31"/>
        <v>0</v>
      </c>
      <c r="CM61" s="252">
        <f t="shared" si="32"/>
        <v>0</v>
      </c>
      <c r="CN61" s="252">
        <f t="shared" si="33"/>
        <v>0</v>
      </c>
      <c r="CO61" s="252">
        <f t="shared" si="34"/>
        <v>0</v>
      </c>
      <c r="CP61" s="271">
        <f t="shared" si="35"/>
        <v>0</v>
      </c>
      <c r="CQ61" s="296">
        <f>IF(AZ61=CQ$2,'Result Entry'!G67,0)</f>
        <v>0</v>
      </c>
      <c r="CR61" s="252">
        <f>IF(AZ61=CR$2,'Result Entry'!G67,0)</f>
        <v>0</v>
      </c>
      <c r="CS61" s="252">
        <f>IF(AZ61=CS$2,'Result Entry'!G67,0)</f>
        <v>0</v>
      </c>
      <c r="CT61" s="252">
        <f>IF(AZ61=CT$2,'Result Entry'!G67,0)</f>
        <v>0</v>
      </c>
      <c r="CU61" s="252">
        <f>IF(AZ61=CU$2,'Result Entry'!G67,0)</f>
        <v>0</v>
      </c>
      <c r="CV61" s="252">
        <f>IF(AZ61=CV$2,'Result Entry'!G67,0)</f>
        <v>0</v>
      </c>
      <c r="CW61" s="531" t="str">
        <f>IF(AND('Result Entry'!ES67="Passed",AZ61=CW$2),'Result Entry'!ER67,IF(AZ61=CW$2,'Result Entry'!ES67,""))</f>
        <v/>
      </c>
      <c r="CX61" s="531" t="str">
        <f>IF(AND('Result Entry'!$ES67="Passed",$AZ61=CX$2),'Result Entry'!$ER67,IF($AZ61=CX$2,'Result Entry'!$ES67,""))</f>
        <v/>
      </c>
      <c r="CY61" s="531" t="str">
        <f>IF(AND('Result Entry'!$ES67="Passed",$AZ61=CY$2),'Result Entry'!$ER67,IF($AZ61=CY$2,'Result Entry'!$ES67,""))</f>
        <v/>
      </c>
      <c r="CZ61" s="531" t="str">
        <f>IF(AND('Result Entry'!$ES67="Passed",$AZ61=CZ$2),'Result Entry'!$ER67,IF($AZ61=CZ$2,'Result Entry'!$ES67,""))</f>
        <v/>
      </c>
      <c r="DA61" s="531" t="str">
        <f>IF(AND('Result Entry'!$ES67="Passed",$AZ61=DA$2),'Result Entry'!$ER67,IF($AZ61=DA$2,'Result Entry'!$ES67,""))</f>
        <v/>
      </c>
      <c r="DB61" s="531" t="str">
        <f>IF(AND('Result Entry'!$ES67="Passed",$AZ61=DB$2),'Result Entry'!$ER67,IF($AZ61=DB$2,'Result Entry'!$ES67,""))</f>
        <v/>
      </c>
    </row>
    <row r="62" spans="51:106" hidden="1">
      <c r="AY62" s="252">
        <f t="shared" si="69"/>
        <v>0</v>
      </c>
      <c r="AZ62" s="252">
        <f>'Result Entry'!F68</f>
        <v>0</v>
      </c>
      <c r="BA62" s="502" t="str">
        <f>'Result Sheet 9'!V66</f>
        <v/>
      </c>
      <c r="BB62" s="502" t="str">
        <f>'Result Sheet 9'!AH66</f>
        <v/>
      </c>
      <c r="BC62" s="502" t="str">
        <f>'Result Sheet 9'!AT66</f>
        <v/>
      </c>
      <c r="BD62" s="502" t="str">
        <f>'Result Sheet 9'!BF66</f>
        <v/>
      </c>
      <c r="BE62" s="502" t="str">
        <f>'Result Sheet 9'!BR66</f>
        <v/>
      </c>
      <c r="BF62" s="295" t="str">
        <f>'Result Sheet 9'!CD66</f>
        <v/>
      </c>
      <c r="BG62" s="297">
        <f t="shared" si="0"/>
        <v>0</v>
      </c>
      <c r="BH62" s="252">
        <f t="shared" si="1"/>
        <v>0</v>
      </c>
      <c r="BI62" s="252">
        <f t="shared" si="2"/>
        <v>0</v>
      </c>
      <c r="BJ62" s="252">
        <f t="shared" si="3"/>
        <v>0</v>
      </c>
      <c r="BK62" s="252">
        <f t="shared" si="4"/>
        <v>0</v>
      </c>
      <c r="BL62" s="295">
        <f t="shared" si="5"/>
        <v>0</v>
      </c>
      <c r="BM62" s="297">
        <f t="shared" si="6"/>
        <v>0</v>
      </c>
      <c r="BN62" s="252">
        <f t="shared" si="7"/>
        <v>0</v>
      </c>
      <c r="BO62" s="252">
        <f t="shared" si="8"/>
        <v>0</v>
      </c>
      <c r="BP62" s="252">
        <f t="shared" si="9"/>
        <v>0</v>
      </c>
      <c r="BQ62" s="252">
        <f t="shared" si="10"/>
        <v>0</v>
      </c>
      <c r="BR62" s="271">
        <f t="shared" si="11"/>
        <v>0</v>
      </c>
      <c r="BS62" s="297">
        <f t="shared" si="12"/>
        <v>0</v>
      </c>
      <c r="BT62" s="252">
        <f t="shared" si="13"/>
        <v>0</v>
      </c>
      <c r="BU62" s="252">
        <f t="shared" si="14"/>
        <v>0</v>
      </c>
      <c r="BV62" s="252">
        <f t="shared" si="15"/>
        <v>0</v>
      </c>
      <c r="BW62" s="252">
        <f t="shared" si="16"/>
        <v>0</v>
      </c>
      <c r="BX62" s="295">
        <f t="shared" si="17"/>
        <v>0</v>
      </c>
      <c r="BY62" s="297">
        <f t="shared" si="18"/>
        <v>0</v>
      </c>
      <c r="BZ62" s="252">
        <f t="shared" si="19"/>
        <v>0</v>
      </c>
      <c r="CA62" s="252">
        <f t="shared" si="20"/>
        <v>0</v>
      </c>
      <c r="CB62" s="252">
        <f t="shared" si="21"/>
        <v>0</v>
      </c>
      <c r="CC62" s="252">
        <f t="shared" si="22"/>
        <v>0</v>
      </c>
      <c r="CD62" s="271">
        <f t="shared" si="23"/>
        <v>0</v>
      </c>
      <c r="CE62" s="297">
        <f t="shared" si="24"/>
        <v>0</v>
      </c>
      <c r="CF62" s="252">
        <f t="shared" si="25"/>
        <v>0</v>
      </c>
      <c r="CG62" s="252">
        <f t="shared" si="26"/>
        <v>0</v>
      </c>
      <c r="CH62" s="252">
        <f t="shared" si="27"/>
        <v>0</v>
      </c>
      <c r="CI62" s="252">
        <f t="shared" si="28"/>
        <v>0</v>
      </c>
      <c r="CJ62" s="271">
        <f t="shared" si="29"/>
        <v>0</v>
      </c>
      <c r="CK62" s="297">
        <f t="shared" si="30"/>
        <v>0</v>
      </c>
      <c r="CL62" s="252">
        <f t="shared" si="31"/>
        <v>0</v>
      </c>
      <c r="CM62" s="252">
        <f t="shared" si="32"/>
        <v>0</v>
      </c>
      <c r="CN62" s="252">
        <f t="shared" si="33"/>
        <v>0</v>
      </c>
      <c r="CO62" s="252">
        <f t="shared" si="34"/>
        <v>0</v>
      </c>
      <c r="CP62" s="271">
        <f t="shared" si="35"/>
        <v>0</v>
      </c>
      <c r="CQ62" s="296">
        <f>IF(AZ62=CQ$2,'Result Entry'!G68,0)</f>
        <v>0</v>
      </c>
      <c r="CR62" s="252">
        <f>IF(AZ62=CR$2,'Result Entry'!G68,0)</f>
        <v>0</v>
      </c>
      <c r="CS62" s="252">
        <f>IF(AZ62=CS$2,'Result Entry'!G68,0)</f>
        <v>0</v>
      </c>
      <c r="CT62" s="252">
        <f>IF(AZ62=CT$2,'Result Entry'!G68,0)</f>
        <v>0</v>
      </c>
      <c r="CU62" s="252">
        <f>IF(AZ62=CU$2,'Result Entry'!G68,0)</f>
        <v>0</v>
      </c>
      <c r="CV62" s="252">
        <f>IF(AZ62=CV$2,'Result Entry'!G68,0)</f>
        <v>0</v>
      </c>
      <c r="CW62" s="531" t="str">
        <f>IF(AND('Result Entry'!ES68="Passed",AZ62=CW$2),'Result Entry'!ER68,IF(AZ62=CW$2,'Result Entry'!ES68,""))</f>
        <v/>
      </c>
      <c r="CX62" s="531" t="str">
        <f>IF(AND('Result Entry'!$ES68="Passed",$AZ62=CX$2),'Result Entry'!$ER68,IF($AZ62=CX$2,'Result Entry'!$ES68,""))</f>
        <v/>
      </c>
      <c r="CY62" s="531" t="str">
        <f>IF(AND('Result Entry'!$ES68="Passed",$AZ62=CY$2),'Result Entry'!$ER68,IF($AZ62=CY$2,'Result Entry'!$ES68,""))</f>
        <v/>
      </c>
      <c r="CZ62" s="531" t="str">
        <f>IF(AND('Result Entry'!$ES68="Passed",$AZ62=CZ$2),'Result Entry'!$ER68,IF($AZ62=CZ$2,'Result Entry'!$ES68,""))</f>
        <v/>
      </c>
      <c r="DA62" s="531" t="str">
        <f>IF(AND('Result Entry'!$ES68="Passed",$AZ62=DA$2),'Result Entry'!$ER68,IF($AZ62=DA$2,'Result Entry'!$ES68,""))</f>
        <v/>
      </c>
      <c r="DB62" s="531" t="str">
        <f>IF(AND('Result Entry'!$ES68="Passed",$AZ62=DB$2),'Result Entry'!$ER68,IF($AZ62=DB$2,'Result Entry'!$ES68,""))</f>
        <v/>
      </c>
    </row>
    <row r="63" spans="51:106" hidden="1">
      <c r="AY63" s="252">
        <f t="shared" si="69"/>
        <v>0</v>
      </c>
      <c r="AZ63" s="252">
        <f>'Result Entry'!F69</f>
        <v>0</v>
      </c>
      <c r="BA63" s="502" t="str">
        <f>'Result Sheet 9'!V67</f>
        <v/>
      </c>
      <c r="BB63" s="502" t="str">
        <f>'Result Sheet 9'!AH67</f>
        <v/>
      </c>
      <c r="BC63" s="502" t="str">
        <f>'Result Sheet 9'!AT67</f>
        <v/>
      </c>
      <c r="BD63" s="502" t="str">
        <f>'Result Sheet 9'!BF67</f>
        <v/>
      </c>
      <c r="BE63" s="502" t="str">
        <f>'Result Sheet 9'!BR67</f>
        <v/>
      </c>
      <c r="BF63" s="295" t="str">
        <f>'Result Sheet 9'!CD67</f>
        <v/>
      </c>
      <c r="BG63" s="297">
        <f t="shared" si="0"/>
        <v>0</v>
      </c>
      <c r="BH63" s="252">
        <f t="shared" si="1"/>
        <v>0</v>
      </c>
      <c r="BI63" s="252">
        <f t="shared" si="2"/>
        <v>0</v>
      </c>
      <c r="BJ63" s="252">
        <f t="shared" si="3"/>
        <v>0</v>
      </c>
      <c r="BK63" s="252">
        <f t="shared" si="4"/>
        <v>0</v>
      </c>
      <c r="BL63" s="295">
        <f t="shared" si="5"/>
        <v>0</v>
      </c>
      <c r="BM63" s="297">
        <f t="shared" si="6"/>
        <v>0</v>
      </c>
      <c r="BN63" s="252">
        <f t="shared" si="7"/>
        <v>0</v>
      </c>
      <c r="BO63" s="252">
        <f t="shared" si="8"/>
        <v>0</v>
      </c>
      <c r="BP63" s="252">
        <f t="shared" si="9"/>
        <v>0</v>
      </c>
      <c r="BQ63" s="252">
        <f t="shared" si="10"/>
        <v>0</v>
      </c>
      <c r="BR63" s="271">
        <f t="shared" si="11"/>
        <v>0</v>
      </c>
      <c r="BS63" s="297">
        <f t="shared" si="12"/>
        <v>0</v>
      </c>
      <c r="BT63" s="252">
        <f t="shared" si="13"/>
        <v>0</v>
      </c>
      <c r="BU63" s="252">
        <f t="shared" si="14"/>
        <v>0</v>
      </c>
      <c r="BV63" s="252">
        <f t="shared" si="15"/>
        <v>0</v>
      </c>
      <c r="BW63" s="252">
        <f t="shared" si="16"/>
        <v>0</v>
      </c>
      <c r="BX63" s="295">
        <f t="shared" si="17"/>
        <v>0</v>
      </c>
      <c r="BY63" s="297">
        <f t="shared" si="18"/>
        <v>0</v>
      </c>
      <c r="BZ63" s="252">
        <f t="shared" si="19"/>
        <v>0</v>
      </c>
      <c r="CA63" s="252">
        <f t="shared" si="20"/>
        <v>0</v>
      </c>
      <c r="CB63" s="252">
        <f t="shared" si="21"/>
        <v>0</v>
      </c>
      <c r="CC63" s="252">
        <f t="shared" si="22"/>
        <v>0</v>
      </c>
      <c r="CD63" s="271">
        <f t="shared" si="23"/>
        <v>0</v>
      </c>
      <c r="CE63" s="297">
        <f t="shared" si="24"/>
        <v>0</v>
      </c>
      <c r="CF63" s="252">
        <f t="shared" si="25"/>
        <v>0</v>
      </c>
      <c r="CG63" s="252">
        <f t="shared" si="26"/>
        <v>0</v>
      </c>
      <c r="CH63" s="252">
        <f t="shared" si="27"/>
        <v>0</v>
      </c>
      <c r="CI63" s="252">
        <f t="shared" si="28"/>
        <v>0</v>
      </c>
      <c r="CJ63" s="271">
        <f t="shared" si="29"/>
        <v>0</v>
      </c>
      <c r="CK63" s="297">
        <f t="shared" si="30"/>
        <v>0</v>
      </c>
      <c r="CL63" s="252">
        <f t="shared" si="31"/>
        <v>0</v>
      </c>
      <c r="CM63" s="252">
        <f t="shared" si="32"/>
        <v>0</v>
      </c>
      <c r="CN63" s="252">
        <f t="shared" si="33"/>
        <v>0</v>
      </c>
      <c r="CO63" s="252">
        <f t="shared" si="34"/>
        <v>0</v>
      </c>
      <c r="CP63" s="271">
        <f t="shared" si="35"/>
        <v>0</v>
      </c>
      <c r="CQ63" s="296">
        <f>IF(AZ63=CQ$2,'Result Entry'!G69,0)</f>
        <v>0</v>
      </c>
      <c r="CR63" s="252">
        <f>IF(AZ63=CR$2,'Result Entry'!G69,0)</f>
        <v>0</v>
      </c>
      <c r="CS63" s="252">
        <f>IF(AZ63=CS$2,'Result Entry'!G69,0)</f>
        <v>0</v>
      </c>
      <c r="CT63" s="252">
        <f>IF(AZ63=CT$2,'Result Entry'!G69,0)</f>
        <v>0</v>
      </c>
      <c r="CU63" s="252">
        <f>IF(AZ63=CU$2,'Result Entry'!G69,0)</f>
        <v>0</v>
      </c>
      <c r="CV63" s="252">
        <f>IF(AZ63=CV$2,'Result Entry'!G69,0)</f>
        <v>0</v>
      </c>
      <c r="CW63" s="531" t="str">
        <f>IF(AND('Result Entry'!ES69="Passed",AZ63=CW$2),'Result Entry'!ER69,IF(AZ63=CW$2,'Result Entry'!ES69,""))</f>
        <v/>
      </c>
      <c r="CX63" s="531" t="str">
        <f>IF(AND('Result Entry'!$ES69="Passed",$AZ63=CX$2),'Result Entry'!$ER69,IF($AZ63=CX$2,'Result Entry'!$ES69,""))</f>
        <v/>
      </c>
      <c r="CY63" s="531" t="str">
        <f>IF(AND('Result Entry'!$ES69="Passed",$AZ63=CY$2),'Result Entry'!$ER69,IF($AZ63=CY$2,'Result Entry'!$ES69,""))</f>
        <v/>
      </c>
      <c r="CZ63" s="531" t="str">
        <f>IF(AND('Result Entry'!$ES69="Passed",$AZ63=CZ$2),'Result Entry'!$ER69,IF($AZ63=CZ$2,'Result Entry'!$ES69,""))</f>
        <v/>
      </c>
      <c r="DA63" s="531" t="str">
        <f>IF(AND('Result Entry'!$ES69="Passed",$AZ63=DA$2),'Result Entry'!$ER69,IF($AZ63=DA$2,'Result Entry'!$ES69,""))</f>
        <v/>
      </c>
      <c r="DB63" s="531" t="str">
        <f>IF(AND('Result Entry'!$ES69="Passed",$AZ63=DB$2),'Result Entry'!$ER69,IF($AZ63=DB$2,'Result Entry'!$ES69,""))</f>
        <v/>
      </c>
    </row>
    <row r="64" spans="51:106" hidden="1">
      <c r="AY64" s="252">
        <f t="shared" si="69"/>
        <v>0</v>
      </c>
      <c r="AZ64" s="252">
        <f>'Result Entry'!F70</f>
        <v>0</v>
      </c>
      <c r="BA64" s="502" t="str">
        <f>'Result Sheet 9'!V68</f>
        <v/>
      </c>
      <c r="BB64" s="502" t="str">
        <f>'Result Sheet 9'!AH68</f>
        <v/>
      </c>
      <c r="BC64" s="502" t="str">
        <f>'Result Sheet 9'!AT68</f>
        <v/>
      </c>
      <c r="BD64" s="502" t="str">
        <f>'Result Sheet 9'!BF68</f>
        <v/>
      </c>
      <c r="BE64" s="502" t="str">
        <f>'Result Sheet 9'!BR68</f>
        <v/>
      </c>
      <c r="BF64" s="295" t="str">
        <f>'Result Sheet 9'!CD68</f>
        <v/>
      </c>
      <c r="BG64" s="297">
        <f t="shared" si="0"/>
        <v>0</v>
      </c>
      <c r="BH64" s="252">
        <f t="shared" si="1"/>
        <v>0</v>
      </c>
      <c r="BI64" s="252">
        <f t="shared" si="2"/>
        <v>0</v>
      </c>
      <c r="BJ64" s="252">
        <f t="shared" si="3"/>
        <v>0</v>
      </c>
      <c r="BK64" s="252">
        <f t="shared" si="4"/>
        <v>0</v>
      </c>
      <c r="BL64" s="295">
        <f t="shared" si="5"/>
        <v>0</v>
      </c>
      <c r="BM64" s="297">
        <f t="shared" si="6"/>
        <v>0</v>
      </c>
      <c r="BN64" s="252">
        <f t="shared" si="7"/>
        <v>0</v>
      </c>
      <c r="BO64" s="252">
        <f t="shared" si="8"/>
        <v>0</v>
      </c>
      <c r="BP64" s="252">
        <f t="shared" si="9"/>
        <v>0</v>
      </c>
      <c r="BQ64" s="252">
        <f t="shared" si="10"/>
        <v>0</v>
      </c>
      <c r="BR64" s="271">
        <f t="shared" si="11"/>
        <v>0</v>
      </c>
      <c r="BS64" s="297">
        <f t="shared" si="12"/>
        <v>0</v>
      </c>
      <c r="BT64" s="252">
        <f t="shared" si="13"/>
        <v>0</v>
      </c>
      <c r="BU64" s="252">
        <f t="shared" si="14"/>
        <v>0</v>
      </c>
      <c r="BV64" s="252">
        <f t="shared" si="15"/>
        <v>0</v>
      </c>
      <c r="BW64" s="252">
        <f t="shared" si="16"/>
        <v>0</v>
      </c>
      <c r="BX64" s="295">
        <f t="shared" si="17"/>
        <v>0</v>
      </c>
      <c r="BY64" s="297">
        <f t="shared" si="18"/>
        <v>0</v>
      </c>
      <c r="BZ64" s="252">
        <f t="shared" si="19"/>
        <v>0</v>
      </c>
      <c r="CA64" s="252">
        <f t="shared" si="20"/>
        <v>0</v>
      </c>
      <c r="CB64" s="252">
        <f t="shared" si="21"/>
        <v>0</v>
      </c>
      <c r="CC64" s="252">
        <f t="shared" si="22"/>
        <v>0</v>
      </c>
      <c r="CD64" s="271">
        <f t="shared" si="23"/>
        <v>0</v>
      </c>
      <c r="CE64" s="297">
        <f t="shared" si="24"/>
        <v>0</v>
      </c>
      <c r="CF64" s="252">
        <f t="shared" si="25"/>
        <v>0</v>
      </c>
      <c r="CG64" s="252">
        <f t="shared" si="26"/>
        <v>0</v>
      </c>
      <c r="CH64" s="252">
        <f t="shared" si="27"/>
        <v>0</v>
      </c>
      <c r="CI64" s="252">
        <f t="shared" si="28"/>
        <v>0</v>
      </c>
      <c r="CJ64" s="271">
        <f t="shared" si="29"/>
        <v>0</v>
      </c>
      <c r="CK64" s="297">
        <f t="shared" si="30"/>
        <v>0</v>
      </c>
      <c r="CL64" s="252">
        <f t="shared" si="31"/>
        <v>0</v>
      </c>
      <c r="CM64" s="252">
        <f t="shared" si="32"/>
        <v>0</v>
      </c>
      <c r="CN64" s="252">
        <f t="shared" si="33"/>
        <v>0</v>
      </c>
      <c r="CO64" s="252">
        <f t="shared" si="34"/>
        <v>0</v>
      </c>
      <c r="CP64" s="271">
        <f t="shared" si="35"/>
        <v>0</v>
      </c>
      <c r="CQ64" s="296">
        <f>IF(AZ64=CQ$2,'Result Entry'!G70,0)</f>
        <v>0</v>
      </c>
      <c r="CR64" s="252">
        <f>IF(AZ64=CR$2,'Result Entry'!G70,0)</f>
        <v>0</v>
      </c>
      <c r="CS64" s="252">
        <f>IF(AZ64=CS$2,'Result Entry'!G70,0)</f>
        <v>0</v>
      </c>
      <c r="CT64" s="252">
        <f>IF(AZ64=CT$2,'Result Entry'!G70,0)</f>
        <v>0</v>
      </c>
      <c r="CU64" s="252">
        <f>IF(AZ64=CU$2,'Result Entry'!G70,0)</f>
        <v>0</v>
      </c>
      <c r="CV64" s="252">
        <f>IF(AZ64=CV$2,'Result Entry'!G70,0)</f>
        <v>0</v>
      </c>
      <c r="CW64" s="531" t="str">
        <f>IF(AND('Result Entry'!ES70="Passed",AZ64=CW$2),'Result Entry'!ER70,IF(AZ64=CW$2,'Result Entry'!ES70,""))</f>
        <v/>
      </c>
      <c r="CX64" s="531" t="str">
        <f>IF(AND('Result Entry'!$ES70="Passed",$AZ64=CX$2),'Result Entry'!$ER70,IF($AZ64=CX$2,'Result Entry'!$ES70,""))</f>
        <v/>
      </c>
      <c r="CY64" s="531" t="str">
        <f>IF(AND('Result Entry'!$ES70="Passed",$AZ64=CY$2),'Result Entry'!$ER70,IF($AZ64=CY$2,'Result Entry'!$ES70,""))</f>
        <v/>
      </c>
      <c r="CZ64" s="531" t="str">
        <f>IF(AND('Result Entry'!$ES70="Passed",$AZ64=CZ$2),'Result Entry'!$ER70,IF($AZ64=CZ$2,'Result Entry'!$ES70,""))</f>
        <v/>
      </c>
      <c r="DA64" s="531" t="str">
        <f>IF(AND('Result Entry'!$ES70="Passed",$AZ64=DA$2),'Result Entry'!$ER70,IF($AZ64=DA$2,'Result Entry'!$ES70,""))</f>
        <v/>
      </c>
      <c r="DB64" s="531" t="str">
        <f>IF(AND('Result Entry'!$ES70="Passed",$AZ64=DB$2),'Result Entry'!$ER70,IF($AZ64=DB$2,'Result Entry'!$ES70,""))</f>
        <v/>
      </c>
    </row>
    <row r="65" spans="51:106" hidden="1">
      <c r="AY65" s="252">
        <f t="shared" si="69"/>
        <v>0</v>
      </c>
      <c r="AZ65" s="252">
        <f>'Result Entry'!F71</f>
        <v>0</v>
      </c>
      <c r="BA65" s="502" t="str">
        <f>'Result Sheet 9'!V69</f>
        <v/>
      </c>
      <c r="BB65" s="502" t="str">
        <f>'Result Sheet 9'!AH69</f>
        <v/>
      </c>
      <c r="BC65" s="502" t="str">
        <f>'Result Sheet 9'!AT69</f>
        <v/>
      </c>
      <c r="BD65" s="502" t="str">
        <f>'Result Sheet 9'!BF69</f>
        <v/>
      </c>
      <c r="BE65" s="502" t="str">
        <f>'Result Sheet 9'!BR69</f>
        <v/>
      </c>
      <c r="BF65" s="295" t="str">
        <f>'Result Sheet 9'!CD69</f>
        <v/>
      </c>
      <c r="BG65" s="297">
        <f t="shared" si="0"/>
        <v>0</v>
      </c>
      <c r="BH65" s="252">
        <f t="shared" si="1"/>
        <v>0</v>
      </c>
      <c r="BI65" s="252">
        <f t="shared" si="2"/>
        <v>0</v>
      </c>
      <c r="BJ65" s="252">
        <f t="shared" si="3"/>
        <v>0</v>
      </c>
      <c r="BK65" s="252">
        <f t="shared" si="4"/>
        <v>0</v>
      </c>
      <c r="BL65" s="295">
        <f t="shared" si="5"/>
        <v>0</v>
      </c>
      <c r="BM65" s="297">
        <f t="shared" si="6"/>
        <v>0</v>
      </c>
      <c r="BN65" s="252">
        <f t="shared" si="7"/>
        <v>0</v>
      </c>
      <c r="BO65" s="252">
        <f t="shared" si="8"/>
        <v>0</v>
      </c>
      <c r="BP65" s="252">
        <f t="shared" si="9"/>
        <v>0</v>
      </c>
      <c r="BQ65" s="252">
        <f t="shared" si="10"/>
        <v>0</v>
      </c>
      <c r="BR65" s="271">
        <f t="shared" si="11"/>
        <v>0</v>
      </c>
      <c r="BS65" s="297">
        <f t="shared" si="12"/>
        <v>0</v>
      </c>
      <c r="BT65" s="252">
        <f t="shared" si="13"/>
        <v>0</v>
      </c>
      <c r="BU65" s="252">
        <f t="shared" si="14"/>
        <v>0</v>
      </c>
      <c r="BV65" s="252">
        <f t="shared" si="15"/>
        <v>0</v>
      </c>
      <c r="BW65" s="252">
        <f t="shared" si="16"/>
        <v>0</v>
      </c>
      <c r="BX65" s="295">
        <f t="shared" si="17"/>
        <v>0</v>
      </c>
      <c r="BY65" s="297">
        <f t="shared" si="18"/>
        <v>0</v>
      </c>
      <c r="BZ65" s="252">
        <f t="shared" si="19"/>
        <v>0</v>
      </c>
      <c r="CA65" s="252">
        <f t="shared" si="20"/>
        <v>0</v>
      </c>
      <c r="CB65" s="252">
        <f t="shared" si="21"/>
        <v>0</v>
      </c>
      <c r="CC65" s="252">
        <f t="shared" si="22"/>
        <v>0</v>
      </c>
      <c r="CD65" s="271">
        <f t="shared" si="23"/>
        <v>0</v>
      </c>
      <c r="CE65" s="297">
        <f t="shared" si="24"/>
        <v>0</v>
      </c>
      <c r="CF65" s="252">
        <f t="shared" si="25"/>
        <v>0</v>
      </c>
      <c r="CG65" s="252">
        <f t="shared" si="26"/>
        <v>0</v>
      </c>
      <c r="CH65" s="252">
        <f t="shared" si="27"/>
        <v>0</v>
      </c>
      <c r="CI65" s="252">
        <f t="shared" si="28"/>
        <v>0</v>
      </c>
      <c r="CJ65" s="271">
        <f t="shared" si="29"/>
        <v>0</v>
      </c>
      <c r="CK65" s="297">
        <f t="shared" si="30"/>
        <v>0</v>
      </c>
      <c r="CL65" s="252">
        <f t="shared" si="31"/>
        <v>0</v>
      </c>
      <c r="CM65" s="252">
        <f t="shared" si="32"/>
        <v>0</v>
      </c>
      <c r="CN65" s="252">
        <f t="shared" si="33"/>
        <v>0</v>
      </c>
      <c r="CO65" s="252">
        <f t="shared" si="34"/>
        <v>0</v>
      </c>
      <c r="CP65" s="271">
        <f t="shared" si="35"/>
        <v>0</v>
      </c>
      <c r="CQ65" s="296">
        <f>IF(AZ65=CQ$2,'Result Entry'!G71,0)</f>
        <v>0</v>
      </c>
      <c r="CR65" s="252">
        <f>IF(AZ65=CR$2,'Result Entry'!G71,0)</f>
        <v>0</v>
      </c>
      <c r="CS65" s="252">
        <f>IF(AZ65=CS$2,'Result Entry'!G71,0)</f>
        <v>0</v>
      </c>
      <c r="CT65" s="252">
        <f>IF(AZ65=CT$2,'Result Entry'!G71,0)</f>
        <v>0</v>
      </c>
      <c r="CU65" s="252">
        <f>IF(AZ65=CU$2,'Result Entry'!G71,0)</f>
        <v>0</v>
      </c>
      <c r="CV65" s="252">
        <f>IF(AZ65=CV$2,'Result Entry'!G71,0)</f>
        <v>0</v>
      </c>
      <c r="CW65" s="531" t="str">
        <f>IF(AND('Result Entry'!ES71="Passed",AZ65=CW$2),'Result Entry'!ER71,IF(AZ65=CW$2,'Result Entry'!ES71,""))</f>
        <v/>
      </c>
      <c r="CX65" s="531" t="str">
        <f>IF(AND('Result Entry'!$ES71="Passed",$AZ65=CX$2),'Result Entry'!$ER71,IF($AZ65=CX$2,'Result Entry'!$ES71,""))</f>
        <v/>
      </c>
      <c r="CY65" s="531" t="str">
        <f>IF(AND('Result Entry'!$ES71="Passed",$AZ65=CY$2),'Result Entry'!$ER71,IF($AZ65=CY$2,'Result Entry'!$ES71,""))</f>
        <v/>
      </c>
      <c r="CZ65" s="531" t="str">
        <f>IF(AND('Result Entry'!$ES71="Passed",$AZ65=CZ$2),'Result Entry'!$ER71,IF($AZ65=CZ$2,'Result Entry'!$ES71,""))</f>
        <v/>
      </c>
      <c r="DA65" s="531" t="str">
        <f>IF(AND('Result Entry'!$ES71="Passed",$AZ65=DA$2),'Result Entry'!$ER71,IF($AZ65=DA$2,'Result Entry'!$ES71,""))</f>
        <v/>
      </c>
      <c r="DB65" s="531" t="str">
        <f>IF(AND('Result Entry'!$ES71="Passed",$AZ65=DB$2),'Result Entry'!$ER71,IF($AZ65=DB$2,'Result Entry'!$ES71,""))</f>
        <v/>
      </c>
    </row>
    <row r="66" spans="51:106" hidden="1">
      <c r="AY66" s="252">
        <f t="shared" si="69"/>
        <v>0</v>
      </c>
      <c r="AZ66" s="252">
        <f>'Result Entry'!F72</f>
        <v>0</v>
      </c>
      <c r="BA66" s="502" t="str">
        <f>'Result Sheet 9'!V70</f>
        <v/>
      </c>
      <c r="BB66" s="502" t="str">
        <f>'Result Sheet 9'!AH70</f>
        <v/>
      </c>
      <c r="BC66" s="502" t="str">
        <f>'Result Sheet 9'!AT70</f>
        <v/>
      </c>
      <c r="BD66" s="502" t="str">
        <f>'Result Sheet 9'!BF70</f>
        <v/>
      </c>
      <c r="BE66" s="502" t="str">
        <f>'Result Sheet 9'!BR70</f>
        <v/>
      </c>
      <c r="BF66" s="295" t="str">
        <f>'Result Sheet 9'!CD70</f>
        <v/>
      </c>
      <c r="BG66" s="297">
        <f t="shared" si="0"/>
        <v>0</v>
      </c>
      <c r="BH66" s="252">
        <f t="shared" si="1"/>
        <v>0</v>
      </c>
      <c r="BI66" s="252">
        <f t="shared" si="2"/>
        <v>0</v>
      </c>
      <c r="BJ66" s="252">
        <f t="shared" si="3"/>
        <v>0</v>
      </c>
      <c r="BK66" s="252">
        <f t="shared" si="4"/>
        <v>0</v>
      </c>
      <c r="BL66" s="295">
        <f t="shared" si="5"/>
        <v>0</v>
      </c>
      <c r="BM66" s="297">
        <f t="shared" si="6"/>
        <v>0</v>
      </c>
      <c r="BN66" s="252">
        <f t="shared" si="7"/>
        <v>0</v>
      </c>
      <c r="BO66" s="252">
        <f t="shared" si="8"/>
        <v>0</v>
      </c>
      <c r="BP66" s="252">
        <f t="shared" si="9"/>
        <v>0</v>
      </c>
      <c r="BQ66" s="252">
        <f t="shared" si="10"/>
        <v>0</v>
      </c>
      <c r="BR66" s="271">
        <f t="shared" si="11"/>
        <v>0</v>
      </c>
      <c r="BS66" s="297">
        <f t="shared" si="12"/>
        <v>0</v>
      </c>
      <c r="BT66" s="252">
        <f t="shared" si="13"/>
        <v>0</v>
      </c>
      <c r="BU66" s="252">
        <f t="shared" si="14"/>
        <v>0</v>
      </c>
      <c r="BV66" s="252">
        <f t="shared" si="15"/>
        <v>0</v>
      </c>
      <c r="BW66" s="252">
        <f t="shared" si="16"/>
        <v>0</v>
      </c>
      <c r="BX66" s="295">
        <f t="shared" si="17"/>
        <v>0</v>
      </c>
      <c r="BY66" s="297">
        <f t="shared" si="18"/>
        <v>0</v>
      </c>
      <c r="BZ66" s="252">
        <f t="shared" si="19"/>
        <v>0</v>
      </c>
      <c r="CA66" s="252">
        <f t="shared" si="20"/>
        <v>0</v>
      </c>
      <c r="CB66" s="252">
        <f t="shared" si="21"/>
        <v>0</v>
      </c>
      <c r="CC66" s="252">
        <f t="shared" si="22"/>
        <v>0</v>
      </c>
      <c r="CD66" s="271">
        <f t="shared" si="23"/>
        <v>0</v>
      </c>
      <c r="CE66" s="297">
        <f t="shared" si="24"/>
        <v>0</v>
      </c>
      <c r="CF66" s="252">
        <f t="shared" si="25"/>
        <v>0</v>
      </c>
      <c r="CG66" s="252">
        <f t="shared" si="26"/>
        <v>0</v>
      </c>
      <c r="CH66" s="252">
        <f t="shared" si="27"/>
        <v>0</v>
      </c>
      <c r="CI66" s="252">
        <f t="shared" si="28"/>
        <v>0</v>
      </c>
      <c r="CJ66" s="271">
        <f t="shared" si="29"/>
        <v>0</v>
      </c>
      <c r="CK66" s="297">
        <f t="shared" si="30"/>
        <v>0</v>
      </c>
      <c r="CL66" s="252">
        <f t="shared" si="31"/>
        <v>0</v>
      </c>
      <c r="CM66" s="252">
        <f t="shared" si="32"/>
        <v>0</v>
      </c>
      <c r="CN66" s="252">
        <f t="shared" si="33"/>
        <v>0</v>
      </c>
      <c r="CO66" s="252">
        <f t="shared" si="34"/>
        <v>0</v>
      </c>
      <c r="CP66" s="271">
        <f t="shared" si="35"/>
        <v>0</v>
      </c>
      <c r="CQ66" s="296">
        <f>IF(AZ66=CQ$2,'Result Entry'!G72,0)</f>
        <v>0</v>
      </c>
      <c r="CR66" s="252">
        <f>IF(AZ66=CR$2,'Result Entry'!G72,0)</f>
        <v>0</v>
      </c>
      <c r="CS66" s="252">
        <f>IF(AZ66=CS$2,'Result Entry'!G72,0)</f>
        <v>0</v>
      </c>
      <c r="CT66" s="252">
        <f>IF(AZ66=CT$2,'Result Entry'!G72,0)</f>
        <v>0</v>
      </c>
      <c r="CU66" s="252">
        <f>IF(AZ66=CU$2,'Result Entry'!G72,0)</f>
        <v>0</v>
      </c>
      <c r="CV66" s="252">
        <f>IF(AZ66=CV$2,'Result Entry'!G72,0)</f>
        <v>0</v>
      </c>
      <c r="CW66" s="531" t="str">
        <f>IF(AND('Result Entry'!ES72="Passed",AZ66=CW$2),'Result Entry'!ER72,IF(AZ66=CW$2,'Result Entry'!ES72,""))</f>
        <v/>
      </c>
      <c r="CX66" s="531" t="str">
        <f>IF(AND('Result Entry'!$ES72="Passed",$AZ66=CX$2),'Result Entry'!$ER72,IF($AZ66=CX$2,'Result Entry'!$ES72,""))</f>
        <v/>
      </c>
      <c r="CY66" s="531" t="str">
        <f>IF(AND('Result Entry'!$ES72="Passed",$AZ66=CY$2),'Result Entry'!$ER72,IF($AZ66=CY$2,'Result Entry'!$ES72,""))</f>
        <v/>
      </c>
      <c r="CZ66" s="531" t="str">
        <f>IF(AND('Result Entry'!$ES72="Passed",$AZ66=CZ$2),'Result Entry'!$ER72,IF($AZ66=CZ$2,'Result Entry'!$ES72,""))</f>
        <v/>
      </c>
      <c r="DA66" s="531" t="str">
        <f>IF(AND('Result Entry'!$ES72="Passed",$AZ66=DA$2),'Result Entry'!$ER72,IF($AZ66=DA$2,'Result Entry'!$ES72,""))</f>
        <v/>
      </c>
      <c r="DB66" s="531" t="str">
        <f>IF(AND('Result Entry'!$ES72="Passed",$AZ66=DB$2),'Result Entry'!$ER72,IF($AZ66=DB$2,'Result Entry'!$ES72,""))</f>
        <v/>
      </c>
    </row>
    <row r="67" spans="51:106" hidden="1">
      <c r="AY67" s="252">
        <f t="shared" si="69"/>
        <v>0</v>
      </c>
      <c r="AZ67" s="252">
        <f>'Result Entry'!F73</f>
        <v>0</v>
      </c>
      <c r="BA67" s="502" t="str">
        <f>'Result Sheet 9'!V71</f>
        <v/>
      </c>
      <c r="BB67" s="502" t="str">
        <f>'Result Sheet 9'!AH71</f>
        <v/>
      </c>
      <c r="BC67" s="502" t="str">
        <f>'Result Sheet 9'!AT71</f>
        <v/>
      </c>
      <c r="BD67" s="502" t="str">
        <f>'Result Sheet 9'!BF71</f>
        <v/>
      </c>
      <c r="BE67" s="502" t="str">
        <f>'Result Sheet 9'!BR71</f>
        <v/>
      </c>
      <c r="BF67" s="295" t="str">
        <f>'Result Sheet 9'!CD71</f>
        <v/>
      </c>
      <c r="BG67" s="297">
        <f t="shared" si="0"/>
        <v>0</v>
      </c>
      <c r="BH67" s="252">
        <f t="shared" si="1"/>
        <v>0</v>
      </c>
      <c r="BI67" s="252">
        <f t="shared" si="2"/>
        <v>0</v>
      </c>
      <c r="BJ67" s="252">
        <f t="shared" si="3"/>
        <v>0</v>
      </c>
      <c r="BK67" s="252">
        <f t="shared" si="4"/>
        <v>0</v>
      </c>
      <c r="BL67" s="295">
        <f t="shared" si="5"/>
        <v>0</v>
      </c>
      <c r="BM67" s="297">
        <f t="shared" si="6"/>
        <v>0</v>
      </c>
      <c r="BN67" s="252">
        <f t="shared" si="7"/>
        <v>0</v>
      </c>
      <c r="BO67" s="252">
        <f t="shared" si="8"/>
        <v>0</v>
      </c>
      <c r="BP67" s="252">
        <f t="shared" si="9"/>
        <v>0</v>
      </c>
      <c r="BQ67" s="252">
        <f t="shared" si="10"/>
        <v>0</v>
      </c>
      <c r="BR67" s="271">
        <f t="shared" si="11"/>
        <v>0</v>
      </c>
      <c r="BS67" s="297">
        <f t="shared" si="12"/>
        <v>0</v>
      </c>
      <c r="BT67" s="252">
        <f t="shared" si="13"/>
        <v>0</v>
      </c>
      <c r="BU67" s="252">
        <f t="shared" si="14"/>
        <v>0</v>
      </c>
      <c r="BV67" s="252">
        <f t="shared" si="15"/>
        <v>0</v>
      </c>
      <c r="BW67" s="252">
        <f t="shared" si="16"/>
        <v>0</v>
      </c>
      <c r="BX67" s="295">
        <f t="shared" si="17"/>
        <v>0</v>
      </c>
      <c r="BY67" s="297">
        <f t="shared" si="18"/>
        <v>0</v>
      </c>
      <c r="BZ67" s="252">
        <f t="shared" si="19"/>
        <v>0</v>
      </c>
      <c r="CA67" s="252">
        <f t="shared" si="20"/>
        <v>0</v>
      </c>
      <c r="CB67" s="252">
        <f t="shared" si="21"/>
        <v>0</v>
      </c>
      <c r="CC67" s="252">
        <f t="shared" si="22"/>
        <v>0</v>
      </c>
      <c r="CD67" s="271">
        <f t="shared" si="23"/>
        <v>0</v>
      </c>
      <c r="CE67" s="297">
        <f t="shared" si="24"/>
        <v>0</v>
      </c>
      <c r="CF67" s="252">
        <f t="shared" si="25"/>
        <v>0</v>
      </c>
      <c r="CG67" s="252">
        <f t="shared" si="26"/>
        <v>0</v>
      </c>
      <c r="CH67" s="252">
        <f t="shared" si="27"/>
        <v>0</v>
      </c>
      <c r="CI67" s="252">
        <f t="shared" si="28"/>
        <v>0</v>
      </c>
      <c r="CJ67" s="271">
        <f t="shared" si="29"/>
        <v>0</v>
      </c>
      <c r="CK67" s="297">
        <f t="shared" si="30"/>
        <v>0</v>
      </c>
      <c r="CL67" s="252">
        <f t="shared" si="31"/>
        <v>0</v>
      </c>
      <c r="CM67" s="252">
        <f t="shared" si="32"/>
        <v>0</v>
      </c>
      <c r="CN67" s="252">
        <f t="shared" si="33"/>
        <v>0</v>
      </c>
      <c r="CO67" s="252">
        <f t="shared" si="34"/>
        <v>0</v>
      </c>
      <c r="CP67" s="271">
        <f t="shared" si="35"/>
        <v>0</v>
      </c>
      <c r="CQ67" s="296">
        <f>IF(AZ67=CQ$2,'Result Entry'!G73,0)</f>
        <v>0</v>
      </c>
      <c r="CR67" s="252">
        <f>IF(AZ67=CR$2,'Result Entry'!G73,0)</f>
        <v>0</v>
      </c>
      <c r="CS67" s="252">
        <f>IF(AZ67=CS$2,'Result Entry'!G73,0)</f>
        <v>0</v>
      </c>
      <c r="CT67" s="252">
        <f>IF(AZ67=CT$2,'Result Entry'!G73,0)</f>
        <v>0</v>
      </c>
      <c r="CU67" s="252">
        <f>IF(AZ67=CU$2,'Result Entry'!G73,0)</f>
        <v>0</v>
      </c>
      <c r="CV67" s="252">
        <f>IF(AZ67=CV$2,'Result Entry'!G73,0)</f>
        <v>0</v>
      </c>
      <c r="CW67" s="531" t="str">
        <f>IF(AND('Result Entry'!ES73="Passed",AZ67=CW$2),'Result Entry'!ER73,IF(AZ67=CW$2,'Result Entry'!ES73,""))</f>
        <v/>
      </c>
      <c r="CX67" s="531" t="str">
        <f>IF(AND('Result Entry'!$ES73="Passed",$AZ67=CX$2),'Result Entry'!$ER73,IF($AZ67=CX$2,'Result Entry'!$ES73,""))</f>
        <v/>
      </c>
      <c r="CY67" s="531" t="str">
        <f>IF(AND('Result Entry'!$ES73="Passed",$AZ67=CY$2),'Result Entry'!$ER73,IF($AZ67=CY$2,'Result Entry'!$ES73,""))</f>
        <v/>
      </c>
      <c r="CZ67" s="531" t="str">
        <f>IF(AND('Result Entry'!$ES73="Passed",$AZ67=CZ$2),'Result Entry'!$ER73,IF($AZ67=CZ$2,'Result Entry'!$ES73,""))</f>
        <v/>
      </c>
      <c r="DA67" s="531" t="str">
        <f>IF(AND('Result Entry'!$ES73="Passed",$AZ67=DA$2),'Result Entry'!$ER73,IF($AZ67=DA$2,'Result Entry'!$ES73,""))</f>
        <v/>
      </c>
      <c r="DB67" s="531" t="str">
        <f>IF(AND('Result Entry'!$ES73="Passed",$AZ67=DB$2),'Result Entry'!$ER73,IF($AZ67=DB$2,'Result Entry'!$ES73,""))</f>
        <v/>
      </c>
    </row>
    <row r="68" spans="51:106" hidden="1">
      <c r="AY68" s="252">
        <f t="shared" si="69"/>
        <v>0</v>
      </c>
      <c r="AZ68" s="252">
        <f>'Result Entry'!F74</f>
        <v>0</v>
      </c>
      <c r="BA68" s="502" t="str">
        <f>'Result Sheet 9'!V72</f>
        <v/>
      </c>
      <c r="BB68" s="502" t="str">
        <f>'Result Sheet 9'!AH72</f>
        <v/>
      </c>
      <c r="BC68" s="502" t="str">
        <f>'Result Sheet 9'!AT72</f>
        <v/>
      </c>
      <c r="BD68" s="502" t="str">
        <f>'Result Sheet 9'!BF72</f>
        <v/>
      </c>
      <c r="BE68" s="502" t="str">
        <f>'Result Sheet 9'!BR72</f>
        <v/>
      </c>
      <c r="BF68" s="295" t="str">
        <f>'Result Sheet 9'!CD72</f>
        <v/>
      </c>
      <c r="BG68" s="297">
        <f t="shared" ref="BG68:BG102" si="71">IF(AZ68=BG$2,BA68,0)</f>
        <v>0</v>
      </c>
      <c r="BH68" s="252">
        <f t="shared" ref="BH68:BH102" si="72">IF(AZ68=BH$2,BA68,0)</f>
        <v>0</v>
      </c>
      <c r="BI68" s="252">
        <f t="shared" ref="BI68:BI102" si="73">IF(AZ68=BI$2,BA68,0)</f>
        <v>0</v>
      </c>
      <c r="BJ68" s="252">
        <f t="shared" ref="BJ68:BJ102" si="74">IF(AZ68=BJ$2,BA68,0)</f>
        <v>0</v>
      </c>
      <c r="BK68" s="252">
        <f t="shared" ref="BK68:BK102" si="75">IF(AZ68=BK$2,BA68,0)</f>
        <v>0</v>
      </c>
      <c r="BL68" s="295">
        <f t="shared" ref="BL68:BL102" si="76">IF(AZ68=BL$2,BA68,0)</f>
        <v>0</v>
      </c>
      <c r="BM68" s="297">
        <f t="shared" ref="BM68:BM102" si="77">IF(AZ68=BM$2,BB68,0)</f>
        <v>0</v>
      </c>
      <c r="BN68" s="252">
        <f t="shared" ref="BN68:BN102" si="78">IF(AZ68=BN$2,BB68,0)</f>
        <v>0</v>
      </c>
      <c r="BO68" s="252">
        <f t="shared" ref="BO68:BO102" si="79">IF(AZ68=BO$2,BB68,0)</f>
        <v>0</v>
      </c>
      <c r="BP68" s="252">
        <f t="shared" ref="BP68:BP102" si="80">IF(AZ68=BP$2,BB68,0)</f>
        <v>0</v>
      </c>
      <c r="BQ68" s="252">
        <f t="shared" ref="BQ68:BQ102" si="81">IF(AZ68=BQ$2,BB68,0)</f>
        <v>0</v>
      </c>
      <c r="BR68" s="271">
        <f t="shared" ref="BR68:BR102" si="82">IF(AZ68=BR$2,BB68,0)</f>
        <v>0</v>
      </c>
      <c r="BS68" s="297">
        <f t="shared" ref="BS68:BS102" si="83">IF(AZ68=BS$2,BC68,0)</f>
        <v>0</v>
      </c>
      <c r="BT68" s="252">
        <f t="shared" ref="BT68:BT102" si="84">IF(AZ68=BT$2,BC68,0)</f>
        <v>0</v>
      </c>
      <c r="BU68" s="252">
        <f t="shared" ref="BU68:BU102" si="85">IF(AZ68=BU$2,BC68,0)</f>
        <v>0</v>
      </c>
      <c r="BV68" s="252">
        <f t="shared" ref="BV68:BV102" si="86">IF(AZ68=BV$2,BC68,0)</f>
        <v>0</v>
      </c>
      <c r="BW68" s="252">
        <f t="shared" ref="BW68:BW102" si="87">IF(AZ68=BW$2,BC68,0)</f>
        <v>0</v>
      </c>
      <c r="BX68" s="295">
        <f t="shared" ref="BX68:BX102" si="88">IF(AZ68=BX$2,BC68,0)</f>
        <v>0</v>
      </c>
      <c r="BY68" s="297">
        <f t="shared" ref="BY68:BY102" si="89">IF(AZ68=BY$2,BD68,0)</f>
        <v>0</v>
      </c>
      <c r="BZ68" s="252">
        <f t="shared" ref="BZ68:BZ102" si="90">IF(AZ68=BZ$2,BD68,0)</f>
        <v>0</v>
      </c>
      <c r="CA68" s="252">
        <f t="shared" ref="CA68:CA102" si="91">IF(AZ68=CA$2,BD68,0)</f>
        <v>0</v>
      </c>
      <c r="CB68" s="252">
        <f t="shared" ref="CB68:CB102" si="92">IF(AZ68=CB$2,BD68,0)</f>
        <v>0</v>
      </c>
      <c r="CC68" s="252">
        <f t="shared" ref="CC68:CC102" si="93">IF(AZ68=CC$2,BD68,0)</f>
        <v>0</v>
      </c>
      <c r="CD68" s="271">
        <f t="shared" ref="CD68:CD102" si="94">IF(AZ68=CD$2,BD68,0)</f>
        <v>0</v>
      </c>
      <c r="CE68" s="297">
        <f t="shared" ref="CE68:CE102" si="95">IF(AZ68=CE$2,BE68,0)</f>
        <v>0</v>
      </c>
      <c r="CF68" s="252">
        <f t="shared" ref="CF68:CF102" si="96">IF(AZ68=CF$2,BE68,0)</f>
        <v>0</v>
      </c>
      <c r="CG68" s="252">
        <f t="shared" ref="CG68:CG102" si="97">IF(AZ68=CG$2,BE68,0)</f>
        <v>0</v>
      </c>
      <c r="CH68" s="252">
        <f t="shared" ref="CH68:CH102" si="98">IF(AZ68=CH$2,BE68,0)</f>
        <v>0</v>
      </c>
      <c r="CI68" s="252">
        <f t="shared" ref="CI68:CI102" si="99">IF(AZ68=CI$2,BE68,0)</f>
        <v>0</v>
      </c>
      <c r="CJ68" s="271">
        <f t="shared" ref="CJ68:CJ102" si="100">IF(AZ68=CJ$2,BE68,0)</f>
        <v>0</v>
      </c>
      <c r="CK68" s="297">
        <f t="shared" ref="CK68:CK102" si="101">IF(AZ68=CK$2,BF68,0)</f>
        <v>0</v>
      </c>
      <c r="CL68" s="252">
        <f t="shared" ref="CL68:CL102" si="102">IF(AZ68=CL$2,BF68,0)</f>
        <v>0</v>
      </c>
      <c r="CM68" s="252">
        <f t="shared" ref="CM68:CM102" si="103">IF(AZ68=CM$2,BF68,0)</f>
        <v>0</v>
      </c>
      <c r="CN68" s="252">
        <f t="shared" ref="CN68:CN102" si="104">IF(AZ68=CN$2,BF68,0)</f>
        <v>0</v>
      </c>
      <c r="CO68" s="252">
        <f t="shared" ref="CO68:CO102" si="105">IF(AZ68=CO$2,BF68,0)</f>
        <v>0</v>
      </c>
      <c r="CP68" s="271">
        <f t="shared" ref="CP68:CP102" si="106">IF(AZ68=CP$2,BF68,0)</f>
        <v>0</v>
      </c>
      <c r="CQ68" s="296">
        <f>IF(AZ68=CQ$2,'Result Entry'!G74,0)</f>
        <v>0</v>
      </c>
      <c r="CR68" s="252">
        <f>IF(AZ68=CR$2,'Result Entry'!G74,0)</f>
        <v>0</v>
      </c>
      <c r="CS68" s="252">
        <f>IF(AZ68=CS$2,'Result Entry'!G74,0)</f>
        <v>0</v>
      </c>
      <c r="CT68" s="252">
        <f>IF(AZ68=CT$2,'Result Entry'!G74,0)</f>
        <v>0</v>
      </c>
      <c r="CU68" s="252">
        <f>IF(AZ68=CU$2,'Result Entry'!G74,0)</f>
        <v>0</v>
      </c>
      <c r="CV68" s="252">
        <f>IF(AZ68=CV$2,'Result Entry'!G74,0)</f>
        <v>0</v>
      </c>
      <c r="CW68" s="531" t="str">
        <f>IF(AND('Result Entry'!ES74="Passed",AZ68=CW$2),'Result Entry'!ER74,IF(AZ68=CW$2,'Result Entry'!ES74,""))</f>
        <v/>
      </c>
      <c r="CX68" s="531" t="str">
        <f>IF(AND('Result Entry'!$ES74="Passed",$AZ68=CX$2),'Result Entry'!$ER74,IF($AZ68=CX$2,'Result Entry'!$ES74,""))</f>
        <v/>
      </c>
      <c r="CY68" s="531" t="str">
        <f>IF(AND('Result Entry'!$ES74="Passed",$AZ68=CY$2),'Result Entry'!$ER74,IF($AZ68=CY$2,'Result Entry'!$ES74,""))</f>
        <v/>
      </c>
      <c r="CZ68" s="531" t="str">
        <f>IF(AND('Result Entry'!$ES74="Passed",$AZ68=CZ$2),'Result Entry'!$ER74,IF($AZ68=CZ$2,'Result Entry'!$ES74,""))</f>
        <v/>
      </c>
      <c r="DA68" s="531" t="str">
        <f>IF(AND('Result Entry'!$ES74="Passed",$AZ68=DA$2),'Result Entry'!$ER74,IF($AZ68=DA$2,'Result Entry'!$ES74,""))</f>
        <v/>
      </c>
      <c r="DB68" s="531" t="str">
        <f>IF(AND('Result Entry'!$ES74="Passed",$AZ68=DB$2),'Result Entry'!$ER74,IF($AZ68=DB$2,'Result Entry'!$ES74,""))</f>
        <v/>
      </c>
    </row>
    <row r="69" spans="51:106" hidden="1">
      <c r="AY69" s="252">
        <f t="shared" si="69"/>
        <v>0</v>
      </c>
      <c r="AZ69" s="252">
        <f>'Result Entry'!F75</f>
        <v>0</v>
      </c>
      <c r="BA69" s="502" t="str">
        <f>'Result Sheet 9'!V73</f>
        <v/>
      </c>
      <c r="BB69" s="502" t="str">
        <f>'Result Sheet 9'!AH73</f>
        <v/>
      </c>
      <c r="BC69" s="502" t="str">
        <f>'Result Sheet 9'!AT73</f>
        <v/>
      </c>
      <c r="BD69" s="502" t="str">
        <f>'Result Sheet 9'!BF73</f>
        <v/>
      </c>
      <c r="BE69" s="502" t="str">
        <f>'Result Sheet 9'!BR73</f>
        <v/>
      </c>
      <c r="BF69" s="295" t="str">
        <f>'Result Sheet 9'!CD73</f>
        <v/>
      </c>
      <c r="BG69" s="297">
        <f t="shared" si="71"/>
        <v>0</v>
      </c>
      <c r="BH69" s="252">
        <f t="shared" si="72"/>
        <v>0</v>
      </c>
      <c r="BI69" s="252">
        <f t="shared" si="73"/>
        <v>0</v>
      </c>
      <c r="BJ69" s="252">
        <f t="shared" si="74"/>
        <v>0</v>
      </c>
      <c r="BK69" s="252">
        <f t="shared" si="75"/>
        <v>0</v>
      </c>
      <c r="BL69" s="295">
        <f t="shared" si="76"/>
        <v>0</v>
      </c>
      <c r="BM69" s="297">
        <f t="shared" si="77"/>
        <v>0</v>
      </c>
      <c r="BN69" s="252">
        <f t="shared" si="78"/>
        <v>0</v>
      </c>
      <c r="BO69" s="252">
        <f t="shared" si="79"/>
        <v>0</v>
      </c>
      <c r="BP69" s="252">
        <f t="shared" si="80"/>
        <v>0</v>
      </c>
      <c r="BQ69" s="252">
        <f t="shared" si="81"/>
        <v>0</v>
      </c>
      <c r="BR69" s="271">
        <f t="shared" si="82"/>
        <v>0</v>
      </c>
      <c r="BS69" s="297">
        <f t="shared" si="83"/>
        <v>0</v>
      </c>
      <c r="BT69" s="252">
        <f t="shared" si="84"/>
        <v>0</v>
      </c>
      <c r="BU69" s="252">
        <f t="shared" si="85"/>
        <v>0</v>
      </c>
      <c r="BV69" s="252">
        <f t="shared" si="86"/>
        <v>0</v>
      </c>
      <c r="BW69" s="252">
        <f t="shared" si="87"/>
        <v>0</v>
      </c>
      <c r="BX69" s="295">
        <f t="shared" si="88"/>
        <v>0</v>
      </c>
      <c r="BY69" s="297">
        <f t="shared" si="89"/>
        <v>0</v>
      </c>
      <c r="BZ69" s="252">
        <f t="shared" si="90"/>
        <v>0</v>
      </c>
      <c r="CA69" s="252">
        <f t="shared" si="91"/>
        <v>0</v>
      </c>
      <c r="CB69" s="252">
        <f t="shared" si="92"/>
        <v>0</v>
      </c>
      <c r="CC69" s="252">
        <f t="shared" si="93"/>
        <v>0</v>
      </c>
      <c r="CD69" s="271">
        <f t="shared" si="94"/>
        <v>0</v>
      </c>
      <c r="CE69" s="297">
        <f t="shared" si="95"/>
        <v>0</v>
      </c>
      <c r="CF69" s="252">
        <f t="shared" si="96"/>
        <v>0</v>
      </c>
      <c r="CG69" s="252">
        <f t="shared" si="97"/>
        <v>0</v>
      </c>
      <c r="CH69" s="252">
        <f t="shared" si="98"/>
        <v>0</v>
      </c>
      <c r="CI69" s="252">
        <f t="shared" si="99"/>
        <v>0</v>
      </c>
      <c r="CJ69" s="271">
        <f t="shared" si="100"/>
        <v>0</v>
      </c>
      <c r="CK69" s="297">
        <f t="shared" si="101"/>
        <v>0</v>
      </c>
      <c r="CL69" s="252">
        <f t="shared" si="102"/>
        <v>0</v>
      </c>
      <c r="CM69" s="252">
        <f t="shared" si="103"/>
        <v>0</v>
      </c>
      <c r="CN69" s="252">
        <f t="shared" si="104"/>
        <v>0</v>
      </c>
      <c r="CO69" s="252">
        <f t="shared" si="105"/>
        <v>0</v>
      </c>
      <c r="CP69" s="271">
        <f t="shared" si="106"/>
        <v>0</v>
      </c>
      <c r="CQ69" s="296">
        <f>IF(AZ69=CQ$2,'Result Entry'!G75,0)</f>
        <v>0</v>
      </c>
      <c r="CR69" s="252">
        <f>IF(AZ69=CR$2,'Result Entry'!G75,0)</f>
        <v>0</v>
      </c>
      <c r="CS69" s="252">
        <f>IF(AZ69=CS$2,'Result Entry'!G75,0)</f>
        <v>0</v>
      </c>
      <c r="CT69" s="252">
        <f>IF(AZ69=CT$2,'Result Entry'!G75,0)</f>
        <v>0</v>
      </c>
      <c r="CU69" s="252">
        <f>IF(AZ69=CU$2,'Result Entry'!G75,0)</f>
        <v>0</v>
      </c>
      <c r="CV69" s="252">
        <f>IF(AZ69=CV$2,'Result Entry'!G75,0)</f>
        <v>0</v>
      </c>
      <c r="CW69" s="531" t="str">
        <f>IF(AND('Result Entry'!ES75="Passed",AZ69=CW$2),'Result Entry'!ER75,IF(AZ69=CW$2,'Result Entry'!ES75,""))</f>
        <v/>
      </c>
      <c r="CX69" s="531" t="str">
        <f>IF(AND('Result Entry'!$ES75="Passed",$AZ69=CX$2),'Result Entry'!$ER75,IF($AZ69=CX$2,'Result Entry'!$ES75,""))</f>
        <v/>
      </c>
      <c r="CY69" s="531" t="str">
        <f>IF(AND('Result Entry'!$ES75="Passed",$AZ69=CY$2),'Result Entry'!$ER75,IF($AZ69=CY$2,'Result Entry'!$ES75,""))</f>
        <v/>
      </c>
      <c r="CZ69" s="531" t="str">
        <f>IF(AND('Result Entry'!$ES75="Passed",$AZ69=CZ$2),'Result Entry'!$ER75,IF($AZ69=CZ$2,'Result Entry'!$ES75,""))</f>
        <v/>
      </c>
      <c r="DA69" s="531" t="str">
        <f>IF(AND('Result Entry'!$ES75="Passed",$AZ69=DA$2),'Result Entry'!$ER75,IF($AZ69=DA$2,'Result Entry'!$ES75,""))</f>
        <v/>
      </c>
      <c r="DB69" s="531" t="str">
        <f>IF(AND('Result Entry'!$ES75="Passed",$AZ69=DB$2),'Result Entry'!$ER75,IF($AZ69=DB$2,'Result Entry'!$ES75,""))</f>
        <v/>
      </c>
    </row>
    <row r="70" spans="51:106" hidden="1">
      <c r="AY70" s="252">
        <f t="shared" si="69"/>
        <v>0</v>
      </c>
      <c r="AZ70" s="252">
        <f>'Result Entry'!F76</f>
        <v>0</v>
      </c>
      <c r="BA70" s="502" t="str">
        <f>'Result Sheet 9'!V74</f>
        <v/>
      </c>
      <c r="BB70" s="502" t="str">
        <f>'Result Sheet 9'!AH74</f>
        <v/>
      </c>
      <c r="BC70" s="502" t="str">
        <f>'Result Sheet 9'!AT74</f>
        <v/>
      </c>
      <c r="BD70" s="502" t="str">
        <f>'Result Sheet 9'!BF74</f>
        <v/>
      </c>
      <c r="BE70" s="502" t="str">
        <f>'Result Sheet 9'!BR74</f>
        <v/>
      </c>
      <c r="BF70" s="295" t="str">
        <f>'Result Sheet 9'!CD74</f>
        <v/>
      </c>
      <c r="BG70" s="297">
        <f t="shared" si="71"/>
        <v>0</v>
      </c>
      <c r="BH70" s="252">
        <f t="shared" si="72"/>
        <v>0</v>
      </c>
      <c r="BI70" s="252">
        <f t="shared" si="73"/>
        <v>0</v>
      </c>
      <c r="BJ70" s="252">
        <f t="shared" si="74"/>
        <v>0</v>
      </c>
      <c r="BK70" s="252">
        <f t="shared" si="75"/>
        <v>0</v>
      </c>
      <c r="BL70" s="295">
        <f t="shared" si="76"/>
        <v>0</v>
      </c>
      <c r="BM70" s="297">
        <f t="shared" si="77"/>
        <v>0</v>
      </c>
      <c r="BN70" s="252">
        <f t="shared" si="78"/>
        <v>0</v>
      </c>
      <c r="BO70" s="252">
        <f t="shared" si="79"/>
        <v>0</v>
      </c>
      <c r="BP70" s="252">
        <f t="shared" si="80"/>
        <v>0</v>
      </c>
      <c r="BQ70" s="252">
        <f t="shared" si="81"/>
        <v>0</v>
      </c>
      <c r="BR70" s="271">
        <f t="shared" si="82"/>
        <v>0</v>
      </c>
      <c r="BS70" s="297">
        <f t="shared" si="83"/>
        <v>0</v>
      </c>
      <c r="BT70" s="252">
        <f t="shared" si="84"/>
        <v>0</v>
      </c>
      <c r="BU70" s="252">
        <f t="shared" si="85"/>
        <v>0</v>
      </c>
      <c r="BV70" s="252">
        <f t="shared" si="86"/>
        <v>0</v>
      </c>
      <c r="BW70" s="252">
        <f t="shared" si="87"/>
        <v>0</v>
      </c>
      <c r="BX70" s="295">
        <f t="shared" si="88"/>
        <v>0</v>
      </c>
      <c r="BY70" s="297">
        <f t="shared" si="89"/>
        <v>0</v>
      </c>
      <c r="BZ70" s="252">
        <f t="shared" si="90"/>
        <v>0</v>
      </c>
      <c r="CA70" s="252">
        <f t="shared" si="91"/>
        <v>0</v>
      </c>
      <c r="CB70" s="252">
        <f t="shared" si="92"/>
        <v>0</v>
      </c>
      <c r="CC70" s="252">
        <f t="shared" si="93"/>
        <v>0</v>
      </c>
      <c r="CD70" s="271">
        <f t="shared" si="94"/>
        <v>0</v>
      </c>
      <c r="CE70" s="297">
        <f t="shared" si="95"/>
        <v>0</v>
      </c>
      <c r="CF70" s="252">
        <f t="shared" si="96"/>
        <v>0</v>
      </c>
      <c r="CG70" s="252">
        <f t="shared" si="97"/>
        <v>0</v>
      </c>
      <c r="CH70" s="252">
        <f t="shared" si="98"/>
        <v>0</v>
      </c>
      <c r="CI70" s="252">
        <f t="shared" si="99"/>
        <v>0</v>
      </c>
      <c r="CJ70" s="271">
        <f t="shared" si="100"/>
        <v>0</v>
      </c>
      <c r="CK70" s="297">
        <f t="shared" si="101"/>
        <v>0</v>
      </c>
      <c r="CL70" s="252">
        <f t="shared" si="102"/>
        <v>0</v>
      </c>
      <c r="CM70" s="252">
        <f t="shared" si="103"/>
        <v>0</v>
      </c>
      <c r="CN70" s="252">
        <f t="shared" si="104"/>
        <v>0</v>
      </c>
      <c r="CO70" s="252">
        <f t="shared" si="105"/>
        <v>0</v>
      </c>
      <c r="CP70" s="271">
        <f t="shared" si="106"/>
        <v>0</v>
      </c>
      <c r="CQ70" s="296">
        <f>IF(AZ70=CQ$2,'Result Entry'!G76,0)</f>
        <v>0</v>
      </c>
      <c r="CR70" s="252">
        <f>IF(AZ70=CR$2,'Result Entry'!G76,0)</f>
        <v>0</v>
      </c>
      <c r="CS70" s="252">
        <f>IF(AZ70=CS$2,'Result Entry'!G76,0)</f>
        <v>0</v>
      </c>
      <c r="CT70" s="252">
        <f>IF(AZ70=CT$2,'Result Entry'!G76,0)</f>
        <v>0</v>
      </c>
      <c r="CU70" s="252">
        <f>IF(AZ70=CU$2,'Result Entry'!G76,0)</f>
        <v>0</v>
      </c>
      <c r="CV70" s="252">
        <f>IF(AZ70=CV$2,'Result Entry'!G76,0)</f>
        <v>0</v>
      </c>
      <c r="CW70" s="531" t="str">
        <f>IF(AND('Result Entry'!ES76="Passed",AZ70=CW$2),'Result Entry'!ER76,IF(AZ70=CW$2,'Result Entry'!ES76,""))</f>
        <v/>
      </c>
      <c r="CX70" s="531" t="str">
        <f>IF(AND('Result Entry'!$ES76="Passed",$AZ70=CX$2),'Result Entry'!$ER76,IF($AZ70=CX$2,'Result Entry'!$ES76,""))</f>
        <v/>
      </c>
      <c r="CY70" s="531" t="str">
        <f>IF(AND('Result Entry'!$ES76="Passed",$AZ70=CY$2),'Result Entry'!$ER76,IF($AZ70=CY$2,'Result Entry'!$ES76,""))</f>
        <v/>
      </c>
      <c r="CZ70" s="531" t="str">
        <f>IF(AND('Result Entry'!$ES76="Passed",$AZ70=CZ$2),'Result Entry'!$ER76,IF($AZ70=CZ$2,'Result Entry'!$ES76,""))</f>
        <v/>
      </c>
      <c r="DA70" s="531" t="str">
        <f>IF(AND('Result Entry'!$ES76="Passed",$AZ70=DA$2),'Result Entry'!$ER76,IF($AZ70=DA$2,'Result Entry'!$ES76,""))</f>
        <v/>
      </c>
      <c r="DB70" s="531" t="str">
        <f>IF(AND('Result Entry'!$ES76="Passed",$AZ70=DB$2),'Result Entry'!$ER76,IF($AZ70=DB$2,'Result Entry'!$ES76,""))</f>
        <v/>
      </c>
    </row>
    <row r="71" spans="51:106" hidden="1">
      <c r="AY71" s="252">
        <f t="shared" si="69"/>
        <v>0</v>
      </c>
      <c r="AZ71" s="252">
        <f>'Result Entry'!F77</f>
        <v>0</v>
      </c>
      <c r="BA71" s="502" t="str">
        <f>'Result Sheet 9'!V75</f>
        <v/>
      </c>
      <c r="BB71" s="502" t="str">
        <f>'Result Sheet 9'!AH75</f>
        <v/>
      </c>
      <c r="BC71" s="502" t="str">
        <f>'Result Sheet 9'!AT75</f>
        <v/>
      </c>
      <c r="BD71" s="502" t="str">
        <f>'Result Sheet 9'!BF75</f>
        <v/>
      </c>
      <c r="BE71" s="502" t="str">
        <f>'Result Sheet 9'!BR75</f>
        <v/>
      </c>
      <c r="BF71" s="295" t="str">
        <f>'Result Sheet 9'!CD75</f>
        <v/>
      </c>
      <c r="BG71" s="297">
        <f t="shared" si="71"/>
        <v>0</v>
      </c>
      <c r="BH71" s="252">
        <f t="shared" si="72"/>
        <v>0</v>
      </c>
      <c r="BI71" s="252">
        <f t="shared" si="73"/>
        <v>0</v>
      </c>
      <c r="BJ71" s="252">
        <f t="shared" si="74"/>
        <v>0</v>
      </c>
      <c r="BK71" s="252">
        <f t="shared" si="75"/>
        <v>0</v>
      </c>
      <c r="BL71" s="295">
        <f t="shared" si="76"/>
        <v>0</v>
      </c>
      <c r="BM71" s="297">
        <f t="shared" si="77"/>
        <v>0</v>
      </c>
      <c r="BN71" s="252">
        <f t="shared" si="78"/>
        <v>0</v>
      </c>
      <c r="BO71" s="252">
        <f t="shared" si="79"/>
        <v>0</v>
      </c>
      <c r="BP71" s="252">
        <f t="shared" si="80"/>
        <v>0</v>
      </c>
      <c r="BQ71" s="252">
        <f t="shared" si="81"/>
        <v>0</v>
      </c>
      <c r="BR71" s="271">
        <f t="shared" si="82"/>
        <v>0</v>
      </c>
      <c r="BS71" s="297">
        <f t="shared" si="83"/>
        <v>0</v>
      </c>
      <c r="BT71" s="252">
        <f t="shared" si="84"/>
        <v>0</v>
      </c>
      <c r="BU71" s="252">
        <f t="shared" si="85"/>
        <v>0</v>
      </c>
      <c r="BV71" s="252">
        <f t="shared" si="86"/>
        <v>0</v>
      </c>
      <c r="BW71" s="252">
        <f t="shared" si="87"/>
        <v>0</v>
      </c>
      <c r="BX71" s="295">
        <f t="shared" si="88"/>
        <v>0</v>
      </c>
      <c r="BY71" s="297">
        <f t="shared" si="89"/>
        <v>0</v>
      </c>
      <c r="BZ71" s="252">
        <f t="shared" si="90"/>
        <v>0</v>
      </c>
      <c r="CA71" s="252">
        <f t="shared" si="91"/>
        <v>0</v>
      </c>
      <c r="CB71" s="252">
        <f t="shared" si="92"/>
        <v>0</v>
      </c>
      <c r="CC71" s="252">
        <f t="shared" si="93"/>
        <v>0</v>
      </c>
      <c r="CD71" s="271">
        <f t="shared" si="94"/>
        <v>0</v>
      </c>
      <c r="CE71" s="297">
        <f t="shared" si="95"/>
        <v>0</v>
      </c>
      <c r="CF71" s="252">
        <f t="shared" si="96"/>
        <v>0</v>
      </c>
      <c r="CG71" s="252">
        <f t="shared" si="97"/>
        <v>0</v>
      </c>
      <c r="CH71" s="252">
        <f t="shared" si="98"/>
        <v>0</v>
      </c>
      <c r="CI71" s="252">
        <f t="shared" si="99"/>
        <v>0</v>
      </c>
      <c r="CJ71" s="271">
        <f t="shared" si="100"/>
        <v>0</v>
      </c>
      <c r="CK71" s="297">
        <f t="shared" si="101"/>
        <v>0</v>
      </c>
      <c r="CL71" s="252">
        <f t="shared" si="102"/>
        <v>0</v>
      </c>
      <c r="CM71" s="252">
        <f t="shared" si="103"/>
        <v>0</v>
      </c>
      <c r="CN71" s="252">
        <f t="shared" si="104"/>
        <v>0</v>
      </c>
      <c r="CO71" s="252">
        <f t="shared" si="105"/>
        <v>0</v>
      </c>
      <c r="CP71" s="271">
        <f t="shared" si="106"/>
        <v>0</v>
      </c>
      <c r="CQ71" s="296">
        <f>IF(AZ71=CQ$2,'Result Entry'!G77,0)</f>
        <v>0</v>
      </c>
      <c r="CR71" s="252">
        <f>IF(AZ71=CR$2,'Result Entry'!G77,0)</f>
        <v>0</v>
      </c>
      <c r="CS71" s="252">
        <f>IF(AZ71=CS$2,'Result Entry'!G77,0)</f>
        <v>0</v>
      </c>
      <c r="CT71" s="252">
        <f>IF(AZ71=CT$2,'Result Entry'!G77,0)</f>
        <v>0</v>
      </c>
      <c r="CU71" s="252">
        <f>IF(AZ71=CU$2,'Result Entry'!G77,0)</f>
        <v>0</v>
      </c>
      <c r="CV71" s="252">
        <f>IF(AZ71=CV$2,'Result Entry'!G77,0)</f>
        <v>0</v>
      </c>
      <c r="CW71" s="531" t="str">
        <f>IF(AND('Result Entry'!ES77="Passed",AZ71=CW$2),'Result Entry'!ER77,IF(AZ71=CW$2,'Result Entry'!ES77,""))</f>
        <v/>
      </c>
      <c r="CX71" s="531" t="str">
        <f>IF(AND('Result Entry'!$ES77="Passed",$AZ71=CX$2),'Result Entry'!$ER77,IF($AZ71=CX$2,'Result Entry'!$ES77,""))</f>
        <v/>
      </c>
      <c r="CY71" s="531" t="str">
        <f>IF(AND('Result Entry'!$ES77="Passed",$AZ71=CY$2),'Result Entry'!$ER77,IF($AZ71=CY$2,'Result Entry'!$ES77,""))</f>
        <v/>
      </c>
      <c r="CZ71" s="531" t="str">
        <f>IF(AND('Result Entry'!$ES77="Passed",$AZ71=CZ$2),'Result Entry'!$ER77,IF($AZ71=CZ$2,'Result Entry'!$ES77,""))</f>
        <v/>
      </c>
      <c r="DA71" s="531" t="str">
        <f>IF(AND('Result Entry'!$ES77="Passed",$AZ71=DA$2),'Result Entry'!$ER77,IF($AZ71=DA$2,'Result Entry'!$ES77,""))</f>
        <v/>
      </c>
      <c r="DB71" s="531" t="str">
        <f>IF(AND('Result Entry'!$ES77="Passed",$AZ71=DB$2),'Result Entry'!$ER77,IF($AZ71=DB$2,'Result Entry'!$ES77,""))</f>
        <v/>
      </c>
    </row>
    <row r="72" spans="51:106" hidden="1">
      <c r="AY72" s="252">
        <f t="shared" si="69"/>
        <v>0</v>
      </c>
      <c r="AZ72" s="252">
        <f>'Result Entry'!F78</f>
        <v>0</v>
      </c>
      <c r="BA72" s="502" t="str">
        <f>'Result Sheet 9'!V76</f>
        <v/>
      </c>
      <c r="BB72" s="502" t="str">
        <f>'Result Sheet 9'!AH76</f>
        <v/>
      </c>
      <c r="BC72" s="502" t="str">
        <f>'Result Sheet 9'!AT76</f>
        <v/>
      </c>
      <c r="BD72" s="502" t="str">
        <f>'Result Sheet 9'!BF76</f>
        <v/>
      </c>
      <c r="BE72" s="502" t="str">
        <f>'Result Sheet 9'!BR76</f>
        <v/>
      </c>
      <c r="BF72" s="295" t="str">
        <f>'Result Sheet 9'!CD76</f>
        <v/>
      </c>
      <c r="BG72" s="297">
        <f t="shared" si="71"/>
        <v>0</v>
      </c>
      <c r="BH72" s="252">
        <f t="shared" si="72"/>
        <v>0</v>
      </c>
      <c r="BI72" s="252">
        <f t="shared" si="73"/>
        <v>0</v>
      </c>
      <c r="BJ72" s="252">
        <f t="shared" si="74"/>
        <v>0</v>
      </c>
      <c r="BK72" s="252">
        <f t="shared" si="75"/>
        <v>0</v>
      </c>
      <c r="BL72" s="295">
        <f t="shared" si="76"/>
        <v>0</v>
      </c>
      <c r="BM72" s="297">
        <f t="shared" si="77"/>
        <v>0</v>
      </c>
      <c r="BN72" s="252">
        <f t="shared" si="78"/>
        <v>0</v>
      </c>
      <c r="BO72" s="252">
        <f t="shared" si="79"/>
        <v>0</v>
      </c>
      <c r="BP72" s="252">
        <f t="shared" si="80"/>
        <v>0</v>
      </c>
      <c r="BQ72" s="252">
        <f t="shared" si="81"/>
        <v>0</v>
      </c>
      <c r="BR72" s="271">
        <f t="shared" si="82"/>
        <v>0</v>
      </c>
      <c r="BS72" s="297">
        <f t="shared" si="83"/>
        <v>0</v>
      </c>
      <c r="BT72" s="252">
        <f t="shared" si="84"/>
        <v>0</v>
      </c>
      <c r="BU72" s="252">
        <f t="shared" si="85"/>
        <v>0</v>
      </c>
      <c r="BV72" s="252">
        <f t="shared" si="86"/>
        <v>0</v>
      </c>
      <c r="BW72" s="252">
        <f t="shared" si="87"/>
        <v>0</v>
      </c>
      <c r="BX72" s="295">
        <f t="shared" si="88"/>
        <v>0</v>
      </c>
      <c r="BY72" s="297">
        <f t="shared" si="89"/>
        <v>0</v>
      </c>
      <c r="BZ72" s="252">
        <f t="shared" si="90"/>
        <v>0</v>
      </c>
      <c r="CA72" s="252">
        <f t="shared" si="91"/>
        <v>0</v>
      </c>
      <c r="CB72" s="252">
        <f t="shared" si="92"/>
        <v>0</v>
      </c>
      <c r="CC72" s="252">
        <f t="shared" si="93"/>
        <v>0</v>
      </c>
      <c r="CD72" s="271">
        <f t="shared" si="94"/>
        <v>0</v>
      </c>
      <c r="CE72" s="297">
        <f t="shared" si="95"/>
        <v>0</v>
      </c>
      <c r="CF72" s="252">
        <f t="shared" si="96"/>
        <v>0</v>
      </c>
      <c r="CG72" s="252">
        <f t="shared" si="97"/>
        <v>0</v>
      </c>
      <c r="CH72" s="252">
        <f t="shared" si="98"/>
        <v>0</v>
      </c>
      <c r="CI72" s="252">
        <f t="shared" si="99"/>
        <v>0</v>
      </c>
      <c r="CJ72" s="271">
        <f t="shared" si="100"/>
        <v>0</v>
      </c>
      <c r="CK72" s="297">
        <f t="shared" si="101"/>
        <v>0</v>
      </c>
      <c r="CL72" s="252">
        <f t="shared" si="102"/>
        <v>0</v>
      </c>
      <c r="CM72" s="252">
        <f t="shared" si="103"/>
        <v>0</v>
      </c>
      <c r="CN72" s="252">
        <f t="shared" si="104"/>
        <v>0</v>
      </c>
      <c r="CO72" s="252">
        <f t="shared" si="105"/>
        <v>0</v>
      </c>
      <c r="CP72" s="271">
        <f t="shared" si="106"/>
        <v>0</v>
      </c>
      <c r="CQ72" s="296">
        <f>IF(AZ72=CQ$2,'Result Entry'!G78,0)</f>
        <v>0</v>
      </c>
      <c r="CR72" s="252">
        <f>IF(AZ72=CR$2,'Result Entry'!G78,0)</f>
        <v>0</v>
      </c>
      <c r="CS72" s="252">
        <f>IF(AZ72=CS$2,'Result Entry'!G78,0)</f>
        <v>0</v>
      </c>
      <c r="CT72" s="252">
        <f>IF(AZ72=CT$2,'Result Entry'!G78,0)</f>
        <v>0</v>
      </c>
      <c r="CU72" s="252">
        <f>IF(AZ72=CU$2,'Result Entry'!G78,0)</f>
        <v>0</v>
      </c>
      <c r="CV72" s="252">
        <f>IF(AZ72=CV$2,'Result Entry'!G78,0)</f>
        <v>0</v>
      </c>
      <c r="CW72" s="531" t="str">
        <f>IF(AND('Result Entry'!ES78="Passed",AZ72=CW$2),'Result Entry'!ER78,IF(AZ72=CW$2,'Result Entry'!ES78,""))</f>
        <v/>
      </c>
      <c r="CX72" s="531" t="str">
        <f>IF(AND('Result Entry'!$ES78="Passed",$AZ72=CX$2),'Result Entry'!$ER78,IF($AZ72=CX$2,'Result Entry'!$ES78,""))</f>
        <v/>
      </c>
      <c r="CY72" s="531" t="str">
        <f>IF(AND('Result Entry'!$ES78="Passed",$AZ72=CY$2),'Result Entry'!$ER78,IF($AZ72=CY$2,'Result Entry'!$ES78,""))</f>
        <v/>
      </c>
      <c r="CZ72" s="531" t="str">
        <f>IF(AND('Result Entry'!$ES78="Passed",$AZ72=CZ$2),'Result Entry'!$ER78,IF($AZ72=CZ$2,'Result Entry'!$ES78,""))</f>
        <v/>
      </c>
      <c r="DA72" s="531" t="str">
        <f>IF(AND('Result Entry'!$ES78="Passed",$AZ72=DA$2),'Result Entry'!$ER78,IF($AZ72=DA$2,'Result Entry'!$ES78,""))</f>
        <v/>
      </c>
      <c r="DB72" s="531" t="str">
        <f>IF(AND('Result Entry'!$ES78="Passed",$AZ72=DB$2),'Result Entry'!$ER78,IF($AZ72=DB$2,'Result Entry'!$ES78,""))</f>
        <v/>
      </c>
    </row>
    <row r="73" spans="51:106" hidden="1">
      <c r="AY73" s="252">
        <f t="shared" si="69"/>
        <v>0</v>
      </c>
      <c r="AZ73" s="252">
        <f>'Result Entry'!F79</f>
        <v>0</v>
      </c>
      <c r="BA73" s="502" t="str">
        <f>'Result Sheet 9'!V77</f>
        <v/>
      </c>
      <c r="BB73" s="502" t="str">
        <f>'Result Sheet 9'!AH77</f>
        <v/>
      </c>
      <c r="BC73" s="502" t="str">
        <f>'Result Sheet 9'!AT77</f>
        <v/>
      </c>
      <c r="BD73" s="502" t="str">
        <f>'Result Sheet 9'!BF77</f>
        <v/>
      </c>
      <c r="BE73" s="502" t="str">
        <f>'Result Sheet 9'!BR77</f>
        <v/>
      </c>
      <c r="BF73" s="295" t="str">
        <f>'Result Sheet 9'!CD77</f>
        <v/>
      </c>
      <c r="BG73" s="297">
        <f t="shared" si="71"/>
        <v>0</v>
      </c>
      <c r="BH73" s="252">
        <f t="shared" si="72"/>
        <v>0</v>
      </c>
      <c r="BI73" s="252">
        <f t="shared" si="73"/>
        <v>0</v>
      </c>
      <c r="BJ73" s="252">
        <f t="shared" si="74"/>
        <v>0</v>
      </c>
      <c r="BK73" s="252">
        <f t="shared" si="75"/>
        <v>0</v>
      </c>
      <c r="BL73" s="295">
        <f t="shared" si="76"/>
        <v>0</v>
      </c>
      <c r="BM73" s="297">
        <f t="shared" si="77"/>
        <v>0</v>
      </c>
      <c r="BN73" s="252">
        <f t="shared" si="78"/>
        <v>0</v>
      </c>
      <c r="BO73" s="252">
        <f t="shared" si="79"/>
        <v>0</v>
      </c>
      <c r="BP73" s="252">
        <f t="shared" si="80"/>
        <v>0</v>
      </c>
      <c r="BQ73" s="252">
        <f t="shared" si="81"/>
        <v>0</v>
      </c>
      <c r="BR73" s="271">
        <f t="shared" si="82"/>
        <v>0</v>
      </c>
      <c r="BS73" s="297">
        <f t="shared" si="83"/>
        <v>0</v>
      </c>
      <c r="BT73" s="252">
        <f t="shared" si="84"/>
        <v>0</v>
      </c>
      <c r="BU73" s="252">
        <f t="shared" si="85"/>
        <v>0</v>
      </c>
      <c r="BV73" s="252">
        <f t="shared" si="86"/>
        <v>0</v>
      </c>
      <c r="BW73" s="252">
        <f t="shared" si="87"/>
        <v>0</v>
      </c>
      <c r="BX73" s="295">
        <f t="shared" si="88"/>
        <v>0</v>
      </c>
      <c r="BY73" s="297">
        <f t="shared" si="89"/>
        <v>0</v>
      </c>
      <c r="BZ73" s="252">
        <f t="shared" si="90"/>
        <v>0</v>
      </c>
      <c r="CA73" s="252">
        <f t="shared" si="91"/>
        <v>0</v>
      </c>
      <c r="CB73" s="252">
        <f t="shared" si="92"/>
        <v>0</v>
      </c>
      <c r="CC73" s="252">
        <f t="shared" si="93"/>
        <v>0</v>
      </c>
      <c r="CD73" s="271">
        <f t="shared" si="94"/>
        <v>0</v>
      </c>
      <c r="CE73" s="297">
        <f t="shared" si="95"/>
        <v>0</v>
      </c>
      <c r="CF73" s="252">
        <f t="shared" si="96"/>
        <v>0</v>
      </c>
      <c r="CG73" s="252">
        <f t="shared" si="97"/>
        <v>0</v>
      </c>
      <c r="CH73" s="252">
        <f t="shared" si="98"/>
        <v>0</v>
      </c>
      <c r="CI73" s="252">
        <f t="shared" si="99"/>
        <v>0</v>
      </c>
      <c r="CJ73" s="271">
        <f t="shared" si="100"/>
        <v>0</v>
      </c>
      <c r="CK73" s="297">
        <f t="shared" si="101"/>
        <v>0</v>
      </c>
      <c r="CL73" s="252">
        <f t="shared" si="102"/>
        <v>0</v>
      </c>
      <c r="CM73" s="252">
        <f t="shared" si="103"/>
        <v>0</v>
      </c>
      <c r="CN73" s="252">
        <f t="shared" si="104"/>
        <v>0</v>
      </c>
      <c r="CO73" s="252">
        <f t="shared" si="105"/>
        <v>0</v>
      </c>
      <c r="CP73" s="271">
        <f t="shared" si="106"/>
        <v>0</v>
      </c>
      <c r="CQ73" s="296">
        <f>IF(AZ73=CQ$2,'Result Entry'!G79,0)</f>
        <v>0</v>
      </c>
      <c r="CR73" s="252">
        <f>IF(AZ73=CR$2,'Result Entry'!G79,0)</f>
        <v>0</v>
      </c>
      <c r="CS73" s="252">
        <f>IF(AZ73=CS$2,'Result Entry'!G79,0)</f>
        <v>0</v>
      </c>
      <c r="CT73" s="252">
        <f>IF(AZ73=CT$2,'Result Entry'!G79,0)</f>
        <v>0</v>
      </c>
      <c r="CU73" s="252">
        <f>IF(AZ73=CU$2,'Result Entry'!G79,0)</f>
        <v>0</v>
      </c>
      <c r="CV73" s="252">
        <f>IF(AZ73=CV$2,'Result Entry'!G79,0)</f>
        <v>0</v>
      </c>
      <c r="CW73" s="531" t="str">
        <f>IF(AND('Result Entry'!ES79="Passed",AZ73=CW$2),'Result Entry'!ER79,IF(AZ73=CW$2,'Result Entry'!ES79,""))</f>
        <v/>
      </c>
      <c r="CX73" s="531" t="str">
        <f>IF(AND('Result Entry'!$ES79="Passed",$AZ73=CX$2),'Result Entry'!$ER79,IF($AZ73=CX$2,'Result Entry'!$ES79,""))</f>
        <v/>
      </c>
      <c r="CY73" s="531" t="str">
        <f>IF(AND('Result Entry'!$ES79="Passed",$AZ73=CY$2),'Result Entry'!$ER79,IF($AZ73=CY$2,'Result Entry'!$ES79,""))</f>
        <v/>
      </c>
      <c r="CZ73" s="531" t="str">
        <f>IF(AND('Result Entry'!$ES79="Passed",$AZ73=CZ$2),'Result Entry'!$ER79,IF($AZ73=CZ$2,'Result Entry'!$ES79,""))</f>
        <v/>
      </c>
      <c r="DA73" s="531" t="str">
        <f>IF(AND('Result Entry'!$ES79="Passed",$AZ73=DA$2),'Result Entry'!$ER79,IF($AZ73=DA$2,'Result Entry'!$ES79,""))</f>
        <v/>
      </c>
      <c r="DB73" s="531" t="str">
        <f>IF(AND('Result Entry'!$ES79="Passed",$AZ73=DB$2),'Result Entry'!$ER79,IF($AZ73=DB$2,'Result Entry'!$ES79,""))</f>
        <v/>
      </c>
    </row>
    <row r="74" spans="51:106" hidden="1">
      <c r="AY74" s="252">
        <f t="shared" si="69"/>
        <v>0</v>
      </c>
      <c r="AZ74" s="252">
        <f>'Result Entry'!F80</f>
        <v>0</v>
      </c>
      <c r="BA74" s="502" t="str">
        <f>'Result Sheet 9'!V78</f>
        <v/>
      </c>
      <c r="BB74" s="502" t="str">
        <f>'Result Sheet 9'!AH78</f>
        <v/>
      </c>
      <c r="BC74" s="502" t="str">
        <f>'Result Sheet 9'!AT78</f>
        <v/>
      </c>
      <c r="BD74" s="502" t="str">
        <f>'Result Sheet 9'!BF78</f>
        <v/>
      </c>
      <c r="BE74" s="502" t="str">
        <f>'Result Sheet 9'!BR78</f>
        <v/>
      </c>
      <c r="BF74" s="295" t="str">
        <f>'Result Sheet 9'!CD78</f>
        <v/>
      </c>
      <c r="BG74" s="297">
        <f t="shared" si="71"/>
        <v>0</v>
      </c>
      <c r="BH74" s="252">
        <f t="shared" si="72"/>
        <v>0</v>
      </c>
      <c r="BI74" s="252">
        <f t="shared" si="73"/>
        <v>0</v>
      </c>
      <c r="BJ74" s="252">
        <f t="shared" si="74"/>
        <v>0</v>
      </c>
      <c r="BK74" s="252">
        <f t="shared" si="75"/>
        <v>0</v>
      </c>
      <c r="BL74" s="295">
        <f t="shared" si="76"/>
        <v>0</v>
      </c>
      <c r="BM74" s="297">
        <f t="shared" si="77"/>
        <v>0</v>
      </c>
      <c r="BN74" s="252">
        <f t="shared" si="78"/>
        <v>0</v>
      </c>
      <c r="BO74" s="252">
        <f t="shared" si="79"/>
        <v>0</v>
      </c>
      <c r="BP74" s="252">
        <f t="shared" si="80"/>
        <v>0</v>
      </c>
      <c r="BQ74" s="252">
        <f t="shared" si="81"/>
        <v>0</v>
      </c>
      <c r="BR74" s="271">
        <f t="shared" si="82"/>
        <v>0</v>
      </c>
      <c r="BS74" s="297">
        <f t="shared" si="83"/>
        <v>0</v>
      </c>
      <c r="BT74" s="252">
        <f t="shared" si="84"/>
        <v>0</v>
      </c>
      <c r="BU74" s="252">
        <f t="shared" si="85"/>
        <v>0</v>
      </c>
      <c r="BV74" s="252">
        <f t="shared" si="86"/>
        <v>0</v>
      </c>
      <c r="BW74" s="252">
        <f t="shared" si="87"/>
        <v>0</v>
      </c>
      <c r="BX74" s="295">
        <f t="shared" si="88"/>
        <v>0</v>
      </c>
      <c r="BY74" s="297">
        <f t="shared" si="89"/>
        <v>0</v>
      </c>
      <c r="BZ74" s="252">
        <f t="shared" si="90"/>
        <v>0</v>
      </c>
      <c r="CA74" s="252">
        <f t="shared" si="91"/>
        <v>0</v>
      </c>
      <c r="CB74" s="252">
        <f t="shared" si="92"/>
        <v>0</v>
      </c>
      <c r="CC74" s="252">
        <f t="shared" si="93"/>
        <v>0</v>
      </c>
      <c r="CD74" s="271">
        <f t="shared" si="94"/>
        <v>0</v>
      </c>
      <c r="CE74" s="297">
        <f t="shared" si="95"/>
        <v>0</v>
      </c>
      <c r="CF74" s="252">
        <f t="shared" si="96"/>
        <v>0</v>
      </c>
      <c r="CG74" s="252">
        <f t="shared" si="97"/>
        <v>0</v>
      </c>
      <c r="CH74" s="252">
        <f t="shared" si="98"/>
        <v>0</v>
      </c>
      <c r="CI74" s="252">
        <f t="shared" si="99"/>
        <v>0</v>
      </c>
      <c r="CJ74" s="271">
        <f t="shared" si="100"/>
        <v>0</v>
      </c>
      <c r="CK74" s="297">
        <f t="shared" si="101"/>
        <v>0</v>
      </c>
      <c r="CL74" s="252">
        <f t="shared" si="102"/>
        <v>0</v>
      </c>
      <c r="CM74" s="252">
        <f t="shared" si="103"/>
        <v>0</v>
      </c>
      <c r="CN74" s="252">
        <f t="shared" si="104"/>
        <v>0</v>
      </c>
      <c r="CO74" s="252">
        <f t="shared" si="105"/>
        <v>0</v>
      </c>
      <c r="CP74" s="271">
        <f t="shared" si="106"/>
        <v>0</v>
      </c>
      <c r="CQ74" s="296">
        <f>IF(AZ74=CQ$2,'Result Entry'!G80,0)</f>
        <v>0</v>
      </c>
      <c r="CR74" s="252">
        <f>IF(AZ74=CR$2,'Result Entry'!G80,0)</f>
        <v>0</v>
      </c>
      <c r="CS74" s="252">
        <f>IF(AZ74=CS$2,'Result Entry'!G80,0)</f>
        <v>0</v>
      </c>
      <c r="CT74" s="252">
        <f>IF(AZ74=CT$2,'Result Entry'!G80,0)</f>
        <v>0</v>
      </c>
      <c r="CU74" s="252">
        <f>IF(AZ74=CU$2,'Result Entry'!G80,0)</f>
        <v>0</v>
      </c>
      <c r="CV74" s="252">
        <f>IF(AZ74=CV$2,'Result Entry'!G80,0)</f>
        <v>0</v>
      </c>
      <c r="CW74" s="531" t="str">
        <f>IF(AND('Result Entry'!ES80="Passed",AZ74=CW$2),'Result Entry'!ER80,IF(AZ74=CW$2,'Result Entry'!ES80,""))</f>
        <v/>
      </c>
      <c r="CX74" s="531" t="str">
        <f>IF(AND('Result Entry'!$ES80="Passed",$AZ74=CX$2),'Result Entry'!$ER80,IF($AZ74=CX$2,'Result Entry'!$ES80,""))</f>
        <v/>
      </c>
      <c r="CY74" s="531" t="str">
        <f>IF(AND('Result Entry'!$ES80="Passed",$AZ74=CY$2),'Result Entry'!$ER80,IF($AZ74=CY$2,'Result Entry'!$ES80,""))</f>
        <v/>
      </c>
      <c r="CZ74" s="531" t="str">
        <f>IF(AND('Result Entry'!$ES80="Passed",$AZ74=CZ$2),'Result Entry'!$ER80,IF($AZ74=CZ$2,'Result Entry'!$ES80,""))</f>
        <v/>
      </c>
      <c r="DA74" s="531" t="str">
        <f>IF(AND('Result Entry'!$ES80="Passed",$AZ74=DA$2),'Result Entry'!$ER80,IF($AZ74=DA$2,'Result Entry'!$ES80,""))</f>
        <v/>
      </c>
      <c r="DB74" s="531" t="str">
        <f>IF(AND('Result Entry'!$ES80="Passed",$AZ74=DB$2),'Result Entry'!$ER80,IF($AZ74=DB$2,'Result Entry'!$ES80,""))</f>
        <v/>
      </c>
    </row>
    <row r="75" spans="51:106" hidden="1">
      <c r="AY75" s="252">
        <f t="shared" si="69"/>
        <v>0</v>
      </c>
      <c r="AZ75" s="252">
        <f>'Result Entry'!F81</f>
        <v>0</v>
      </c>
      <c r="BA75" s="502" t="str">
        <f>'Result Sheet 9'!V79</f>
        <v/>
      </c>
      <c r="BB75" s="502" t="str">
        <f>'Result Sheet 9'!AH79</f>
        <v/>
      </c>
      <c r="BC75" s="502" t="str">
        <f>'Result Sheet 9'!AT79</f>
        <v/>
      </c>
      <c r="BD75" s="502" t="str">
        <f>'Result Sheet 9'!BF79</f>
        <v/>
      </c>
      <c r="BE75" s="502" t="str">
        <f>'Result Sheet 9'!BR79</f>
        <v/>
      </c>
      <c r="BF75" s="295" t="str">
        <f>'Result Sheet 9'!CD79</f>
        <v/>
      </c>
      <c r="BG75" s="297">
        <f t="shared" si="71"/>
        <v>0</v>
      </c>
      <c r="BH75" s="252">
        <f t="shared" si="72"/>
        <v>0</v>
      </c>
      <c r="BI75" s="252">
        <f t="shared" si="73"/>
        <v>0</v>
      </c>
      <c r="BJ75" s="252">
        <f t="shared" si="74"/>
        <v>0</v>
      </c>
      <c r="BK75" s="252">
        <f t="shared" si="75"/>
        <v>0</v>
      </c>
      <c r="BL75" s="295">
        <f t="shared" si="76"/>
        <v>0</v>
      </c>
      <c r="BM75" s="297">
        <f t="shared" si="77"/>
        <v>0</v>
      </c>
      <c r="BN75" s="252">
        <f t="shared" si="78"/>
        <v>0</v>
      </c>
      <c r="BO75" s="252">
        <f t="shared" si="79"/>
        <v>0</v>
      </c>
      <c r="BP75" s="252">
        <f t="shared" si="80"/>
        <v>0</v>
      </c>
      <c r="BQ75" s="252">
        <f t="shared" si="81"/>
        <v>0</v>
      </c>
      <c r="BR75" s="271">
        <f t="shared" si="82"/>
        <v>0</v>
      </c>
      <c r="BS75" s="297">
        <f t="shared" si="83"/>
        <v>0</v>
      </c>
      <c r="BT75" s="252">
        <f t="shared" si="84"/>
        <v>0</v>
      </c>
      <c r="BU75" s="252">
        <f t="shared" si="85"/>
        <v>0</v>
      </c>
      <c r="BV75" s="252">
        <f t="shared" si="86"/>
        <v>0</v>
      </c>
      <c r="BW75" s="252">
        <f t="shared" si="87"/>
        <v>0</v>
      </c>
      <c r="BX75" s="295">
        <f t="shared" si="88"/>
        <v>0</v>
      </c>
      <c r="BY75" s="297">
        <f t="shared" si="89"/>
        <v>0</v>
      </c>
      <c r="BZ75" s="252">
        <f t="shared" si="90"/>
        <v>0</v>
      </c>
      <c r="CA75" s="252">
        <f t="shared" si="91"/>
        <v>0</v>
      </c>
      <c r="CB75" s="252">
        <f t="shared" si="92"/>
        <v>0</v>
      </c>
      <c r="CC75" s="252">
        <f t="shared" si="93"/>
        <v>0</v>
      </c>
      <c r="CD75" s="271">
        <f t="shared" si="94"/>
        <v>0</v>
      </c>
      <c r="CE75" s="297">
        <f t="shared" si="95"/>
        <v>0</v>
      </c>
      <c r="CF75" s="252">
        <f t="shared" si="96"/>
        <v>0</v>
      </c>
      <c r="CG75" s="252">
        <f t="shared" si="97"/>
        <v>0</v>
      </c>
      <c r="CH75" s="252">
        <f t="shared" si="98"/>
        <v>0</v>
      </c>
      <c r="CI75" s="252">
        <f t="shared" si="99"/>
        <v>0</v>
      </c>
      <c r="CJ75" s="271">
        <f t="shared" si="100"/>
        <v>0</v>
      </c>
      <c r="CK75" s="297">
        <f t="shared" si="101"/>
        <v>0</v>
      </c>
      <c r="CL75" s="252">
        <f t="shared" si="102"/>
        <v>0</v>
      </c>
      <c r="CM75" s="252">
        <f t="shared" si="103"/>
        <v>0</v>
      </c>
      <c r="CN75" s="252">
        <f t="shared" si="104"/>
        <v>0</v>
      </c>
      <c r="CO75" s="252">
        <f t="shared" si="105"/>
        <v>0</v>
      </c>
      <c r="CP75" s="271">
        <f t="shared" si="106"/>
        <v>0</v>
      </c>
      <c r="CQ75" s="296">
        <f>IF(AZ75=CQ$2,'Result Entry'!G81,0)</f>
        <v>0</v>
      </c>
      <c r="CR75" s="252">
        <f>IF(AZ75=CR$2,'Result Entry'!G81,0)</f>
        <v>0</v>
      </c>
      <c r="CS75" s="252">
        <f>IF(AZ75=CS$2,'Result Entry'!G81,0)</f>
        <v>0</v>
      </c>
      <c r="CT75" s="252">
        <f>IF(AZ75=CT$2,'Result Entry'!G81,0)</f>
        <v>0</v>
      </c>
      <c r="CU75" s="252">
        <f>IF(AZ75=CU$2,'Result Entry'!G81,0)</f>
        <v>0</v>
      </c>
      <c r="CV75" s="252">
        <f>IF(AZ75=CV$2,'Result Entry'!G81,0)</f>
        <v>0</v>
      </c>
      <c r="CW75" s="531" t="str">
        <f>IF(AND('Result Entry'!ES81="Passed",AZ75=CW$2),'Result Entry'!ER81,IF(AZ75=CW$2,'Result Entry'!ES81,""))</f>
        <v/>
      </c>
      <c r="CX75" s="531" t="str">
        <f>IF(AND('Result Entry'!$ES81="Passed",$AZ75=CX$2),'Result Entry'!$ER81,IF($AZ75=CX$2,'Result Entry'!$ES81,""))</f>
        <v/>
      </c>
      <c r="CY75" s="531" t="str">
        <f>IF(AND('Result Entry'!$ES81="Passed",$AZ75=CY$2),'Result Entry'!$ER81,IF($AZ75=CY$2,'Result Entry'!$ES81,""))</f>
        <v/>
      </c>
      <c r="CZ75" s="531" t="str">
        <f>IF(AND('Result Entry'!$ES81="Passed",$AZ75=CZ$2),'Result Entry'!$ER81,IF($AZ75=CZ$2,'Result Entry'!$ES81,""))</f>
        <v/>
      </c>
      <c r="DA75" s="531" t="str">
        <f>IF(AND('Result Entry'!$ES81="Passed",$AZ75=DA$2),'Result Entry'!$ER81,IF($AZ75=DA$2,'Result Entry'!$ES81,""))</f>
        <v/>
      </c>
      <c r="DB75" s="531" t="str">
        <f>IF(AND('Result Entry'!$ES81="Passed",$AZ75=DB$2),'Result Entry'!$ER81,IF($AZ75=DB$2,'Result Entry'!$ES81,""))</f>
        <v/>
      </c>
    </row>
    <row r="76" spans="51:106" hidden="1">
      <c r="AY76" s="252">
        <f t="shared" si="69"/>
        <v>0</v>
      </c>
      <c r="AZ76" s="252">
        <f>'Result Entry'!F82</f>
        <v>0</v>
      </c>
      <c r="BA76" s="502" t="str">
        <f>'Result Sheet 9'!V80</f>
        <v/>
      </c>
      <c r="BB76" s="502" t="str">
        <f>'Result Sheet 9'!AH80</f>
        <v/>
      </c>
      <c r="BC76" s="502" t="str">
        <f>'Result Sheet 9'!AT80</f>
        <v/>
      </c>
      <c r="BD76" s="502" t="str">
        <f>'Result Sheet 9'!BF80</f>
        <v/>
      </c>
      <c r="BE76" s="502" t="str">
        <f>'Result Sheet 9'!BR80</f>
        <v/>
      </c>
      <c r="BF76" s="295" t="str">
        <f>'Result Sheet 9'!CD80</f>
        <v/>
      </c>
      <c r="BG76" s="297">
        <f t="shared" si="71"/>
        <v>0</v>
      </c>
      <c r="BH76" s="252">
        <f t="shared" si="72"/>
        <v>0</v>
      </c>
      <c r="BI76" s="252">
        <f t="shared" si="73"/>
        <v>0</v>
      </c>
      <c r="BJ76" s="252">
        <f t="shared" si="74"/>
        <v>0</v>
      </c>
      <c r="BK76" s="252">
        <f t="shared" si="75"/>
        <v>0</v>
      </c>
      <c r="BL76" s="295">
        <f t="shared" si="76"/>
        <v>0</v>
      </c>
      <c r="BM76" s="297">
        <f t="shared" si="77"/>
        <v>0</v>
      </c>
      <c r="BN76" s="252">
        <f t="shared" si="78"/>
        <v>0</v>
      </c>
      <c r="BO76" s="252">
        <f t="shared" si="79"/>
        <v>0</v>
      </c>
      <c r="BP76" s="252">
        <f t="shared" si="80"/>
        <v>0</v>
      </c>
      <c r="BQ76" s="252">
        <f t="shared" si="81"/>
        <v>0</v>
      </c>
      <c r="BR76" s="271">
        <f t="shared" si="82"/>
        <v>0</v>
      </c>
      <c r="BS76" s="297">
        <f t="shared" si="83"/>
        <v>0</v>
      </c>
      <c r="BT76" s="252">
        <f t="shared" si="84"/>
        <v>0</v>
      </c>
      <c r="BU76" s="252">
        <f t="shared" si="85"/>
        <v>0</v>
      </c>
      <c r="BV76" s="252">
        <f t="shared" si="86"/>
        <v>0</v>
      </c>
      <c r="BW76" s="252">
        <f t="shared" si="87"/>
        <v>0</v>
      </c>
      <c r="BX76" s="295">
        <f t="shared" si="88"/>
        <v>0</v>
      </c>
      <c r="BY76" s="297">
        <f t="shared" si="89"/>
        <v>0</v>
      </c>
      <c r="BZ76" s="252">
        <f t="shared" si="90"/>
        <v>0</v>
      </c>
      <c r="CA76" s="252">
        <f t="shared" si="91"/>
        <v>0</v>
      </c>
      <c r="CB76" s="252">
        <f t="shared" si="92"/>
        <v>0</v>
      </c>
      <c r="CC76" s="252">
        <f t="shared" si="93"/>
        <v>0</v>
      </c>
      <c r="CD76" s="271">
        <f t="shared" si="94"/>
        <v>0</v>
      </c>
      <c r="CE76" s="297">
        <f t="shared" si="95"/>
        <v>0</v>
      </c>
      <c r="CF76" s="252">
        <f t="shared" si="96"/>
        <v>0</v>
      </c>
      <c r="CG76" s="252">
        <f t="shared" si="97"/>
        <v>0</v>
      </c>
      <c r="CH76" s="252">
        <f t="shared" si="98"/>
        <v>0</v>
      </c>
      <c r="CI76" s="252">
        <f t="shared" si="99"/>
        <v>0</v>
      </c>
      <c r="CJ76" s="271">
        <f t="shared" si="100"/>
        <v>0</v>
      </c>
      <c r="CK76" s="297">
        <f t="shared" si="101"/>
        <v>0</v>
      </c>
      <c r="CL76" s="252">
        <f t="shared" si="102"/>
        <v>0</v>
      </c>
      <c r="CM76" s="252">
        <f t="shared" si="103"/>
        <v>0</v>
      </c>
      <c r="CN76" s="252">
        <f t="shared" si="104"/>
        <v>0</v>
      </c>
      <c r="CO76" s="252">
        <f t="shared" si="105"/>
        <v>0</v>
      </c>
      <c r="CP76" s="271">
        <f t="shared" si="106"/>
        <v>0</v>
      </c>
      <c r="CQ76" s="296">
        <f>IF(AZ76=CQ$2,'Result Entry'!G82,0)</f>
        <v>0</v>
      </c>
      <c r="CR76" s="252">
        <f>IF(AZ76=CR$2,'Result Entry'!G82,0)</f>
        <v>0</v>
      </c>
      <c r="CS76" s="252">
        <f>IF(AZ76=CS$2,'Result Entry'!G82,0)</f>
        <v>0</v>
      </c>
      <c r="CT76" s="252">
        <f>IF(AZ76=CT$2,'Result Entry'!G82,0)</f>
        <v>0</v>
      </c>
      <c r="CU76" s="252">
        <f>IF(AZ76=CU$2,'Result Entry'!G82,0)</f>
        <v>0</v>
      </c>
      <c r="CV76" s="252">
        <f>IF(AZ76=CV$2,'Result Entry'!G82,0)</f>
        <v>0</v>
      </c>
      <c r="CW76" s="531" t="str">
        <f>IF(AND('Result Entry'!ES82="Passed",AZ76=CW$2),'Result Entry'!ER82,IF(AZ76=CW$2,'Result Entry'!ES82,""))</f>
        <v/>
      </c>
      <c r="CX76" s="531" t="str">
        <f>IF(AND('Result Entry'!$ES82="Passed",$AZ76=CX$2),'Result Entry'!$ER82,IF($AZ76=CX$2,'Result Entry'!$ES82,""))</f>
        <v/>
      </c>
      <c r="CY76" s="531" t="str">
        <f>IF(AND('Result Entry'!$ES82="Passed",$AZ76=CY$2),'Result Entry'!$ER82,IF($AZ76=CY$2,'Result Entry'!$ES82,""))</f>
        <v/>
      </c>
      <c r="CZ76" s="531" t="str">
        <f>IF(AND('Result Entry'!$ES82="Passed",$AZ76=CZ$2),'Result Entry'!$ER82,IF($AZ76=CZ$2,'Result Entry'!$ES82,""))</f>
        <v/>
      </c>
      <c r="DA76" s="531" t="str">
        <f>IF(AND('Result Entry'!$ES82="Passed",$AZ76=DA$2),'Result Entry'!$ER82,IF($AZ76=DA$2,'Result Entry'!$ES82,""))</f>
        <v/>
      </c>
      <c r="DB76" s="531" t="str">
        <f>IF(AND('Result Entry'!$ES82="Passed",$AZ76=DB$2),'Result Entry'!$ER82,IF($AZ76=DB$2,'Result Entry'!$ES82,""))</f>
        <v/>
      </c>
    </row>
    <row r="77" spans="51:106" hidden="1">
      <c r="AY77" s="252">
        <f t="shared" si="69"/>
        <v>0</v>
      </c>
      <c r="AZ77" s="252">
        <f>'Result Entry'!F83</f>
        <v>0</v>
      </c>
      <c r="BA77" s="502" t="str">
        <f>'Result Sheet 9'!V81</f>
        <v/>
      </c>
      <c r="BB77" s="502" t="str">
        <f>'Result Sheet 9'!AH81</f>
        <v/>
      </c>
      <c r="BC77" s="502" t="str">
        <f>'Result Sheet 9'!AT81</f>
        <v/>
      </c>
      <c r="BD77" s="502" t="str">
        <f>'Result Sheet 9'!BF81</f>
        <v/>
      </c>
      <c r="BE77" s="502" t="str">
        <f>'Result Sheet 9'!BR81</f>
        <v/>
      </c>
      <c r="BF77" s="295" t="str">
        <f>'Result Sheet 9'!CD81</f>
        <v/>
      </c>
      <c r="BG77" s="297">
        <f t="shared" si="71"/>
        <v>0</v>
      </c>
      <c r="BH77" s="252">
        <f t="shared" si="72"/>
        <v>0</v>
      </c>
      <c r="BI77" s="252">
        <f t="shared" si="73"/>
        <v>0</v>
      </c>
      <c r="BJ77" s="252">
        <f t="shared" si="74"/>
        <v>0</v>
      </c>
      <c r="BK77" s="252">
        <f t="shared" si="75"/>
        <v>0</v>
      </c>
      <c r="BL77" s="295">
        <f t="shared" si="76"/>
        <v>0</v>
      </c>
      <c r="BM77" s="297">
        <f t="shared" si="77"/>
        <v>0</v>
      </c>
      <c r="BN77" s="252">
        <f t="shared" si="78"/>
        <v>0</v>
      </c>
      <c r="BO77" s="252">
        <f t="shared" si="79"/>
        <v>0</v>
      </c>
      <c r="BP77" s="252">
        <f t="shared" si="80"/>
        <v>0</v>
      </c>
      <c r="BQ77" s="252">
        <f t="shared" si="81"/>
        <v>0</v>
      </c>
      <c r="BR77" s="271">
        <f t="shared" si="82"/>
        <v>0</v>
      </c>
      <c r="BS77" s="297">
        <f t="shared" si="83"/>
        <v>0</v>
      </c>
      <c r="BT77" s="252">
        <f t="shared" si="84"/>
        <v>0</v>
      </c>
      <c r="BU77" s="252">
        <f t="shared" si="85"/>
        <v>0</v>
      </c>
      <c r="BV77" s="252">
        <f t="shared" si="86"/>
        <v>0</v>
      </c>
      <c r="BW77" s="252">
        <f t="shared" si="87"/>
        <v>0</v>
      </c>
      <c r="BX77" s="295">
        <f t="shared" si="88"/>
        <v>0</v>
      </c>
      <c r="BY77" s="297">
        <f t="shared" si="89"/>
        <v>0</v>
      </c>
      <c r="BZ77" s="252">
        <f t="shared" si="90"/>
        <v>0</v>
      </c>
      <c r="CA77" s="252">
        <f t="shared" si="91"/>
        <v>0</v>
      </c>
      <c r="CB77" s="252">
        <f t="shared" si="92"/>
        <v>0</v>
      </c>
      <c r="CC77" s="252">
        <f t="shared" si="93"/>
        <v>0</v>
      </c>
      <c r="CD77" s="271">
        <f t="shared" si="94"/>
        <v>0</v>
      </c>
      <c r="CE77" s="297">
        <f t="shared" si="95"/>
        <v>0</v>
      </c>
      <c r="CF77" s="252">
        <f t="shared" si="96"/>
        <v>0</v>
      </c>
      <c r="CG77" s="252">
        <f t="shared" si="97"/>
        <v>0</v>
      </c>
      <c r="CH77" s="252">
        <f t="shared" si="98"/>
        <v>0</v>
      </c>
      <c r="CI77" s="252">
        <f t="shared" si="99"/>
        <v>0</v>
      </c>
      <c r="CJ77" s="271">
        <f t="shared" si="100"/>
        <v>0</v>
      </c>
      <c r="CK77" s="297">
        <f t="shared" si="101"/>
        <v>0</v>
      </c>
      <c r="CL77" s="252">
        <f t="shared" si="102"/>
        <v>0</v>
      </c>
      <c r="CM77" s="252">
        <f t="shared" si="103"/>
        <v>0</v>
      </c>
      <c r="CN77" s="252">
        <f t="shared" si="104"/>
        <v>0</v>
      </c>
      <c r="CO77" s="252">
        <f t="shared" si="105"/>
        <v>0</v>
      </c>
      <c r="CP77" s="271">
        <f t="shared" si="106"/>
        <v>0</v>
      </c>
      <c r="CQ77" s="296">
        <f>IF(AZ77=CQ$2,'Result Entry'!G83,0)</f>
        <v>0</v>
      </c>
      <c r="CR77" s="252">
        <f>IF(AZ77=CR$2,'Result Entry'!G83,0)</f>
        <v>0</v>
      </c>
      <c r="CS77" s="252">
        <f>IF(AZ77=CS$2,'Result Entry'!G83,0)</f>
        <v>0</v>
      </c>
      <c r="CT77" s="252">
        <f>IF(AZ77=CT$2,'Result Entry'!G83,0)</f>
        <v>0</v>
      </c>
      <c r="CU77" s="252">
        <f>IF(AZ77=CU$2,'Result Entry'!G83,0)</f>
        <v>0</v>
      </c>
      <c r="CV77" s="252">
        <f>IF(AZ77=CV$2,'Result Entry'!G83,0)</f>
        <v>0</v>
      </c>
      <c r="CW77" s="531" t="str">
        <f>IF(AND('Result Entry'!ES83="Passed",AZ77=CW$2),'Result Entry'!ER83,IF(AZ77=CW$2,'Result Entry'!ES83,""))</f>
        <v/>
      </c>
      <c r="CX77" s="531" t="str">
        <f>IF(AND('Result Entry'!$ES83="Passed",$AZ77=CX$2),'Result Entry'!$ER83,IF($AZ77=CX$2,'Result Entry'!$ES83,""))</f>
        <v/>
      </c>
      <c r="CY77" s="531" t="str">
        <f>IF(AND('Result Entry'!$ES83="Passed",$AZ77=CY$2),'Result Entry'!$ER83,IF($AZ77=CY$2,'Result Entry'!$ES83,""))</f>
        <v/>
      </c>
      <c r="CZ77" s="531" t="str">
        <f>IF(AND('Result Entry'!$ES83="Passed",$AZ77=CZ$2),'Result Entry'!$ER83,IF($AZ77=CZ$2,'Result Entry'!$ES83,""))</f>
        <v/>
      </c>
      <c r="DA77" s="531" t="str">
        <f>IF(AND('Result Entry'!$ES83="Passed",$AZ77=DA$2),'Result Entry'!$ER83,IF($AZ77=DA$2,'Result Entry'!$ES83,""))</f>
        <v/>
      </c>
      <c r="DB77" s="531" t="str">
        <f>IF(AND('Result Entry'!$ES83="Passed",$AZ77=DB$2),'Result Entry'!$ER83,IF($AZ77=DB$2,'Result Entry'!$ES83,""))</f>
        <v/>
      </c>
    </row>
    <row r="78" spans="51:106" hidden="1">
      <c r="AY78" s="252">
        <f t="shared" si="69"/>
        <v>0</v>
      </c>
      <c r="AZ78" s="252">
        <f>'Result Entry'!F84</f>
        <v>0</v>
      </c>
      <c r="BA78" s="502" t="str">
        <f>'Result Sheet 9'!V82</f>
        <v/>
      </c>
      <c r="BB78" s="502" t="str">
        <f>'Result Sheet 9'!AH82</f>
        <v/>
      </c>
      <c r="BC78" s="502" t="str">
        <f>'Result Sheet 9'!AT82</f>
        <v/>
      </c>
      <c r="BD78" s="502" t="str">
        <f>'Result Sheet 9'!BF82</f>
        <v/>
      </c>
      <c r="BE78" s="502" t="str">
        <f>'Result Sheet 9'!BR82</f>
        <v/>
      </c>
      <c r="BF78" s="295" t="str">
        <f>'Result Sheet 9'!CD82</f>
        <v/>
      </c>
      <c r="BG78" s="297">
        <f t="shared" si="71"/>
        <v>0</v>
      </c>
      <c r="BH78" s="252">
        <f t="shared" si="72"/>
        <v>0</v>
      </c>
      <c r="BI78" s="252">
        <f t="shared" si="73"/>
        <v>0</v>
      </c>
      <c r="BJ78" s="252">
        <f t="shared" si="74"/>
        <v>0</v>
      </c>
      <c r="BK78" s="252">
        <f t="shared" si="75"/>
        <v>0</v>
      </c>
      <c r="BL78" s="295">
        <f t="shared" si="76"/>
        <v>0</v>
      </c>
      <c r="BM78" s="297">
        <f t="shared" si="77"/>
        <v>0</v>
      </c>
      <c r="BN78" s="252">
        <f t="shared" si="78"/>
        <v>0</v>
      </c>
      <c r="BO78" s="252">
        <f t="shared" si="79"/>
        <v>0</v>
      </c>
      <c r="BP78" s="252">
        <f t="shared" si="80"/>
        <v>0</v>
      </c>
      <c r="BQ78" s="252">
        <f t="shared" si="81"/>
        <v>0</v>
      </c>
      <c r="BR78" s="271">
        <f t="shared" si="82"/>
        <v>0</v>
      </c>
      <c r="BS78" s="297">
        <f t="shared" si="83"/>
        <v>0</v>
      </c>
      <c r="BT78" s="252">
        <f t="shared" si="84"/>
        <v>0</v>
      </c>
      <c r="BU78" s="252">
        <f t="shared" si="85"/>
        <v>0</v>
      </c>
      <c r="BV78" s="252">
        <f t="shared" si="86"/>
        <v>0</v>
      </c>
      <c r="BW78" s="252">
        <f t="shared" si="87"/>
        <v>0</v>
      </c>
      <c r="BX78" s="295">
        <f t="shared" si="88"/>
        <v>0</v>
      </c>
      <c r="BY78" s="297">
        <f t="shared" si="89"/>
        <v>0</v>
      </c>
      <c r="BZ78" s="252">
        <f t="shared" si="90"/>
        <v>0</v>
      </c>
      <c r="CA78" s="252">
        <f t="shared" si="91"/>
        <v>0</v>
      </c>
      <c r="CB78" s="252">
        <f t="shared" si="92"/>
        <v>0</v>
      </c>
      <c r="CC78" s="252">
        <f t="shared" si="93"/>
        <v>0</v>
      </c>
      <c r="CD78" s="271">
        <f t="shared" si="94"/>
        <v>0</v>
      </c>
      <c r="CE78" s="297">
        <f t="shared" si="95"/>
        <v>0</v>
      </c>
      <c r="CF78" s="252">
        <f t="shared" si="96"/>
        <v>0</v>
      </c>
      <c r="CG78" s="252">
        <f t="shared" si="97"/>
        <v>0</v>
      </c>
      <c r="CH78" s="252">
        <f t="shared" si="98"/>
        <v>0</v>
      </c>
      <c r="CI78" s="252">
        <f t="shared" si="99"/>
        <v>0</v>
      </c>
      <c r="CJ78" s="271">
        <f t="shared" si="100"/>
        <v>0</v>
      </c>
      <c r="CK78" s="297">
        <f t="shared" si="101"/>
        <v>0</v>
      </c>
      <c r="CL78" s="252">
        <f t="shared" si="102"/>
        <v>0</v>
      </c>
      <c r="CM78" s="252">
        <f t="shared" si="103"/>
        <v>0</v>
      </c>
      <c r="CN78" s="252">
        <f t="shared" si="104"/>
        <v>0</v>
      </c>
      <c r="CO78" s="252">
        <f t="shared" si="105"/>
        <v>0</v>
      </c>
      <c r="CP78" s="271">
        <f t="shared" si="106"/>
        <v>0</v>
      </c>
      <c r="CQ78" s="296">
        <f>IF(AZ78=CQ$2,'Result Entry'!G84,0)</f>
        <v>0</v>
      </c>
      <c r="CR78" s="252">
        <f>IF(AZ78=CR$2,'Result Entry'!G84,0)</f>
        <v>0</v>
      </c>
      <c r="CS78" s="252">
        <f>IF(AZ78=CS$2,'Result Entry'!G84,0)</f>
        <v>0</v>
      </c>
      <c r="CT78" s="252">
        <f>IF(AZ78=CT$2,'Result Entry'!G84,0)</f>
        <v>0</v>
      </c>
      <c r="CU78" s="252">
        <f>IF(AZ78=CU$2,'Result Entry'!G84,0)</f>
        <v>0</v>
      </c>
      <c r="CV78" s="252">
        <f>IF(AZ78=CV$2,'Result Entry'!G84,0)</f>
        <v>0</v>
      </c>
      <c r="CW78" s="531" t="str">
        <f>IF(AND('Result Entry'!ES84="Passed",AZ78=CW$2),'Result Entry'!ER84,IF(AZ78=CW$2,'Result Entry'!ES84,""))</f>
        <v/>
      </c>
      <c r="CX78" s="531" t="str">
        <f>IF(AND('Result Entry'!$ES84="Passed",$AZ78=CX$2),'Result Entry'!$ER84,IF($AZ78=CX$2,'Result Entry'!$ES84,""))</f>
        <v/>
      </c>
      <c r="CY78" s="531" t="str">
        <f>IF(AND('Result Entry'!$ES84="Passed",$AZ78=CY$2),'Result Entry'!$ER84,IF($AZ78=CY$2,'Result Entry'!$ES84,""))</f>
        <v/>
      </c>
      <c r="CZ78" s="531" t="str">
        <f>IF(AND('Result Entry'!$ES84="Passed",$AZ78=CZ$2),'Result Entry'!$ER84,IF($AZ78=CZ$2,'Result Entry'!$ES84,""))</f>
        <v/>
      </c>
      <c r="DA78" s="531" t="str">
        <f>IF(AND('Result Entry'!$ES84="Passed",$AZ78=DA$2),'Result Entry'!$ER84,IF($AZ78=DA$2,'Result Entry'!$ES84,""))</f>
        <v/>
      </c>
      <c r="DB78" s="531" t="str">
        <f>IF(AND('Result Entry'!$ES84="Passed",$AZ78=DB$2),'Result Entry'!$ER84,IF($AZ78=DB$2,'Result Entry'!$ES84,""))</f>
        <v/>
      </c>
    </row>
    <row r="79" spans="51:106" hidden="1">
      <c r="AY79" s="252">
        <f t="shared" ref="AY79:AY102" si="107">IF(AZ79&gt;0,AY78+1,0)</f>
        <v>0</v>
      </c>
      <c r="AZ79" s="252">
        <f>'Result Entry'!F85</f>
        <v>0</v>
      </c>
      <c r="BA79" s="502" t="str">
        <f>'Result Sheet 9'!V83</f>
        <v/>
      </c>
      <c r="BB79" s="502" t="str">
        <f>'Result Sheet 9'!AH83</f>
        <v/>
      </c>
      <c r="BC79" s="502" t="str">
        <f>'Result Sheet 9'!AT83</f>
        <v/>
      </c>
      <c r="BD79" s="502" t="str">
        <f>'Result Sheet 9'!BF83</f>
        <v/>
      </c>
      <c r="BE79" s="502" t="str">
        <f>'Result Sheet 9'!BR83</f>
        <v/>
      </c>
      <c r="BF79" s="295" t="str">
        <f>'Result Sheet 9'!CD83</f>
        <v/>
      </c>
      <c r="BG79" s="297">
        <f t="shared" si="71"/>
        <v>0</v>
      </c>
      <c r="BH79" s="252">
        <f t="shared" si="72"/>
        <v>0</v>
      </c>
      <c r="BI79" s="252">
        <f t="shared" si="73"/>
        <v>0</v>
      </c>
      <c r="BJ79" s="252">
        <f t="shared" si="74"/>
        <v>0</v>
      </c>
      <c r="BK79" s="252">
        <f t="shared" si="75"/>
        <v>0</v>
      </c>
      <c r="BL79" s="295">
        <f t="shared" si="76"/>
        <v>0</v>
      </c>
      <c r="BM79" s="297">
        <f t="shared" si="77"/>
        <v>0</v>
      </c>
      <c r="BN79" s="252">
        <f t="shared" si="78"/>
        <v>0</v>
      </c>
      <c r="BO79" s="252">
        <f t="shared" si="79"/>
        <v>0</v>
      </c>
      <c r="BP79" s="252">
        <f t="shared" si="80"/>
        <v>0</v>
      </c>
      <c r="BQ79" s="252">
        <f t="shared" si="81"/>
        <v>0</v>
      </c>
      <c r="BR79" s="271">
        <f t="shared" si="82"/>
        <v>0</v>
      </c>
      <c r="BS79" s="297">
        <f t="shared" si="83"/>
        <v>0</v>
      </c>
      <c r="BT79" s="252">
        <f t="shared" si="84"/>
        <v>0</v>
      </c>
      <c r="BU79" s="252">
        <f t="shared" si="85"/>
        <v>0</v>
      </c>
      <c r="BV79" s="252">
        <f t="shared" si="86"/>
        <v>0</v>
      </c>
      <c r="BW79" s="252">
        <f t="shared" si="87"/>
        <v>0</v>
      </c>
      <c r="BX79" s="295">
        <f t="shared" si="88"/>
        <v>0</v>
      </c>
      <c r="BY79" s="297">
        <f t="shared" si="89"/>
        <v>0</v>
      </c>
      <c r="BZ79" s="252">
        <f t="shared" si="90"/>
        <v>0</v>
      </c>
      <c r="CA79" s="252">
        <f t="shared" si="91"/>
        <v>0</v>
      </c>
      <c r="CB79" s="252">
        <f t="shared" si="92"/>
        <v>0</v>
      </c>
      <c r="CC79" s="252">
        <f t="shared" si="93"/>
        <v>0</v>
      </c>
      <c r="CD79" s="271">
        <f t="shared" si="94"/>
        <v>0</v>
      </c>
      <c r="CE79" s="297">
        <f t="shared" si="95"/>
        <v>0</v>
      </c>
      <c r="CF79" s="252">
        <f t="shared" si="96"/>
        <v>0</v>
      </c>
      <c r="CG79" s="252">
        <f t="shared" si="97"/>
        <v>0</v>
      </c>
      <c r="CH79" s="252">
        <f t="shared" si="98"/>
        <v>0</v>
      </c>
      <c r="CI79" s="252">
        <f t="shared" si="99"/>
        <v>0</v>
      </c>
      <c r="CJ79" s="271">
        <f t="shared" si="100"/>
        <v>0</v>
      </c>
      <c r="CK79" s="297">
        <f t="shared" si="101"/>
        <v>0</v>
      </c>
      <c r="CL79" s="252">
        <f t="shared" si="102"/>
        <v>0</v>
      </c>
      <c r="CM79" s="252">
        <f t="shared" si="103"/>
        <v>0</v>
      </c>
      <c r="CN79" s="252">
        <f t="shared" si="104"/>
        <v>0</v>
      </c>
      <c r="CO79" s="252">
        <f t="shared" si="105"/>
        <v>0</v>
      </c>
      <c r="CP79" s="271">
        <f t="shared" si="106"/>
        <v>0</v>
      </c>
      <c r="CQ79" s="296">
        <f>IF(AZ79=CQ$2,'Result Entry'!G85,0)</f>
        <v>0</v>
      </c>
      <c r="CR79" s="252">
        <f>IF(AZ79=CR$2,'Result Entry'!G85,0)</f>
        <v>0</v>
      </c>
      <c r="CS79" s="252">
        <f>IF(AZ79=CS$2,'Result Entry'!G85,0)</f>
        <v>0</v>
      </c>
      <c r="CT79" s="252">
        <f>IF(AZ79=CT$2,'Result Entry'!G85,0)</f>
        <v>0</v>
      </c>
      <c r="CU79" s="252">
        <f>IF(AZ79=CU$2,'Result Entry'!G85,0)</f>
        <v>0</v>
      </c>
      <c r="CV79" s="252">
        <f>IF(AZ79=CV$2,'Result Entry'!G85,0)</f>
        <v>0</v>
      </c>
      <c r="CW79" s="531" t="str">
        <f>IF(AND('Result Entry'!ES85="Passed",AZ79=CW$2),'Result Entry'!ER85,IF(AZ79=CW$2,'Result Entry'!ES85,""))</f>
        <v/>
      </c>
      <c r="CX79" s="531" t="str">
        <f>IF(AND('Result Entry'!$ES85="Passed",$AZ79=CX$2),'Result Entry'!$ER85,IF($AZ79=CX$2,'Result Entry'!$ES85,""))</f>
        <v/>
      </c>
      <c r="CY79" s="531" t="str">
        <f>IF(AND('Result Entry'!$ES85="Passed",$AZ79=CY$2),'Result Entry'!$ER85,IF($AZ79=CY$2,'Result Entry'!$ES85,""))</f>
        <v/>
      </c>
      <c r="CZ79" s="531" t="str">
        <f>IF(AND('Result Entry'!$ES85="Passed",$AZ79=CZ$2),'Result Entry'!$ER85,IF($AZ79=CZ$2,'Result Entry'!$ES85,""))</f>
        <v/>
      </c>
      <c r="DA79" s="531" t="str">
        <f>IF(AND('Result Entry'!$ES85="Passed",$AZ79=DA$2),'Result Entry'!$ER85,IF($AZ79=DA$2,'Result Entry'!$ES85,""))</f>
        <v/>
      </c>
      <c r="DB79" s="531" t="str">
        <f>IF(AND('Result Entry'!$ES85="Passed",$AZ79=DB$2),'Result Entry'!$ER85,IF($AZ79=DB$2,'Result Entry'!$ES85,""))</f>
        <v/>
      </c>
    </row>
    <row r="80" spans="51:106" hidden="1">
      <c r="AY80" s="252">
        <f t="shared" si="107"/>
        <v>0</v>
      </c>
      <c r="AZ80" s="252">
        <f>'Result Entry'!F86</f>
        <v>0</v>
      </c>
      <c r="BA80" s="502" t="str">
        <f>'Result Sheet 9'!V84</f>
        <v/>
      </c>
      <c r="BB80" s="502" t="str">
        <f>'Result Sheet 9'!AH84</f>
        <v/>
      </c>
      <c r="BC80" s="502" t="str">
        <f>'Result Sheet 9'!AT84</f>
        <v/>
      </c>
      <c r="BD80" s="502" t="str">
        <f>'Result Sheet 9'!BF84</f>
        <v/>
      </c>
      <c r="BE80" s="502" t="str">
        <f>'Result Sheet 9'!BR84</f>
        <v/>
      </c>
      <c r="BF80" s="295" t="str">
        <f>'Result Sheet 9'!CD84</f>
        <v/>
      </c>
      <c r="BG80" s="297">
        <f t="shared" si="71"/>
        <v>0</v>
      </c>
      <c r="BH80" s="252">
        <f t="shared" si="72"/>
        <v>0</v>
      </c>
      <c r="BI80" s="252">
        <f t="shared" si="73"/>
        <v>0</v>
      </c>
      <c r="BJ80" s="252">
        <f t="shared" si="74"/>
        <v>0</v>
      </c>
      <c r="BK80" s="252">
        <f t="shared" si="75"/>
        <v>0</v>
      </c>
      <c r="BL80" s="295">
        <f t="shared" si="76"/>
        <v>0</v>
      </c>
      <c r="BM80" s="297">
        <f t="shared" si="77"/>
        <v>0</v>
      </c>
      <c r="BN80" s="252">
        <f t="shared" si="78"/>
        <v>0</v>
      </c>
      <c r="BO80" s="252">
        <f t="shared" si="79"/>
        <v>0</v>
      </c>
      <c r="BP80" s="252">
        <f t="shared" si="80"/>
        <v>0</v>
      </c>
      <c r="BQ80" s="252">
        <f t="shared" si="81"/>
        <v>0</v>
      </c>
      <c r="BR80" s="271">
        <f t="shared" si="82"/>
        <v>0</v>
      </c>
      <c r="BS80" s="297">
        <f t="shared" si="83"/>
        <v>0</v>
      </c>
      <c r="BT80" s="252">
        <f t="shared" si="84"/>
        <v>0</v>
      </c>
      <c r="BU80" s="252">
        <f t="shared" si="85"/>
        <v>0</v>
      </c>
      <c r="BV80" s="252">
        <f t="shared" si="86"/>
        <v>0</v>
      </c>
      <c r="BW80" s="252">
        <f t="shared" si="87"/>
        <v>0</v>
      </c>
      <c r="BX80" s="295">
        <f t="shared" si="88"/>
        <v>0</v>
      </c>
      <c r="BY80" s="297">
        <f t="shared" si="89"/>
        <v>0</v>
      </c>
      <c r="BZ80" s="252">
        <f t="shared" si="90"/>
        <v>0</v>
      </c>
      <c r="CA80" s="252">
        <f t="shared" si="91"/>
        <v>0</v>
      </c>
      <c r="CB80" s="252">
        <f t="shared" si="92"/>
        <v>0</v>
      </c>
      <c r="CC80" s="252">
        <f t="shared" si="93"/>
        <v>0</v>
      </c>
      <c r="CD80" s="271">
        <f t="shared" si="94"/>
        <v>0</v>
      </c>
      <c r="CE80" s="297">
        <f t="shared" si="95"/>
        <v>0</v>
      </c>
      <c r="CF80" s="252">
        <f t="shared" si="96"/>
        <v>0</v>
      </c>
      <c r="CG80" s="252">
        <f t="shared" si="97"/>
        <v>0</v>
      </c>
      <c r="CH80" s="252">
        <f t="shared" si="98"/>
        <v>0</v>
      </c>
      <c r="CI80" s="252">
        <f t="shared" si="99"/>
        <v>0</v>
      </c>
      <c r="CJ80" s="271">
        <f t="shared" si="100"/>
        <v>0</v>
      </c>
      <c r="CK80" s="297">
        <f t="shared" si="101"/>
        <v>0</v>
      </c>
      <c r="CL80" s="252">
        <f t="shared" si="102"/>
        <v>0</v>
      </c>
      <c r="CM80" s="252">
        <f t="shared" si="103"/>
        <v>0</v>
      </c>
      <c r="CN80" s="252">
        <f t="shared" si="104"/>
        <v>0</v>
      </c>
      <c r="CO80" s="252">
        <f t="shared" si="105"/>
        <v>0</v>
      </c>
      <c r="CP80" s="271">
        <f t="shared" si="106"/>
        <v>0</v>
      </c>
      <c r="CQ80" s="296">
        <f>IF(AZ80=CQ$2,'Result Entry'!G86,0)</f>
        <v>0</v>
      </c>
      <c r="CR80" s="252">
        <f>IF(AZ80=CR$2,'Result Entry'!G86,0)</f>
        <v>0</v>
      </c>
      <c r="CS80" s="252">
        <f>IF(AZ80=CS$2,'Result Entry'!G86,0)</f>
        <v>0</v>
      </c>
      <c r="CT80" s="252">
        <f>IF(AZ80=CT$2,'Result Entry'!G86,0)</f>
        <v>0</v>
      </c>
      <c r="CU80" s="252">
        <f>IF(AZ80=CU$2,'Result Entry'!G86,0)</f>
        <v>0</v>
      </c>
      <c r="CV80" s="252">
        <f>IF(AZ80=CV$2,'Result Entry'!G86,0)</f>
        <v>0</v>
      </c>
      <c r="CW80" s="531" t="str">
        <f>IF(AND('Result Entry'!ES86="Passed",AZ80=CW$2),'Result Entry'!ER86,IF(AZ80=CW$2,'Result Entry'!ES86,""))</f>
        <v/>
      </c>
      <c r="CX80" s="531" t="str">
        <f>IF(AND('Result Entry'!$ES86="Passed",$AZ80=CX$2),'Result Entry'!$ER86,IF($AZ80=CX$2,'Result Entry'!$ES86,""))</f>
        <v/>
      </c>
      <c r="CY80" s="531" t="str">
        <f>IF(AND('Result Entry'!$ES86="Passed",$AZ80=CY$2),'Result Entry'!$ER86,IF($AZ80=CY$2,'Result Entry'!$ES86,""))</f>
        <v/>
      </c>
      <c r="CZ80" s="531" t="str">
        <f>IF(AND('Result Entry'!$ES86="Passed",$AZ80=CZ$2),'Result Entry'!$ER86,IF($AZ80=CZ$2,'Result Entry'!$ES86,""))</f>
        <v/>
      </c>
      <c r="DA80" s="531" t="str">
        <f>IF(AND('Result Entry'!$ES86="Passed",$AZ80=DA$2),'Result Entry'!$ER86,IF($AZ80=DA$2,'Result Entry'!$ES86,""))</f>
        <v/>
      </c>
      <c r="DB80" s="531" t="str">
        <f>IF(AND('Result Entry'!$ES86="Passed",$AZ80=DB$2),'Result Entry'!$ER86,IF($AZ80=DB$2,'Result Entry'!$ES86,""))</f>
        <v/>
      </c>
    </row>
    <row r="81" spans="51:106" hidden="1">
      <c r="AY81" s="252">
        <f t="shared" si="107"/>
        <v>0</v>
      </c>
      <c r="AZ81" s="252">
        <f>'Result Entry'!F87</f>
        <v>0</v>
      </c>
      <c r="BA81" s="502" t="str">
        <f>'Result Sheet 9'!V85</f>
        <v/>
      </c>
      <c r="BB81" s="502" t="str">
        <f>'Result Sheet 9'!AH85</f>
        <v/>
      </c>
      <c r="BC81" s="502" t="str">
        <f>'Result Sheet 9'!AT85</f>
        <v/>
      </c>
      <c r="BD81" s="502" t="str">
        <f>'Result Sheet 9'!BF85</f>
        <v/>
      </c>
      <c r="BE81" s="502" t="str">
        <f>'Result Sheet 9'!BR85</f>
        <v/>
      </c>
      <c r="BF81" s="295" t="str">
        <f>'Result Sheet 9'!CD85</f>
        <v/>
      </c>
      <c r="BG81" s="297">
        <f t="shared" si="71"/>
        <v>0</v>
      </c>
      <c r="BH81" s="252">
        <f t="shared" si="72"/>
        <v>0</v>
      </c>
      <c r="BI81" s="252">
        <f t="shared" si="73"/>
        <v>0</v>
      </c>
      <c r="BJ81" s="252">
        <f t="shared" si="74"/>
        <v>0</v>
      </c>
      <c r="BK81" s="252">
        <f t="shared" si="75"/>
        <v>0</v>
      </c>
      <c r="BL81" s="295">
        <f t="shared" si="76"/>
        <v>0</v>
      </c>
      <c r="BM81" s="297">
        <f t="shared" si="77"/>
        <v>0</v>
      </c>
      <c r="BN81" s="252">
        <f t="shared" si="78"/>
        <v>0</v>
      </c>
      <c r="BO81" s="252">
        <f t="shared" si="79"/>
        <v>0</v>
      </c>
      <c r="BP81" s="252">
        <f t="shared" si="80"/>
        <v>0</v>
      </c>
      <c r="BQ81" s="252">
        <f t="shared" si="81"/>
        <v>0</v>
      </c>
      <c r="BR81" s="271">
        <f t="shared" si="82"/>
        <v>0</v>
      </c>
      <c r="BS81" s="297">
        <f t="shared" si="83"/>
        <v>0</v>
      </c>
      <c r="BT81" s="252">
        <f t="shared" si="84"/>
        <v>0</v>
      </c>
      <c r="BU81" s="252">
        <f t="shared" si="85"/>
        <v>0</v>
      </c>
      <c r="BV81" s="252">
        <f t="shared" si="86"/>
        <v>0</v>
      </c>
      <c r="BW81" s="252">
        <f t="shared" si="87"/>
        <v>0</v>
      </c>
      <c r="BX81" s="295">
        <f t="shared" si="88"/>
        <v>0</v>
      </c>
      <c r="BY81" s="297">
        <f t="shared" si="89"/>
        <v>0</v>
      </c>
      <c r="BZ81" s="252">
        <f t="shared" si="90"/>
        <v>0</v>
      </c>
      <c r="CA81" s="252">
        <f t="shared" si="91"/>
        <v>0</v>
      </c>
      <c r="CB81" s="252">
        <f t="shared" si="92"/>
        <v>0</v>
      </c>
      <c r="CC81" s="252">
        <f t="shared" si="93"/>
        <v>0</v>
      </c>
      <c r="CD81" s="271">
        <f t="shared" si="94"/>
        <v>0</v>
      </c>
      <c r="CE81" s="297">
        <f t="shared" si="95"/>
        <v>0</v>
      </c>
      <c r="CF81" s="252">
        <f t="shared" si="96"/>
        <v>0</v>
      </c>
      <c r="CG81" s="252">
        <f t="shared" si="97"/>
        <v>0</v>
      </c>
      <c r="CH81" s="252">
        <f t="shared" si="98"/>
        <v>0</v>
      </c>
      <c r="CI81" s="252">
        <f t="shared" si="99"/>
        <v>0</v>
      </c>
      <c r="CJ81" s="271">
        <f t="shared" si="100"/>
        <v>0</v>
      </c>
      <c r="CK81" s="297">
        <f t="shared" si="101"/>
        <v>0</v>
      </c>
      <c r="CL81" s="252">
        <f t="shared" si="102"/>
        <v>0</v>
      </c>
      <c r="CM81" s="252">
        <f t="shared" si="103"/>
        <v>0</v>
      </c>
      <c r="CN81" s="252">
        <f t="shared" si="104"/>
        <v>0</v>
      </c>
      <c r="CO81" s="252">
        <f t="shared" si="105"/>
        <v>0</v>
      </c>
      <c r="CP81" s="271">
        <f t="shared" si="106"/>
        <v>0</v>
      </c>
      <c r="CQ81" s="296">
        <f>IF(AZ81=CQ$2,'Result Entry'!G87,0)</f>
        <v>0</v>
      </c>
      <c r="CR81" s="252">
        <f>IF(AZ81=CR$2,'Result Entry'!G87,0)</f>
        <v>0</v>
      </c>
      <c r="CS81" s="252">
        <f>IF(AZ81=CS$2,'Result Entry'!G87,0)</f>
        <v>0</v>
      </c>
      <c r="CT81" s="252">
        <f>IF(AZ81=CT$2,'Result Entry'!G87,0)</f>
        <v>0</v>
      </c>
      <c r="CU81" s="252">
        <f>IF(AZ81=CU$2,'Result Entry'!G87,0)</f>
        <v>0</v>
      </c>
      <c r="CV81" s="252">
        <f>IF(AZ81=CV$2,'Result Entry'!G87,0)</f>
        <v>0</v>
      </c>
      <c r="CW81" s="531" t="str">
        <f>IF(AND('Result Entry'!ES87="Passed",AZ81=CW$2),'Result Entry'!ER87,IF(AZ81=CW$2,'Result Entry'!ES87,""))</f>
        <v/>
      </c>
      <c r="CX81" s="531" t="str">
        <f>IF(AND('Result Entry'!$ES87="Passed",$AZ81=CX$2),'Result Entry'!$ER87,IF($AZ81=CX$2,'Result Entry'!$ES87,""))</f>
        <v/>
      </c>
      <c r="CY81" s="531" t="str">
        <f>IF(AND('Result Entry'!$ES87="Passed",$AZ81=CY$2),'Result Entry'!$ER87,IF($AZ81=CY$2,'Result Entry'!$ES87,""))</f>
        <v/>
      </c>
      <c r="CZ81" s="531" t="str">
        <f>IF(AND('Result Entry'!$ES87="Passed",$AZ81=CZ$2),'Result Entry'!$ER87,IF($AZ81=CZ$2,'Result Entry'!$ES87,""))</f>
        <v/>
      </c>
      <c r="DA81" s="531" t="str">
        <f>IF(AND('Result Entry'!$ES87="Passed",$AZ81=DA$2),'Result Entry'!$ER87,IF($AZ81=DA$2,'Result Entry'!$ES87,""))</f>
        <v/>
      </c>
      <c r="DB81" s="531" t="str">
        <f>IF(AND('Result Entry'!$ES87="Passed",$AZ81=DB$2),'Result Entry'!$ER87,IF($AZ81=DB$2,'Result Entry'!$ES87,""))</f>
        <v/>
      </c>
    </row>
    <row r="82" spans="51:106" hidden="1">
      <c r="AY82" s="252">
        <f t="shared" si="107"/>
        <v>0</v>
      </c>
      <c r="AZ82" s="252">
        <f>'Result Entry'!F88</f>
        <v>0</v>
      </c>
      <c r="BA82" s="502" t="str">
        <f>'Result Sheet 9'!V86</f>
        <v/>
      </c>
      <c r="BB82" s="502" t="str">
        <f>'Result Sheet 9'!AH86</f>
        <v/>
      </c>
      <c r="BC82" s="502" t="str">
        <f>'Result Sheet 9'!AT86</f>
        <v/>
      </c>
      <c r="BD82" s="502" t="str">
        <f>'Result Sheet 9'!BF86</f>
        <v/>
      </c>
      <c r="BE82" s="502" t="str">
        <f>'Result Sheet 9'!BR86</f>
        <v/>
      </c>
      <c r="BF82" s="295" t="str">
        <f>'Result Sheet 9'!CD86</f>
        <v/>
      </c>
      <c r="BG82" s="297">
        <f t="shared" si="71"/>
        <v>0</v>
      </c>
      <c r="BH82" s="252">
        <f t="shared" si="72"/>
        <v>0</v>
      </c>
      <c r="BI82" s="252">
        <f t="shared" si="73"/>
        <v>0</v>
      </c>
      <c r="BJ82" s="252">
        <f t="shared" si="74"/>
        <v>0</v>
      </c>
      <c r="BK82" s="252">
        <f t="shared" si="75"/>
        <v>0</v>
      </c>
      <c r="BL82" s="295">
        <f t="shared" si="76"/>
        <v>0</v>
      </c>
      <c r="BM82" s="297">
        <f t="shared" si="77"/>
        <v>0</v>
      </c>
      <c r="BN82" s="252">
        <f t="shared" si="78"/>
        <v>0</v>
      </c>
      <c r="BO82" s="252">
        <f t="shared" si="79"/>
        <v>0</v>
      </c>
      <c r="BP82" s="252">
        <f t="shared" si="80"/>
        <v>0</v>
      </c>
      <c r="BQ82" s="252">
        <f t="shared" si="81"/>
        <v>0</v>
      </c>
      <c r="BR82" s="271">
        <f t="shared" si="82"/>
        <v>0</v>
      </c>
      <c r="BS82" s="297">
        <f t="shared" si="83"/>
        <v>0</v>
      </c>
      <c r="BT82" s="252">
        <f t="shared" si="84"/>
        <v>0</v>
      </c>
      <c r="BU82" s="252">
        <f t="shared" si="85"/>
        <v>0</v>
      </c>
      <c r="BV82" s="252">
        <f t="shared" si="86"/>
        <v>0</v>
      </c>
      <c r="BW82" s="252">
        <f t="shared" si="87"/>
        <v>0</v>
      </c>
      <c r="BX82" s="295">
        <f t="shared" si="88"/>
        <v>0</v>
      </c>
      <c r="BY82" s="297">
        <f t="shared" si="89"/>
        <v>0</v>
      </c>
      <c r="BZ82" s="252">
        <f t="shared" si="90"/>
        <v>0</v>
      </c>
      <c r="CA82" s="252">
        <f t="shared" si="91"/>
        <v>0</v>
      </c>
      <c r="CB82" s="252">
        <f t="shared" si="92"/>
        <v>0</v>
      </c>
      <c r="CC82" s="252">
        <f t="shared" si="93"/>
        <v>0</v>
      </c>
      <c r="CD82" s="271">
        <f t="shared" si="94"/>
        <v>0</v>
      </c>
      <c r="CE82" s="297">
        <f t="shared" si="95"/>
        <v>0</v>
      </c>
      <c r="CF82" s="252">
        <f t="shared" si="96"/>
        <v>0</v>
      </c>
      <c r="CG82" s="252">
        <f t="shared" si="97"/>
        <v>0</v>
      </c>
      <c r="CH82" s="252">
        <f t="shared" si="98"/>
        <v>0</v>
      </c>
      <c r="CI82" s="252">
        <f t="shared" si="99"/>
        <v>0</v>
      </c>
      <c r="CJ82" s="271">
        <f t="shared" si="100"/>
        <v>0</v>
      </c>
      <c r="CK82" s="297">
        <f t="shared" si="101"/>
        <v>0</v>
      </c>
      <c r="CL82" s="252">
        <f t="shared" si="102"/>
        <v>0</v>
      </c>
      <c r="CM82" s="252">
        <f t="shared" si="103"/>
        <v>0</v>
      </c>
      <c r="CN82" s="252">
        <f t="shared" si="104"/>
        <v>0</v>
      </c>
      <c r="CO82" s="252">
        <f t="shared" si="105"/>
        <v>0</v>
      </c>
      <c r="CP82" s="271">
        <f t="shared" si="106"/>
        <v>0</v>
      </c>
      <c r="CQ82" s="296">
        <f>IF(AZ82=CQ$2,'Result Entry'!G88,0)</f>
        <v>0</v>
      </c>
      <c r="CR82" s="252">
        <f>IF(AZ82=CR$2,'Result Entry'!G88,0)</f>
        <v>0</v>
      </c>
      <c r="CS82" s="252">
        <f>IF(AZ82=CS$2,'Result Entry'!G88,0)</f>
        <v>0</v>
      </c>
      <c r="CT82" s="252">
        <f>IF(AZ82=CT$2,'Result Entry'!G88,0)</f>
        <v>0</v>
      </c>
      <c r="CU82" s="252">
        <f>IF(AZ82=CU$2,'Result Entry'!G88,0)</f>
        <v>0</v>
      </c>
      <c r="CV82" s="252">
        <f>IF(AZ82=CV$2,'Result Entry'!G88,0)</f>
        <v>0</v>
      </c>
      <c r="CW82" s="531" t="str">
        <f>IF(AND('Result Entry'!ES88="Passed",AZ82=CW$2),'Result Entry'!ER88,IF(AZ82=CW$2,'Result Entry'!ES88,""))</f>
        <v/>
      </c>
      <c r="CX82" s="531" t="str">
        <f>IF(AND('Result Entry'!$ES88="Passed",$AZ82=CX$2),'Result Entry'!$ER88,IF($AZ82=CX$2,'Result Entry'!$ES88,""))</f>
        <v/>
      </c>
      <c r="CY82" s="531" t="str">
        <f>IF(AND('Result Entry'!$ES88="Passed",$AZ82=CY$2),'Result Entry'!$ER88,IF($AZ82=CY$2,'Result Entry'!$ES88,""))</f>
        <v/>
      </c>
      <c r="CZ82" s="531" t="str">
        <f>IF(AND('Result Entry'!$ES88="Passed",$AZ82=CZ$2),'Result Entry'!$ER88,IF($AZ82=CZ$2,'Result Entry'!$ES88,""))</f>
        <v/>
      </c>
      <c r="DA82" s="531" t="str">
        <f>IF(AND('Result Entry'!$ES88="Passed",$AZ82=DA$2),'Result Entry'!$ER88,IF($AZ82=DA$2,'Result Entry'!$ES88,""))</f>
        <v/>
      </c>
      <c r="DB82" s="531" t="str">
        <f>IF(AND('Result Entry'!$ES88="Passed",$AZ82=DB$2),'Result Entry'!$ER88,IF($AZ82=DB$2,'Result Entry'!$ES88,""))</f>
        <v/>
      </c>
    </row>
    <row r="83" spans="51:106" hidden="1">
      <c r="AY83" s="252">
        <f t="shared" si="107"/>
        <v>0</v>
      </c>
      <c r="AZ83" s="252">
        <f>'Result Entry'!F89</f>
        <v>0</v>
      </c>
      <c r="BA83" s="502" t="str">
        <f>'Result Sheet 9'!V87</f>
        <v/>
      </c>
      <c r="BB83" s="502" t="str">
        <f>'Result Sheet 9'!AH87</f>
        <v/>
      </c>
      <c r="BC83" s="502" t="str">
        <f>'Result Sheet 9'!AT87</f>
        <v/>
      </c>
      <c r="BD83" s="502" t="str">
        <f>'Result Sheet 9'!BF87</f>
        <v/>
      </c>
      <c r="BE83" s="502" t="str">
        <f>'Result Sheet 9'!BR87</f>
        <v/>
      </c>
      <c r="BF83" s="295" t="str">
        <f>'Result Sheet 9'!CD87</f>
        <v/>
      </c>
      <c r="BG83" s="297">
        <f t="shared" si="71"/>
        <v>0</v>
      </c>
      <c r="BH83" s="252">
        <f t="shared" si="72"/>
        <v>0</v>
      </c>
      <c r="BI83" s="252">
        <f t="shared" si="73"/>
        <v>0</v>
      </c>
      <c r="BJ83" s="252">
        <f t="shared" si="74"/>
        <v>0</v>
      </c>
      <c r="BK83" s="252">
        <f t="shared" si="75"/>
        <v>0</v>
      </c>
      <c r="BL83" s="295">
        <f t="shared" si="76"/>
        <v>0</v>
      </c>
      <c r="BM83" s="297">
        <f t="shared" si="77"/>
        <v>0</v>
      </c>
      <c r="BN83" s="252">
        <f t="shared" si="78"/>
        <v>0</v>
      </c>
      <c r="BO83" s="252">
        <f t="shared" si="79"/>
        <v>0</v>
      </c>
      <c r="BP83" s="252">
        <f t="shared" si="80"/>
        <v>0</v>
      </c>
      <c r="BQ83" s="252">
        <f t="shared" si="81"/>
        <v>0</v>
      </c>
      <c r="BR83" s="271">
        <f t="shared" si="82"/>
        <v>0</v>
      </c>
      <c r="BS83" s="297">
        <f t="shared" si="83"/>
        <v>0</v>
      </c>
      <c r="BT83" s="252">
        <f t="shared" si="84"/>
        <v>0</v>
      </c>
      <c r="BU83" s="252">
        <f t="shared" si="85"/>
        <v>0</v>
      </c>
      <c r="BV83" s="252">
        <f t="shared" si="86"/>
        <v>0</v>
      </c>
      <c r="BW83" s="252">
        <f t="shared" si="87"/>
        <v>0</v>
      </c>
      <c r="BX83" s="295">
        <f t="shared" si="88"/>
        <v>0</v>
      </c>
      <c r="BY83" s="297">
        <f t="shared" si="89"/>
        <v>0</v>
      </c>
      <c r="BZ83" s="252">
        <f t="shared" si="90"/>
        <v>0</v>
      </c>
      <c r="CA83" s="252">
        <f t="shared" si="91"/>
        <v>0</v>
      </c>
      <c r="CB83" s="252">
        <f t="shared" si="92"/>
        <v>0</v>
      </c>
      <c r="CC83" s="252">
        <f t="shared" si="93"/>
        <v>0</v>
      </c>
      <c r="CD83" s="271">
        <f t="shared" si="94"/>
        <v>0</v>
      </c>
      <c r="CE83" s="297">
        <f t="shared" si="95"/>
        <v>0</v>
      </c>
      <c r="CF83" s="252">
        <f t="shared" si="96"/>
        <v>0</v>
      </c>
      <c r="CG83" s="252">
        <f t="shared" si="97"/>
        <v>0</v>
      </c>
      <c r="CH83" s="252">
        <f t="shared" si="98"/>
        <v>0</v>
      </c>
      <c r="CI83" s="252">
        <f t="shared" si="99"/>
        <v>0</v>
      </c>
      <c r="CJ83" s="271">
        <f t="shared" si="100"/>
        <v>0</v>
      </c>
      <c r="CK83" s="297">
        <f t="shared" si="101"/>
        <v>0</v>
      </c>
      <c r="CL83" s="252">
        <f t="shared" si="102"/>
        <v>0</v>
      </c>
      <c r="CM83" s="252">
        <f t="shared" si="103"/>
        <v>0</v>
      </c>
      <c r="CN83" s="252">
        <f t="shared" si="104"/>
        <v>0</v>
      </c>
      <c r="CO83" s="252">
        <f t="shared" si="105"/>
        <v>0</v>
      </c>
      <c r="CP83" s="271">
        <f t="shared" si="106"/>
        <v>0</v>
      </c>
      <c r="CQ83" s="296">
        <f>IF(AZ83=CQ$2,'Result Entry'!G89,0)</f>
        <v>0</v>
      </c>
      <c r="CR83" s="252">
        <f>IF(AZ83=CR$2,'Result Entry'!G89,0)</f>
        <v>0</v>
      </c>
      <c r="CS83" s="252">
        <f>IF(AZ83=CS$2,'Result Entry'!G89,0)</f>
        <v>0</v>
      </c>
      <c r="CT83" s="252">
        <f>IF(AZ83=CT$2,'Result Entry'!G89,0)</f>
        <v>0</v>
      </c>
      <c r="CU83" s="252">
        <f>IF(AZ83=CU$2,'Result Entry'!G89,0)</f>
        <v>0</v>
      </c>
      <c r="CV83" s="252">
        <f>IF(AZ83=CV$2,'Result Entry'!G89,0)</f>
        <v>0</v>
      </c>
      <c r="CW83" s="531" t="str">
        <f>IF(AND('Result Entry'!ES89="Passed",AZ83=CW$2),'Result Entry'!ER89,IF(AZ83=CW$2,'Result Entry'!ES89,""))</f>
        <v/>
      </c>
      <c r="CX83" s="531" t="str">
        <f>IF(AND('Result Entry'!$ES89="Passed",$AZ83=CX$2),'Result Entry'!$ER89,IF($AZ83=CX$2,'Result Entry'!$ES89,""))</f>
        <v/>
      </c>
      <c r="CY83" s="531" t="str">
        <f>IF(AND('Result Entry'!$ES89="Passed",$AZ83=CY$2),'Result Entry'!$ER89,IF($AZ83=CY$2,'Result Entry'!$ES89,""))</f>
        <v/>
      </c>
      <c r="CZ83" s="531" t="str">
        <f>IF(AND('Result Entry'!$ES89="Passed",$AZ83=CZ$2),'Result Entry'!$ER89,IF($AZ83=CZ$2,'Result Entry'!$ES89,""))</f>
        <v/>
      </c>
      <c r="DA83" s="531" t="str">
        <f>IF(AND('Result Entry'!$ES89="Passed",$AZ83=DA$2),'Result Entry'!$ER89,IF($AZ83=DA$2,'Result Entry'!$ES89,""))</f>
        <v/>
      </c>
      <c r="DB83" s="531" t="str">
        <f>IF(AND('Result Entry'!$ES89="Passed",$AZ83=DB$2),'Result Entry'!$ER89,IF($AZ83=DB$2,'Result Entry'!$ES89,""))</f>
        <v/>
      </c>
    </row>
    <row r="84" spans="51:106" hidden="1">
      <c r="AY84" s="252">
        <f t="shared" si="107"/>
        <v>0</v>
      </c>
      <c r="AZ84" s="252">
        <f>'Result Entry'!F90</f>
        <v>0</v>
      </c>
      <c r="BA84" s="502" t="str">
        <f>'Result Sheet 9'!V88</f>
        <v/>
      </c>
      <c r="BB84" s="502" t="str">
        <f>'Result Sheet 9'!AH88</f>
        <v/>
      </c>
      <c r="BC84" s="502" t="str">
        <f>'Result Sheet 9'!AT88</f>
        <v/>
      </c>
      <c r="BD84" s="502" t="str">
        <f>'Result Sheet 9'!BF88</f>
        <v/>
      </c>
      <c r="BE84" s="502" t="str">
        <f>'Result Sheet 9'!BR88</f>
        <v/>
      </c>
      <c r="BF84" s="295" t="str">
        <f>'Result Sheet 9'!CD88</f>
        <v/>
      </c>
      <c r="BG84" s="297">
        <f t="shared" si="71"/>
        <v>0</v>
      </c>
      <c r="BH84" s="252">
        <f t="shared" si="72"/>
        <v>0</v>
      </c>
      <c r="BI84" s="252">
        <f t="shared" si="73"/>
        <v>0</v>
      </c>
      <c r="BJ84" s="252">
        <f t="shared" si="74"/>
        <v>0</v>
      </c>
      <c r="BK84" s="252">
        <f t="shared" si="75"/>
        <v>0</v>
      </c>
      <c r="BL84" s="295">
        <f t="shared" si="76"/>
        <v>0</v>
      </c>
      <c r="BM84" s="297">
        <f t="shared" si="77"/>
        <v>0</v>
      </c>
      <c r="BN84" s="252">
        <f t="shared" si="78"/>
        <v>0</v>
      </c>
      <c r="BO84" s="252">
        <f t="shared" si="79"/>
        <v>0</v>
      </c>
      <c r="BP84" s="252">
        <f t="shared" si="80"/>
        <v>0</v>
      </c>
      <c r="BQ84" s="252">
        <f t="shared" si="81"/>
        <v>0</v>
      </c>
      <c r="BR84" s="271">
        <f t="shared" si="82"/>
        <v>0</v>
      </c>
      <c r="BS84" s="297">
        <f t="shared" si="83"/>
        <v>0</v>
      </c>
      <c r="BT84" s="252">
        <f t="shared" si="84"/>
        <v>0</v>
      </c>
      <c r="BU84" s="252">
        <f t="shared" si="85"/>
        <v>0</v>
      </c>
      <c r="BV84" s="252">
        <f t="shared" si="86"/>
        <v>0</v>
      </c>
      <c r="BW84" s="252">
        <f t="shared" si="87"/>
        <v>0</v>
      </c>
      <c r="BX84" s="295">
        <f t="shared" si="88"/>
        <v>0</v>
      </c>
      <c r="BY84" s="297">
        <f t="shared" si="89"/>
        <v>0</v>
      </c>
      <c r="BZ84" s="252">
        <f t="shared" si="90"/>
        <v>0</v>
      </c>
      <c r="CA84" s="252">
        <f t="shared" si="91"/>
        <v>0</v>
      </c>
      <c r="CB84" s="252">
        <f t="shared" si="92"/>
        <v>0</v>
      </c>
      <c r="CC84" s="252">
        <f t="shared" si="93"/>
        <v>0</v>
      </c>
      <c r="CD84" s="271">
        <f t="shared" si="94"/>
        <v>0</v>
      </c>
      <c r="CE84" s="297">
        <f t="shared" si="95"/>
        <v>0</v>
      </c>
      <c r="CF84" s="252">
        <f t="shared" si="96"/>
        <v>0</v>
      </c>
      <c r="CG84" s="252">
        <f t="shared" si="97"/>
        <v>0</v>
      </c>
      <c r="CH84" s="252">
        <f t="shared" si="98"/>
        <v>0</v>
      </c>
      <c r="CI84" s="252">
        <f t="shared" si="99"/>
        <v>0</v>
      </c>
      <c r="CJ84" s="271">
        <f t="shared" si="100"/>
        <v>0</v>
      </c>
      <c r="CK84" s="297">
        <f t="shared" si="101"/>
        <v>0</v>
      </c>
      <c r="CL84" s="252">
        <f t="shared" si="102"/>
        <v>0</v>
      </c>
      <c r="CM84" s="252">
        <f t="shared" si="103"/>
        <v>0</v>
      </c>
      <c r="CN84" s="252">
        <f t="shared" si="104"/>
        <v>0</v>
      </c>
      <c r="CO84" s="252">
        <f t="shared" si="105"/>
        <v>0</v>
      </c>
      <c r="CP84" s="271">
        <f t="shared" si="106"/>
        <v>0</v>
      </c>
      <c r="CQ84" s="296">
        <f>IF(AZ84=CQ$2,'Result Entry'!G90,0)</f>
        <v>0</v>
      </c>
      <c r="CR84" s="252">
        <f>IF(AZ84=CR$2,'Result Entry'!G90,0)</f>
        <v>0</v>
      </c>
      <c r="CS84" s="252">
        <f>IF(AZ84=CS$2,'Result Entry'!G90,0)</f>
        <v>0</v>
      </c>
      <c r="CT84" s="252">
        <f>IF(AZ84=CT$2,'Result Entry'!G90,0)</f>
        <v>0</v>
      </c>
      <c r="CU84" s="252">
        <f>IF(AZ84=CU$2,'Result Entry'!G90,0)</f>
        <v>0</v>
      </c>
      <c r="CV84" s="252">
        <f>IF(AZ84=CV$2,'Result Entry'!G90,0)</f>
        <v>0</v>
      </c>
      <c r="CW84" s="531" t="str">
        <f>IF(AND('Result Entry'!ES90="Passed",AZ84=CW$2),'Result Entry'!ER90,IF(AZ84=CW$2,'Result Entry'!ES90,""))</f>
        <v/>
      </c>
      <c r="CX84" s="531" t="str">
        <f>IF(AND('Result Entry'!$ES90="Passed",$AZ84=CX$2),'Result Entry'!$ER90,IF($AZ84=CX$2,'Result Entry'!$ES90,""))</f>
        <v/>
      </c>
      <c r="CY84" s="531" t="str">
        <f>IF(AND('Result Entry'!$ES90="Passed",$AZ84=CY$2),'Result Entry'!$ER90,IF($AZ84=CY$2,'Result Entry'!$ES90,""))</f>
        <v/>
      </c>
      <c r="CZ84" s="531" t="str">
        <f>IF(AND('Result Entry'!$ES90="Passed",$AZ84=CZ$2),'Result Entry'!$ER90,IF($AZ84=CZ$2,'Result Entry'!$ES90,""))</f>
        <v/>
      </c>
      <c r="DA84" s="531" t="str">
        <f>IF(AND('Result Entry'!$ES90="Passed",$AZ84=DA$2),'Result Entry'!$ER90,IF($AZ84=DA$2,'Result Entry'!$ES90,""))</f>
        <v/>
      </c>
      <c r="DB84" s="531" t="str">
        <f>IF(AND('Result Entry'!$ES90="Passed",$AZ84=DB$2),'Result Entry'!$ER90,IF($AZ84=DB$2,'Result Entry'!$ES90,""))</f>
        <v/>
      </c>
    </row>
    <row r="85" spans="51:106" hidden="1">
      <c r="AY85" s="252">
        <f t="shared" si="107"/>
        <v>0</v>
      </c>
      <c r="AZ85" s="252">
        <f>'Result Entry'!F91</f>
        <v>0</v>
      </c>
      <c r="BA85" s="502" t="str">
        <f>'Result Sheet 9'!V89</f>
        <v/>
      </c>
      <c r="BB85" s="502" t="str">
        <f>'Result Sheet 9'!AH89</f>
        <v/>
      </c>
      <c r="BC85" s="502" t="str">
        <f>'Result Sheet 9'!AT89</f>
        <v/>
      </c>
      <c r="BD85" s="502" t="str">
        <f>'Result Sheet 9'!BF89</f>
        <v/>
      </c>
      <c r="BE85" s="502" t="str">
        <f>'Result Sheet 9'!BR89</f>
        <v/>
      </c>
      <c r="BF85" s="295" t="str">
        <f>'Result Sheet 9'!CD89</f>
        <v/>
      </c>
      <c r="BG85" s="297">
        <f t="shared" si="71"/>
        <v>0</v>
      </c>
      <c r="BH85" s="252">
        <f t="shared" si="72"/>
        <v>0</v>
      </c>
      <c r="BI85" s="252">
        <f t="shared" si="73"/>
        <v>0</v>
      </c>
      <c r="BJ85" s="252">
        <f t="shared" si="74"/>
        <v>0</v>
      </c>
      <c r="BK85" s="252">
        <f t="shared" si="75"/>
        <v>0</v>
      </c>
      <c r="BL85" s="295">
        <f t="shared" si="76"/>
        <v>0</v>
      </c>
      <c r="BM85" s="297">
        <f t="shared" si="77"/>
        <v>0</v>
      </c>
      <c r="BN85" s="252">
        <f t="shared" si="78"/>
        <v>0</v>
      </c>
      <c r="BO85" s="252">
        <f t="shared" si="79"/>
        <v>0</v>
      </c>
      <c r="BP85" s="252">
        <f t="shared" si="80"/>
        <v>0</v>
      </c>
      <c r="BQ85" s="252">
        <f t="shared" si="81"/>
        <v>0</v>
      </c>
      <c r="BR85" s="271">
        <f t="shared" si="82"/>
        <v>0</v>
      </c>
      <c r="BS85" s="297">
        <f t="shared" si="83"/>
        <v>0</v>
      </c>
      <c r="BT85" s="252">
        <f t="shared" si="84"/>
        <v>0</v>
      </c>
      <c r="BU85" s="252">
        <f t="shared" si="85"/>
        <v>0</v>
      </c>
      <c r="BV85" s="252">
        <f t="shared" si="86"/>
        <v>0</v>
      </c>
      <c r="BW85" s="252">
        <f t="shared" si="87"/>
        <v>0</v>
      </c>
      <c r="BX85" s="295">
        <f t="shared" si="88"/>
        <v>0</v>
      </c>
      <c r="BY85" s="297">
        <f t="shared" si="89"/>
        <v>0</v>
      </c>
      <c r="BZ85" s="252">
        <f t="shared" si="90"/>
        <v>0</v>
      </c>
      <c r="CA85" s="252">
        <f t="shared" si="91"/>
        <v>0</v>
      </c>
      <c r="CB85" s="252">
        <f t="shared" si="92"/>
        <v>0</v>
      </c>
      <c r="CC85" s="252">
        <f t="shared" si="93"/>
        <v>0</v>
      </c>
      <c r="CD85" s="271">
        <f t="shared" si="94"/>
        <v>0</v>
      </c>
      <c r="CE85" s="297">
        <f t="shared" si="95"/>
        <v>0</v>
      </c>
      <c r="CF85" s="252">
        <f t="shared" si="96"/>
        <v>0</v>
      </c>
      <c r="CG85" s="252">
        <f t="shared" si="97"/>
        <v>0</v>
      </c>
      <c r="CH85" s="252">
        <f t="shared" si="98"/>
        <v>0</v>
      </c>
      <c r="CI85" s="252">
        <f t="shared" si="99"/>
        <v>0</v>
      </c>
      <c r="CJ85" s="271">
        <f t="shared" si="100"/>
        <v>0</v>
      </c>
      <c r="CK85" s="297">
        <f t="shared" si="101"/>
        <v>0</v>
      </c>
      <c r="CL85" s="252">
        <f t="shared" si="102"/>
        <v>0</v>
      </c>
      <c r="CM85" s="252">
        <f t="shared" si="103"/>
        <v>0</v>
      </c>
      <c r="CN85" s="252">
        <f t="shared" si="104"/>
        <v>0</v>
      </c>
      <c r="CO85" s="252">
        <f t="shared" si="105"/>
        <v>0</v>
      </c>
      <c r="CP85" s="271">
        <f t="shared" si="106"/>
        <v>0</v>
      </c>
      <c r="CQ85" s="296">
        <f>IF(AZ85=CQ$2,'Result Entry'!G91,0)</f>
        <v>0</v>
      </c>
      <c r="CR85" s="252">
        <f>IF(AZ85=CR$2,'Result Entry'!G91,0)</f>
        <v>0</v>
      </c>
      <c r="CS85" s="252">
        <f>IF(AZ85=CS$2,'Result Entry'!G91,0)</f>
        <v>0</v>
      </c>
      <c r="CT85" s="252">
        <f>IF(AZ85=CT$2,'Result Entry'!G91,0)</f>
        <v>0</v>
      </c>
      <c r="CU85" s="252">
        <f>IF(AZ85=CU$2,'Result Entry'!G91,0)</f>
        <v>0</v>
      </c>
      <c r="CV85" s="252">
        <f>IF(AZ85=CV$2,'Result Entry'!G91,0)</f>
        <v>0</v>
      </c>
      <c r="CW85" s="531" t="str">
        <f>IF(AND('Result Entry'!ES91="Passed",AZ85=CW$2),'Result Entry'!ER91,IF(AZ85=CW$2,'Result Entry'!ES91,""))</f>
        <v/>
      </c>
      <c r="CX85" s="531" t="str">
        <f>IF(AND('Result Entry'!$ES91="Passed",$AZ85=CX$2),'Result Entry'!$ER91,IF($AZ85=CX$2,'Result Entry'!$ES91,""))</f>
        <v/>
      </c>
      <c r="CY85" s="531" t="str">
        <f>IF(AND('Result Entry'!$ES91="Passed",$AZ85=CY$2),'Result Entry'!$ER91,IF($AZ85=CY$2,'Result Entry'!$ES91,""))</f>
        <v/>
      </c>
      <c r="CZ85" s="531" t="str">
        <f>IF(AND('Result Entry'!$ES91="Passed",$AZ85=CZ$2),'Result Entry'!$ER91,IF($AZ85=CZ$2,'Result Entry'!$ES91,""))</f>
        <v/>
      </c>
      <c r="DA85" s="531" t="str">
        <f>IF(AND('Result Entry'!$ES91="Passed",$AZ85=DA$2),'Result Entry'!$ER91,IF($AZ85=DA$2,'Result Entry'!$ES91,""))</f>
        <v/>
      </c>
      <c r="DB85" s="531" t="str">
        <f>IF(AND('Result Entry'!$ES91="Passed",$AZ85=DB$2),'Result Entry'!$ER91,IF($AZ85=DB$2,'Result Entry'!$ES91,""))</f>
        <v/>
      </c>
    </row>
    <row r="86" spans="51:106" hidden="1">
      <c r="AY86" s="252">
        <f t="shared" si="107"/>
        <v>0</v>
      </c>
      <c r="AZ86" s="252">
        <f>'Result Entry'!F92</f>
        <v>0</v>
      </c>
      <c r="BA86" s="502" t="str">
        <f>'Result Sheet 9'!V90</f>
        <v/>
      </c>
      <c r="BB86" s="502" t="str">
        <f>'Result Sheet 9'!AH90</f>
        <v/>
      </c>
      <c r="BC86" s="502" t="str">
        <f>'Result Sheet 9'!AT90</f>
        <v/>
      </c>
      <c r="BD86" s="502" t="str">
        <f>'Result Sheet 9'!BF90</f>
        <v/>
      </c>
      <c r="BE86" s="502" t="str">
        <f>'Result Sheet 9'!BR90</f>
        <v/>
      </c>
      <c r="BF86" s="295" t="str">
        <f>'Result Sheet 9'!CD90</f>
        <v/>
      </c>
      <c r="BG86" s="297">
        <f t="shared" si="71"/>
        <v>0</v>
      </c>
      <c r="BH86" s="252">
        <f t="shared" si="72"/>
        <v>0</v>
      </c>
      <c r="BI86" s="252">
        <f t="shared" si="73"/>
        <v>0</v>
      </c>
      <c r="BJ86" s="252">
        <f t="shared" si="74"/>
        <v>0</v>
      </c>
      <c r="BK86" s="252">
        <f t="shared" si="75"/>
        <v>0</v>
      </c>
      <c r="BL86" s="295">
        <f t="shared" si="76"/>
        <v>0</v>
      </c>
      <c r="BM86" s="297">
        <f t="shared" si="77"/>
        <v>0</v>
      </c>
      <c r="BN86" s="252">
        <f t="shared" si="78"/>
        <v>0</v>
      </c>
      <c r="BO86" s="252">
        <f t="shared" si="79"/>
        <v>0</v>
      </c>
      <c r="BP86" s="252">
        <f t="shared" si="80"/>
        <v>0</v>
      </c>
      <c r="BQ86" s="252">
        <f t="shared" si="81"/>
        <v>0</v>
      </c>
      <c r="BR86" s="271">
        <f t="shared" si="82"/>
        <v>0</v>
      </c>
      <c r="BS86" s="297">
        <f t="shared" si="83"/>
        <v>0</v>
      </c>
      <c r="BT86" s="252">
        <f t="shared" si="84"/>
        <v>0</v>
      </c>
      <c r="BU86" s="252">
        <f t="shared" si="85"/>
        <v>0</v>
      </c>
      <c r="BV86" s="252">
        <f t="shared" si="86"/>
        <v>0</v>
      </c>
      <c r="BW86" s="252">
        <f t="shared" si="87"/>
        <v>0</v>
      </c>
      <c r="BX86" s="295">
        <f t="shared" si="88"/>
        <v>0</v>
      </c>
      <c r="BY86" s="297">
        <f t="shared" si="89"/>
        <v>0</v>
      </c>
      <c r="BZ86" s="252">
        <f t="shared" si="90"/>
        <v>0</v>
      </c>
      <c r="CA86" s="252">
        <f t="shared" si="91"/>
        <v>0</v>
      </c>
      <c r="CB86" s="252">
        <f t="shared" si="92"/>
        <v>0</v>
      </c>
      <c r="CC86" s="252">
        <f t="shared" si="93"/>
        <v>0</v>
      </c>
      <c r="CD86" s="271">
        <f t="shared" si="94"/>
        <v>0</v>
      </c>
      <c r="CE86" s="297">
        <f t="shared" si="95"/>
        <v>0</v>
      </c>
      <c r="CF86" s="252">
        <f t="shared" si="96"/>
        <v>0</v>
      </c>
      <c r="CG86" s="252">
        <f t="shared" si="97"/>
        <v>0</v>
      </c>
      <c r="CH86" s="252">
        <f t="shared" si="98"/>
        <v>0</v>
      </c>
      <c r="CI86" s="252">
        <f t="shared" si="99"/>
        <v>0</v>
      </c>
      <c r="CJ86" s="271">
        <f t="shared" si="100"/>
        <v>0</v>
      </c>
      <c r="CK86" s="297">
        <f t="shared" si="101"/>
        <v>0</v>
      </c>
      <c r="CL86" s="252">
        <f t="shared" si="102"/>
        <v>0</v>
      </c>
      <c r="CM86" s="252">
        <f t="shared" si="103"/>
        <v>0</v>
      </c>
      <c r="CN86" s="252">
        <f t="shared" si="104"/>
        <v>0</v>
      </c>
      <c r="CO86" s="252">
        <f t="shared" si="105"/>
        <v>0</v>
      </c>
      <c r="CP86" s="271">
        <f t="shared" si="106"/>
        <v>0</v>
      </c>
      <c r="CQ86" s="296">
        <f>IF(AZ86=CQ$2,'Result Entry'!G92,0)</f>
        <v>0</v>
      </c>
      <c r="CR86" s="252">
        <f>IF(AZ86=CR$2,'Result Entry'!G92,0)</f>
        <v>0</v>
      </c>
      <c r="CS86" s="252">
        <f>IF(AZ86=CS$2,'Result Entry'!G92,0)</f>
        <v>0</v>
      </c>
      <c r="CT86" s="252">
        <f>IF(AZ86=CT$2,'Result Entry'!G92,0)</f>
        <v>0</v>
      </c>
      <c r="CU86" s="252">
        <f>IF(AZ86=CU$2,'Result Entry'!G92,0)</f>
        <v>0</v>
      </c>
      <c r="CV86" s="252">
        <f>IF(AZ86=CV$2,'Result Entry'!G92,0)</f>
        <v>0</v>
      </c>
      <c r="CW86" s="531" t="str">
        <f>IF(AND('Result Entry'!ES92="Passed",AZ86=CW$2),'Result Entry'!ER92,IF(AZ86=CW$2,'Result Entry'!ES92,""))</f>
        <v/>
      </c>
      <c r="CX86" s="531" t="str">
        <f>IF(AND('Result Entry'!$ES92="Passed",$AZ86=CX$2),'Result Entry'!$ER92,IF($AZ86=CX$2,'Result Entry'!$ES92,""))</f>
        <v/>
      </c>
      <c r="CY86" s="531" t="str">
        <f>IF(AND('Result Entry'!$ES92="Passed",$AZ86=CY$2),'Result Entry'!$ER92,IF($AZ86=CY$2,'Result Entry'!$ES92,""))</f>
        <v/>
      </c>
      <c r="CZ86" s="531" t="str">
        <f>IF(AND('Result Entry'!$ES92="Passed",$AZ86=CZ$2),'Result Entry'!$ER92,IF($AZ86=CZ$2,'Result Entry'!$ES92,""))</f>
        <v/>
      </c>
      <c r="DA86" s="531" t="str">
        <f>IF(AND('Result Entry'!$ES92="Passed",$AZ86=DA$2),'Result Entry'!$ER92,IF($AZ86=DA$2,'Result Entry'!$ES92,""))</f>
        <v/>
      </c>
      <c r="DB86" s="531" t="str">
        <f>IF(AND('Result Entry'!$ES92="Passed",$AZ86=DB$2),'Result Entry'!$ER92,IF($AZ86=DB$2,'Result Entry'!$ES92,""))</f>
        <v/>
      </c>
    </row>
    <row r="87" spans="51:106" hidden="1">
      <c r="AY87" s="252">
        <f t="shared" si="107"/>
        <v>0</v>
      </c>
      <c r="AZ87" s="252">
        <f>'Result Entry'!F93</f>
        <v>0</v>
      </c>
      <c r="BA87" s="502" t="str">
        <f>'Result Sheet 9'!V91</f>
        <v/>
      </c>
      <c r="BB87" s="502" t="str">
        <f>'Result Sheet 9'!AH91</f>
        <v/>
      </c>
      <c r="BC87" s="502" t="str">
        <f>'Result Sheet 9'!AT91</f>
        <v/>
      </c>
      <c r="BD87" s="502" t="str">
        <f>'Result Sheet 9'!BF91</f>
        <v/>
      </c>
      <c r="BE87" s="502" t="str">
        <f>'Result Sheet 9'!BR91</f>
        <v/>
      </c>
      <c r="BF87" s="295" t="str">
        <f>'Result Sheet 9'!CD91</f>
        <v/>
      </c>
      <c r="BG87" s="297">
        <f t="shared" si="71"/>
        <v>0</v>
      </c>
      <c r="BH87" s="252">
        <f t="shared" si="72"/>
        <v>0</v>
      </c>
      <c r="BI87" s="252">
        <f t="shared" si="73"/>
        <v>0</v>
      </c>
      <c r="BJ87" s="252">
        <f t="shared" si="74"/>
        <v>0</v>
      </c>
      <c r="BK87" s="252">
        <f t="shared" si="75"/>
        <v>0</v>
      </c>
      <c r="BL87" s="295">
        <f t="shared" si="76"/>
        <v>0</v>
      </c>
      <c r="BM87" s="297">
        <f t="shared" si="77"/>
        <v>0</v>
      </c>
      <c r="BN87" s="252">
        <f t="shared" si="78"/>
        <v>0</v>
      </c>
      <c r="BO87" s="252">
        <f t="shared" si="79"/>
        <v>0</v>
      </c>
      <c r="BP87" s="252">
        <f t="shared" si="80"/>
        <v>0</v>
      </c>
      <c r="BQ87" s="252">
        <f t="shared" si="81"/>
        <v>0</v>
      </c>
      <c r="BR87" s="271">
        <f t="shared" si="82"/>
        <v>0</v>
      </c>
      <c r="BS87" s="297">
        <f t="shared" si="83"/>
        <v>0</v>
      </c>
      <c r="BT87" s="252">
        <f t="shared" si="84"/>
        <v>0</v>
      </c>
      <c r="BU87" s="252">
        <f t="shared" si="85"/>
        <v>0</v>
      </c>
      <c r="BV87" s="252">
        <f t="shared" si="86"/>
        <v>0</v>
      </c>
      <c r="BW87" s="252">
        <f t="shared" si="87"/>
        <v>0</v>
      </c>
      <c r="BX87" s="295">
        <f t="shared" si="88"/>
        <v>0</v>
      </c>
      <c r="BY87" s="297">
        <f t="shared" si="89"/>
        <v>0</v>
      </c>
      <c r="BZ87" s="252">
        <f t="shared" si="90"/>
        <v>0</v>
      </c>
      <c r="CA87" s="252">
        <f t="shared" si="91"/>
        <v>0</v>
      </c>
      <c r="CB87" s="252">
        <f t="shared" si="92"/>
        <v>0</v>
      </c>
      <c r="CC87" s="252">
        <f t="shared" si="93"/>
        <v>0</v>
      </c>
      <c r="CD87" s="271">
        <f t="shared" si="94"/>
        <v>0</v>
      </c>
      <c r="CE87" s="297">
        <f t="shared" si="95"/>
        <v>0</v>
      </c>
      <c r="CF87" s="252">
        <f t="shared" si="96"/>
        <v>0</v>
      </c>
      <c r="CG87" s="252">
        <f t="shared" si="97"/>
        <v>0</v>
      </c>
      <c r="CH87" s="252">
        <f t="shared" si="98"/>
        <v>0</v>
      </c>
      <c r="CI87" s="252">
        <f t="shared" si="99"/>
        <v>0</v>
      </c>
      <c r="CJ87" s="271">
        <f t="shared" si="100"/>
        <v>0</v>
      </c>
      <c r="CK87" s="297">
        <f t="shared" si="101"/>
        <v>0</v>
      </c>
      <c r="CL87" s="252">
        <f t="shared" si="102"/>
        <v>0</v>
      </c>
      <c r="CM87" s="252">
        <f t="shared" si="103"/>
        <v>0</v>
      </c>
      <c r="CN87" s="252">
        <f t="shared" si="104"/>
        <v>0</v>
      </c>
      <c r="CO87" s="252">
        <f t="shared" si="105"/>
        <v>0</v>
      </c>
      <c r="CP87" s="271">
        <f t="shared" si="106"/>
        <v>0</v>
      </c>
      <c r="CQ87" s="296">
        <f>IF(AZ87=CQ$2,'Result Entry'!G93,0)</f>
        <v>0</v>
      </c>
      <c r="CR87" s="252">
        <f>IF(AZ87=CR$2,'Result Entry'!G93,0)</f>
        <v>0</v>
      </c>
      <c r="CS87" s="252">
        <f>IF(AZ87=CS$2,'Result Entry'!G93,0)</f>
        <v>0</v>
      </c>
      <c r="CT87" s="252">
        <f>IF(AZ87=CT$2,'Result Entry'!G93,0)</f>
        <v>0</v>
      </c>
      <c r="CU87" s="252">
        <f>IF(AZ87=CU$2,'Result Entry'!G93,0)</f>
        <v>0</v>
      </c>
      <c r="CV87" s="252">
        <f>IF(AZ87=CV$2,'Result Entry'!G93,0)</f>
        <v>0</v>
      </c>
      <c r="CW87" s="531" t="str">
        <f>IF(AND('Result Entry'!ES93="Passed",AZ87=CW$2),'Result Entry'!ER93,IF(AZ87=CW$2,'Result Entry'!ES93,""))</f>
        <v/>
      </c>
      <c r="CX87" s="531" t="str">
        <f>IF(AND('Result Entry'!$ES93="Passed",$AZ87=CX$2),'Result Entry'!$ER93,IF($AZ87=CX$2,'Result Entry'!$ES93,""))</f>
        <v/>
      </c>
      <c r="CY87" s="531" t="str">
        <f>IF(AND('Result Entry'!$ES93="Passed",$AZ87=CY$2),'Result Entry'!$ER93,IF($AZ87=CY$2,'Result Entry'!$ES93,""))</f>
        <v/>
      </c>
      <c r="CZ87" s="531" t="str">
        <f>IF(AND('Result Entry'!$ES93="Passed",$AZ87=CZ$2),'Result Entry'!$ER93,IF($AZ87=CZ$2,'Result Entry'!$ES93,""))</f>
        <v/>
      </c>
      <c r="DA87" s="531" t="str">
        <f>IF(AND('Result Entry'!$ES93="Passed",$AZ87=DA$2),'Result Entry'!$ER93,IF($AZ87=DA$2,'Result Entry'!$ES93,""))</f>
        <v/>
      </c>
      <c r="DB87" s="531" t="str">
        <f>IF(AND('Result Entry'!$ES93="Passed",$AZ87=DB$2),'Result Entry'!$ER93,IF($AZ87=DB$2,'Result Entry'!$ES93,""))</f>
        <v/>
      </c>
    </row>
    <row r="88" spans="51:106" hidden="1">
      <c r="AY88" s="252">
        <f t="shared" si="107"/>
        <v>0</v>
      </c>
      <c r="AZ88" s="252">
        <f>'Result Entry'!F94</f>
        <v>0</v>
      </c>
      <c r="BA88" s="502" t="str">
        <f>'Result Sheet 9'!V92</f>
        <v/>
      </c>
      <c r="BB88" s="502" t="str">
        <f>'Result Sheet 9'!AH92</f>
        <v/>
      </c>
      <c r="BC88" s="502" t="str">
        <f>'Result Sheet 9'!AT92</f>
        <v/>
      </c>
      <c r="BD88" s="502" t="str">
        <f>'Result Sheet 9'!BF92</f>
        <v/>
      </c>
      <c r="BE88" s="502" t="str">
        <f>'Result Sheet 9'!BR92</f>
        <v/>
      </c>
      <c r="BF88" s="295" t="str">
        <f>'Result Sheet 9'!CD92</f>
        <v/>
      </c>
      <c r="BG88" s="297">
        <f t="shared" si="71"/>
        <v>0</v>
      </c>
      <c r="BH88" s="252">
        <f t="shared" si="72"/>
        <v>0</v>
      </c>
      <c r="BI88" s="252">
        <f t="shared" si="73"/>
        <v>0</v>
      </c>
      <c r="BJ88" s="252">
        <f t="shared" si="74"/>
        <v>0</v>
      </c>
      <c r="BK88" s="252">
        <f t="shared" si="75"/>
        <v>0</v>
      </c>
      <c r="BL88" s="295">
        <f t="shared" si="76"/>
        <v>0</v>
      </c>
      <c r="BM88" s="297">
        <f t="shared" si="77"/>
        <v>0</v>
      </c>
      <c r="BN88" s="252">
        <f t="shared" si="78"/>
        <v>0</v>
      </c>
      <c r="BO88" s="252">
        <f t="shared" si="79"/>
        <v>0</v>
      </c>
      <c r="BP88" s="252">
        <f t="shared" si="80"/>
        <v>0</v>
      </c>
      <c r="BQ88" s="252">
        <f t="shared" si="81"/>
        <v>0</v>
      </c>
      <c r="BR88" s="271">
        <f t="shared" si="82"/>
        <v>0</v>
      </c>
      <c r="BS88" s="297">
        <f t="shared" si="83"/>
        <v>0</v>
      </c>
      <c r="BT88" s="252">
        <f t="shared" si="84"/>
        <v>0</v>
      </c>
      <c r="BU88" s="252">
        <f t="shared" si="85"/>
        <v>0</v>
      </c>
      <c r="BV88" s="252">
        <f t="shared" si="86"/>
        <v>0</v>
      </c>
      <c r="BW88" s="252">
        <f t="shared" si="87"/>
        <v>0</v>
      </c>
      <c r="BX88" s="295">
        <f t="shared" si="88"/>
        <v>0</v>
      </c>
      <c r="BY88" s="297">
        <f t="shared" si="89"/>
        <v>0</v>
      </c>
      <c r="BZ88" s="252">
        <f t="shared" si="90"/>
        <v>0</v>
      </c>
      <c r="CA88" s="252">
        <f t="shared" si="91"/>
        <v>0</v>
      </c>
      <c r="CB88" s="252">
        <f t="shared" si="92"/>
        <v>0</v>
      </c>
      <c r="CC88" s="252">
        <f t="shared" si="93"/>
        <v>0</v>
      </c>
      <c r="CD88" s="271">
        <f t="shared" si="94"/>
        <v>0</v>
      </c>
      <c r="CE88" s="297">
        <f t="shared" si="95"/>
        <v>0</v>
      </c>
      <c r="CF88" s="252">
        <f t="shared" si="96"/>
        <v>0</v>
      </c>
      <c r="CG88" s="252">
        <f t="shared" si="97"/>
        <v>0</v>
      </c>
      <c r="CH88" s="252">
        <f t="shared" si="98"/>
        <v>0</v>
      </c>
      <c r="CI88" s="252">
        <f t="shared" si="99"/>
        <v>0</v>
      </c>
      <c r="CJ88" s="271">
        <f t="shared" si="100"/>
        <v>0</v>
      </c>
      <c r="CK88" s="297">
        <f t="shared" si="101"/>
        <v>0</v>
      </c>
      <c r="CL88" s="252">
        <f t="shared" si="102"/>
        <v>0</v>
      </c>
      <c r="CM88" s="252">
        <f t="shared" si="103"/>
        <v>0</v>
      </c>
      <c r="CN88" s="252">
        <f t="shared" si="104"/>
        <v>0</v>
      </c>
      <c r="CO88" s="252">
        <f t="shared" si="105"/>
        <v>0</v>
      </c>
      <c r="CP88" s="271">
        <f t="shared" si="106"/>
        <v>0</v>
      </c>
      <c r="CQ88" s="296">
        <f>IF(AZ88=CQ$2,'Result Entry'!G94,0)</f>
        <v>0</v>
      </c>
      <c r="CR88" s="252">
        <f>IF(AZ88=CR$2,'Result Entry'!G94,0)</f>
        <v>0</v>
      </c>
      <c r="CS88" s="252">
        <f>IF(AZ88=CS$2,'Result Entry'!G94,0)</f>
        <v>0</v>
      </c>
      <c r="CT88" s="252">
        <f>IF(AZ88=CT$2,'Result Entry'!G94,0)</f>
        <v>0</v>
      </c>
      <c r="CU88" s="252">
        <f>IF(AZ88=CU$2,'Result Entry'!G94,0)</f>
        <v>0</v>
      </c>
      <c r="CV88" s="252">
        <f>IF(AZ88=CV$2,'Result Entry'!G94,0)</f>
        <v>0</v>
      </c>
      <c r="CW88" s="531" t="str">
        <f>IF(AND('Result Entry'!ES94="Passed",AZ88=CW$2),'Result Entry'!ER94,IF(AZ88=CW$2,'Result Entry'!ES94,""))</f>
        <v/>
      </c>
      <c r="CX88" s="531" t="str">
        <f>IF(AND('Result Entry'!$ES94="Passed",$AZ88=CX$2),'Result Entry'!$ER94,IF($AZ88=CX$2,'Result Entry'!$ES94,""))</f>
        <v/>
      </c>
      <c r="CY88" s="531" t="str">
        <f>IF(AND('Result Entry'!$ES94="Passed",$AZ88=CY$2),'Result Entry'!$ER94,IF($AZ88=CY$2,'Result Entry'!$ES94,""))</f>
        <v/>
      </c>
      <c r="CZ88" s="531" t="str">
        <f>IF(AND('Result Entry'!$ES94="Passed",$AZ88=CZ$2),'Result Entry'!$ER94,IF($AZ88=CZ$2,'Result Entry'!$ES94,""))</f>
        <v/>
      </c>
      <c r="DA88" s="531" t="str">
        <f>IF(AND('Result Entry'!$ES94="Passed",$AZ88=DA$2),'Result Entry'!$ER94,IF($AZ88=DA$2,'Result Entry'!$ES94,""))</f>
        <v/>
      </c>
      <c r="DB88" s="531" t="str">
        <f>IF(AND('Result Entry'!$ES94="Passed",$AZ88=DB$2),'Result Entry'!$ER94,IF($AZ88=DB$2,'Result Entry'!$ES94,""))</f>
        <v/>
      </c>
    </row>
    <row r="89" spans="51:106" hidden="1">
      <c r="AY89" s="252">
        <f t="shared" si="107"/>
        <v>0</v>
      </c>
      <c r="AZ89" s="252">
        <f>'Result Entry'!F95</f>
        <v>0</v>
      </c>
      <c r="BA89" s="502" t="str">
        <f>'Result Sheet 9'!V93</f>
        <v/>
      </c>
      <c r="BB89" s="502" t="str">
        <f>'Result Sheet 9'!AH93</f>
        <v/>
      </c>
      <c r="BC89" s="502" t="str">
        <f>'Result Sheet 9'!AT93</f>
        <v/>
      </c>
      <c r="BD89" s="502" t="str">
        <f>'Result Sheet 9'!BF93</f>
        <v/>
      </c>
      <c r="BE89" s="502" t="str">
        <f>'Result Sheet 9'!BR93</f>
        <v/>
      </c>
      <c r="BF89" s="295" t="str">
        <f>'Result Sheet 9'!CD93</f>
        <v/>
      </c>
      <c r="BG89" s="297">
        <f t="shared" si="71"/>
        <v>0</v>
      </c>
      <c r="BH89" s="252">
        <f t="shared" si="72"/>
        <v>0</v>
      </c>
      <c r="BI89" s="252">
        <f t="shared" si="73"/>
        <v>0</v>
      </c>
      <c r="BJ89" s="252">
        <f t="shared" si="74"/>
        <v>0</v>
      </c>
      <c r="BK89" s="252">
        <f t="shared" si="75"/>
        <v>0</v>
      </c>
      <c r="BL89" s="295">
        <f t="shared" si="76"/>
        <v>0</v>
      </c>
      <c r="BM89" s="297">
        <f t="shared" si="77"/>
        <v>0</v>
      </c>
      <c r="BN89" s="252">
        <f t="shared" si="78"/>
        <v>0</v>
      </c>
      <c r="BO89" s="252">
        <f t="shared" si="79"/>
        <v>0</v>
      </c>
      <c r="BP89" s="252">
        <f t="shared" si="80"/>
        <v>0</v>
      </c>
      <c r="BQ89" s="252">
        <f t="shared" si="81"/>
        <v>0</v>
      </c>
      <c r="BR89" s="271">
        <f t="shared" si="82"/>
        <v>0</v>
      </c>
      <c r="BS89" s="297">
        <f t="shared" si="83"/>
        <v>0</v>
      </c>
      <c r="BT89" s="252">
        <f t="shared" si="84"/>
        <v>0</v>
      </c>
      <c r="BU89" s="252">
        <f t="shared" si="85"/>
        <v>0</v>
      </c>
      <c r="BV89" s="252">
        <f t="shared" si="86"/>
        <v>0</v>
      </c>
      <c r="BW89" s="252">
        <f t="shared" si="87"/>
        <v>0</v>
      </c>
      <c r="BX89" s="295">
        <f t="shared" si="88"/>
        <v>0</v>
      </c>
      <c r="BY89" s="297">
        <f t="shared" si="89"/>
        <v>0</v>
      </c>
      <c r="BZ89" s="252">
        <f t="shared" si="90"/>
        <v>0</v>
      </c>
      <c r="CA89" s="252">
        <f t="shared" si="91"/>
        <v>0</v>
      </c>
      <c r="CB89" s="252">
        <f t="shared" si="92"/>
        <v>0</v>
      </c>
      <c r="CC89" s="252">
        <f t="shared" si="93"/>
        <v>0</v>
      </c>
      <c r="CD89" s="271">
        <f t="shared" si="94"/>
        <v>0</v>
      </c>
      <c r="CE89" s="297">
        <f t="shared" si="95"/>
        <v>0</v>
      </c>
      <c r="CF89" s="252">
        <f t="shared" si="96"/>
        <v>0</v>
      </c>
      <c r="CG89" s="252">
        <f t="shared" si="97"/>
        <v>0</v>
      </c>
      <c r="CH89" s="252">
        <f t="shared" si="98"/>
        <v>0</v>
      </c>
      <c r="CI89" s="252">
        <f t="shared" si="99"/>
        <v>0</v>
      </c>
      <c r="CJ89" s="271">
        <f t="shared" si="100"/>
        <v>0</v>
      </c>
      <c r="CK89" s="297">
        <f t="shared" si="101"/>
        <v>0</v>
      </c>
      <c r="CL89" s="252">
        <f t="shared" si="102"/>
        <v>0</v>
      </c>
      <c r="CM89" s="252">
        <f t="shared" si="103"/>
        <v>0</v>
      </c>
      <c r="CN89" s="252">
        <f t="shared" si="104"/>
        <v>0</v>
      </c>
      <c r="CO89" s="252">
        <f t="shared" si="105"/>
        <v>0</v>
      </c>
      <c r="CP89" s="271">
        <f t="shared" si="106"/>
        <v>0</v>
      </c>
      <c r="CQ89" s="296">
        <f>IF(AZ89=CQ$2,'Result Entry'!G95,0)</f>
        <v>0</v>
      </c>
      <c r="CR89" s="252">
        <f>IF(AZ89=CR$2,'Result Entry'!G95,0)</f>
        <v>0</v>
      </c>
      <c r="CS89" s="252">
        <f>IF(AZ89=CS$2,'Result Entry'!G95,0)</f>
        <v>0</v>
      </c>
      <c r="CT89" s="252">
        <f>IF(AZ89=CT$2,'Result Entry'!G95,0)</f>
        <v>0</v>
      </c>
      <c r="CU89" s="252">
        <f>IF(AZ89=CU$2,'Result Entry'!G95,0)</f>
        <v>0</v>
      </c>
      <c r="CV89" s="252">
        <f>IF(AZ89=CV$2,'Result Entry'!G95,0)</f>
        <v>0</v>
      </c>
      <c r="CW89" s="531" t="str">
        <f>IF(AND('Result Entry'!ES95="Passed",AZ89=CW$2),'Result Entry'!ER95,IF(AZ89=CW$2,'Result Entry'!ES95,""))</f>
        <v/>
      </c>
      <c r="CX89" s="531" t="str">
        <f>IF(AND('Result Entry'!$ES95="Passed",$AZ89=CX$2),'Result Entry'!$ER95,IF($AZ89=CX$2,'Result Entry'!$ES95,""))</f>
        <v/>
      </c>
      <c r="CY89" s="531" t="str">
        <f>IF(AND('Result Entry'!$ES95="Passed",$AZ89=CY$2),'Result Entry'!$ER95,IF($AZ89=CY$2,'Result Entry'!$ES95,""))</f>
        <v/>
      </c>
      <c r="CZ89" s="531" t="str">
        <f>IF(AND('Result Entry'!$ES95="Passed",$AZ89=CZ$2),'Result Entry'!$ER95,IF($AZ89=CZ$2,'Result Entry'!$ES95,""))</f>
        <v/>
      </c>
      <c r="DA89" s="531" t="str">
        <f>IF(AND('Result Entry'!$ES95="Passed",$AZ89=DA$2),'Result Entry'!$ER95,IF($AZ89=DA$2,'Result Entry'!$ES95,""))</f>
        <v/>
      </c>
      <c r="DB89" s="531" t="str">
        <f>IF(AND('Result Entry'!$ES95="Passed",$AZ89=DB$2),'Result Entry'!$ER95,IF($AZ89=DB$2,'Result Entry'!$ES95,""))</f>
        <v/>
      </c>
    </row>
    <row r="90" spans="51:106" hidden="1">
      <c r="AY90" s="252">
        <f t="shared" si="107"/>
        <v>0</v>
      </c>
      <c r="AZ90" s="252">
        <f>'Result Entry'!F96</f>
        <v>0</v>
      </c>
      <c r="BA90" s="502" t="str">
        <f>'Result Sheet 9'!V94</f>
        <v/>
      </c>
      <c r="BB90" s="502" t="str">
        <f>'Result Sheet 9'!AH94</f>
        <v/>
      </c>
      <c r="BC90" s="502" t="str">
        <f>'Result Sheet 9'!AT94</f>
        <v/>
      </c>
      <c r="BD90" s="502" t="str">
        <f>'Result Sheet 9'!BF94</f>
        <v/>
      </c>
      <c r="BE90" s="502" t="str">
        <f>'Result Sheet 9'!BR94</f>
        <v/>
      </c>
      <c r="BF90" s="295" t="str">
        <f>'Result Sheet 9'!CD94</f>
        <v/>
      </c>
      <c r="BG90" s="297">
        <f t="shared" si="71"/>
        <v>0</v>
      </c>
      <c r="BH90" s="252">
        <f t="shared" si="72"/>
        <v>0</v>
      </c>
      <c r="BI90" s="252">
        <f t="shared" si="73"/>
        <v>0</v>
      </c>
      <c r="BJ90" s="252">
        <f t="shared" si="74"/>
        <v>0</v>
      </c>
      <c r="BK90" s="252">
        <f t="shared" si="75"/>
        <v>0</v>
      </c>
      <c r="BL90" s="295">
        <f t="shared" si="76"/>
        <v>0</v>
      </c>
      <c r="BM90" s="297">
        <f t="shared" si="77"/>
        <v>0</v>
      </c>
      <c r="BN90" s="252">
        <f t="shared" si="78"/>
        <v>0</v>
      </c>
      <c r="BO90" s="252">
        <f t="shared" si="79"/>
        <v>0</v>
      </c>
      <c r="BP90" s="252">
        <f t="shared" si="80"/>
        <v>0</v>
      </c>
      <c r="BQ90" s="252">
        <f t="shared" si="81"/>
        <v>0</v>
      </c>
      <c r="BR90" s="271">
        <f t="shared" si="82"/>
        <v>0</v>
      </c>
      <c r="BS90" s="297">
        <f t="shared" si="83"/>
        <v>0</v>
      </c>
      <c r="BT90" s="252">
        <f t="shared" si="84"/>
        <v>0</v>
      </c>
      <c r="BU90" s="252">
        <f t="shared" si="85"/>
        <v>0</v>
      </c>
      <c r="BV90" s="252">
        <f t="shared" si="86"/>
        <v>0</v>
      </c>
      <c r="BW90" s="252">
        <f t="shared" si="87"/>
        <v>0</v>
      </c>
      <c r="BX90" s="295">
        <f t="shared" si="88"/>
        <v>0</v>
      </c>
      <c r="BY90" s="297">
        <f t="shared" si="89"/>
        <v>0</v>
      </c>
      <c r="BZ90" s="252">
        <f t="shared" si="90"/>
        <v>0</v>
      </c>
      <c r="CA90" s="252">
        <f t="shared" si="91"/>
        <v>0</v>
      </c>
      <c r="CB90" s="252">
        <f t="shared" si="92"/>
        <v>0</v>
      </c>
      <c r="CC90" s="252">
        <f t="shared" si="93"/>
        <v>0</v>
      </c>
      <c r="CD90" s="271">
        <f t="shared" si="94"/>
        <v>0</v>
      </c>
      <c r="CE90" s="297">
        <f t="shared" si="95"/>
        <v>0</v>
      </c>
      <c r="CF90" s="252">
        <f t="shared" si="96"/>
        <v>0</v>
      </c>
      <c r="CG90" s="252">
        <f t="shared" si="97"/>
        <v>0</v>
      </c>
      <c r="CH90" s="252">
        <f t="shared" si="98"/>
        <v>0</v>
      </c>
      <c r="CI90" s="252">
        <f t="shared" si="99"/>
        <v>0</v>
      </c>
      <c r="CJ90" s="271">
        <f t="shared" si="100"/>
        <v>0</v>
      </c>
      <c r="CK90" s="297">
        <f t="shared" si="101"/>
        <v>0</v>
      </c>
      <c r="CL90" s="252">
        <f t="shared" si="102"/>
        <v>0</v>
      </c>
      <c r="CM90" s="252">
        <f t="shared" si="103"/>
        <v>0</v>
      </c>
      <c r="CN90" s="252">
        <f t="shared" si="104"/>
        <v>0</v>
      </c>
      <c r="CO90" s="252">
        <f t="shared" si="105"/>
        <v>0</v>
      </c>
      <c r="CP90" s="271">
        <f t="shared" si="106"/>
        <v>0</v>
      </c>
      <c r="CQ90" s="296">
        <f>IF(AZ90=CQ$2,'Result Entry'!G96,0)</f>
        <v>0</v>
      </c>
      <c r="CR90" s="252">
        <f>IF(AZ90=CR$2,'Result Entry'!G96,0)</f>
        <v>0</v>
      </c>
      <c r="CS90" s="252">
        <f>IF(AZ90=CS$2,'Result Entry'!G96,0)</f>
        <v>0</v>
      </c>
      <c r="CT90" s="252">
        <f>IF(AZ90=CT$2,'Result Entry'!G96,0)</f>
        <v>0</v>
      </c>
      <c r="CU90" s="252">
        <f>IF(AZ90=CU$2,'Result Entry'!G96,0)</f>
        <v>0</v>
      </c>
      <c r="CV90" s="252">
        <f>IF(AZ90=CV$2,'Result Entry'!G96,0)</f>
        <v>0</v>
      </c>
      <c r="CW90" s="531" t="str">
        <f>IF(AND('Result Entry'!ES96="Passed",AZ90=CW$2),'Result Entry'!ER96,IF(AZ90=CW$2,'Result Entry'!ES96,""))</f>
        <v/>
      </c>
      <c r="CX90" s="531" t="str">
        <f>IF(AND('Result Entry'!$ES96="Passed",$AZ90=CX$2),'Result Entry'!$ER96,IF($AZ90=CX$2,'Result Entry'!$ES96,""))</f>
        <v/>
      </c>
      <c r="CY90" s="531" t="str">
        <f>IF(AND('Result Entry'!$ES96="Passed",$AZ90=CY$2),'Result Entry'!$ER96,IF($AZ90=CY$2,'Result Entry'!$ES96,""))</f>
        <v/>
      </c>
      <c r="CZ90" s="531" t="str">
        <f>IF(AND('Result Entry'!$ES96="Passed",$AZ90=CZ$2),'Result Entry'!$ER96,IF($AZ90=CZ$2,'Result Entry'!$ES96,""))</f>
        <v/>
      </c>
      <c r="DA90" s="531" t="str">
        <f>IF(AND('Result Entry'!$ES96="Passed",$AZ90=DA$2),'Result Entry'!$ER96,IF($AZ90=DA$2,'Result Entry'!$ES96,""))</f>
        <v/>
      </c>
      <c r="DB90" s="531" t="str">
        <f>IF(AND('Result Entry'!$ES96="Passed",$AZ90=DB$2),'Result Entry'!$ER96,IF($AZ90=DB$2,'Result Entry'!$ES96,""))</f>
        <v/>
      </c>
    </row>
    <row r="91" spans="51:106" hidden="1">
      <c r="AY91" s="252">
        <f t="shared" si="107"/>
        <v>0</v>
      </c>
      <c r="AZ91" s="252">
        <f>'Result Entry'!F97</f>
        <v>0</v>
      </c>
      <c r="BA91" s="502" t="str">
        <f>'Result Sheet 9'!V95</f>
        <v/>
      </c>
      <c r="BB91" s="502" t="str">
        <f>'Result Sheet 9'!AH95</f>
        <v/>
      </c>
      <c r="BC91" s="502" t="str">
        <f>'Result Sheet 9'!AT95</f>
        <v/>
      </c>
      <c r="BD91" s="502" t="str">
        <f>'Result Sheet 9'!BF95</f>
        <v/>
      </c>
      <c r="BE91" s="502" t="str">
        <f>'Result Sheet 9'!BR95</f>
        <v/>
      </c>
      <c r="BF91" s="295" t="str">
        <f>'Result Sheet 9'!CD95</f>
        <v/>
      </c>
      <c r="BG91" s="297">
        <f t="shared" si="71"/>
        <v>0</v>
      </c>
      <c r="BH91" s="252">
        <f t="shared" si="72"/>
        <v>0</v>
      </c>
      <c r="BI91" s="252">
        <f t="shared" si="73"/>
        <v>0</v>
      </c>
      <c r="BJ91" s="252">
        <f t="shared" si="74"/>
        <v>0</v>
      </c>
      <c r="BK91" s="252">
        <f t="shared" si="75"/>
        <v>0</v>
      </c>
      <c r="BL91" s="295">
        <f t="shared" si="76"/>
        <v>0</v>
      </c>
      <c r="BM91" s="297">
        <f t="shared" si="77"/>
        <v>0</v>
      </c>
      <c r="BN91" s="252">
        <f t="shared" si="78"/>
        <v>0</v>
      </c>
      <c r="BO91" s="252">
        <f t="shared" si="79"/>
        <v>0</v>
      </c>
      <c r="BP91" s="252">
        <f t="shared" si="80"/>
        <v>0</v>
      </c>
      <c r="BQ91" s="252">
        <f t="shared" si="81"/>
        <v>0</v>
      </c>
      <c r="BR91" s="271">
        <f t="shared" si="82"/>
        <v>0</v>
      </c>
      <c r="BS91" s="297">
        <f t="shared" si="83"/>
        <v>0</v>
      </c>
      <c r="BT91" s="252">
        <f t="shared" si="84"/>
        <v>0</v>
      </c>
      <c r="BU91" s="252">
        <f t="shared" si="85"/>
        <v>0</v>
      </c>
      <c r="BV91" s="252">
        <f t="shared" si="86"/>
        <v>0</v>
      </c>
      <c r="BW91" s="252">
        <f t="shared" si="87"/>
        <v>0</v>
      </c>
      <c r="BX91" s="295">
        <f t="shared" si="88"/>
        <v>0</v>
      </c>
      <c r="BY91" s="297">
        <f t="shared" si="89"/>
        <v>0</v>
      </c>
      <c r="BZ91" s="252">
        <f t="shared" si="90"/>
        <v>0</v>
      </c>
      <c r="CA91" s="252">
        <f t="shared" si="91"/>
        <v>0</v>
      </c>
      <c r="CB91" s="252">
        <f t="shared" si="92"/>
        <v>0</v>
      </c>
      <c r="CC91" s="252">
        <f t="shared" si="93"/>
        <v>0</v>
      </c>
      <c r="CD91" s="271">
        <f t="shared" si="94"/>
        <v>0</v>
      </c>
      <c r="CE91" s="297">
        <f t="shared" si="95"/>
        <v>0</v>
      </c>
      <c r="CF91" s="252">
        <f t="shared" si="96"/>
        <v>0</v>
      </c>
      <c r="CG91" s="252">
        <f t="shared" si="97"/>
        <v>0</v>
      </c>
      <c r="CH91" s="252">
        <f t="shared" si="98"/>
        <v>0</v>
      </c>
      <c r="CI91" s="252">
        <f t="shared" si="99"/>
        <v>0</v>
      </c>
      <c r="CJ91" s="271">
        <f t="shared" si="100"/>
        <v>0</v>
      </c>
      <c r="CK91" s="297">
        <f t="shared" si="101"/>
        <v>0</v>
      </c>
      <c r="CL91" s="252">
        <f t="shared" si="102"/>
        <v>0</v>
      </c>
      <c r="CM91" s="252">
        <f t="shared" si="103"/>
        <v>0</v>
      </c>
      <c r="CN91" s="252">
        <f t="shared" si="104"/>
        <v>0</v>
      </c>
      <c r="CO91" s="252">
        <f t="shared" si="105"/>
        <v>0</v>
      </c>
      <c r="CP91" s="271">
        <f t="shared" si="106"/>
        <v>0</v>
      </c>
      <c r="CQ91" s="296">
        <f>IF(AZ91=CQ$2,'Result Entry'!G97,0)</f>
        <v>0</v>
      </c>
      <c r="CR91" s="252">
        <f>IF(AZ91=CR$2,'Result Entry'!G97,0)</f>
        <v>0</v>
      </c>
      <c r="CS91" s="252">
        <f>IF(AZ91=CS$2,'Result Entry'!G97,0)</f>
        <v>0</v>
      </c>
      <c r="CT91" s="252">
        <f>IF(AZ91=CT$2,'Result Entry'!G97,0)</f>
        <v>0</v>
      </c>
      <c r="CU91" s="252">
        <f>IF(AZ91=CU$2,'Result Entry'!G97,0)</f>
        <v>0</v>
      </c>
      <c r="CV91" s="252">
        <f>IF(AZ91=CV$2,'Result Entry'!G97,0)</f>
        <v>0</v>
      </c>
      <c r="CW91" s="531" t="str">
        <f>IF(AND('Result Entry'!ES97="Passed",AZ91=CW$2),'Result Entry'!ER97,IF(AZ91=CW$2,'Result Entry'!ES97,""))</f>
        <v/>
      </c>
      <c r="CX91" s="531" t="str">
        <f>IF(AND('Result Entry'!$ES97="Passed",$AZ91=CX$2),'Result Entry'!$ER97,IF($AZ91=CX$2,'Result Entry'!$ES97,""))</f>
        <v/>
      </c>
      <c r="CY91" s="531" t="str">
        <f>IF(AND('Result Entry'!$ES97="Passed",$AZ91=CY$2),'Result Entry'!$ER97,IF($AZ91=CY$2,'Result Entry'!$ES97,""))</f>
        <v/>
      </c>
      <c r="CZ91" s="531" t="str">
        <f>IF(AND('Result Entry'!$ES97="Passed",$AZ91=CZ$2),'Result Entry'!$ER97,IF($AZ91=CZ$2,'Result Entry'!$ES97,""))</f>
        <v/>
      </c>
      <c r="DA91" s="531" t="str">
        <f>IF(AND('Result Entry'!$ES97="Passed",$AZ91=DA$2),'Result Entry'!$ER97,IF($AZ91=DA$2,'Result Entry'!$ES97,""))</f>
        <v/>
      </c>
      <c r="DB91" s="531" t="str">
        <f>IF(AND('Result Entry'!$ES97="Passed",$AZ91=DB$2),'Result Entry'!$ER97,IF($AZ91=DB$2,'Result Entry'!$ES97,""))</f>
        <v/>
      </c>
    </row>
    <row r="92" spans="51:106" hidden="1">
      <c r="AY92" s="252">
        <f t="shared" si="107"/>
        <v>0</v>
      </c>
      <c r="AZ92" s="252">
        <f>'Result Entry'!F98</f>
        <v>0</v>
      </c>
      <c r="BA92" s="502" t="str">
        <f>'Result Sheet 9'!V96</f>
        <v/>
      </c>
      <c r="BB92" s="502" t="str">
        <f>'Result Sheet 9'!AH96</f>
        <v/>
      </c>
      <c r="BC92" s="502" t="str">
        <f>'Result Sheet 9'!AT96</f>
        <v/>
      </c>
      <c r="BD92" s="502" t="str">
        <f>'Result Sheet 9'!BF96</f>
        <v/>
      </c>
      <c r="BE92" s="502" t="str">
        <f>'Result Sheet 9'!BR96</f>
        <v/>
      </c>
      <c r="BF92" s="295" t="str">
        <f>'Result Sheet 9'!CD96</f>
        <v/>
      </c>
      <c r="BG92" s="297">
        <f t="shared" si="71"/>
        <v>0</v>
      </c>
      <c r="BH92" s="252">
        <f t="shared" si="72"/>
        <v>0</v>
      </c>
      <c r="BI92" s="252">
        <f t="shared" si="73"/>
        <v>0</v>
      </c>
      <c r="BJ92" s="252">
        <f t="shared" si="74"/>
        <v>0</v>
      </c>
      <c r="BK92" s="252">
        <f t="shared" si="75"/>
        <v>0</v>
      </c>
      <c r="BL92" s="295">
        <f t="shared" si="76"/>
        <v>0</v>
      </c>
      <c r="BM92" s="297">
        <f t="shared" si="77"/>
        <v>0</v>
      </c>
      <c r="BN92" s="252">
        <f t="shared" si="78"/>
        <v>0</v>
      </c>
      <c r="BO92" s="252">
        <f t="shared" si="79"/>
        <v>0</v>
      </c>
      <c r="BP92" s="252">
        <f t="shared" si="80"/>
        <v>0</v>
      </c>
      <c r="BQ92" s="252">
        <f t="shared" si="81"/>
        <v>0</v>
      </c>
      <c r="BR92" s="271">
        <f t="shared" si="82"/>
        <v>0</v>
      </c>
      <c r="BS92" s="297">
        <f t="shared" si="83"/>
        <v>0</v>
      </c>
      <c r="BT92" s="252">
        <f t="shared" si="84"/>
        <v>0</v>
      </c>
      <c r="BU92" s="252">
        <f t="shared" si="85"/>
        <v>0</v>
      </c>
      <c r="BV92" s="252">
        <f t="shared" si="86"/>
        <v>0</v>
      </c>
      <c r="BW92" s="252">
        <f t="shared" si="87"/>
        <v>0</v>
      </c>
      <c r="BX92" s="295">
        <f t="shared" si="88"/>
        <v>0</v>
      </c>
      <c r="BY92" s="297">
        <f t="shared" si="89"/>
        <v>0</v>
      </c>
      <c r="BZ92" s="252">
        <f t="shared" si="90"/>
        <v>0</v>
      </c>
      <c r="CA92" s="252">
        <f t="shared" si="91"/>
        <v>0</v>
      </c>
      <c r="CB92" s="252">
        <f t="shared" si="92"/>
        <v>0</v>
      </c>
      <c r="CC92" s="252">
        <f t="shared" si="93"/>
        <v>0</v>
      </c>
      <c r="CD92" s="271">
        <f t="shared" si="94"/>
        <v>0</v>
      </c>
      <c r="CE92" s="297">
        <f t="shared" si="95"/>
        <v>0</v>
      </c>
      <c r="CF92" s="252">
        <f t="shared" si="96"/>
        <v>0</v>
      </c>
      <c r="CG92" s="252">
        <f t="shared" si="97"/>
        <v>0</v>
      </c>
      <c r="CH92" s="252">
        <f t="shared" si="98"/>
        <v>0</v>
      </c>
      <c r="CI92" s="252">
        <f t="shared" si="99"/>
        <v>0</v>
      </c>
      <c r="CJ92" s="271">
        <f t="shared" si="100"/>
        <v>0</v>
      </c>
      <c r="CK92" s="297">
        <f t="shared" si="101"/>
        <v>0</v>
      </c>
      <c r="CL92" s="252">
        <f t="shared" si="102"/>
        <v>0</v>
      </c>
      <c r="CM92" s="252">
        <f t="shared" si="103"/>
        <v>0</v>
      </c>
      <c r="CN92" s="252">
        <f t="shared" si="104"/>
        <v>0</v>
      </c>
      <c r="CO92" s="252">
        <f t="shared" si="105"/>
        <v>0</v>
      </c>
      <c r="CP92" s="271">
        <f t="shared" si="106"/>
        <v>0</v>
      </c>
      <c r="CQ92" s="296">
        <f>IF(AZ92=CQ$2,'Result Entry'!G98,0)</f>
        <v>0</v>
      </c>
      <c r="CR92" s="252">
        <f>IF(AZ92=CR$2,'Result Entry'!G98,0)</f>
        <v>0</v>
      </c>
      <c r="CS92" s="252">
        <f>IF(AZ92=CS$2,'Result Entry'!G98,0)</f>
        <v>0</v>
      </c>
      <c r="CT92" s="252">
        <f>IF(AZ92=CT$2,'Result Entry'!G98,0)</f>
        <v>0</v>
      </c>
      <c r="CU92" s="252">
        <f>IF(AZ92=CU$2,'Result Entry'!G98,0)</f>
        <v>0</v>
      </c>
      <c r="CV92" s="252">
        <f>IF(AZ92=CV$2,'Result Entry'!G98,0)</f>
        <v>0</v>
      </c>
      <c r="CW92" s="531" t="str">
        <f>IF(AND('Result Entry'!ES98="Passed",AZ92=CW$2),'Result Entry'!ER98,IF(AZ92=CW$2,'Result Entry'!ES98,""))</f>
        <v/>
      </c>
      <c r="CX92" s="531" t="str">
        <f>IF(AND('Result Entry'!$ES98="Passed",$AZ92=CX$2),'Result Entry'!$ER98,IF($AZ92=CX$2,'Result Entry'!$ES98,""))</f>
        <v/>
      </c>
      <c r="CY92" s="531" t="str">
        <f>IF(AND('Result Entry'!$ES98="Passed",$AZ92=CY$2),'Result Entry'!$ER98,IF($AZ92=CY$2,'Result Entry'!$ES98,""))</f>
        <v/>
      </c>
      <c r="CZ92" s="531" t="str">
        <f>IF(AND('Result Entry'!$ES98="Passed",$AZ92=CZ$2),'Result Entry'!$ER98,IF($AZ92=CZ$2,'Result Entry'!$ES98,""))</f>
        <v/>
      </c>
      <c r="DA92" s="531" t="str">
        <f>IF(AND('Result Entry'!$ES98="Passed",$AZ92=DA$2),'Result Entry'!$ER98,IF($AZ92=DA$2,'Result Entry'!$ES98,""))</f>
        <v/>
      </c>
      <c r="DB92" s="531" t="str">
        <f>IF(AND('Result Entry'!$ES98="Passed",$AZ92=DB$2),'Result Entry'!$ER98,IF($AZ92=DB$2,'Result Entry'!$ES98,""))</f>
        <v/>
      </c>
    </row>
    <row r="93" spans="51:106" hidden="1">
      <c r="AY93" s="252">
        <f t="shared" si="107"/>
        <v>0</v>
      </c>
      <c r="AZ93" s="252">
        <f>'Result Entry'!F99</f>
        <v>0</v>
      </c>
      <c r="BA93" s="502" t="str">
        <f>'Result Sheet 9'!V97</f>
        <v/>
      </c>
      <c r="BB93" s="502" t="str">
        <f>'Result Sheet 9'!AH97</f>
        <v/>
      </c>
      <c r="BC93" s="502" t="str">
        <f>'Result Sheet 9'!AT97</f>
        <v/>
      </c>
      <c r="BD93" s="502" t="str">
        <f>'Result Sheet 9'!BF97</f>
        <v/>
      </c>
      <c r="BE93" s="502" t="str">
        <f>'Result Sheet 9'!BR97</f>
        <v/>
      </c>
      <c r="BF93" s="295" t="str">
        <f>'Result Sheet 9'!CD97</f>
        <v/>
      </c>
      <c r="BG93" s="297">
        <f t="shared" si="71"/>
        <v>0</v>
      </c>
      <c r="BH93" s="252">
        <f t="shared" si="72"/>
        <v>0</v>
      </c>
      <c r="BI93" s="252">
        <f t="shared" si="73"/>
        <v>0</v>
      </c>
      <c r="BJ93" s="252">
        <f t="shared" si="74"/>
        <v>0</v>
      </c>
      <c r="BK93" s="252">
        <f t="shared" si="75"/>
        <v>0</v>
      </c>
      <c r="BL93" s="295">
        <f t="shared" si="76"/>
        <v>0</v>
      </c>
      <c r="BM93" s="297">
        <f t="shared" si="77"/>
        <v>0</v>
      </c>
      <c r="BN93" s="252">
        <f t="shared" si="78"/>
        <v>0</v>
      </c>
      <c r="BO93" s="252">
        <f t="shared" si="79"/>
        <v>0</v>
      </c>
      <c r="BP93" s="252">
        <f t="shared" si="80"/>
        <v>0</v>
      </c>
      <c r="BQ93" s="252">
        <f t="shared" si="81"/>
        <v>0</v>
      </c>
      <c r="BR93" s="271">
        <f t="shared" si="82"/>
        <v>0</v>
      </c>
      <c r="BS93" s="297">
        <f t="shared" si="83"/>
        <v>0</v>
      </c>
      <c r="BT93" s="252">
        <f t="shared" si="84"/>
        <v>0</v>
      </c>
      <c r="BU93" s="252">
        <f t="shared" si="85"/>
        <v>0</v>
      </c>
      <c r="BV93" s="252">
        <f t="shared" si="86"/>
        <v>0</v>
      </c>
      <c r="BW93" s="252">
        <f t="shared" si="87"/>
        <v>0</v>
      </c>
      <c r="BX93" s="295">
        <f t="shared" si="88"/>
        <v>0</v>
      </c>
      <c r="BY93" s="297">
        <f t="shared" si="89"/>
        <v>0</v>
      </c>
      <c r="BZ93" s="252">
        <f t="shared" si="90"/>
        <v>0</v>
      </c>
      <c r="CA93" s="252">
        <f t="shared" si="91"/>
        <v>0</v>
      </c>
      <c r="CB93" s="252">
        <f t="shared" si="92"/>
        <v>0</v>
      </c>
      <c r="CC93" s="252">
        <f t="shared" si="93"/>
        <v>0</v>
      </c>
      <c r="CD93" s="271">
        <f t="shared" si="94"/>
        <v>0</v>
      </c>
      <c r="CE93" s="297">
        <f t="shared" si="95"/>
        <v>0</v>
      </c>
      <c r="CF93" s="252">
        <f t="shared" si="96"/>
        <v>0</v>
      </c>
      <c r="CG93" s="252">
        <f t="shared" si="97"/>
        <v>0</v>
      </c>
      <c r="CH93" s="252">
        <f t="shared" si="98"/>
        <v>0</v>
      </c>
      <c r="CI93" s="252">
        <f t="shared" si="99"/>
        <v>0</v>
      </c>
      <c r="CJ93" s="271">
        <f t="shared" si="100"/>
        <v>0</v>
      </c>
      <c r="CK93" s="297">
        <f t="shared" si="101"/>
        <v>0</v>
      </c>
      <c r="CL93" s="252">
        <f t="shared" si="102"/>
        <v>0</v>
      </c>
      <c r="CM93" s="252">
        <f t="shared" si="103"/>
        <v>0</v>
      </c>
      <c r="CN93" s="252">
        <f t="shared" si="104"/>
        <v>0</v>
      </c>
      <c r="CO93" s="252">
        <f t="shared" si="105"/>
        <v>0</v>
      </c>
      <c r="CP93" s="271">
        <f t="shared" si="106"/>
        <v>0</v>
      </c>
      <c r="CQ93" s="296">
        <f>IF(AZ93=CQ$2,'Result Entry'!G99,0)</f>
        <v>0</v>
      </c>
      <c r="CR93" s="252">
        <f>IF(AZ93=CR$2,'Result Entry'!G99,0)</f>
        <v>0</v>
      </c>
      <c r="CS93" s="252">
        <f>IF(AZ93=CS$2,'Result Entry'!G99,0)</f>
        <v>0</v>
      </c>
      <c r="CT93" s="252">
        <f>IF(AZ93=CT$2,'Result Entry'!G99,0)</f>
        <v>0</v>
      </c>
      <c r="CU93" s="252">
        <f>IF(AZ93=CU$2,'Result Entry'!G99,0)</f>
        <v>0</v>
      </c>
      <c r="CV93" s="252">
        <f>IF(AZ93=CV$2,'Result Entry'!G99,0)</f>
        <v>0</v>
      </c>
      <c r="CW93" s="531" t="str">
        <f>IF(AND('Result Entry'!ES99="Passed",AZ93=CW$2),'Result Entry'!ER99,IF(AZ93=CW$2,'Result Entry'!ES99,""))</f>
        <v/>
      </c>
      <c r="CX93" s="531" t="str">
        <f>IF(AND('Result Entry'!$ES99="Passed",$AZ93=CX$2),'Result Entry'!$ER99,IF($AZ93=CX$2,'Result Entry'!$ES99,""))</f>
        <v/>
      </c>
      <c r="CY93" s="531" t="str">
        <f>IF(AND('Result Entry'!$ES99="Passed",$AZ93=CY$2),'Result Entry'!$ER99,IF($AZ93=CY$2,'Result Entry'!$ES99,""))</f>
        <v/>
      </c>
      <c r="CZ93" s="531" t="str">
        <f>IF(AND('Result Entry'!$ES99="Passed",$AZ93=CZ$2),'Result Entry'!$ER99,IF($AZ93=CZ$2,'Result Entry'!$ES99,""))</f>
        <v/>
      </c>
      <c r="DA93" s="531" t="str">
        <f>IF(AND('Result Entry'!$ES99="Passed",$AZ93=DA$2),'Result Entry'!$ER99,IF($AZ93=DA$2,'Result Entry'!$ES99,""))</f>
        <v/>
      </c>
      <c r="DB93" s="531" t="str">
        <f>IF(AND('Result Entry'!$ES99="Passed",$AZ93=DB$2),'Result Entry'!$ER99,IF($AZ93=DB$2,'Result Entry'!$ES99,""))</f>
        <v/>
      </c>
    </row>
    <row r="94" spans="51:106" hidden="1">
      <c r="AY94" s="252">
        <f t="shared" si="107"/>
        <v>0</v>
      </c>
      <c r="AZ94" s="252">
        <f>'Result Entry'!F100</f>
        <v>0</v>
      </c>
      <c r="BA94" s="502" t="str">
        <f>'Result Sheet 9'!V98</f>
        <v/>
      </c>
      <c r="BB94" s="502" t="str">
        <f>'Result Sheet 9'!AH98</f>
        <v/>
      </c>
      <c r="BC94" s="502" t="str">
        <f>'Result Sheet 9'!AT98</f>
        <v/>
      </c>
      <c r="BD94" s="502" t="str">
        <f>'Result Sheet 9'!BF98</f>
        <v/>
      </c>
      <c r="BE94" s="502" t="str">
        <f>'Result Sheet 9'!BR98</f>
        <v/>
      </c>
      <c r="BF94" s="295" t="str">
        <f>'Result Sheet 9'!CD98</f>
        <v/>
      </c>
      <c r="BG94" s="297">
        <f t="shared" si="71"/>
        <v>0</v>
      </c>
      <c r="BH94" s="252">
        <f t="shared" si="72"/>
        <v>0</v>
      </c>
      <c r="BI94" s="252">
        <f t="shared" si="73"/>
        <v>0</v>
      </c>
      <c r="BJ94" s="252">
        <f t="shared" si="74"/>
        <v>0</v>
      </c>
      <c r="BK94" s="252">
        <f t="shared" si="75"/>
        <v>0</v>
      </c>
      <c r="BL94" s="295">
        <f t="shared" si="76"/>
        <v>0</v>
      </c>
      <c r="BM94" s="297">
        <f t="shared" si="77"/>
        <v>0</v>
      </c>
      <c r="BN94" s="252">
        <f t="shared" si="78"/>
        <v>0</v>
      </c>
      <c r="BO94" s="252">
        <f t="shared" si="79"/>
        <v>0</v>
      </c>
      <c r="BP94" s="252">
        <f t="shared" si="80"/>
        <v>0</v>
      </c>
      <c r="BQ94" s="252">
        <f t="shared" si="81"/>
        <v>0</v>
      </c>
      <c r="BR94" s="271">
        <f t="shared" si="82"/>
        <v>0</v>
      </c>
      <c r="BS94" s="297">
        <f t="shared" si="83"/>
        <v>0</v>
      </c>
      <c r="BT94" s="252">
        <f t="shared" si="84"/>
        <v>0</v>
      </c>
      <c r="BU94" s="252">
        <f t="shared" si="85"/>
        <v>0</v>
      </c>
      <c r="BV94" s="252">
        <f t="shared" si="86"/>
        <v>0</v>
      </c>
      <c r="BW94" s="252">
        <f t="shared" si="87"/>
        <v>0</v>
      </c>
      <c r="BX94" s="295">
        <f t="shared" si="88"/>
        <v>0</v>
      </c>
      <c r="BY94" s="297">
        <f t="shared" si="89"/>
        <v>0</v>
      </c>
      <c r="BZ94" s="252">
        <f t="shared" si="90"/>
        <v>0</v>
      </c>
      <c r="CA94" s="252">
        <f t="shared" si="91"/>
        <v>0</v>
      </c>
      <c r="CB94" s="252">
        <f t="shared" si="92"/>
        <v>0</v>
      </c>
      <c r="CC94" s="252">
        <f t="shared" si="93"/>
        <v>0</v>
      </c>
      <c r="CD94" s="271">
        <f t="shared" si="94"/>
        <v>0</v>
      </c>
      <c r="CE94" s="297">
        <f t="shared" si="95"/>
        <v>0</v>
      </c>
      <c r="CF94" s="252">
        <f t="shared" si="96"/>
        <v>0</v>
      </c>
      <c r="CG94" s="252">
        <f t="shared" si="97"/>
        <v>0</v>
      </c>
      <c r="CH94" s="252">
        <f t="shared" si="98"/>
        <v>0</v>
      </c>
      <c r="CI94" s="252">
        <f t="shared" si="99"/>
        <v>0</v>
      </c>
      <c r="CJ94" s="271">
        <f t="shared" si="100"/>
        <v>0</v>
      </c>
      <c r="CK94" s="297">
        <f t="shared" si="101"/>
        <v>0</v>
      </c>
      <c r="CL94" s="252">
        <f t="shared" si="102"/>
        <v>0</v>
      </c>
      <c r="CM94" s="252">
        <f t="shared" si="103"/>
        <v>0</v>
      </c>
      <c r="CN94" s="252">
        <f t="shared" si="104"/>
        <v>0</v>
      </c>
      <c r="CO94" s="252">
        <f t="shared" si="105"/>
        <v>0</v>
      </c>
      <c r="CP94" s="271">
        <f t="shared" si="106"/>
        <v>0</v>
      </c>
      <c r="CQ94" s="296">
        <f>IF(AZ94=CQ$2,'Result Entry'!G100,0)</f>
        <v>0</v>
      </c>
      <c r="CR94" s="252">
        <f>IF(AZ94=CR$2,'Result Entry'!G100,0)</f>
        <v>0</v>
      </c>
      <c r="CS94" s="252">
        <f>IF(AZ94=CS$2,'Result Entry'!G100,0)</f>
        <v>0</v>
      </c>
      <c r="CT94" s="252">
        <f>IF(AZ94=CT$2,'Result Entry'!G100,0)</f>
        <v>0</v>
      </c>
      <c r="CU94" s="252">
        <f>IF(AZ94=CU$2,'Result Entry'!G100,0)</f>
        <v>0</v>
      </c>
      <c r="CV94" s="252">
        <f>IF(AZ94=CV$2,'Result Entry'!G100,0)</f>
        <v>0</v>
      </c>
      <c r="CW94" s="531" t="str">
        <f>IF(AND('Result Entry'!ES100="Passed",AZ94=CW$2),'Result Entry'!ER100,IF(AZ94=CW$2,'Result Entry'!ES100,""))</f>
        <v/>
      </c>
      <c r="CX94" s="531" t="str">
        <f>IF(AND('Result Entry'!$ES100="Passed",$AZ94=CX$2),'Result Entry'!$ER100,IF($AZ94=CX$2,'Result Entry'!$ES100,""))</f>
        <v/>
      </c>
      <c r="CY94" s="531" t="str">
        <f>IF(AND('Result Entry'!$ES100="Passed",$AZ94=CY$2),'Result Entry'!$ER100,IF($AZ94=CY$2,'Result Entry'!$ES100,""))</f>
        <v/>
      </c>
      <c r="CZ94" s="531" t="str">
        <f>IF(AND('Result Entry'!$ES100="Passed",$AZ94=CZ$2),'Result Entry'!$ER100,IF($AZ94=CZ$2,'Result Entry'!$ES100,""))</f>
        <v/>
      </c>
      <c r="DA94" s="531" t="str">
        <f>IF(AND('Result Entry'!$ES100="Passed",$AZ94=DA$2),'Result Entry'!$ER100,IF($AZ94=DA$2,'Result Entry'!$ES100,""))</f>
        <v/>
      </c>
      <c r="DB94" s="531" t="str">
        <f>IF(AND('Result Entry'!$ES100="Passed",$AZ94=DB$2),'Result Entry'!$ER100,IF($AZ94=DB$2,'Result Entry'!$ES100,""))</f>
        <v/>
      </c>
    </row>
    <row r="95" spans="51:106" hidden="1">
      <c r="AY95" s="252">
        <f t="shared" si="107"/>
        <v>0</v>
      </c>
      <c r="AZ95" s="252">
        <f>'Result Entry'!F101</f>
        <v>0</v>
      </c>
      <c r="BA95" s="502" t="str">
        <f>'Result Sheet 9'!V99</f>
        <v/>
      </c>
      <c r="BB95" s="502" t="str">
        <f>'Result Sheet 9'!AH99</f>
        <v/>
      </c>
      <c r="BC95" s="502" t="str">
        <f>'Result Sheet 9'!AT99</f>
        <v/>
      </c>
      <c r="BD95" s="502" t="str">
        <f>'Result Sheet 9'!BF99</f>
        <v/>
      </c>
      <c r="BE95" s="502" t="str">
        <f>'Result Sheet 9'!BR99</f>
        <v/>
      </c>
      <c r="BF95" s="295" t="str">
        <f>'Result Sheet 9'!CD99</f>
        <v/>
      </c>
      <c r="BG95" s="297">
        <f t="shared" si="71"/>
        <v>0</v>
      </c>
      <c r="BH95" s="252">
        <f t="shared" si="72"/>
        <v>0</v>
      </c>
      <c r="BI95" s="252">
        <f t="shared" si="73"/>
        <v>0</v>
      </c>
      <c r="BJ95" s="252">
        <f t="shared" si="74"/>
        <v>0</v>
      </c>
      <c r="BK95" s="252">
        <f t="shared" si="75"/>
        <v>0</v>
      </c>
      <c r="BL95" s="295">
        <f t="shared" si="76"/>
        <v>0</v>
      </c>
      <c r="BM95" s="297">
        <f t="shared" si="77"/>
        <v>0</v>
      </c>
      <c r="BN95" s="252">
        <f t="shared" si="78"/>
        <v>0</v>
      </c>
      <c r="BO95" s="252">
        <f t="shared" si="79"/>
        <v>0</v>
      </c>
      <c r="BP95" s="252">
        <f t="shared" si="80"/>
        <v>0</v>
      </c>
      <c r="BQ95" s="252">
        <f t="shared" si="81"/>
        <v>0</v>
      </c>
      <c r="BR95" s="271">
        <f t="shared" si="82"/>
        <v>0</v>
      </c>
      <c r="BS95" s="297">
        <f t="shared" si="83"/>
        <v>0</v>
      </c>
      <c r="BT95" s="252">
        <f t="shared" si="84"/>
        <v>0</v>
      </c>
      <c r="BU95" s="252">
        <f t="shared" si="85"/>
        <v>0</v>
      </c>
      <c r="BV95" s="252">
        <f t="shared" si="86"/>
        <v>0</v>
      </c>
      <c r="BW95" s="252">
        <f t="shared" si="87"/>
        <v>0</v>
      </c>
      <c r="BX95" s="295">
        <f t="shared" si="88"/>
        <v>0</v>
      </c>
      <c r="BY95" s="297">
        <f t="shared" si="89"/>
        <v>0</v>
      </c>
      <c r="BZ95" s="252">
        <f t="shared" si="90"/>
        <v>0</v>
      </c>
      <c r="CA95" s="252">
        <f t="shared" si="91"/>
        <v>0</v>
      </c>
      <c r="CB95" s="252">
        <f t="shared" si="92"/>
        <v>0</v>
      </c>
      <c r="CC95" s="252">
        <f t="shared" si="93"/>
        <v>0</v>
      </c>
      <c r="CD95" s="271">
        <f t="shared" si="94"/>
        <v>0</v>
      </c>
      <c r="CE95" s="297">
        <f t="shared" si="95"/>
        <v>0</v>
      </c>
      <c r="CF95" s="252">
        <f t="shared" si="96"/>
        <v>0</v>
      </c>
      <c r="CG95" s="252">
        <f t="shared" si="97"/>
        <v>0</v>
      </c>
      <c r="CH95" s="252">
        <f t="shared" si="98"/>
        <v>0</v>
      </c>
      <c r="CI95" s="252">
        <f t="shared" si="99"/>
        <v>0</v>
      </c>
      <c r="CJ95" s="271">
        <f t="shared" si="100"/>
        <v>0</v>
      </c>
      <c r="CK95" s="297">
        <f t="shared" si="101"/>
        <v>0</v>
      </c>
      <c r="CL95" s="252">
        <f t="shared" si="102"/>
        <v>0</v>
      </c>
      <c r="CM95" s="252">
        <f t="shared" si="103"/>
        <v>0</v>
      </c>
      <c r="CN95" s="252">
        <f t="shared" si="104"/>
        <v>0</v>
      </c>
      <c r="CO95" s="252">
        <f t="shared" si="105"/>
        <v>0</v>
      </c>
      <c r="CP95" s="271">
        <f t="shared" si="106"/>
        <v>0</v>
      </c>
      <c r="CQ95" s="296">
        <f>IF(AZ95=CQ$2,'Result Entry'!G101,0)</f>
        <v>0</v>
      </c>
      <c r="CR95" s="252">
        <f>IF(AZ95=CR$2,'Result Entry'!G101,0)</f>
        <v>0</v>
      </c>
      <c r="CS95" s="252">
        <f>IF(AZ95=CS$2,'Result Entry'!G101,0)</f>
        <v>0</v>
      </c>
      <c r="CT95" s="252">
        <f>IF(AZ95=CT$2,'Result Entry'!G101,0)</f>
        <v>0</v>
      </c>
      <c r="CU95" s="252">
        <f>IF(AZ95=CU$2,'Result Entry'!G101,0)</f>
        <v>0</v>
      </c>
      <c r="CV95" s="252">
        <f>IF(AZ95=CV$2,'Result Entry'!G101,0)</f>
        <v>0</v>
      </c>
      <c r="CW95" s="531" t="str">
        <f>IF(AND('Result Entry'!ES101="Passed",AZ95=CW$2),'Result Entry'!ER101,IF(AZ95=CW$2,'Result Entry'!ES101,""))</f>
        <v/>
      </c>
      <c r="CX95" s="531" t="str">
        <f>IF(AND('Result Entry'!$ES101="Passed",$AZ95=CX$2),'Result Entry'!$ER101,IF($AZ95=CX$2,'Result Entry'!$ES101,""))</f>
        <v/>
      </c>
      <c r="CY95" s="531" t="str">
        <f>IF(AND('Result Entry'!$ES101="Passed",$AZ95=CY$2),'Result Entry'!$ER101,IF($AZ95=CY$2,'Result Entry'!$ES101,""))</f>
        <v/>
      </c>
      <c r="CZ95" s="531" t="str">
        <f>IF(AND('Result Entry'!$ES101="Passed",$AZ95=CZ$2),'Result Entry'!$ER101,IF($AZ95=CZ$2,'Result Entry'!$ES101,""))</f>
        <v/>
      </c>
      <c r="DA95" s="531" t="str">
        <f>IF(AND('Result Entry'!$ES101="Passed",$AZ95=DA$2),'Result Entry'!$ER101,IF($AZ95=DA$2,'Result Entry'!$ES101,""))</f>
        <v/>
      </c>
      <c r="DB95" s="531" t="str">
        <f>IF(AND('Result Entry'!$ES101="Passed",$AZ95=DB$2),'Result Entry'!$ER101,IF($AZ95=DB$2,'Result Entry'!$ES101,""))</f>
        <v/>
      </c>
    </row>
    <row r="96" spans="51:106" hidden="1">
      <c r="AY96" s="252">
        <f t="shared" si="107"/>
        <v>0</v>
      </c>
      <c r="AZ96" s="252">
        <f>'Result Entry'!F102</f>
        <v>0</v>
      </c>
      <c r="BA96" s="502" t="str">
        <f>'Result Sheet 9'!V100</f>
        <v/>
      </c>
      <c r="BB96" s="502" t="str">
        <f>'Result Sheet 9'!AH100</f>
        <v/>
      </c>
      <c r="BC96" s="502" t="str">
        <f>'Result Sheet 9'!AT100</f>
        <v/>
      </c>
      <c r="BD96" s="502" t="str">
        <f>'Result Sheet 9'!BF100</f>
        <v/>
      </c>
      <c r="BE96" s="502" t="str">
        <f>'Result Sheet 9'!BR100</f>
        <v/>
      </c>
      <c r="BF96" s="295" t="str">
        <f>'Result Sheet 9'!CD100</f>
        <v/>
      </c>
      <c r="BG96" s="297">
        <f t="shared" si="71"/>
        <v>0</v>
      </c>
      <c r="BH96" s="252">
        <f t="shared" si="72"/>
        <v>0</v>
      </c>
      <c r="BI96" s="252">
        <f t="shared" si="73"/>
        <v>0</v>
      </c>
      <c r="BJ96" s="252">
        <f t="shared" si="74"/>
        <v>0</v>
      </c>
      <c r="BK96" s="252">
        <f t="shared" si="75"/>
        <v>0</v>
      </c>
      <c r="BL96" s="295">
        <f t="shared" si="76"/>
        <v>0</v>
      </c>
      <c r="BM96" s="297">
        <f t="shared" si="77"/>
        <v>0</v>
      </c>
      <c r="BN96" s="252">
        <f t="shared" si="78"/>
        <v>0</v>
      </c>
      <c r="BO96" s="252">
        <f t="shared" si="79"/>
        <v>0</v>
      </c>
      <c r="BP96" s="252">
        <f t="shared" si="80"/>
        <v>0</v>
      </c>
      <c r="BQ96" s="252">
        <f t="shared" si="81"/>
        <v>0</v>
      </c>
      <c r="BR96" s="271">
        <f t="shared" si="82"/>
        <v>0</v>
      </c>
      <c r="BS96" s="297">
        <f t="shared" si="83"/>
        <v>0</v>
      </c>
      <c r="BT96" s="252">
        <f t="shared" si="84"/>
        <v>0</v>
      </c>
      <c r="BU96" s="252">
        <f t="shared" si="85"/>
        <v>0</v>
      </c>
      <c r="BV96" s="252">
        <f t="shared" si="86"/>
        <v>0</v>
      </c>
      <c r="BW96" s="252">
        <f t="shared" si="87"/>
        <v>0</v>
      </c>
      <c r="BX96" s="295">
        <f t="shared" si="88"/>
        <v>0</v>
      </c>
      <c r="BY96" s="297">
        <f t="shared" si="89"/>
        <v>0</v>
      </c>
      <c r="BZ96" s="252">
        <f t="shared" si="90"/>
        <v>0</v>
      </c>
      <c r="CA96" s="252">
        <f t="shared" si="91"/>
        <v>0</v>
      </c>
      <c r="CB96" s="252">
        <f t="shared" si="92"/>
        <v>0</v>
      </c>
      <c r="CC96" s="252">
        <f t="shared" si="93"/>
        <v>0</v>
      </c>
      <c r="CD96" s="271">
        <f t="shared" si="94"/>
        <v>0</v>
      </c>
      <c r="CE96" s="297">
        <f t="shared" si="95"/>
        <v>0</v>
      </c>
      <c r="CF96" s="252">
        <f t="shared" si="96"/>
        <v>0</v>
      </c>
      <c r="CG96" s="252">
        <f t="shared" si="97"/>
        <v>0</v>
      </c>
      <c r="CH96" s="252">
        <f t="shared" si="98"/>
        <v>0</v>
      </c>
      <c r="CI96" s="252">
        <f t="shared" si="99"/>
        <v>0</v>
      </c>
      <c r="CJ96" s="271">
        <f t="shared" si="100"/>
        <v>0</v>
      </c>
      <c r="CK96" s="297">
        <f t="shared" si="101"/>
        <v>0</v>
      </c>
      <c r="CL96" s="252">
        <f t="shared" si="102"/>
        <v>0</v>
      </c>
      <c r="CM96" s="252">
        <f t="shared" si="103"/>
        <v>0</v>
      </c>
      <c r="CN96" s="252">
        <f t="shared" si="104"/>
        <v>0</v>
      </c>
      <c r="CO96" s="252">
        <f t="shared" si="105"/>
        <v>0</v>
      </c>
      <c r="CP96" s="271">
        <f t="shared" si="106"/>
        <v>0</v>
      </c>
      <c r="CQ96" s="296">
        <f>IF(AZ96=CQ$2,'Result Entry'!G102,0)</f>
        <v>0</v>
      </c>
      <c r="CR96" s="252">
        <f>IF(AZ96=CR$2,'Result Entry'!G102,0)</f>
        <v>0</v>
      </c>
      <c r="CS96" s="252">
        <f>IF(AZ96=CS$2,'Result Entry'!G102,0)</f>
        <v>0</v>
      </c>
      <c r="CT96" s="252">
        <f>IF(AZ96=CT$2,'Result Entry'!G102,0)</f>
        <v>0</v>
      </c>
      <c r="CU96" s="252">
        <f>IF(AZ96=CU$2,'Result Entry'!G102,0)</f>
        <v>0</v>
      </c>
      <c r="CV96" s="252">
        <f>IF(AZ96=CV$2,'Result Entry'!G102,0)</f>
        <v>0</v>
      </c>
      <c r="CW96" s="531" t="str">
        <f>IF(AND('Result Entry'!ES102="Passed",AZ96=CW$2),'Result Entry'!ER102,IF(AZ96=CW$2,'Result Entry'!ES102,""))</f>
        <v/>
      </c>
      <c r="CX96" s="531" t="str">
        <f>IF(AND('Result Entry'!$ES102="Passed",$AZ96=CX$2),'Result Entry'!$ER102,IF($AZ96=CX$2,'Result Entry'!$ES102,""))</f>
        <v/>
      </c>
      <c r="CY96" s="531" t="str">
        <f>IF(AND('Result Entry'!$ES102="Passed",$AZ96=CY$2),'Result Entry'!$ER102,IF($AZ96=CY$2,'Result Entry'!$ES102,""))</f>
        <v/>
      </c>
      <c r="CZ96" s="531" t="str">
        <f>IF(AND('Result Entry'!$ES102="Passed",$AZ96=CZ$2),'Result Entry'!$ER102,IF($AZ96=CZ$2,'Result Entry'!$ES102,""))</f>
        <v/>
      </c>
      <c r="DA96" s="531" t="str">
        <f>IF(AND('Result Entry'!$ES102="Passed",$AZ96=DA$2),'Result Entry'!$ER102,IF($AZ96=DA$2,'Result Entry'!$ES102,""))</f>
        <v/>
      </c>
      <c r="DB96" s="531" t="str">
        <f>IF(AND('Result Entry'!$ES102="Passed",$AZ96=DB$2),'Result Entry'!$ER102,IF($AZ96=DB$2,'Result Entry'!$ES102,""))</f>
        <v/>
      </c>
    </row>
    <row r="97" spans="51:106" hidden="1">
      <c r="AY97" s="252">
        <f t="shared" si="107"/>
        <v>0</v>
      </c>
      <c r="AZ97" s="252">
        <f>'Result Entry'!F103</f>
        <v>0</v>
      </c>
      <c r="BA97" s="502" t="str">
        <f>'Result Sheet 9'!V101</f>
        <v/>
      </c>
      <c r="BB97" s="502" t="str">
        <f>'Result Sheet 9'!AH101</f>
        <v/>
      </c>
      <c r="BC97" s="502" t="str">
        <f>'Result Sheet 9'!AT101</f>
        <v/>
      </c>
      <c r="BD97" s="502" t="str">
        <f>'Result Sheet 9'!BF101</f>
        <v/>
      </c>
      <c r="BE97" s="502" t="str">
        <f>'Result Sheet 9'!BR101</f>
        <v/>
      </c>
      <c r="BF97" s="295" t="str">
        <f>'Result Sheet 9'!CD101</f>
        <v/>
      </c>
      <c r="BG97" s="297">
        <f t="shared" si="71"/>
        <v>0</v>
      </c>
      <c r="BH97" s="252">
        <f t="shared" si="72"/>
        <v>0</v>
      </c>
      <c r="BI97" s="252">
        <f t="shared" si="73"/>
        <v>0</v>
      </c>
      <c r="BJ97" s="252">
        <f t="shared" si="74"/>
        <v>0</v>
      </c>
      <c r="BK97" s="252">
        <f t="shared" si="75"/>
        <v>0</v>
      </c>
      <c r="BL97" s="295">
        <f t="shared" si="76"/>
        <v>0</v>
      </c>
      <c r="BM97" s="297">
        <f t="shared" si="77"/>
        <v>0</v>
      </c>
      <c r="BN97" s="252">
        <f t="shared" si="78"/>
        <v>0</v>
      </c>
      <c r="BO97" s="252">
        <f t="shared" si="79"/>
        <v>0</v>
      </c>
      <c r="BP97" s="252">
        <f t="shared" si="80"/>
        <v>0</v>
      </c>
      <c r="BQ97" s="252">
        <f t="shared" si="81"/>
        <v>0</v>
      </c>
      <c r="BR97" s="271">
        <f t="shared" si="82"/>
        <v>0</v>
      </c>
      <c r="BS97" s="297">
        <f t="shared" si="83"/>
        <v>0</v>
      </c>
      <c r="BT97" s="252">
        <f t="shared" si="84"/>
        <v>0</v>
      </c>
      <c r="BU97" s="252">
        <f t="shared" si="85"/>
        <v>0</v>
      </c>
      <c r="BV97" s="252">
        <f t="shared" si="86"/>
        <v>0</v>
      </c>
      <c r="BW97" s="252">
        <f t="shared" si="87"/>
        <v>0</v>
      </c>
      <c r="BX97" s="295">
        <f t="shared" si="88"/>
        <v>0</v>
      </c>
      <c r="BY97" s="297">
        <f t="shared" si="89"/>
        <v>0</v>
      </c>
      <c r="BZ97" s="252">
        <f t="shared" si="90"/>
        <v>0</v>
      </c>
      <c r="CA97" s="252">
        <f t="shared" si="91"/>
        <v>0</v>
      </c>
      <c r="CB97" s="252">
        <f t="shared" si="92"/>
        <v>0</v>
      </c>
      <c r="CC97" s="252">
        <f t="shared" si="93"/>
        <v>0</v>
      </c>
      <c r="CD97" s="271">
        <f t="shared" si="94"/>
        <v>0</v>
      </c>
      <c r="CE97" s="297">
        <f t="shared" si="95"/>
        <v>0</v>
      </c>
      <c r="CF97" s="252">
        <f t="shared" si="96"/>
        <v>0</v>
      </c>
      <c r="CG97" s="252">
        <f t="shared" si="97"/>
        <v>0</v>
      </c>
      <c r="CH97" s="252">
        <f t="shared" si="98"/>
        <v>0</v>
      </c>
      <c r="CI97" s="252">
        <f t="shared" si="99"/>
        <v>0</v>
      </c>
      <c r="CJ97" s="271">
        <f t="shared" si="100"/>
        <v>0</v>
      </c>
      <c r="CK97" s="297">
        <f t="shared" si="101"/>
        <v>0</v>
      </c>
      <c r="CL97" s="252">
        <f t="shared" si="102"/>
        <v>0</v>
      </c>
      <c r="CM97" s="252">
        <f t="shared" si="103"/>
        <v>0</v>
      </c>
      <c r="CN97" s="252">
        <f t="shared" si="104"/>
        <v>0</v>
      </c>
      <c r="CO97" s="252">
        <f t="shared" si="105"/>
        <v>0</v>
      </c>
      <c r="CP97" s="271">
        <f t="shared" si="106"/>
        <v>0</v>
      </c>
      <c r="CQ97" s="296">
        <f>IF(AZ97=CQ$2,'Result Entry'!G103,0)</f>
        <v>0</v>
      </c>
      <c r="CR97" s="252">
        <f>IF(AZ97=CR$2,'Result Entry'!G103,0)</f>
        <v>0</v>
      </c>
      <c r="CS97" s="252">
        <f>IF(AZ97=CS$2,'Result Entry'!G103,0)</f>
        <v>0</v>
      </c>
      <c r="CT97" s="252">
        <f>IF(AZ97=CT$2,'Result Entry'!G103,0)</f>
        <v>0</v>
      </c>
      <c r="CU97" s="252">
        <f>IF(AZ97=CU$2,'Result Entry'!G103,0)</f>
        <v>0</v>
      </c>
      <c r="CV97" s="252">
        <f>IF(AZ97=CV$2,'Result Entry'!G103,0)</f>
        <v>0</v>
      </c>
      <c r="CW97" s="531" t="str">
        <f>IF(AND('Result Entry'!ES103="Passed",AZ97=CW$2),'Result Entry'!ER103,IF(AZ97=CW$2,'Result Entry'!ES103,""))</f>
        <v/>
      </c>
      <c r="CX97" s="531" t="str">
        <f>IF(AND('Result Entry'!$ES103="Passed",$AZ97=CX$2),'Result Entry'!$ER103,IF($AZ97=CX$2,'Result Entry'!$ES103,""))</f>
        <v/>
      </c>
      <c r="CY97" s="531" t="str">
        <f>IF(AND('Result Entry'!$ES103="Passed",$AZ97=CY$2),'Result Entry'!$ER103,IF($AZ97=CY$2,'Result Entry'!$ES103,""))</f>
        <v/>
      </c>
      <c r="CZ97" s="531" t="str">
        <f>IF(AND('Result Entry'!$ES103="Passed",$AZ97=CZ$2),'Result Entry'!$ER103,IF($AZ97=CZ$2,'Result Entry'!$ES103,""))</f>
        <v/>
      </c>
      <c r="DA97" s="531" t="str">
        <f>IF(AND('Result Entry'!$ES103="Passed",$AZ97=DA$2),'Result Entry'!$ER103,IF($AZ97=DA$2,'Result Entry'!$ES103,""))</f>
        <v/>
      </c>
      <c r="DB97" s="531" t="str">
        <f>IF(AND('Result Entry'!$ES103="Passed",$AZ97=DB$2),'Result Entry'!$ER103,IF($AZ97=DB$2,'Result Entry'!$ES103,""))</f>
        <v/>
      </c>
    </row>
    <row r="98" spans="51:106" hidden="1">
      <c r="AY98" s="252">
        <f t="shared" si="107"/>
        <v>0</v>
      </c>
      <c r="AZ98" s="252">
        <f>'Result Entry'!F104</f>
        <v>0</v>
      </c>
      <c r="BA98" s="502" t="str">
        <f>'Result Sheet 9'!V102</f>
        <v/>
      </c>
      <c r="BB98" s="502" t="str">
        <f>'Result Sheet 9'!AH102</f>
        <v/>
      </c>
      <c r="BC98" s="502" t="str">
        <f>'Result Sheet 9'!AT102</f>
        <v/>
      </c>
      <c r="BD98" s="502" t="str">
        <f>'Result Sheet 9'!BF102</f>
        <v/>
      </c>
      <c r="BE98" s="502" t="str">
        <f>'Result Sheet 9'!BR102</f>
        <v/>
      </c>
      <c r="BF98" s="295" t="str">
        <f>'Result Sheet 9'!CD102</f>
        <v/>
      </c>
      <c r="BG98" s="297">
        <f t="shared" si="71"/>
        <v>0</v>
      </c>
      <c r="BH98" s="252">
        <f t="shared" si="72"/>
        <v>0</v>
      </c>
      <c r="BI98" s="252">
        <f t="shared" si="73"/>
        <v>0</v>
      </c>
      <c r="BJ98" s="252">
        <f t="shared" si="74"/>
        <v>0</v>
      </c>
      <c r="BK98" s="252">
        <f t="shared" si="75"/>
        <v>0</v>
      </c>
      <c r="BL98" s="295">
        <f t="shared" si="76"/>
        <v>0</v>
      </c>
      <c r="BM98" s="297">
        <f t="shared" si="77"/>
        <v>0</v>
      </c>
      <c r="BN98" s="252">
        <f t="shared" si="78"/>
        <v>0</v>
      </c>
      <c r="BO98" s="252">
        <f t="shared" si="79"/>
        <v>0</v>
      </c>
      <c r="BP98" s="252">
        <f t="shared" si="80"/>
        <v>0</v>
      </c>
      <c r="BQ98" s="252">
        <f t="shared" si="81"/>
        <v>0</v>
      </c>
      <c r="BR98" s="271">
        <f t="shared" si="82"/>
        <v>0</v>
      </c>
      <c r="BS98" s="297">
        <f t="shared" si="83"/>
        <v>0</v>
      </c>
      <c r="BT98" s="252">
        <f t="shared" si="84"/>
        <v>0</v>
      </c>
      <c r="BU98" s="252">
        <f t="shared" si="85"/>
        <v>0</v>
      </c>
      <c r="BV98" s="252">
        <f t="shared" si="86"/>
        <v>0</v>
      </c>
      <c r="BW98" s="252">
        <f t="shared" si="87"/>
        <v>0</v>
      </c>
      <c r="BX98" s="295">
        <f t="shared" si="88"/>
        <v>0</v>
      </c>
      <c r="BY98" s="297">
        <f t="shared" si="89"/>
        <v>0</v>
      </c>
      <c r="BZ98" s="252">
        <f t="shared" si="90"/>
        <v>0</v>
      </c>
      <c r="CA98" s="252">
        <f t="shared" si="91"/>
        <v>0</v>
      </c>
      <c r="CB98" s="252">
        <f t="shared" si="92"/>
        <v>0</v>
      </c>
      <c r="CC98" s="252">
        <f t="shared" si="93"/>
        <v>0</v>
      </c>
      <c r="CD98" s="271">
        <f t="shared" si="94"/>
        <v>0</v>
      </c>
      <c r="CE98" s="297">
        <f t="shared" si="95"/>
        <v>0</v>
      </c>
      <c r="CF98" s="252">
        <f t="shared" si="96"/>
        <v>0</v>
      </c>
      <c r="CG98" s="252">
        <f t="shared" si="97"/>
        <v>0</v>
      </c>
      <c r="CH98" s="252">
        <f t="shared" si="98"/>
        <v>0</v>
      </c>
      <c r="CI98" s="252">
        <f t="shared" si="99"/>
        <v>0</v>
      </c>
      <c r="CJ98" s="271">
        <f t="shared" si="100"/>
        <v>0</v>
      </c>
      <c r="CK98" s="297">
        <f t="shared" si="101"/>
        <v>0</v>
      </c>
      <c r="CL98" s="252">
        <f t="shared" si="102"/>
        <v>0</v>
      </c>
      <c r="CM98" s="252">
        <f t="shared" si="103"/>
        <v>0</v>
      </c>
      <c r="CN98" s="252">
        <f t="shared" si="104"/>
        <v>0</v>
      </c>
      <c r="CO98" s="252">
        <f t="shared" si="105"/>
        <v>0</v>
      </c>
      <c r="CP98" s="271">
        <f t="shared" si="106"/>
        <v>0</v>
      </c>
      <c r="CQ98" s="296">
        <f>IF(AZ98=CQ$2,'Result Entry'!G104,0)</f>
        <v>0</v>
      </c>
      <c r="CR98" s="252">
        <f>IF(AZ98=CR$2,'Result Entry'!G104,0)</f>
        <v>0</v>
      </c>
      <c r="CS98" s="252">
        <f>IF(AZ98=CS$2,'Result Entry'!G104,0)</f>
        <v>0</v>
      </c>
      <c r="CT98" s="252">
        <f>IF(AZ98=CT$2,'Result Entry'!G104,0)</f>
        <v>0</v>
      </c>
      <c r="CU98" s="252">
        <f>IF(AZ98=CU$2,'Result Entry'!G104,0)</f>
        <v>0</v>
      </c>
      <c r="CV98" s="252">
        <f>IF(AZ98=CV$2,'Result Entry'!G104,0)</f>
        <v>0</v>
      </c>
      <c r="CW98" s="531" t="str">
        <f>IF(AND('Result Entry'!ES104="Passed",AZ98=CW$2),'Result Entry'!ER104,IF(AZ98=CW$2,'Result Entry'!ES104,""))</f>
        <v/>
      </c>
      <c r="CX98" s="531" t="str">
        <f>IF(AND('Result Entry'!$ES104="Passed",$AZ98=CX$2),'Result Entry'!$ER104,IF($AZ98=CX$2,'Result Entry'!$ES104,""))</f>
        <v/>
      </c>
      <c r="CY98" s="531" t="str">
        <f>IF(AND('Result Entry'!$ES104="Passed",$AZ98=CY$2),'Result Entry'!$ER104,IF($AZ98=CY$2,'Result Entry'!$ES104,""))</f>
        <v/>
      </c>
      <c r="CZ98" s="531" t="str">
        <f>IF(AND('Result Entry'!$ES104="Passed",$AZ98=CZ$2),'Result Entry'!$ER104,IF($AZ98=CZ$2,'Result Entry'!$ES104,""))</f>
        <v/>
      </c>
      <c r="DA98" s="531" t="str">
        <f>IF(AND('Result Entry'!$ES104="Passed",$AZ98=DA$2),'Result Entry'!$ER104,IF($AZ98=DA$2,'Result Entry'!$ES104,""))</f>
        <v/>
      </c>
      <c r="DB98" s="531" t="str">
        <f>IF(AND('Result Entry'!$ES104="Passed",$AZ98=DB$2),'Result Entry'!$ER104,IF($AZ98=DB$2,'Result Entry'!$ES104,""))</f>
        <v/>
      </c>
    </row>
    <row r="99" spans="51:106" hidden="1">
      <c r="AY99" s="252">
        <f t="shared" si="107"/>
        <v>0</v>
      </c>
      <c r="AZ99" s="252">
        <f>'Result Entry'!F105</f>
        <v>0</v>
      </c>
      <c r="BA99" s="502" t="str">
        <f>'Result Sheet 9'!V103</f>
        <v/>
      </c>
      <c r="BB99" s="502" t="str">
        <f>'Result Sheet 9'!AH103</f>
        <v/>
      </c>
      <c r="BC99" s="502" t="str">
        <f>'Result Sheet 9'!AT103</f>
        <v/>
      </c>
      <c r="BD99" s="502" t="str">
        <f>'Result Sheet 9'!BF103</f>
        <v/>
      </c>
      <c r="BE99" s="502" t="str">
        <f>'Result Sheet 9'!BR103</f>
        <v/>
      </c>
      <c r="BF99" s="295" t="str">
        <f>'Result Sheet 9'!CD103</f>
        <v/>
      </c>
      <c r="BG99" s="297">
        <f t="shared" si="71"/>
        <v>0</v>
      </c>
      <c r="BH99" s="252">
        <f t="shared" si="72"/>
        <v>0</v>
      </c>
      <c r="BI99" s="252">
        <f t="shared" si="73"/>
        <v>0</v>
      </c>
      <c r="BJ99" s="252">
        <f t="shared" si="74"/>
        <v>0</v>
      </c>
      <c r="BK99" s="252">
        <f t="shared" si="75"/>
        <v>0</v>
      </c>
      <c r="BL99" s="295">
        <f t="shared" si="76"/>
        <v>0</v>
      </c>
      <c r="BM99" s="297">
        <f t="shared" si="77"/>
        <v>0</v>
      </c>
      <c r="BN99" s="252">
        <f t="shared" si="78"/>
        <v>0</v>
      </c>
      <c r="BO99" s="252">
        <f t="shared" si="79"/>
        <v>0</v>
      </c>
      <c r="BP99" s="252">
        <f t="shared" si="80"/>
        <v>0</v>
      </c>
      <c r="BQ99" s="252">
        <f t="shared" si="81"/>
        <v>0</v>
      </c>
      <c r="BR99" s="271">
        <f t="shared" si="82"/>
        <v>0</v>
      </c>
      <c r="BS99" s="297">
        <f t="shared" si="83"/>
        <v>0</v>
      </c>
      <c r="BT99" s="252">
        <f t="shared" si="84"/>
        <v>0</v>
      </c>
      <c r="BU99" s="252">
        <f t="shared" si="85"/>
        <v>0</v>
      </c>
      <c r="BV99" s="252">
        <f t="shared" si="86"/>
        <v>0</v>
      </c>
      <c r="BW99" s="252">
        <f t="shared" si="87"/>
        <v>0</v>
      </c>
      <c r="BX99" s="295">
        <f t="shared" si="88"/>
        <v>0</v>
      </c>
      <c r="BY99" s="297">
        <f t="shared" si="89"/>
        <v>0</v>
      </c>
      <c r="BZ99" s="252">
        <f t="shared" si="90"/>
        <v>0</v>
      </c>
      <c r="CA99" s="252">
        <f t="shared" si="91"/>
        <v>0</v>
      </c>
      <c r="CB99" s="252">
        <f t="shared" si="92"/>
        <v>0</v>
      </c>
      <c r="CC99" s="252">
        <f t="shared" si="93"/>
        <v>0</v>
      </c>
      <c r="CD99" s="271">
        <f t="shared" si="94"/>
        <v>0</v>
      </c>
      <c r="CE99" s="297">
        <f t="shared" si="95"/>
        <v>0</v>
      </c>
      <c r="CF99" s="252">
        <f t="shared" si="96"/>
        <v>0</v>
      </c>
      <c r="CG99" s="252">
        <f t="shared" si="97"/>
        <v>0</v>
      </c>
      <c r="CH99" s="252">
        <f t="shared" si="98"/>
        <v>0</v>
      </c>
      <c r="CI99" s="252">
        <f t="shared" si="99"/>
        <v>0</v>
      </c>
      <c r="CJ99" s="271">
        <f t="shared" si="100"/>
        <v>0</v>
      </c>
      <c r="CK99" s="297">
        <f t="shared" si="101"/>
        <v>0</v>
      </c>
      <c r="CL99" s="252">
        <f t="shared" si="102"/>
        <v>0</v>
      </c>
      <c r="CM99" s="252">
        <f t="shared" si="103"/>
        <v>0</v>
      </c>
      <c r="CN99" s="252">
        <f t="shared" si="104"/>
        <v>0</v>
      </c>
      <c r="CO99" s="252">
        <f t="shared" si="105"/>
        <v>0</v>
      </c>
      <c r="CP99" s="271">
        <f t="shared" si="106"/>
        <v>0</v>
      </c>
      <c r="CQ99" s="296">
        <f>IF(AZ99=CQ$2,'Result Entry'!G105,0)</f>
        <v>0</v>
      </c>
      <c r="CR99" s="252">
        <f>IF(AZ99=CR$2,'Result Entry'!G105,0)</f>
        <v>0</v>
      </c>
      <c r="CS99" s="252">
        <f>IF(AZ99=CS$2,'Result Entry'!G105,0)</f>
        <v>0</v>
      </c>
      <c r="CT99" s="252">
        <f>IF(AZ99=CT$2,'Result Entry'!G105,0)</f>
        <v>0</v>
      </c>
      <c r="CU99" s="252">
        <f>IF(AZ99=CU$2,'Result Entry'!G105,0)</f>
        <v>0</v>
      </c>
      <c r="CV99" s="252">
        <f>IF(AZ99=CV$2,'Result Entry'!G105,0)</f>
        <v>0</v>
      </c>
      <c r="CW99" s="531" t="str">
        <f>IF(AND('Result Entry'!ES105="Passed",AZ99=CW$2),'Result Entry'!ER105,IF(AZ99=CW$2,'Result Entry'!ES105,""))</f>
        <v/>
      </c>
      <c r="CX99" s="531" t="str">
        <f>IF(AND('Result Entry'!$ES105="Passed",$AZ99=CX$2),'Result Entry'!$ER105,IF($AZ99=CX$2,'Result Entry'!$ES105,""))</f>
        <v/>
      </c>
      <c r="CY99" s="531" t="str">
        <f>IF(AND('Result Entry'!$ES105="Passed",$AZ99=CY$2),'Result Entry'!$ER105,IF($AZ99=CY$2,'Result Entry'!$ES105,""))</f>
        <v/>
      </c>
      <c r="CZ99" s="531" t="str">
        <f>IF(AND('Result Entry'!$ES105="Passed",$AZ99=CZ$2),'Result Entry'!$ER105,IF($AZ99=CZ$2,'Result Entry'!$ES105,""))</f>
        <v/>
      </c>
      <c r="DA99" s="531" t="str">
        <f>IF(AND('Result Entry'!$ES105="Passed",$AZ99=DA$2),'Result Entry'!$ER105,IF($AZ99=DA$2,'Result Entry'!$ES105,""))</f>
        <v/>
      </c>
      <c r="DB99" s="531" t="str">
        <f>IF(AND('Result Entry'!$ES105="Passed",$AZ99=DB$2),'Result Entry'!$ER105,IF($AZ99=DB$2,'Result Entry'!$ES105,""))</f>
        <v/>
      </c>
    </row>
    <row r="100" spans="51:106" hidden="1">
      <c r="AY100" s="252">
        <f t="shared" si="107"/>
        <v>0</v>
      </c>
      <c r="AZ100" s="252">
        <f>'Result Entry'!F106</f>
        <v>0</v>
      </c>
      <c r="BA100" s="502" t="str">
        <f>'Result Sheet 9'!V104</f>
        <v/>
      </c>
      <c r="BB100" s="502" t="str">
        <f>'Result Sheet 9'!AH104</f>
        <v/>
      </c>
      <c r="BC100" s="502" t="str">
        <f>'Result Sheet 9'!AT104</f>
        <v/>
      </c>
      <c r="BD100" s="502" t="str">
        <f>'Result Sheet 9'!BF104</f>
        <v/>
      </c>
      <c r="BE100" s="502" t="str">
        <f>'Result Sheet 9'!BR104</f>
        <v/>
      </c>
      <c r="BF100" s="295" t="str">
        <f>'Result Sheet 9'!CD104</f>
        <v/>
      </c>
      <c r="BG100" s="297">
        <f t="shared" si="71"/>
        <v>0</v>
      </c>
      <c r="BH100" s="252">
        <f t="shared" si="72"/>
        <v>0</v>
      </c>
      <c r="BI100" s="252">
        <f t="shared" si="73"/>
        <v>0</v>
      </c>
      <c r="BJ100" s="252">
        <f t="shared" si="74"/>
        <v>0</v>
      </c>
      <c r="BK100" s="252">
        <f t="shared" si="75"/>
        <v>0</v>
      </c>
      <c r="BL100" s="295">
        <f t="shared" si="76"/>
        <v>0</v>
      </c>
      <c r="BM100" s="297">
        <f t="shared" si="77"/>
        <v>0</v>
      </c>
      <c r="BN100" s="252">
        <f t="shared" si="78"/>
        <v>0</v>
      </c>
      <c r="BO100" s="252">
        <f t="shared" si="79"/>
        <v>0</v>
      </c>
      <c r="BP100" s="252">
        <f t="shared" si="80"/>
        <v>0</v>
      </c>
      <c r="BQ100" s="252">
        <f t="shared" si="81"/>
        <v>0</v>
      </c>
      <c r="BR100" s="271">
        <f t="shared" si="82"/>
        <v>0</v>
      </c>
      <c r="BS100" s="297">
        <f t="shared" si="83"/>
        <v>0</v>
      </c>
      <c r="BT100" s="252">
        <f t="shared" si="84"/>
        <v>0</v>
      </c>
      <c r="BU100" s="252">
        <f t="shared" si="85"/>
        <v>0</v>
      </c>
      <c r="BV100" s="252">
        <f t="shared" si="86"/>
        <v>0</v>
      </c>
      <c r="BW100" s="252">
        <f t="shared" si="87"/>
        <v>0</v>
      </c>
      <c r="BX100" s="295">
        <f t="shared" si="88"/>
        <v>0</v>
      </c>
      <c r="BY100" s="297">
        <f t="shared" si="89"/>
        <v>0</v>
      </c>
      <c r="BZ100" s="252">
        <f t="shared" si="90"/>
        <v>0</v>
      </c>
      <c r="CA100" s="252">
        <f t="shared" si="91"/>
        <v>0</v>
      </c>
      <c r="CB100" s="252">
        <f t="shared" si="92"/>
        <v>0</v>
      </c>
      <c r="CC100" s="252">
        <f t="shared" si="93"/>
        <v>0</v>
      </c>
      <c r="CD100" s="271">
        <f t="shared" si="94"/>
        <v>0</v>
      </c>
      <c r="CE100" s="297">
        <f t="shared" si="95"/>
        <v>0</v>
      </c>
      <c r="CF100" s="252">
        <f t="shared" si="96"/>
        <v>0</v>
      </c>
      <c r="CG100" s="252">
        <f t="shared" si="97"/>
        <v>0</v>
      </c>
      <c r="CH100" s="252">
        <f t="shared" si="98"/>
        <v>0</v>
      </c>
      <c r="CI100" s="252">
        <f t="shared" si="99"/>
        <v>0</v>
      </c>
      <c r="CJ100" s="271">
        <f t="shared" si="100"/>
        <v>0</v>
      </c>
      <c r="CK100" s="297">
        <f t="shared" si="101"/>
        <v>0</v>
      </c>
      <c r="CL100" s="252">
        <f t="shared" si="102"/>
        <v>0</v>
      </c>
      <c r="CM100" s="252">
        <f t="shared" si="103"/>
        <v>0</v>
      </c>
      <c r="CN100" s="252">
        <f t="shared" si="104"/>
        <v>0</v>
      </c>
      <c r="CO100" s="252">
        <f t="shared" si="105"/>
        <v>0</v>
      </c>
      <c r="CP100" s="271">
        <f t="shared" si="106"/>
        <v>0</v>
      </c>
      <c r="CQ100" s="296">
        <f>IF(AZ100=CQ$2,'Result Entry'!G106,0)</f>
        <v>0</v>
      </c>
      <c r="CR100" s="252">
        <f>IF(AZ100=CR$2,'Result Entry'!G106,0)</f>
        <v>0</v>
      </c>
      <c r="CS100" s="252">
        <f>IF(AZ100=CS$2,'Result Entry'!G106,0)</f>
        <v>0</v>
      </c>
      <c r="CT100" s="252">
        <f>IF(AZ100=CT$2,'Result Entry'!G106,0)</f>
        <v>0</v>
      </c>
      <c r="CU100" s="252">
        <f>IF(AZ100=CU$2,'Result Entry'!G106,0)</f>
        <v>0</v>
      </c>
      <c r="CV100" s="252">
        <f>IF(AZ100=CV$2,'Result Entry'!G106,0)</f>
        <v>0</v>
      </c>
      <c r="CW100" s="531" t="str">
        <f>IF(AND('Result Entry'!ES106="Passed",AZ100=CW$2),'Result Entry'!ER106,IF(AZ100=CW$2,'Result Entry'!ES106,""))</f>
        <v/>
      </c>
      <c r="CX100" s="531" t="str">
        <f>IF(AND('Result Entry'!$ES106="Passed",$AZ100=CX$2),'Result Entry'!$ER106,IF($AZ100=CX$2,'Result Entry'!$ES106,""))</f>
        <v/>
      </c>
      <c r="CY100" s="531" t="str">
        <f>IF(AND('Result Entry'!$ES106="Passed",$AZ100=CY$2),'Result Entry'!$ER106,IF($AZ100=CY$2,'Result Entry'!$ES106,""))</f>
        <v/>
      </c>
      <c r="CZ100" s="531" t="str">
        <f>IF(AND('Result Entry'!$ES106="Passed",$AZ100=CZ$2),'Result Entry'!$ER106,IF($AZ100=CZ$2,'Result Entry'!$ES106,""))</f>
        <v/>
      </c>
      <c r="DA100" s="531" t="str">
        <f>IF(AND('Result Entry'!$ES106="Passed",$AZ100=DA$2),'Result Entry'!$ER106,IF($AZ100=DA$2,'Result Entry'!$ES106,""))</f>
        <v/>
      </c>
      <c r="DB100" s="531" t="str">
        <f>IF(AND('Result Entry'!$ES106="Passed",$AZ100=DB$2),'Result Entry'!$ER106,IF($AZ100=DB$2,'Result Entry'!$ES106,""))</f>
        <v/>
      </c>
    </row>
    <row r="101" spans="51:106" hidden="1">
      <c r="AY101" s="252">
        <f t="shared" si="107"/>
        <v>0</v>
      </c>
      <c r="AZ101" s="252">
        <f>'Result Entry'!F107</f>
        <v>0</v>
      </c>
      <c r="BA101" s="502" t="str">
        <f>'Result Sheet 9'!V105</f>
        <v/>
      </c>
      <c r="BB101" s="502" t="str">
        <f>'Result Sheet 9'!AH105</f>
        <v/>
      </c>
      <c r="BC101" s="502" t="str">
        <f>'Result Sheet 9'!AT105</f>
        <v/>
      </c>
      <c r="BD101" s="502" t="str">
        <f>'Result Sheet 9'!BF105</f>
        <v/>
      </c>
      <c r="BE101" s="502" t="str">
        <f>'Result Sheet 9'!BR105</f>
        <v/>
      </c>
      <c r="BF101" s="295" t="str">
        <f>'Result Sheet 9'!CD105</f>
        <v/>
      </c>
      <c r="BG101" s="297">
        <f t="shared" si="71"/>
        <v>0</v>
      </c>
      <c r="BH101" s="252">
        <f t="shared" si="72"/>
        <v>0</v>
      </c>
      <c r="BI101" s="252">
        <f t="shared" si="73"/>
        <v>0</v>
      </c>
      <c r="BJ101" s="252">
        <f t="shared" si="74"/>
        <v>0</v>
      </c>
      <c r="BK101" s="252">
        <f t="shared" si="75"/>
        <v>0</v>
      </c>
      <c r="BL101" s="295">
        <f t="shared" si="76"/>
        <v>0</v>
      </c>
      <c r="BM101" s="297">
        <f t="shared" si="77"/>
        <v>0</v>
      </c>
      <c r="BN101" s="252">
        <f t="shared" si="78"/>
        <v>0</v>
      </c>
      <c r="BO101" s="252">
        <f t="shared" si="79"/>
        <v>0</v>
      </c>
      <c r="BP101" s="252">
        <f t="shared" si="80"/>
        <v>0</v>
      </c>
      <c r="BQ101" s="252">
        <f t="shared" si="81"/>
        <v>0</v>
      </c>
      <c r="BR101" s="271">
        <f t="shared" si="82"/>
        <v>0</v>
      </c>
      <c r="BS101" s="297">
        <f t="shared" si="83"/>
        <v>0</v>
      </c>
      <c r="BT101" s="252">
        <f t="shared" si="84"/>
        <v>0</v>
      </c>
      <c r="BU101" s="252">
        <f t="shared" si="85"/>
        <v>0</v>
      </c>
      <c r="BV101" s="252">
        <f t="shared" si="86"/>
        <v>0</v>
      </c>
      <c r="BW101" s="252">
        <f t="shared" si="87"/>
        <v>0</v>
      </c>
      <c r="BX101" s="295">
        <f t="shared" si="88"/>
        <v>0</v>
      </c>
      <c r="BY101" s="297">
        <f t="shared" si="89"/>
        <v>0</v>
      </c>
      <c r="BZ101" s="252">
        <f t="shared" si="90"/>
        <v>0</v>
      </c>
      <c r="CA101" s="252">
        <f t="shared" si="91"/>
        <v>0</v>
      </c>
      <c r="CB101" s="252">
        <f t="shared" si="92"/>
        <v>0</v>
      </c>
      <c r="CC101" s="252">
        <f t="shared" si="93"/>
        <v>0</v>
      </c>
      <c r="CD101" s="271">
        <f t="shared" si="94"/>
        <v>0</v>
      </c>
      <c r="CE101" s="297">
        <f t="shared" si="95"/>
        <v>0</v>
      </c>
      <c r="CF101" s="252">
        <f t="shared" si="96"/>
        <v>0</v>
      </c>
      <c r="CG101" s="252">
        <f t="shared" si="97"/>
        <v>0</v>
      </c>
      <c r="CH101" s="252">
        <f t="shared" si="98"/>
        <v>0</v>
      </c>
      <c r="CI101" s="252">
        <f t="shared" si="99"/>
        <v>0</v>
      </c>
      <c r="CJ101" s="271">
        <f t="shared" si="100"/>
        <v>0</v>
      </c>
      <c r="CK101" s="297">
        <f t="shared" si="101"/>
        <v>0</v>
      </c>
      <c r="CL101" s="252">
        <f t="shared" si="102"/>
        <v>0</v>
      </c>
      <c r="CM101" s="252">
        <f t="shared" si="103"/>
        <v>0</v>
      </c>
      <c r="CN101" s="252">
        <f t="shared" si="104"/>
        <v>0</v>
      </c>
      <c r="CO101" s="252">
        <f t="shared" si="105"/>
        <v>0</v>
      </c>
      <c r="CP101" s="271">
        <f t="shared" si="106"/>
        <v>0</v>
      </c>
      <c r="CQ101" s="296">
        <f>IF(AZ101=CQ$2,'Result Entry'!G107,0)</f>
        <v>0</v>
      </c>
      <c r="CR101" s="252">
        <f>IF(AZ101=CR$2,'Result Entry'!G107,0)</f>
        <v>0</v>
      </c>
      <c r="CS101" s="252">
        <f>IF(AZ101=CS$2,'Result Entry'!G107,0)</f>
        <v>0</v>
      </c>
      <c r="CT101" s="252">
        <f>IF(AZ101=CT$2,'Result Entry'!G107,0)</f>
        <v>0</v>
      </c>
      <c r="CU101" s="252">
        <f>IF(AZ101=CU$2,'Result Entry'!G107,0)</f>
        <v>0</v>
      </c>
      <c r="CV101" s="252">
        <f>IF(AZ101=CV$2,'Result Entry'!G107,0)</f>
        <v>0</v>
      </c>
      <c r="CW101" s="531" t="str">
        <f>IF(AND('Result Entry'!ES107="Passed",AZ101=CW$2),'Result Entry'!ER107,IF(AZ101=CW$2,'Result Entry'!ES107,""))</f>
        <v/>
      </c>
      <c r="CX101" s="531" t="str">
        <f>IF(AND('Result Entry'!$ES107="Passed",$AZ101=CX$2),'Result Entry'!$ER107,IF($AZ101=CX$2,'Result Entry'!$ES107,""))</f>
        <v/>
      </c>
      <c r="CY101" s="531" t="str">
        <f>IF(AND('Result Entry'!$ES107="Passed",$AZ101=CY$2),'Result Entry'!$ER107,IF($AZ101=CY$2,'Result Entry'!$ES107,""))</f>
        <v/>
      </c>
      <c r="CZ101" s="531" t="str">
        <f>IF(AND('Result Entry'!$ES107="Passed",$AZ101=CZ$2),'Result Entry'!$ER107,IF($AZ101=CZ$2,'Result Entry'!$ES107,""))</f>
        <v/>
      </c>
      <c r="DA101" s="531" t="str">
        <f>IF(AND('Result Entry'!$ES107="Passed",$AZ101=DA$2),'Result Entry'!$ER107,IF($AZ101=DA$2,'Result Entry'!$ES107,""))</f>
        <v/>
      </c>
      <c r="DB101" s="531" t="str">
        <f>IF(AND('Result Entry'!$ES107="Passed",$AZ101=DB$2),'Result Entry'!$ER107,IF($AZ101=DB$2,'Result Entry'!$ES107,""))</f>
        <v/>
      </c>
    </row>
    <row r="102" spans="51:106" ht="15.75" hidden="1" thickBot="1">
      <c r="AY102" s="252">
        <f t="shared" si="107"/>
        <v>0</v>
      </c>
      <c r="AZ102" s="252">
        <f>'Result Entry'!F108</f>
        <v>0</v>
      </c>
      <c r="BA102" s="502" t="str">
        <f>'Result Sheet 9'!V106</f>
        <v/>
      </c>
      <c r="BB102" s="502" t="str">
        <f>'Result Sheet 9'!AH106</f>
        <v/>
      </c>
      <c r="BC102" s="502" t="str">
        <f>'Result Sheet 9'!AT106</f>
        <v/>
      </c>
      <c r="BD102" s="502" t="str">
        <f>'Result Sheet 9'!BF106</f>
        <v/>
      </c>
      <c r="BE102" s="502" t="str">
        <f>'Result Sheet 9'!BR106</f>
        <v/>
      </c>
      <c r="BF102" s="295" t="str">
        <f>'Result Sheet 9'!CD106</f>
        <v/>
      </c>
      <c r="BG102" s="298">
        <f t="shared" si="71"/>
        <v>0</v>
      </c>
      <c r="BH102" s="299">
        <f t="shared" si="72"/>
        <v>0</v>
      </c>
      <c r="BI102" s="299">
        <f t="shared" si="73"/>
        <v>0</v>
      </c>
      <c r="BJ102" s="299">
        <f t="shared" si="74"/>
        <v>0</v>
      </c>
      <c r="BK102" s="299">
        <f t="shared" si="75"/>
        <v>0</v>
      </c>
      <c r="BL102" s="301">
        <f t="shared" si="76"/>
        <v>0</v>
      </c>
      <c r="BM102" s="298">
        <f t="shared" si="77"/>
        <v>0</v>
      </c>
      <c r="BN102" s="299">
        <f t="shared" si="78"/>
        <v>0</v>
      </c>
      <c r="BO102" s="299">
        <f t="shared" si="79"/>
        <v>0</v>
      </c>
      <c r="BP102" s="299">
        <f t="shared" si="80"/>
        <v>0</v>
      </c>
      <c r="BQ102" s="299">
        <f t="shared" si="81"/>
        <v>0</v>
      </c>
      <c r="BR102" s="300">
        <f t="shared" si="82"/>
        <v>0</v>
      </c>
      <c r="BS102" s="298">
        <f t="shared" si="83"/>
        <v>0</v>
      </c>
      <c r="BT102" s="299">
        <f t="shared" si="84"/>
        <v>0</v>
      </c>
      <c r="BU102" s="299">
        <f t="shared" si="85"/>
        <v>0</v>
      </c>
      <c r="BV102" s="299">
        <f t="shared" si="86"/>
        <v>0</v>
      </c>
      <c r="BW102" s="299">
        <f t="shared" si="87"/>
        <v>0</v>
      </c>
      <c r="BX102" s="301">
        <f t="shared" si="88"/>
        <v>0</v>
      </c>
      <c r="BY102" s="298">
        <f t="shared" si="89"/>
        <v>0</v>
      </c>
      <c r="BZ102" s="299">
        <f t="shared" si="90"/>
        <v>0</v>
      </c>
      <c r="CA102" s="299">
        <f t="shared" si="91"/>
        <v>0</v>
      </c>
      <c r="CB102" s="299">
        <f t="shared" si="92"/>
        <v>0</v>
      </c>
      <c r="CC102" s="299">
        <f t="shared" si="93"/>
        <v>0</v>
      </c>
      <c r="CD102" s="300">
        <f t="shared" si="94"/>
        <v>0</v>
      </c>
      <c r="CE102" s="298">
        <f t="shared" si="95"/>
        <v>0</v>
      </c>
      <c r="CF102" s="299">
        <f t="shared" si="96"/>
        <v>0</v>
      </c>
      <c r="CG102" s="299">
        <f t="shared" si="97"/>
        <v>0</v>
      </c>
      <c r="CH102" s="299">
        <f t="shared" si="98"/>
        <v>0</v>
      </c>
      <c r="CI102" s="299">
        <f t="shared" si="99"/>
        <v>0</v>
      </c>
      <c r="CJ102" s="300">
        <f t="shared" si="100"/>
        <v>0</v>
      </c>
      <c r="CK102" s="298">
        <f t="shared" si="101"/>
        <v>0</v>
      </c>
      <c r="CL102" s="299">
        <f t="shared" si="102"/>
        <v>0</v>
      </c>
      <c r="CM102" s="299">
        <f t="shared" si="103"/>
        <v>0</v>
      </c>
      <c r="CN102" s="299">
        <f t="shared" si="104"/>
        <v>0</v>
      </c>
      <c r="CO102" s="299">
        <f t="shared" si="105"/>
        <v>0</v>
      </c>
      <c r="CP102" s="300">
        <f t="shared" si="106"/>
        <v>0</v>
      </c>
      <c r="CQ102" s="296">
        <f>IF(AZ102=CQ$2,'Result Entry'!G108,0)</f>
        <v>0</v>
      </c>
      <c r="CR102" s="252">
        <f>IF(AZ102=CR$2,'Result Entry'!G108,0)</f>
        <v>0</v>
      </c>
      <c r="CS102" s="252">
        <f>IF(AZ102=CS$2,'Result Entry'!G108,0)</f>
        <v>0</v>
      </c>
      <c r="CT102" s="252">
        <f>IF(AZ102=CT$2,'Result Entry'!G108,0)</f>
        <v>0</v>
      </c>
      <c r="CU102" s="252">
        <f>IF(AZ102=CU$2,'Result Entry'!G108,0)</f>
        <v>0</v>
      </c>
      <c r="CV102" s="252">
        <f>IF(AZ102=CV$2,'Result Entry'!G108,0)</f>
        <v>0</v>
      </c>
      <c r="CW102" s="531" t="str">
        <f>IF(AND('Result Entry'!ES108="Passed",AZ102=CW$2),'Result Entry'!ER108,IF(AZ102=CW$2,'Result Entry'!ES108,""))</f>
        <v/>
      </c>
      <c r="CX102" s="531" t="str">
        <f>IF(AND('Result Entry'!$ES108="Passed",$AZ102=CX$2),'Result Entry'!$ER108,IF($AZ102=CX$2,'Result Entry'!$ES108,""))</f>
        <v/>
      </c>
      <c r="CY102" s="531" t="str">
        <f>IF(AND('Result Entry'!$ES108="Passed",$AZ102=CY$2),'Result Entry'!$ER108,IF($AZ102=CY$2,'Result Entry'!$ES108,""))</f>
        <v/>
      </c>
      <c r="CZ102" s="531" t="str">
        <f>IF(AND('Result Entry'!$ES108="Passed",$AZ102=CZ$2),'Result Entry'!$ER108,IF($AZ102=CZ$2,'Result Entry'!$ES108,""))</f>
        <v/>
      </c>
      <c r="DA102" s="531" t="str">
        <f>IF(AND('Result Entry'!$ES108="Passed",$AZ102=DA$2),'Result Entry'!$ER108,IF($AZ102=DA$2,'Result Entry'!$ES108,""))</f>
        <v/>
      </c>
      <c r="DB102" s="531" t="str">
        <f>IF(AND('Result Entry'!$ES108="Passed",$AZ102=DB$2),'Result Entry'!$ER108,IF($AZ102=DB$2,'Result Entry'!$ES108,""))</f>
        <v/>
      </c>
    </row>
    <row r="103" spans="51:106" hidden="1">
      <c r="AY103" s="1435" t="s">
        <v>200</v>
      </c>
      <c r="AZ103" s="1435"/>
      <c r="BA103" s="1435"/>
      <c r="BB103" s="1435"/>
      <c r="BC103" s="1435"/>
      <c r="BD103" s="1435"/>
      <c r="BE103" s="1435"/>
      <c r="BF103" s="291"/>
      <c r="BG103" s="263">
        <f>COUNTIF(BG$3:BG$102,"d")</f>
        <v>0</v>
      </c>
      <c r="BH103" s="263">
        <f t="shared" ref="BH103:CP103" si="108">COUNTIF(BH$3:BH$102,"d")</f>
        <v>0</v>
      </c>
      <c r="BI103" s="263">
        <f t="shared" si="108"/>
        <v>0</v>
      </c>
      <c r="BJ103" s="263">
        <f t="shared" si="108"/>
        <v>0</v>
      </c>
      <c r="BK103" s="263">
        <f t="shared" si="108"/>
        <v>0</v>
      </c>
      <c r="BL103" s="263">
        <f t="shared" si="108"/>
        <v>0</v>
      </c>
      <c r="BM103" s="263">
        <f t="shared" si="108"/>
        <v>0</v>
      </c>
      <c r="BN103" s="263">
        <f t="shared" si="108"/>
        <v>0</v>
      </c>
      <c r="BO103" s="263">
        <f t="shared" si="108"/>
        <v>0</v>
      </c>
      <c r="BP103" s="263">
        <f t="shared" si="108"/>
        <v>0</v>
      </c>
      <c r="BQ103" s="263">
        <f t="shared" si="108"/>
        <v>0</v>
      </c>
      <c r="BR103" s="263">
        <f t="shared" si="108"/>
        <v>0</v>
      </c>
      <c r="BS103" s="263">
        <f t="shared" si="108"/>
        <v>0</v>
      </c>
      <c r="BT103" s="263">
        <f t="shared" si="108"/>
        <v>0</v>
      </c>
      <c r="BU103" s="263">
        <f t="shared" si="108"/>
        <v>0</v>
      </c>
      <c r="BV103" s="263">
        <f t="shared" si="108"/>
        <v>0</v>
      </c>
      <c r="BW103" s="263">
        <f t="shared" si="108"/>
        <v>0</v>
      </c>
      <c r="BX103" s="263">
        <f t="shared" si="108"/>
        <v>0</v>
      </c>
      <c r="BY103" s="263">
        <f t="shared" si="108"/>
        <v>0</v>
      </c>
      <c r="BZ103" s="263">
        <f t="shared" si="108"/>
        <v>0</v>
      </c>
      <c r="CA103" s="263">
        <f t="shared" si="108"/>
        <v>0</v>
      </c>
      <c r="CB103" s="263">
        <f t="shared" si="108"/>
        <v>0</v>
      </c>
      <c r="CC103" s="263">
        <f t="shared" si="108"/>
        <v>0</v>
      </c>
      <c r="CD103" s="263">
        <f t="shared" si="108"/>
        <v>0</v>
      </c>
      <c r="CE103" s="263">
        <f t="shared" si="108"/>
        <v>0</v>
      </c>
      <c r="CF103" s="263">
        <f t="shared" si="108"/>
        <v>0</v>
      </c>
      <c r="CG103" s="263">
        <f t="shared" si="108"/>
        <v>0</v>
      </c>
      <c r="CH103" s="263">
        <f t="shared" si="108"/>
        <v>0</v>
      </c>
      <c r="CI103" s="263">
        <f t="shared" si="108"/>
        <v>0</v>
      </c>
      <c r="CJ103" s="263">
        <f t="shared" si="108"/>
        <v>0</v>
      </c>
      <c r="CK103" s="263">
        <f t="shared" si="108"/>
        <v>0</v>
      </c>
      <c r="CL103" s="263">
        <f t="shared" si="108"/>
        <v>0</v>
      </c>
      <c r="CM103" s="263">
        <f t="shared" si="108"/>
        <v>0</v>
      </c>
      <c r="CN103" s="263">
        <f t="shared" si="108"/>
        <v>0</v>
      </c>
      <c r="CO103" s="263">
        <f t="shared" si="108"/>
        <v>0</v>
      </c>
      <c r="CP103" s="263">
        <f t="shared" si="108"/>
        <v>0</v>
      </c>
      <c r="CW103" s="1432"/>
      <c r="CX103" s="1433"/>
      <c r="CY103" s="1433"/>
      <c r="CZ103" s="1433"/>
      <c r="DA103" s="1433"/>
      <c r="DB103" s="1434"/>
    </row>
    <row r="104" spans="51:106" hidden="1">
      <c r="AY104" s="1435" t="s">
        <v>201</v>
      </c>
      <c r="AZ104" s="1435"/>
      <c r="BA104" s="1435"/>
      <c r="BB104" s="1435"/>
      <c r="BC104" s="1435"/>
      <c r="BD104" s="1435"/>
      <c r="BE104" s="1435"/>
      <c r="BF104" s="291"/>
      <c r="BG104" s="263">
        <f>COUNTIF(BG$3:BG$102,"I")</f>
        <v>0</v>
      </c>
      <c r="BH104" s="263">
        <f t="shared" ref="BH104:CP104" si="109">COUNTIF(BH$3:BH$102,"I")</f>
        <v>0</v>
      </c>
      <c r="BI104" s="263">
        <f t="shared" si="109"/>
        <v>0</v>
      </c>
      <c r="BJ104" s="263">
        <f t="shared" si="109"/>
        <v>0</v>
      </c>
      <c r="BK104" s="263">
        <f t="shared" si="109"/>
        <v>0</v>
      </c>
      <c r="BL104" s="263">
        <f t="shared" si="109"/>
        <v>0</v>
      </c>
      <c r="BM104" s="263">
        <f t="shared" si="109"/>
        <v>0</v>
      </c>
      <c r="BN104" s="263">
        <f t="shared" si="109"/>
        <v>0</v>
      </c>
      <c r="BO104" s="263">
        <f t="shared" si="109"/>
        <v>0</v>
      </c>
      <c r="BP104" s="263">
        <f t="shared" si="109"/>
        <v>0</v>
      </c>
      <c r="BQ104" s="263">
        <f t="shared" si="109"/>
        <v>0</v>
      </c>
      <c r="BR104" s="263">
        <f t="shared" si="109"/>
        <v>0</v>
      </c>
      <c r="BS104" s="263">
        <f t="shared" si="109"/>
        <v>0</v>
      </c>
      <c r="BT104" s="263">
        <f t="shared" si="109"/>
        <v>0</v>
      </c>
      <c r="BU104" s="263">
        <f t="shared" si="109"/>
        <v>0</v>
      </c>
      <c r="BV104" s="263">
        <f t="shared" si="109"/>
        <v>0</v>
      </c>
      <c r="BW104" s="263">
        <f t="shared" si="109"/>
        <v>0</v>
      </c>
      <c r="BX104" s="263">
        <f t="shared" si="109"/>
        <v>0</v>
      </c>
      <c r="BY104" s="263">
        <f t="shared" si="109"/>
        <v>0</v>
      </c>
      <c r="BZ104" s="263">
        <f t="shared" si="109"/>
        <v>0</v>
      </c>
      <c r="CA104" s="263">
        <f t="shared" si="109"/>
        <v>0</v>
      </c>
      <c r="CB104" s="263">
        <f t="shared" si="109"/>
        <v>0</v>
      </c>
      <c r="CC104" s="263">
        <f t="shared" si="109"/>
        <v>0</v>
      </c>
      <c r="CD104" s="263">
        <f t="shared" si="109"/>
        <v>0</v>
      </c>
      <c r="CE104" s="263">
        <f t="shared" si="109"/>
        <v>0</v>
      </c>
      <c r="CF104" s="263">
        <f t="shared" si="109"/>
        <v>0</v>
      </c>
      <c r="CG104" s="263">
        <f t="shared" si="109"/>
        <v>0</v>
      </c>
      <c r="CH104" s="263">
        <f t="shared" si="109"/>
        <v>0</v>
      </c>
      <c r="CI104" s="263">
        <f t="shared" si="109"/>
        <v>0</v>
      </c>
      <c r="CJ104" s="263">
        <f t="shared" si="109"/>
        <v>0</v>
      </c>
      <c r="CK104" s="263">
        <f t="shared" si="109"/>
        <v>0</v>
      </c>
      <c r="CL104" s="263">
        <f t="shared" si="109"/>
        <v>0</v>
      </c>
      <c r="CM104" s="263">
        <f t="shared" si="109"/>
        <v>0</v>
      </c>
      <c r="CN104" s="263">
        <f t="shared" si="109"/>
        <v>0</v>
      </c>
      <c r="CO104" s="263">
        <f t="shared" si="109"/>
        <v>0</v>
      </c>
      <c r="CP104" s="263">
        <f t="shared" si="109"/>
        <v>0</v>
      </c>
      <c r="CW104" s="285">
        <f t="shared" ref="CW104:DB104" si="110">COUNTIF(CW$3:CW$102,"First")</f>
        <v>0</v>
      </c>
      <c r="CX104" s="285">
        <f t="shared" si="110"/>
        <v>0</v>
      </c>
      <c r="CY104" s="285">
        <f t="shared" si="110"/>
        <v>0</v>
      </c>
      <c r="CZ104" s="285">
        <f t="shared" si="110"/>
        <v>0</v>
      </c>
      <c r="DA104" s="285">
        <f t="shared" si="110"/>
        <v>0</v>
      </c>
      <c r="DB104" s="285">
        <f t="shared" si="110"/>
        <v>0</v>
      </c>
    </row>
    <row r="105" spans="51:106" hidden="1">
      <c r="AY105" s="1435" t="s">
        <v>202</v>
      </c>
      <c r="AZ105" s="1435"/>
      <c r="BA105" s="1435"/>
      <c r="BB105" s="1435"/>
      <c r="BC105" s="1435"/>
      <c r="BD105" s="1435"/>
      <c r="BE105" s="1435"/>
      <c r="BF105" s="291"/>
      <c r="BG105" s="263">
        <f>COUNTIF(BG$3:BG$102,"II")</f>
        <v>0</v>
      </c>
      <c r="BH105" s="263">
        <f t="shared" ref="BH105:CP105" si="111">COUNTIF(BH$3:BH$102,"II")</f>
        <v>0</v>
      </c>
      <c r="BI105" s="263">
        <f t="shared" si="111"/>
        <v>0</v>
      </c>
      <c r="BJ105" s="263">
        <f t="shared" si="111"/>
        <v>0</v>
      </c>
      <c r="BK105" s="263">
        <f t="shared" si="111"/>
        <v>0</v>
      </c>
      <c r="BL105" s="263">
        <f t="shared" si="111"/>
        <v>0</v>
      </c>
      <c r="BM105" s="263">
        <f t="shared" si="111"/>
        <v>0</v>
      </c>
      <c r="BN105" s="263">
        <f t="shared" si="111"/>
        <v>0</v>
      </c>
      <c r="BO105" s="263">
        <f t="shared" si="111"/>
        <v>0</v>
      </c>
      <c r="BP105" s="263">
        <f t="shared" si="111"/>
        <v>0</v>
      </c>
      <c r="BQ105" s="263">
        <f t="shared" si="111"/>
        <v>0</v>
      </c>
      <c r="BR105" s="263">
        <f t="shared" si="111"/>
        <v>0</v>
      </c>
      <c r="BS105" s="263">
        <f t="shared" si="111"/>
        <v>0</v>
      </c>
      <c r="BT105" s="263">
        <f t="shared" si="111"/>
        <v>0</v>
      </c>
      <c r="BU105" s="263">
        <f t="shared" si="111"/>
        <v>0</v>
      </c>
      <c r="BV105" s="263">
        <f t="shared" si="111"/>
        <v>0</v>
      </c>
      <c r="BW105" s="263">
        <f t="shared" si="111"/>
        <v>0</v>
      </c>
      <c r="BX105" s="263">
        <f t="shared" si="111"/>
        <v>0</v>
      </c>
      <c r="BY105" s="263">
        <f t="shared" si="111"/>
        <v>0</v>
      </c>
      <c r="BZ105" s="263">
        <f t="shared" si="111"/>
        <v>0</v>
      </c>
      <c r="CA105" s="263">
        <f t="shared" si="111"/>
        <v>0</v>
      </c>
      <c r="CB105" s="263">
        <f t="shared" si="111"/>
        <v>0</v>
      </c>
      <c r="CC105" s="263">
        <f t="shared" si="111"/>
        <v>0</v>
      </c>
      <c r="CD105" s="263">
        <f t="shared" si="111"/>
        <v>0</v>
      </c>
      <c r="CE105" s="263">
        <f t="shared" si="111"/>
        <v>0</v>
      </c>
      <c r="CF105" s="263">
        <f t="shared" si="111"/>
        <v>0</v>
      </c>
      <c r="CG105" s="263">
        <f t="shared" si="111"/>
        <v>0</v>
      </c>
      <c r="CH105" s="263">
        <f t="shared" si="111"/>
        <v>0</v>
      </c>
      <c r="CI105" s="263">
        <f t="shared" si="111"/>
        <v>0</v>
      </c>
      <c r="CJ105" s="263">
        <f t="shared" si="111"/>
        <v>0</v>
      </c>
      <c r="CK105" s="263">
        <f t="shared" si="111"/>
        <v>0</v>
      </c>
      <c r="CL105" s="263">
        <f t="shared" si="111"/>
        <v>0</v>
      </c>
      <c r="CM105" s="263">
        <f t="shared" si="111"/>
        <v>0</v>
      </c>
      <c r="CN105" s="263">
        <f t="shared" si="111"/>
        <v>0</v>
      </c>
      <c r="CO105" s="263">
        <f t="shared" si="111"/>
        <v>0</v>
      </c>
      <c r="CP105" s="263">
        <f t="shared" si="111"/>
        <v>0</v>
      </c>
      <c r="CW105" s="285">
        <f t="shared" ref="CW105:DB105" si="112">COUNTIF(CW$3:CW$102,"Second")</f>
        <v>0</v>
      </c>
      <c r="CX105" s="285">
        <f t="shared" si="112"/>
        <v>0</v>
      </c>
      <c r="CY105" s="285">
        <f t="shared" si="112"/>
        <v>0</v>
      </c>
      <c r="CZ105" s="285">
        <f t="shared" si="112"/>
        <v>0</v>
      </c>
      <c r="DA105" s="285">
        <f t="shared" si="112"/>
        <v>0</v>
      </c>
      <c r="DB105" s="285">
        <f t="shared" si="112"/>
        <v>0</v>
      </c>
    </row>
    <row r="106" spans="51:106" hidden="1">
      <c r="AY106" s="1435" t="s">
        <v>203</v>
      </c>
      <c r="AZ106" s="1435"/>
      <c r="BA106" s="1435"/>
      <c r="BB106" s="1435"/>
      <c r="BC106" s="1435"/>
      <c r="BD106" s="1435"/>
      <c r="BE106" s="1435"/>
      <c r="BF106" s="291"/>
      <c r="BG106" s="263">
        <f>COUNTIF(BG$3:BG$102,"III")</f>
        <v>0</v>
      </c>
      <c r="BH106" s="263">
        <f t="shared" ref="BH106:CP106" si="113">COUNTIF(BH$3:BH$102,"III")</f>
        <v>0</v>
      </c>
      <c r="BI106" s="263">
        <f t="shared" si="113"/>
        <v>0</v>
      </c>
      <c r="BJ106" s="263">
        <f t="shared" si="113"/>
        <v>0</v>
      </c>
      <c r="BK106" s="263">
        <f t="shared" si="113"/>
        <v>0</v>
      </c>
      <c r="BL106" s="263">
        <f t="shared" si="113"/>
        <v>0</v>
      </c>
      <c r="BM106" s="263">
        <f t="shared" si="113"/>
        <v>0</v>
      </c>
      <c r="BN106" s="263">
        <f t="shared" si="113"/>
        <v>0</v>
      </c>
      <c r="BO106" s="263">
        <f t="shared" si="113"/>
        <v>0</v>
      </c>
      <c r="BP106" s="263">
        <f t="shared" si="113"/>
        <v>0</v>
      </c>
      <c r="BQ106" s="263">
        <f t="shared" si="113"/>
        <v>0</v>
      </c>
      <c r="BR106" s="263">
        <f t="shared" si="113"/>
        <v>0</v>
      </c>
      <c r="BS106" s="263">
        <f t="shared" si="113"/>
        <v>0</v>
      </c>
      <c r="BT106" s="263">
        <f t="shared" si="113"/>
        <v>0</v>
      </c>
      <c r="BU106" s="263">
        <f t="shared" si="113"/>
        <v>0</v>
      </c>
      <c r="BV106" s="263">
        <f t="shared" si="113"/>
        <v>0</v>
      </c>
      <c r="BW106" s="263">
        <f t="shared" si="113"/>
        <v>0</v>
      </c>
      <c r="BX106" s="263">
        <f t="shared" si="113"/>
        <v>0</v>
      </c>
      <c r="BY106" s="263">
        <f t="shared" si="113"/>
        <v>0</v>
      </c>
      <c r="BZ106" s="263">
        <f t="shared" si="113"/>
        <v>0</v>
      </c>
      <c r="CA106" s="263">
        <f t="shared" si="113"/>
        <v>0</v>
      </c>
      <c r="CB106" s="263">
        <f t="shared" si="113"/>
        <v>0</v>
      </c>
      <c r="CC106" s="263">
        <f t="shared" si="113"/>
        <v>0</v>
      </c>
      <c r="CD106" s="263">
        <f t="shared" si="113"/>
        <v>0</v>
      </c>
      <c r="CE106" s="263">
        <f t="shared" si="113"/>
        <v>0</v>
      </c>
      <c r="CF106" s="263">
        <f t="shared" si="113"/>
        <v>0</v>
      </c>
      <c r="CG106" s="263">
        <f t="shared" si="113"/>
        <v>0</v>
      </c>
      <c r="CH106" s="263">
        <f t="shared" si="113"/>
        <v>0</v>
      </c>
      <c r="CI106" s="263">
        <f t="shared" si="113"/>
        <v>0</v>
      </c>
      <c r="CJ106" s="263">
        <f t="shared" si="113"/>
        <v>0</v>
      </c>
      <c r="CK106" s="263">
        <f t="shared" si="113"/>
        <v>0</v>
      </c>
      <c r="CL106" s="263">
        <f t="shared" si="113"/>
        <v>0</v>
      </c>
      <c r="CM106" s="263">
        <f t="shared" si="113"/>
        <v>0</v>
      </c>
      <c r="CN106" s="263">
        <f t="shared" si="113"/>
        <v>0</v>
      </c>
      <c r="CO106" s="263">
        <f t="shared" si="113"/>
        <v>0</v>
      </c>
      <c r="CP106" s="263">
        <f t="shared" si="113"/>
        <v>0</v>
      </c>
      <c r="CW106" s="285">
        <f t="shared" ref="CW106:DB106" si="114">COUNTIF(CW$3:CW$102,"Third")</f>
        <v>0</v>
      </c>
      <c r="CX106" s="285">
        <f t="shared" si="114"/>
        <v>0</v>
      </c>
      <c r="CY106" s="285">
        <f t="shared" si="114"/>
        <v>0</v>
      </c>
      <c r="CZ106" s="285">
        <f t="shared" si="114"/>
        <v>0</v>
      </c>
      <c r="DA106" s="285">
        <f t="shared" si="114"/>
        <v>0</v>
      </c>
      <c r="DB106" s="285">
        <f t="shared" si="114"/>
        <v>0</v>
      </c>
    </row>
    <row r="107" spans="51:106" hidden="1">
      <c r="AY107" s="1435" t="s">
        <v>204</v>
      </c>
      <c r="AZ107" s="1435"/>
      <c r="BA107" s="1435"/>
      <c r="BB107" s="1435"/>
      <c r="BC107" s="1435"/>
      <c r="BD107" s="1435"/>
      <c r="BE107" s="1435"/>
      <c r="BF107" s="291"/>
      <c r="BG107" s="263">
        <f>COUNTIF(BG$3:BG$102,"S")</f>
        <v>0</v>
      </c>
      <c r="BH107" s="263">
        <f t="shared" ref="BH107:CP107" si="115">COUNTIF(BH$3:BH$102,"S")</f>
        <v>0</v>
      </c>
      <c r="BI107" s="263">
        <f t="shared" si="115"/>
        <v>0</v>
      </c>
      <c r="BJ107" s="263">
        <f t="shared" si="115"/>
        <v>0</v>
      </c>
      <c r="BK107" s="263">
        <f t="shared" si="115"/>
        <v>0</v>
      </c>
      <c r="BL107" s="263">
        <f t="shared" si="115"/>
        <v>0</v>
      </c>
      <c r="BM107" s="263">
        <f t="shared" si="115"/>
        <v>0</v>
      </c>
      <c r="BN107" s="263">
        <f t="shared" si="115"/>
        <v>0</v>
      </c>
      <c r="BO107" s="263">
        <f t="shared" si="115"/>
        <v>0</v>
      </c>
      <c r="BP107" s="263">
        <f t="shared" si="115"/>
        <v>0</v>
      </c>
      <c r="BQ107" s="263">
        <f t="shared" si="115"/>
        <v>0</v>
      </c>
      <c r="BR107" s="263">
        <f t="shared" si="115"/>
        <v>0</v>
      </c>
      <c r="BS107" s="263">
        <f t="shared" si="115"/>
        <v>0</v>
      </c>
      <c r="BT107" s="263">
        <f t="shared" si="115"/>
        <v>0</v>
      </c>
      <c r="BU107" s="263">
        <f t="shared" si="115"/>
        <v>0</v>
      </c>
      <c r="BV107" s="263">
        <f t="shared" si="115"/>
        <v>0</v>
      </c>
      <c r="BW107" s="263">
        <f t="shared" si="115"/>
        <v>0</v>
      </c>
      <c r="BX107" s="263">
        <f t="shared" si="115"/>
        <v>0</v>
      </c>
      <c r="BY107" s="263">
        <f t="shared" si="115"/>
        <v>0</v>
      </c>
      <c r="BZ107" s="263">
        <f t="shared" si="115"/>
        <v>0</v>
      </c>
      <c r="CA107" s="263">
        <f t="shared" si="115"/>
        <v>0</v>
      </c>
      <c r="CB107" s="263">
        <f t="shared" si="115"/>
        <v>0</v>
      </c>
      <c r="CC107" s="263">
        <f t="shared" si="115"/>
        <v>0</v>
      </c>
      <c r="CD107" s="263">
        <f t="shared" si="115"/>
        <v>0</v>
      </c>
      <c r="CE107" s="263">
        <f t="shared" si="115"/>
        <v>0</v>
      </c>
      <c r="CF107" s="263">
        <f t="shared" si="115"/>
        <v>0</v>
      </c>
      <c r="CG107" s="263">
        <f t="shared" si="115"/>
        <v>0</v>
      </c>
      <c r="CH107" s="263">
        <f t="shared" si="115"/>
        <v>0</v>
      </c>
      <c r="CI107" s="263">
        <f t="shared" si="115"/>
        <v>0</v>
      </c>
      <c r="CJ107" s="263">
        <f t="shared" si="115"/>
        <v>0</v>
      </c>
      <c r="CK107" s="263">
        <f t="shared" si="115"/>
        <v>0</v>
      </c>
      <c r="CL107" s="263">
        <f t="shared" si="115"/>
        <v>0</v>
      </c>
      <c r="CM107" s="263">
        <f t="shared" si="115"/>
        <v>0</v>
      </c>
      <c r="CN107" s="263">
        <f t="shared" si="115"/>
        <v>0</v>
      </c>
      <c r="CO107" s="263">
        <f t="shared" si="115"/>
        <v>0</v>
      </c>
      <c r="CP107" s="263">
        <f t="shared" si="115"/>
        <v>0</v>
      </c>
      <c r="CW107" s="285">
        <f>COUNTIF(CW$3:CW$102,"supp.")</f>
        <v>0</v>
      </c>
      <c r="CX107" s="285">
        <f t="shared" ref="CX107:DB107" si="116">COUNTIF(CX$3:CX$102,"supp.")</f>
        <v>0</v>
      </c>
      <c r="CY107" s="285">
        <f t="shared" si="116"/>
        <v>0</v>
      </c>
      <c r="CZ107" s="285">
        <f t="shared" si="116"/>
        <v>0</v>
      </c>
      <c r="DA107" s="285">
        <f t="shared" si="116"/>
        <v>0</v>
      </c>
      <c r="DB107" s="285">
        <f t="shared" si="116"/>
        <v>0</v>
      </c>
    </row>
    <row r="108" spans="51:106" hidden="1">
      <c r="AY108" s="1435" t="s">
        <v>205</v>
      </c>
      <c r="AZ108" s="1435"/>
      <c r="BA108" s="1435"/>
      <c r="BB108" s="1435"/>
      <c r="BC108" s="1435"/>
      <c r="BD108" s="1435"/>
      <c r="BE108" s="1435"/>
      <c r="BF108" s="291"/>
      <c r="BG108" s="263">
        <f>COUNTIF(BG$3:BG$102,"F")+COUNTIF(BG$3:BG$102,"AB")</f>
        <v>1</v>
      </c>
      <c r="BH108" s="263">
        <f t="shared" ref="BH108:CP108" si="117">COUNTIF(BH$3:BH$102,"F")+COUNTIF(BH$3:BH$102,"AB")</f>
        <v>0</v>
      </c>
      <c r="BI108" s="263">
        <f t="shared" si="117"/>
        <v>0</v>
      </c>
      <c r="BJ108" s="263">
        <f t="shared" si="117"/>
        <v>0</v>
      </c>
      <c r="BK108" s="263">
        <f t="shared" si="117"/>
        <v>0</v>
      </c>
      <c r="BL108" s="263">
        <f t="shared" si="117"/>
        <v>0</v>
      </c>
      <c r="BM108" s="263">
        <f t="shared" si="117"/>
        <v>1</v>
      </c>
      <c r="BN108" s="263">
        <f t="shared" si="117"/>
        <v>0</v>
      </c>
      <c r="BO108" s="263">
        <f t="shared" si="117"/>
        <v>0</v>
      </c>
      <c r="BP108" s="263">
        <f t="shared" si="117"/>
        <v>0</v>
      </c>
      <c r="BQ108" s="263">
        <f t="shared" si="117"/>
        <v>0</v>
      </c>
      <c r="BR108" s="263">
        <f t="shared" si="117"/>
        <v>0</v>
      </c>
      <c r="BS108" s="263">
        <f t="shared" si="117"/>
        <v>1</v>
      </c>
      <c r="BT108" s="263">
        <f t="shared" si="117"/>
        <v>0</v>
      </c>
      <c r="BU108" s="263">
        <f t="shared" si="117"/>
        <v>0</v>
      </c>
      <c r="BV108" s="263">
        <f t="shared" si="117"/>
        <v>0</v>
      </c>
      <c r="BW108" s="263">
        <f t="shared" si="117"/>
        <v>0</v>
      </c>
      <c r="BX108" s="263">
        <f t="shared" si="117"/>
        <v>0</v>
      </c>
      <c r="BY108" s="263">
        <f t="shared" si="117"/>
        <v>1</v>
      </c>
      <c r="BZ108" s="263">
        <f t="shared" si="117"/>
        <v>0</v>
      </c>
      <c r="CA108" s="263">
        <f t="shared" si="117"/>
        <v>0</v>
      </c>
      <c r="CB108" s="263">
        <f t="shared" si="117"/>
        <v>0</v>
      </c>
      <c r="CC108" s="263">
        <f t="shared" si="117"/>
        <v>0</v>
      </c>
      <c r="CD108" s="263">
        <f t="shared" si="117"/>
        <v>0</v>
      </c>
      <c r="CE108" s="263">
        <f t="shared" si="117"/>
        <v>1</v>
      </c>
      <c r="CF108" s="263">
        <f t="shared" si="117"/>
        <v>0</v>
      </c>
      <c r="CG108" s="263">
        <f t="shared" si="117"/>
        <v>0</v>
      </c>
      <c r="CH108" s="263">
        <f t="shared" si="117"/>
        <v>0</v>
      </c>
      <c r="CI108" s="263">
        <f t="shared" si="117"/>
        <v>0</v>
      </c>
      <c r="CJ108" s="263">
        <f t="shared" si="117"/>
        <v>0</v>
      </c>
      <c r="CK108" s="263">
        <f t="shared" si="117"/>
        <v>1</v>
      </c>
      <c r="CL108" s="263">
        <f t="shared" si="117"/>
        <v>0</v>
      </c>
      <c r="CM108" s="263">
        <f t="shared" si="117"/>
        <v>0</v>
      </c>
      <c r="CN108" s="263">
        <f t="shared" si="117"/>
        <v>0</v>
      </c>
      <c r="CO108" s="263">
        <f t="shared" si="117"/>
        <v>0</v>
      </c>
      <c r="CP108" s="263">
        <f t="shared" si="117"/>
        <v>0</v>
      </c>
      <c r="CW108" s="285">
        <f t="shared" ref="CW108:DB108" si="118">COUNTIF(CW$3:CW$102,"Failed")</f>
        <v>1</v>
      </c>
      <c r="CX108" s="285">
        <f t="shared" si="118"/>
        <v>0</v>
      </c>
      <c r="CY108" s="285">
        <f t="shared" si="118"/>
        <v>0</v>
      </c>
      <c r="CZ108" s="285">
        <f t="shared" si="118"/>
        <v>0</v>
      </c>
      <c r="DA108" s="285">
        <f t="shared" si="118"/>
        <v>0</v>
      </c>
      <c r="DB108" s="285">
        <f t="shared" si="118"/>
        <v>0</v>
      </c>
    </row>
    <row r="109" spans="51:106" ht="18.75" hidden="1">
      <c r="AY109" s="1446" t="s">
        <v>156</v>
      </c>
      <c r="AZ109" s="1446"/>
      <c r="BA109" s="1446"/>
      <c r="BB109" s="1446"/>
      <c r="BC109" s="1446"/>
      <c r="BD109" s="1446"/>
      <c r="BE109" s="1446"/>
      <c r="BF109" s="292"/>
      <c r="BG109" s="532">
        <f>SUM(BG103:BG108)</f>
        <v>1</v>
      </c>
      <c r="BH109" s="532">
        <f t="shared" ref="BH109:CP109" si="119">SUM(BH103:BH108)</f>
        <v>0</v>
      </c>
      <c r="BI109" s="532">
        <f t="shared" si="119"/>
        <v>0</v>
      </c>
      <c r="BJ109" s="532">
        <f t="shared" si="119"/>
        <v>0</v>
      </c>
      <c r="BK109" s="532">
        <f t="shared" si="119"/>
        <v>0</v>
      </c>
      <c r="BL109" s="532">
        <f t="shared" si="119"/>
        <v>0</v>
      </c>
      <c r="BM109" s="532">
        <f t="shared" si="119"/>
        <v>1</v>
      </c>
      <c r="BN109" s="532">
        <f t="shared" si="119"/>
        <v>0</v>
      </c>
      <c r="BO109" s="532">
        <f t="shared" si="119"/>
        <v>0</v>
      </c>
      <c r="BP109" s="532">
        <f t="shared" si="119"/>
        <v>0</v>
      </c>
      <c r="BQ109" s="532">
        <f t="shared" si="119"/>
        <v>0</v>
      </c>
      <c r="BR109" s="532">
        <f t="shared" si="119"/>
        <v>0</v>
      </c>
      <c r="BS109" s="532">
        <f t="shared" si="119"/>
        <v>1</v>
      </c>
      <c r="BT109" s="532">
        <f t="shared" si="119"/>
        <v>0</v>
      </c>
      <c r="BU109" s="532">
        <f t="shared" si="119"/>
        <v>0</v>
      </c>
      <c r="BV109" s="532">
        <f t="shared" si="119"/>
        <v>0</v>
      </c>
      <c r="BW109" s="532">
        <f t="shared" si="119"/>
        <v>0</v>
      </c>
      <c r="BX109" s="532">
        <f t="shared" si="119"/>
        <v>0</v>
      </c>
      <c r="BY109" s="532">
        <f t="shared" si="119"/>
        <v>1</v>
      </c>
      <c r="BZ109" s="532">
        <f t="shared" si="119"/>
        <v>0</v>
      </c>
      <c r="CA109" s="532">
        <f t="shared" si="119"/>
        <v>0</v>
      </c>
      <c r="CB109" s="532">
        <f t="shared" si="119"/>
        <v>0</v>
      </c>
      <c r="CC109" s="532">
        <f t="shared" si="119"/>
        <v>0</v>
      </c>
      <c r="CD109" s="532">
        <f t="shared" si="119"/>
        <v>0</v>
      </c>
      <c r="CE109" s="532">
        <f t="shared" si="119"/>
        <v>1</v>
      </c>
      <c r="CF109" s="532">
        <f t="shared" si="119"/>
        <v>0</v>
      </c>
      <c r="CG109" s="532">
        <f t="shared" si="119"/>
        <v>0</v>
      </c>
      <c r="CH109" s="532">
        <f t="shared" si="119"/>
        <v>0</v>
      </c>
      <c r="CI109" s="532">
        <f t="shared" si="119"/>
        <v>0</v>
      </c>
      <c r="CJ109" s="532">
        <f t="shared" si="119"/>
        <v>0</v>
      </c>
      <c r="CK109" s="532">
        <f t="shared" si="119"/>
        <v>1</v>
      </c>
      <c r="CL109" s="532">
        <f t="shared" si="119"/>
        <v>0</v>
      </c>
      <c r="CM109" s="532">
        <f t="shared" si="119"/>
        <v>0</v>
      </c>
      <c r="CN109" s="532">
        <f t="shared" si="119"/>
        <v>0</v>
      </c>
      <c r="CO109" s="532">
        <f t="shared" si="119"/>
        <v>0</v>
      </c>
      <c r="CP109" s="532">
        <f t="shared" si="119"/>
        <v>0</v>
      </c>
      <c r="CQ109" s="286"/>
      <c r="CR109" s="286"/>
      <c r="CS109" s="286"/>
      <c r="CT109" s="286"/>
      <c r="CU109" s="286"/>
      <c r="CV109" s="286"/>
    </row>
    <row r="110" spans="51:106" hidden="1">
      <c r="AY110" s="1435" t="s">
        <v>206</v>
      </c>
      <c r="AZ110" s="1435"/>
      <c r="BA110" s="1435"/>
      <c r="BB110" s="1435"/>
      <c r="BC110" s="1435"/>
      <c r="BD110" s="1435"/>
      <c r="BE110" s="1435"/>
      <c r="BF110" s="291"/>
      <c r="BG110" s="263">
        <f>CQ$103</f>
        <v>0</v>
      </c>
      <c r="BH110" s="263">
        <f t="shared" ref="BH110:BL110" si="120">CR$103</f>
        <v>0</v>
      </c>
      <c r="BI110" s="263">
        <f t="shared" si="120"/>
        <v>0</v>
      </c>
      <c r="BJ110" s="263">
        <f t="shared" si="120"/>
        <v>0</v>
      </c>
      <c r="BK110" s="263">
        <f t="shared" si="120"/>
        <v>0</v>
      </c>
      <c r="BL110" s="263">
        <f t="shared" si="120"/>
        <v>0</v>
      </c>
      <c r="BM110" s="263">
        <f>CQ$103</f>
        <v>0</v>
      </c>
      <c r="BN110" s="263">
        <f t="shared" ref="BN110:BR110" si="121">CR$103</f>
        <v>0</v>
      </c>
      <c r="BO110" s="263">
        <f t="shared" si="121"/>
        <v>0</v>
      </c>
      <c r="BP110" s="263">
        <f t="shared" si="121"/>
        <v>0</v>
      </c>
      <c r="BQ110" s="263">
        <f t="shared" si="121"/>
        <v>0</v>
      </c>
      <c r="BR110" s="263">
        <f t="shared" si="121"/>
        <v>0</v>
      </c>
      <c r="BS110" s="263">
        <f>CQ$103</f>
        <v>0</v>
      </c>
      <c r="BT110" s="263">
        <f t="shared" ref="BT110:BX110" si="122">CR$103</f>
        <v>0</v>
      </c>
      <c r="BU110" s="263">
        <f t="shared" si="122"/>
        <v>0</v>
      </c>
      <c r="BV110" s="263">
        <f t="shared" si="122"/>
        <v>0</v>
      </c>
      <c r="BW110" s="263">
        <f t="shared" si="122"/>
        <v>0</v>
      </c>
      <c r="BX110" s="263">
        <f t="shared" si="122"/>
        <v>0</v>
      </c>
      <c r="BY110" s="263">
        <f>CQ$103</f>
        <v>0</v>
      </c>
      <c r="BZ110" s="263">
        <f t="shared" ref="BZ110:CD110" si="123">CR$103</f>
        <v>0</v>
      </c>
      <c r="CA110" s="263">
        <f t="shared" si="123"/>
        <v>0</v>
      </c>
      <c r="CB110" s="263">
        <f t="shared" si="123"/>
        <v>0</v>
      </c>
      <c r="CC110" s="263">
        <f t="shared" si="123"/>
        <v>0</v>
      </c>
      <c r="CD110" s="263">
        <f t="shared" si="123"/>
        <v>0</v>
      </c>
      <c r="CE110" s="263">
        <f>CQ$103</f>
        <v>0</v>
      </c>
      <c r="CF110" s="263">
        <f t="shared" ref="CF110:CJ110" si="124">CR$103</f>
        <v>0</v>
      </c>
      <c r="CG110" s="263">
        <f t="shared" si="124"/>
        <v>0</v>
      </c>
      <c r="CH110" s="263">
        <f t="shared" si="124"/>
        <v>0</v>
      </c>
      <c r="CI110" s="263">
        <f t="shared" si="124"/>
        <v>0</v>
      </c>
      <c r="CJ110" s="263">
        <f t="shared" si="124"/>
        <v>0</v>
      </c>
      <c r="CK110" s="263">
        <f t="shared" ref="CK110:CP110" si="125">CQ$103</f>
        <v>0</v>
      </c>
      <c r="CL110" s="263">
        <f t="shared" si="125"/>
        <v>0</v>
      </c>
      <c r="CM110" s="263">
        <f t="shared" si="125"/>
        <v>0</v>
      </c>
      <c r="CN110" s="263">
        <f t="shared" si="125"/>
        <v>0</v>
      </c>
      <c r="CO110" s="263">
        <f t="shared" si="125"/>
        <v>0</v>
      </c>
      <c r="CP110" s="263">
        <f t="shared" si="125"/>
        <v>0</v>
      </c>
      <c r="CW110" s="285">
        <f>COUNTIF(CW$3:CW$102,"NSO")</f>
        <v>0</v>
      </c>
      <c r="CX110" s="285">
        <f t="shared" ref="CX110:DB110" si="126">COUNTIF(CX$3:CX$102,"NSO")</f>
        <v>0</v>
      </c>
      <c r="CY110" s="285">
        <f t="shared" si="126"/>
        <v>1</v>
      </c>
      <c r="CZ110" s="285">
        <f t="shared" si="126"/>
        <v>0</v>
      </c>
      <c r="DA110" s="285">
        <f t="shared" si="126"/>
        <v>0</v>
      </c>
      <c r="DB110" s="285">
        <f t="shared" si="126"/>
        <v>0</v>
      </c>
    </row>
    <row r="111" spans="51:106" hidden="1">
      <c r="AY111" s="1435" t="s">
        <v>236</v>
      </c>
      <c r="AZ111" s="1435"/>
      <c r="BA111" s="1435"/>
      <c r="BB111" s="1435"/>
      <c r="BC111" s="1435"/>
      <c r="BD111" s="1435"/>
      <c r="BE111" s="1435"/>
      <c r="BF111" s="291"/>
      <c r="BG111" s="530"/>
      <c r="BH111" s="530"/>
      <c r="BI111" s="530"/>
      <c r="BJ111" s="530"/>
      <c r="BK111" s="530"/>
      <c r="BL111" s="530"/>
      <c r="BM111" s="530"/>
      <c r="BN111" s="530"/>
      <c r="BO111" s="530"/>
      <c r="BP111" s="530"/>
      <c r="BQ111" s="530"/>
      <c r="BR111" s="530"/>
      <c r="BS111" s="530"/>
      <c r="BT111" s="530"/>
      <c r="BU111" s="530"/>
      <c r="BV111" s="530"/>
      <c r="BW111" s="530"/>
      <c r="BX111" s="530"/>
      <c r="BY111" s="530"/>
      <c r="BZ111" s="530"/>
      <c r="CA111" s="530"/>
      <c r="CB111" s="530"/>
      <c r="CC111" s="530"/>
      <c r="CD111" s="530"/>
      <c r="CE111" s="530"/>
      <c r="CF111" s="530"/>
      <c r="CG111" s="530"/>
      <c r="CH111" s="530"/>
      <c r="CI111" s="530"/>
      <c r="CJ111" s="530"/>
      <c r="CK111" s="530"/>
      <c r="CL111" s="530"/>
      <c r="CM111" s="530"/>
      <c r="CN111" s="530"/>
      <c r="CO111" s="530"/>
      <c r="CP111" s="530"/>
      <c r="CQ111" s="530"/>
      <c r="CR111" s="530"/>
      <c r="CS111" s="530"/>
      <c r="CT111" s="530"/>
      <c r="CU111" s="530"/>
      <c r="CV111" s="530"/>
      <c r="CW111" s="285"/>
      <c r="CX111" s="285"/>
      <c r="CY111" s="285"/>
      <c r="CZ111" s="285"/>
      <c r="DA111" s="285"/>
      <c r="DB111" s="285"/>
    </row>
    <row r="112" spans="51:106" hidden="1">
      <c r="AY112" s="1447"/>
      <c r="AZ112" s="1447"/>
      <c r="BA112" s="1447"/>
      <c r="BB112" s="1447"/>
      <c r="BC112" s="1447"/>
      <c r="BD112" s="1447"/>
      <c r="BE112" s="1447"/>
      <c r="BF112" s="291"/>
      <c r="BG112" s="263">
        <f>BG109+BG110</f>
        <v>1</v>
      </c>
      <c r="BH112" s="263">
        <f t="shared" ref="BH112:CP112" si="127">BH109+BH110</f>
        <v>0</v>
      </c>
      <c r="BI112" s="263">
        <f t="shared" si="127"/>
        <v>0</v>
      </c>
      <c r="BJ112" s="263">
        <f t="shared" si="127"/>
        <v>0</v>
      </c>
      <c r="BK112" s="263">
        <f t="shared" si="127"/>
        <v>0</v>
      </c>
      <c r="BL112" s="263">
        <f t="shared" si="127"/>
        <v>0</v>
      </c>
      <c r="BM112" s="263">
        <f t="shared" si="127"/>
        <v>1</v>
      </c>
      <c r="BN112" s="263">
        <f t="shared" si="127"/>
        <v>0</v>
      </c>
      <c r="BO112" s="263">
        <f t="shared" si="127"/>
        <v>0</v>
      </c>
      <c r="BP112" s="263">
        <f t="shared" si="127"/>
        <v>0</v>
      </c>
      <c r="BQ112" s="263">
        <f t="shared" si="127"/>
        <v>0</v>
      </c>
      <c r="BR112" s="263">
        <f t="shared" si="127"/>
        <v>0</v>
      </c>
      <c r="BS112" s="263">
        <f t="shared" si="127"/>
        <v>1</v>
      </c>
      <c r="BT112" s="263">
        <f t="shared" si="127"/>
        <v>0</v>
      </c>
      <c r="BU112" s="263">
        <f t="shared" si="127"/>
        <v>0</v>
      </c>
      <c r="BV112" s="263">
        <f t="shared" si="127"/>
        <v>0</v>
      </c>
      <c r="BW112" s="263">
        <f t="shared" si="127"/>
        <v>0</v>
      </c>
      <c r="BX112" s="263">
        <f t="shared" si="127"/>
        <v>0</v>
      </c>
      <c r="BY112" s="263">
        <f t="shared" si="127"/>
        <v>1</v>
      </c>
      <c r="BZ112" s="263">
        <f t="shared" si="127"/>
        <v>0</v>
      </c>
      <c r="CA112" s="263">
        <f t="shared" si="127"/>
        <v>0</v>
      </c>
      <c r="CB112" s="263">
        <f t="shared" si="127"/>
        <v>0</v>
      </c>
      <c r="CC112" s="263">
        <f t="shared" si="127"/>
        <v>0</v>
      </c>
      <c r="CD112" s="263">
        <f t="shared" si="127"/>
        <v>0</v>
      </c>
      <c r="CE112" s="263">
        <f t="shared" si="127"/>
        <v>1</v>
      </c>
      <c r="CF112" s="263">
        <f t="shared" si="127"/>
        <v>0</v>
      </c>
      <c r="CG112" s="263">
        <f t="shared" si="127"/>
        <v>0</v>
      </c>
      <c r="CH112" s="263">
        <f t="shared" si="127"/>
        <v>0</v>
      </c>
      <c r="CI112" s="263">
        <f t="shared" si="127"/>
        <v>0</v>
      </c>
      <c r="CJ112" s="263">
        <f t="shared" si="127"/>
        <v>0</v>
      </c>
      <c r="CK112" s="263">
        <f t="shared" si="127"/>
        <v>1</v>
      </c>
      <c r="CL112" s="263">
        <f t="shared" si="127"/>
        <v>0</v>
      </c>
      <c r="CM112" s="263">
        <f t="shared" si="127"/>
        <v>0</v>
      </c>
      <c r="CN112" s="263">
        <f t="shared" si="127"/>
        <v>0</v>
      </c>
      <c r="CO112" s="263">
        <f t="shared" si="127"/>
        <v>0</v>
      </c>
      <c r="CP112" s="263">
        <f t="shared" si="127"/>
        <v>0</v>
      </c>
      <c r="CW112" s="288">
        <f>SUM(CW104:CW110)</f>
        <v>1</v>
      </c>
      <c r="CX112" s="288">
        <f t="shared" ref="CX112:DB112" si="128">SUM(CX104:CX110)</f>
        <v>0</v>
      </c>
      <c r="CY112" s="288">
        <f t="shared" si="128"/>
        <v>1</v>
      </c>
      <c r="CZ112" s="288">
        <f t="shared" si="128"/>
        <v>0</v>
      </c>
      <c r="DA112" s="288">
        <f t="shared" si="128"/>
        <v>0</v>
      </c>
      <c r="DB112" s="288">
        <f t="shared" si="128"/>
        <v>0</v>
      </c>
    </row>
    <row r="113" spans="59:106" hidden="1">
      <c r="BG113" s="1445">
        <f>SUM(BG112:BL112)</f>
        <v>1</v>
      </c>
      <c r="BH113" s="1445"/>
      <c r="BI113" s="1445"/>
      <c r="BJ113" s="1445"/>
      <c r="BK113" s="1445"/>
      <c r="BL113" s="1445"/>
      <c r="BM113" s="1445">
        <f t="shared" ref="BM113" si="129">SUM(BM112:BR112)</f>
        <v>1</v>
      </c>
      <c r="BN113" s="1445"/>
      <c r="BO113" s="1445"/>
      <c r="BP113" s="1445"/>
      <c r="BQ113" s="1445"/>
      <c r="BR113" s="1445"/>
      <c r="BS113" s="1445">
        <f t="shared" ref="BS113" si="130">SUM(BS112:BX112)</f>
        <v>1</v>
      </c>
      <c r="BT113" s="1445"/>
      <c r="BU113" s="1445"/>
      <c r="BV113" s="1445"/>
      <c r="BW113" s="1445"/>
      <c r="BX113" s="1445"/>
      <c r="BY113" s="1445">
        <f t="shared" ref="BY113" si="131">SUM(BY112:CD112)</f>
        <v>1</v>
      </c>
      <c r="BZ113" s="1445"/>
      <c r="CA113" s="1445"/>
      <c r="CB113" s="1445"/>
      <c r="CC113" s="1445"/>
      <c r="CD113" s="1445"/>
      <c r="CE113" s="1445">
        <f t="shared" ref="CE113" si="132">SUM(CE112:CJ112)</f>
        <v>1</v>
      </c>
      <c r="CF113" s="1445"/>
      <c r="CG113" s="1445"/>
      <c r="CH113" s="1445"/>
      <c r="CI113" s="1445"/>
      <c r="CJ113" s="1445"/>
      <c r="CK113" s="1445">
        <f t="shared" ref="CK113" si="133">SUM(CK112:CP112)</f>
        <v>1</v>
      </c>
      <c r="CL113" s="1445"/>
      <c r="CM113" s="1445"/>
      <c r="CN113" s="1445"/>
      <c r="CO113" s="1445"/>
      <c r="CP113" s="1445"/>
      <c r="CW113" s="1445">
        <f t="shared" ref="CW113" si="134">SUM(CW112:DB112)</f>
        <v>2</v>
      </c>
      <c r="CX113" s="1445"/>
      <c r="CY113" s="1445"/>
      <c r="CZ113" s="1445"/>
      <c r="DA113" s="1445"/>
      <c r="DB113" s="1445"/>
    </row>
  </sheetData>
  <sheetProtection password="E8FA" sheet="1" objects="1" scenarios="1" formatColumns="0" formatRows="0"/>
  <mergeCells count="154">
    <mergeCell ref="D28:H28"/>
    <mergeCell ref="I28:M28"/>
    <mergeCell ref="N28:R28"/>
    <mergeCell ref="S28:W28"/>
    <mergeCell ref="X28:AB28"/>
    <mergeCell ref="AC28:AH28"/>
    <mergeCell ref="AI28:AS28"/>
    <mergeCell ref="B3:C3"/>
    <mergeCell ref="D3:F3"/>
    <mergeCell ref="B18:C18"/>
    <mergeCell ref="D18:H18"/>
    <mergeCell ref="AF4:AL4"/>
    <mergeCell ref="AF5:AF6"/>
    <mergeCell ref="AG5:AG6"/>
    <mergeCell ref="AH5:AH6"/>
    <mergeCell ref="AI5:AI6"/>
    <mergeCell ref="AJ5:AJ6"/>
    <mergeCell ref="AK5:AK6"/>
    <mergeCell ref="AL5:AL6"/>
    <mergeCell ref="D27:H27"/>
    <mergeCell ref="I27:M27"/>
    <mergeCell ref="N27:R27"/>
    <mergeCell ref="S27:W27"/>
    <mergeCell ref="X27:AB27"/>
    <mergeCell ref="AI23:AS23"/>
    <mergeCell ref="AI22:AS22"/>
    <mergeCell ref="BG113:BL113"/>
    <mergeCell ref="AY103:BE103"/>
    <mergeCell ref="AS5:AS6"/>
    <mergeCell ref="AM5:AM6"/>
    <mergeCell ref="AN5:AN6"/>
    <mergeCell ref="AO5:AO6"/>
    <mergeCell ref="AP5:AP6"/>
    <mergeCell ref="AQ5:AQ6"/>
    <mergeCell ref="AR5:AR6"/>
    <mergeCell ref="AI19:AS21"/>
    <mergeCell ref="AT1:AT29"/>
    <mergeCell ref="AC27:AH27"/>
    <mergeCell ref="AC26:AH26"/>
    <mergeCell ref="AC25:AH25"/>
    <mergeCell ref="AC24:AH24"/>
    <mergeCell ref="BM113:BR113"/>
    <mergeCell ref="BS113:BX113"/>
    <mergeCell ref="BY113:CD113"/>
    <mergeCell ref="AI27:AS27"/>
    <mergeCell ref="AI26:AS26"/>
    <mergeCell ref="AI25:AS25"/>
    <mergeCell ref="AI24:AS24"/>
    <mergeCell ref="CE113:CJ113"/>
    <mergeCell ref="CW113:DB113"/>
    <mergeCell ref="CK113:CP113"/>
    <mergeCell ref="AY106:BE106"/>
    <mergeCell ref="AY107:BE107"/>
    <mergeCell ref="AY108:BE108"/>
    <mergeCell ref="AY109:BE109"/>
    <mergeCell ref="AY110:BE110"/>
    <mergeCell ref="AY112:BE112"/>
    <mergeCell ref="AY111:BE111"/>
    <mergeCell ref="CW103:DB103"/>
    <mergeCell ref="AY104:BE104"/>
    <mergeCell ref="AY105:BE105"/>
    <mergeCell ref="AI29:AS29"/>
    <mergeCell ref="B29:C29"/>
    <mergeCell ref="D29:H29"/>
    <mergeCell ref="I29:M29"/>
    <mergeCell ref="N29:R29"/>
    <mergeCell ref="S29:W29"/>
    <mergeCell ref="X29:AB29"/>
    <mergeCell ref="A30:AT30"/>
    <mergeCell ref="AC29:AH29"/>
    <mergeCell ref="D26:H26"/>
    <mergeCell ref="I26:M26"/>
    <mergeCell ref="N26:R26"/>
    <mergeCell ref="S26:W26"/>
    <mergeCell ref="X26:AB26"/>
    <mergeCell ref="D25:H25"/>
    <mergeCell ref="I25:M25"/>
    <mergeCell ref="N25:R25"/>
    <mergeCell ref="S25:W25"/>
    <mergeCell ref="X25:AB25"/>
    <mergeCell ref="D24:H24"/>
    <mergeCell ref="I24:M24"/>
    <mergeCell ref="N24:R24"/>
    <mergeCell ref="S24:W24"/>
    <mergeCell ref="X24:AB24"/>
    <mergeCell ref="D23:H23"/>
    <mergeCell ref="I23:M23"/>
    <mergeCell ref="N23:R23"/>
    <mergeCell ref="S23:W23"/>
    <mergeCell ref="X23:AB23"/>
    <mergeCell ref="S19:W21"/>
    <mergeCell ref="X19:AB21"/>
    <mergeCell ref="D22:H22"/>
    <mergeCell ref="I22:M22"/>
    <mergeCell ref="N22:R22"/>
    <mergeCell ref="S22:W22"/>
    <mergeCell ref="X22:AB22"/>
    <mergeCell ref="AC23:AH23"/>
    <mergeCell ref="AC22:AH22"/>
    <mergeCell ref="AC19:AH21"/>
    <mergeCell ref="B15:C15"/>
    <mergeCell ref="B19:B21"/>
    <mergeCell ref="C19:C21"/>
    <mergeCell ref="D19:H21"/>
    <mergeCell ref="I19:M21"/>
    <mergeCell ref="N19:R21"/>
    <mergeCell ref="B16:AS17"/>
    <mergeCell ref="I18:AS18"/>
    <mergeCell ref="AB5:AB6"/>
    <mergeCell ref="AC5:AC6"/>
    <mergeCell ref="AD5:AD6"/>
    <mergeCell ref="AE5:AE6"/>
    <mergeCell ref="T5:T6"/>
    <mergeCell ref="U5:U6"/>
    <mergeCell ref="V5:V6"/>
    <mergeCell ref="W5:W6"/>
    <mergeCell ref="X5:X6"/>
    <mergeCell ref="Y5:Y6"/>
    <mergeCell ref="B4:B6"/>
    <mergeCell ref="D4:J4"/>
    <mergeCell ref="K4:Q4"/>
    <mergeCell ref="R4:X4"/>
    <mergeCell ref="Y4:AE4"/>
    <mergeCell ref="AM4:AS4"/>
    <mergeCell ref="D5:D6"/>
    <mergeCell ref="E5:E6"/>
    <mergeCell ref="F5:F6"/>
    <mergeCell ref="G5:G6"/>
    <mergeCell ref="N5:N6"/>
    <mergeCell ref="O5:O6"/>
    <mergeCell ref="P5:P6"/>
    <mergeCell ref="Q5:Q6"/>
    <mergeCell ref="R5:R6"/>
    <mergeCell ref="S5:S6"/>
    <mergeCell ref="H5:H6"/>
    <mergeCell ref="I5:I6"/>
    <mergeCell ref="J5:J6"/>
    <mergeCell ref="K5:K6"/>
    <mergeCell ref="L5:L6"/>
    <mergeCell ref="M5:M6"/>
    <mergeCell ref="Z5:Z6"/>
    <mergeCell ref="AA5:AA6"/>
    <mergeCell ref="CE1:CJ1"/>
    <mergeCell ref="CQ1:CV1"/>
    <mergeCell ref="CW1:DB1"/>
    <mergeCell ref="B2:AS2"/>
    <mergeCell ref="G3:AS3"/>
    <mergeCell ref="CK1:CP1"/>
    <mergeCell ref="B1:AS1"/>
    <mergeCell ref="AY1:BE2"/>
    <mergeCell ref="BG1:BL1"/>
    <mergeCell ref="BM1:BR1"/>
    <mergeCell ref="BS1:BX1"/>
    <mergeCell ref="BY1:CD1"/>
  </mergeCells>
  <conditionalFormatting sqref="D11:AE11 AL11 AS11">
    <cfRule type="cellIs" dxfId="82" priority="3" operator="greaterThan">
      <formula>0</formula>
    </cfRule>
  </conditionalFormatting>
  <conditionalFormatting sqref="D12:AE12 AL12 AS12">
    <cfRule type="cellIs" dxfId="81" priority="2" operator="greaterThan">
      <formula>0</formula>
    </cfRule>
  </conditionalFormatting>
  <conditionalFormatting sqref="D7:AS15">
    <cfRule type="cellIs" dxfId="80" priority="1" operator="equal">
      <formula>0</formula>
    </cfRule>
  </conditionalFormatting>
  <pageMargins left="0.2" right="0.2" top="0.23" bottom="0.39" header="0.2" footer="0.3"/>
  <pageSetup paperSize="9" scale="69" orientation="landscape" r:id="rId1"/>
</worksheet>
</file>

<file path=xl/worksheets/sheet7.xml><?xml version="1.0" encoding="utf-8"?>
<worksheet xmlns="http://schemas.openxmlformats.org/spreadsheetml/2006/main" xmlns:r="http://schemas.openxmlformats.org/officeDocument/2006/relationships">
  <sheetPr>
    <tabColor rgb="FFFF0000"/>
  </sheetPr>
  <dimension ref="A1:W380"/>
  <sheetViews>
    <sheetView zoomScale="85" zoomScaleNormal="85" workbookViewId="0">
      <selection activeCell="S7" sqref="S7:U7"/>
    </sheetView>
  </sheetViews>
  <sheetFormatPr defaultColWidth="0" defaultRowHeight="15" zeroHeight="1"/>
  <cols>
    <col min="1" max="1" width="5.5703125" style="635" customWidth="1"/>
    <col min="2" max="2" width="5" customWidth="1"/>
    <col min="3" max="9" width="14.7109375" customWidth="1"/>
    <col min="10" max="11" width="9" customWidth="1"/>
    <col min="12" max="14" width="7" customWidth="1"/>
    <col min="15" max="15" width="12.85546875" customWidth="1"/>
    <col min="16" max="16" width="22.140625" customWidth="1"/>
    <col min="17" max="19" width="3.7109375" customWidth="1"/>
    <col min="20" max="21" width="7.42578125" customWidth="1"/>
    <col min="22" max="22" width="3.5703125" customWidth="1"/>
    <col min="23" max="23" width="0" hidden="1" customWidth="1"/>
    <col min="24" max="16384" width="9.140625" hidden="1"/>
  </cols>
  <sheetData>
    <row r="1" spans="1:23" s="627" customFormat="1" ht="21" customHeight="1" thickBot="1">
      <c r="A1" s="600">
        <f>S5</f>
        <v>1</v>
      </c>
      <c r="B1" s="1479" t="s">
        <v>51</v>
      </c>
      <c r="C1" s="1479"/>
      <c r="D1" s="1479"/>
      <c r="E1" s="1479"/>
      <c r="F1" s="1479"/>
      <c r="G1" s="1479"/>
      <c r="H1" s="1479"/>
      <c r="I1" s="1479"/>
      <c r="J1" s="1479"/>
      <c r="K1" s="1479"/>
      <c r="L1" s="1479"/>
      <c r="M1" s="1479"/>
      <c r="N1" s="1479"/>
      <c r="O1" s="1479"/>
      <c r="P1" s="1479"/>
      <c r="Q1" s="987" t="s">
        <v>173</v>
      </c>
      <c r="R1" s="1462"/>
      <c r="S1" s="1462"/>
      <c r="T1" s="1462"/>
      <c r="U1" s="1462"/>
      <c r="V1" s="1462"/>
    </row>
    <row r="2" spans="1:23" s="100" customFormat="1" ht="42.75" customHeight="1" thickBot="1">
      <c r="A2" s="1480">
        <v>108</v>
      </c>
      <c r="B2" s="1481" t="e">
        <f>logo</f>
        <v>#REF!</v>
      </c>
      <c r="C2" s="1482"/>
      <c r="D2" s="1485" t="str">
        <f>Master!$E$8</f>
        <v xml:space="preserve">Govt. Sr. Secondary School </v>
      </c>
      <c r="E2" s="1486"/>
      <c r="F2" s="1486"/>
      <c r="G2" s="1486"/>
      <c r="H2" s="1486"/>
      <c r="I2" s="1486"/>
      <c r="J2" s="1486"/>
      <c r="K2" s="1486"/>
      <c r="L2" s="1486"/>
      <c r="M2" s="1486"/>
      <c r="N2" s="1486"/>
      <c r="O2" s="1486"/>
      <c r="P2" s="1487"/>
      <c r="Q2" s="987"/>
      <c r="R2" s="1462"/>
      <c r="S2" s="1463" t="s">
        <v>259</v>
      </c>
      <c r="T2" s="1463"/>
      <c r="U2" s="1463"/>
      <c r="V2" s="1462"/>
    </row>
    <row r="3" spans="1:23" s="100" customFormat="1" ht="35.25" customHeight="1" thickBot="1">
      <c r="A3" s="1480"/>
      <c r="B3" s="1483"/>
      <c r="C3" s="1484"/>
      <c r="D3" s="1484" t="str">
        <f>Master!$E$11</f>
        <v>P.S.-Bapini (Jodhpur)</v>
      </c>
      <c r="E3" s="1484"/>
      <c r="F3" s="1484"/>
      <c r="G3" s="1484"/>
      <c r="H3" s="1484"/>
      <c r="I3" s="1484"/>
      <c r="J3" s="1484"/>
      <c r="K3" s="1484"/>
      <c r="L3" s="1484"/>
      <c r="M3" s="1484"/>
      <c r="N3" s="1484"/>
      <c r="O3" s="1484"/>
      <c r="P3" s="1488"/>
      <c r="Q3" s="987"/>
      <c r="R3" s="1462"/>
      <c r="S3" s="1463"/>
      <c r="T3" s="1463"/>
      <c r="U3" s="1463"/>
      <c r="V3" s="1462"/>
    </row>
    <row r="4" spans="1:23" s="515" customFormat="1" ht="39" customHeight="1" thickBot="1">
      <c r="A4" s="1480"/>
      <c r="B4" s="601"/>
      <c r="C4" s="1489" t="s">
        <v>167</v>
      </c>
      <c r="D4" s="1490"/>
      <c r="E4" s="1490"/>
      <c r="F4" s="1493" t="s">
        <v>144</v>
      </c>
      <c r="G4" s="1494"/>
      <c r="H4" s="1499" t="str">
        <f>IF(OR(A1="",A1=0),0,VLOOKUP($A1,'Result Entry'!$B$9:$K$108,6))</f>
        <v>nso</v>
      </c>
      <c r="I4" s="1500"/>
      <c r="J4" s="1503" t="s">
        <v>70</v>
      </c>
      <c r="K4" s="1504"/>
      <c r="L4" s="1504"/>
      <c r="M4" s="1504"/>
      <c r="N4" s="1504"/>
      <c r="O4" s="1505">
        <f>Master!$E$14</f>
        <v>8151106901</v>
      </c>
      <c r="P4" s="1506"/>
      <c r="Q4" s="987"/>
      <c r="R4" s="1462"/>
      <c r="S4" s="1463"/>
      <c r="T4" s="1463"/>
      <c r="U4" s="1463"/>
      <c r="V4" s="1462"/>
    </row>
    <row r="5" spans="1:23" s="515" customFormat="1" ht="39" customHeight="1">
      <c r="A5" s="1480"/>
      <c r="B5" s="602"/>
      <c r="C5" s="1489"/>
      <c r="D5" s="1490"/>
      <c r="E5" s="1490"/>
      <c r="F5" s="1495"/>
      <c r="G5" s="1496"/>
      <c r="H5" s="1499"/>
      <c r="I5" s="1500"/>
      <c r="J5" s="1507" t="s">
        <v>68</v>
      </c>
      <c r="K5" s="1508"/>
      <c r="L5" s="1508"/>
      <c r="M5" s="1508"/>
      <c r="N5" s="1508"/>
      <c r="O5" s="1508"/>
      <c r="P5" s="1509"/>
      <c r="Q5" s="987"/>
      <c r="R5" s="1462"/>
      <c r="S5" s="1464">
        <v>1</v>
      </c>
      <c r="T5" s="1465"/>
      <c r="U5" s="1466"/>
      <c r="V5" s="1462"/>
    </row>
    <row r="6" spans="1:23" s="515" customFormat="1" ht="39" customHeight="1" thickBot="1">
      <c r="A6" s="1480"/>
      <c r="B6" s="602"/>
      <c r="C6" s="1491"/>
      <c r="D6" s="1492"/>
      <c r="E6" s="1492"/>
      <c r="F6" s="1497"/>
      <c r="G6" s="1498"/>
      <c r="H6" s="1501"/>
      <c r="I6" s="1502"/>
      <c r="J6" s="1510" t="str">
        <f>CONCATENATE("Session:-","  ",Master!$E$6)</f>
        <v>Session:-  2022-23</v>
      </c>
      <c r="K6" s="1511"/>
      <c r="L6" s="1511"/>
      <c r="M6" s="1511"/>
      <c r="N6" s="1511"/>
      <c r="O6" s="1511"/>
      <c r="P6" s="1512"/>
      <c r="Q6" s="987"/>
      <c r="R6" s="1462"/>
      <c r="S6" s="1467"/>
      <c r="T6" s="1468"/>
      <c r="U6" s="1469"/>
      <c r="V6" s="1462"/>
      <c r="W6" s="527"/>
    </row>
    <row r="7" spans="1:23" s="515" customFormat="1" ht="39" customHeight="1" thickBot="1">
      <c r="A7" s="1480"/>
      <c r="B7" s="623" t="s">
        <v>72</v>
      </c>
      <c r="C7" s="1513" t="s">
        <v>20</v>
      </c>
      <c r="D7" s="1514"/>
      <c r="E7" s="1514"/>
      <c r="F7" s="1514"/>
      <c r="G7" s="1515"/>
      <c r="H7" s="632" t="s">
        <v>166</v>
      </c>
      <c r="I7" s="1516">
        <f>IF($H4=0,"--",VLOOKUP($A1,'Result Entry'!$B$9:$EW$108,4,0))</f>
        <v>793</v>
      </c>
      <c r="J7" s="1516"/>
      <c r="K7" s="1516"/>
      <c r="L7" s="1516"/>
      <c r="M7" s="1516"/>
      <c r="N7" s="1516"/>
      <c r="O7" s="1516"/>
      <c r="P7" s="1517"/>
      <c r="Q7" s="987"/>
      <c r="R7" s="1462"/>
      <c r="S7" s="1470" t="s">
        <v>260</v>
      </c>
      <c r="T7" s="1470"/>
      <c r="U7" s="1470"/>
      <c r="V7" s="1462"/>
    </row>
    <row r="8" spans="1:23" s="515" customFormat="1" ht="39" customHeight="1">
      <c r="A8" s="1480"/>
      <c r="B8" s="623" t="s">
        <v>72</v>
      </c>
      <c r="C8" s="1518" t="s">
        <v>22</v>
      </c>
      <c r="D8" s="1519"/>
      <c r="E8" s="1519"/>
      <c r="F8" s="1519"/>
      <c r="G8" s="1520"/>
      <c r="H8" s="633" t="s">
        <v>166</v>
      </c>
      <c r="I8" s="1521" t="str">
        <f>IF($H4=0,"--",VLOOKUP($A1,'Result Entry'!$B$9:$EW$108,7,0))</f>
        <v>ABHISHEK</v>
      </c>
      <c r="J8" s="1521"/>
      <c r="K8" s="1521"/>
      <c r="L8" s="1521"/>
      <c r="M8" s="1521"/>
      <c r="N8" s="1521"/>
      <c r="O8" s="1521"/>
      <c r="P8" s="1522"/>
      <c r="Q8" s="987"/>
      <c r="R8" s="1462"/>
      <c r="S8" s="1471">
        <f>IF(S5=0,0,S5+9)</f>
        <v>10</v>
      </c>
      <c r="T8" s="1472"/>
      <c r="U8" s="1473"/>
      <c r="V8" s="1462"/>
    </row>
    <row r="9" spans="1:23" s="515" customFormat="1" ht="39" customHeight="1" thickBot="1">
      <c r="A9" s="1480"/>
      <c r="B9" s="623" t="s">
        <v>72</v>
      </c>
      <c r="C9" s="1518" t="s">
        <v>23</v>
      </c>
      <c r="D9" s="1519"/>
      <c r="E9" s="1519"/>
      <c r="F9" s="1519"/>
      <c r="G9" s="1520"/>
      <c r="H9" s="633" t="s">
        <v>166</v>
      </c>
      <c r="I9" s="1521" t="str">
        <f>IF($H4=0,"--",VLOOKUP($A1,'Result Entry'!$B$9:$EW$108,8,0))</f>
        <v>RAMU KHAN</v>
      </c>
      <c r="J9" s="1521"/>
      <c r="K9" s="1521"/>
      <c r="L9" s="1521"/>
      <c r="M9" s="1521"/>
      <c r="N9" s="1521"/>
      <c r="O9" s="1521"/>
      <c r="P9" s="1522"/>
      <c r="Q9" s="987"/>
      <c r="R9" s="1462"/>
      <c r="S9" s="1474"/>
      <c r="T9" s="1475"/>
      <c r="U9" s="1476"/>
      <c r="V9" s="1462"/>
    </row>
    <row r="10" spans="1:23" s="515" customFormat="1" ht="39" customHeight="1">
      <c r="A10" s="1480"/>
      <c r="B10" s="623" t="s">
        <v>72</v>
      </c>
      <c r="C10" s="1518" t="s">
        <v>53</v>
      </c>
      <c r="D10" s="1519"/>
      <c r="E10" s="1519"/>
      <c r="F10" s="1519"/>
      <c r="G10" s="1520"/>
      <c r="H10" s="633" t="s">
        <v>166</v>
      </c>
      <c r="I10" s="1521" t="str">
        <f>IF($H4=0,"--",VLOOKUP($A1,'Result Entry'!$B$9:$EW$108,9,0))</f>
        <v>SEEPA DEVI</v>
      </c>
      <c r="J10" s="1521"/>
      <c r="K10" s="1521"/>
      <c r="L10" s="1521"/>
      <c r="M10" s="1521"/>
      <c r="N10" s="1521"/>
      <c r="O10" s="1521"/>
      <c r="P10" s="1522"/>
      <c r="Q10" s="987"/>
      <c r="R10" s="1462"/>
      <c r="S10" s="1477"/>
      <c r="T10" s="1477"/>
      <c r="U10" s="1477"/>
      <c r="V10" s="1462"/>
    </row>
    <row r="11" spans="1:23" s="515" customFormat="1" ht="39" customHeight="1">
      <c r="A11" s="1480"/>
      <c r="B11" s="623" t="s">
        <v>72</v>
      </c>
      <c r="C11" s="1518" t="s">
        <v>54</v>
      </c>
      <c r="D11" s="1519"/>
      <c r="E11" s="1519"/>
      <c r="F11" s="1519"/>
      <c r="G11" s="1520"/>
      <c r="H11" s="633" t="s">
        <v>166</v>
      </c>
      <c r="I11" s="1643" t="str">
        <f>IF($H4=0,"--",IF('Result Entry'!$J$4=0,'Result Entry'!$G$4,CONCATENATE('Result Entry'!$G$4,'Result Entry'!$J$4)))</f>
        <v>9(A)</v>
      </c>
      <c r="J11" s="1521"/>
      <c r="K11" s="1521"/>
      <c r="L11" s="1521"/>
      <c r="M11" s="1521"/>
      <c r="N11" s="1521"/>
      <c r="O11" s="1521"/>
      <c r="P11" s="1522"/>
      <c r="Q11" s="987"/>
      <c r="R11" s="1462"/>
      <c r="S11" s="1478"/>
      <c r="T11" s="1478"/>
      <c r="U11" s="1478"/>
      <c r="V11" s="1462"/>
    </row>
    <row r="12" spans="1:23" s="515" customFormat="1" ht="39" customHeight="1" thickBot="1">
      <c r="A12" s="1480"/>
      <c r="B12" s="623" t="s">
        <v>72</v>
      </c>
      <c r="C12" s="1644" t="s">
        <v>25</v>
      </c>
      <c r="D12" s="1645"/>
      <c r="E12" s="1645"/>
      <c r="F12" s="1645"/>
      <c r="G12" s="1646"/>
      <c r="H12" s="634" t="s">
        <v>166</v>
      </c>
      <c r="I12" s="1647">
        <f>IF($H4=0,"--",VLOOKUP($A1,'Result Entry'!$B$9:$EW$108,10,0))</f>
        <v>38555</v>
      </c>
      <c r="J12" s="1647"/>
      <c r="K12" s="1647"/>
      <c r="L12" s="1647"/>
      <c r="M12" s="1647"/>
      <c r="N12" s="1647"/>
      <c r="O12" s="1647"/>
      <c r="P12" s="1648"/>
      <c r="Q12" s="987"/>
      <c r="R12" s="1462"/>
      <c r="S12" s="1478"/>
      <c r="T12" s="1478"/>
      <c r="U12" s="1478"/>
      <c r="V12" s="1462"/>
    </row>
    <row r="13" spans="1:23" s="515" customFormat="1" ht="39" customHeight="1">
      <c r="A13" s="1480"/>
      <c r="B13" s="618" t="s">
        <v>72</v>
      </c>
      <c r="C13" s="1649" t="s">
        <v>55</v>
      </c>
      <c r="D13" s="1650"/>
      <c r="E13" s="1653" t="s">
        <v>75</v>
      </c>
      <c r="F13" s="1653" t="s">
        <v>76</v>
      </c>
      <c r="G13" s="1653" t="s">
        <v>208</v>
      </c>
      <c r="H13" s="1655" t="s">
        <v>258</v>
      </c>
      <c r="I13" s="1657" t="s">
        <v>56</v>
      </c>
      <c r="J13" s="1659" t="s">
        <v>209</v>
      </c>
      <c r="K13" s="1660"/>
      <c r="L13" s="1663" t="s">
        <v>89</v>
      </c>
      <c r="M13" s="1663"/>
      <c r="N13" s="1657"/>
      <c r="O13" s="1665" t="s">
        <v>83</v>
      </c>
      <c r="P13" s="1667" t="s">
        <v>182</v>
      </c>
      <c r="Q13" s="987"/>
      <c r="R13" s="1462"/>
      <c r="S13" s="1478"/>
      <c r="T13" s="1478"/>
      <c r="U13" s="1478"/>
      <c r="V13" s="1462"/>
    </row>
    <row r="14" spans="1:23" s="515" customFormat="1" ht="39" customHeight="1">
      <c r="A14" s="1480"/>
      <c r="B14" s="618" t="s">
        <v>72</v>
      </c>
      <c r="C14" s="1651"/>
      <c r="D14" s="1652"/>
      <c r="E14" s="1654"/>
      <c r="F14" s="1654"/>
      <c r="G14" s="1654"/>
      <c r="H14" s="1656"/>
      <c r="I14" s="1658"/>
      <c r="J14" s="1661"/>
      <c r="K14" s="1662"/>
      <c r="L14" s="1664"/>
      <c r="M14" s="1664"/>
      <c r="N14" s="1658"/>
      <c r="O14" s="1666"/>
      <c r="P14" s="1668"/>
      <c r="Q14" s="987"/>
      <c r="R14" s="1462"/>
      <c r="S14" s="1478"/>
      <c r="T14" s="1478"/>
      <c r="U14" s="1478"/>
      <c r="V14" s="1462"/>
    </row>
    <row r="15" spans="1:23" s="515" customFormat="1" ht="39" customHeight="1" thickBot="1">
      <c r="A15" s="1480"/>
      <c r="B15" s="618" t="s">
        <v>72</v>
      </c>
      <c r="C15" s="1670" t="s">
        <v>57</v>
      </c>
      <c r="D15" s="1671"/>
      <c r="E15" s="603">
        <f>'Result Entry'!$L$7</f>
        <v>10</v>
      </c>
      <c r="F15" s="603">
        <f>'Result Entry'!$M$7</f>
        <v>10</v>
      </c>
      <c r="G15" s="603">
        <f>'Result Entry'!$N$7</f>
        <v>10</v>
      </c>
      <c r="H15" s="604">
        <f>SUM(E15:G15)</f>
        <v>30</v>
      </c>
      <c r="I15" s="605">
        <f>'Result Entry'!$P$7</f>
        <v>70</v>
      </c>
      <c r="J15" s="1622">
        <f>SUM(H15,I15)</f>
        <v>100</v>
      </c>
      <c r="K15" s="1624"/>
      <c r="L15" s="1672">
        <f>'Result Entry'!$R$7</f>
        <v>100</v>
      </c>
      <c r="M15" s="1672"/>
      <c r="N15" s="1673"/>
      <c r="O15" s="606">
        <f>SUM(J15,L15)</f>
        <v>200</v>
      </c>
      <c r="P15" s="1669"/>
      <c r="Q15" s="987"/>
      <c r="R15" s="1462"/>
      <c r="S15" s="1478"/>
      <c r="T15" s="1478"/>
      <c r="U15" s="1478"/>
      <c r="V15" s="1462"/>
    </row>
    <row r="16" spans="1:23" s="515" customFormat="1" ht="39" customHeight="1">
      <c r="A16" s="1480"/>
      <c r="B16" s="618" t="s">
        <v>72</v>
      </c>
      <c r="C16" s="1638" t="str">
        <f>'Result Entry'!$L$3</f>
        <v>HINDI</v>
      </c>
      <c r="D16" s="1639"/>
      <c r="E16" s="607" t="str">
        <f>IF(OR($H4="TC",$H4="Nso",$H4=0),"--",VLOOKUP($A1,'Result Entry'!$B$9:$EW$108,11,0))</f>
        <v>--</v>
      </c>
      <c r="F16" s="607" t="str">
        <f>IF(OR($H4="TC",$H4="Nso",$H4=0),"--",VLOOKUP($A1,'Result Entry'!$B$9:$EW$108,12,0))</f>
        <v>--</v>
      </c>
      <c r="G16" s="607" t="str">
        <f>IF(OR($H4="TC",$H4="Nso",$H4=0),"--",VLOOKUP($A1,'Result Entry'!$B$9:$EW$108,13,0))</f>
        <v>--</v>
      </c>
      <c r="H16" s="608">
        <f t="shared" ref="H16:H21" si="0">SUM(E16:G16)</f>
        <v>0</v>
      </c>
      <c r="I16" s="609" t="str">
        <f>IF(OR($H4="TC",$H4="Nso",$H4=0),"--",VLOOKUP($A1,'Result Entry'!$B$9:$EW$108,15,0))</f>
        <v>--</v>
      </c>
      <c r="J16" s="1640">
        <f>SUM(H16,I16)</f>
        <v>0</v>
      </c>
      <c r="K16" s="1641"/>
      <c r="L16" s="1642" t="str">
        <f>IF(OR($H4="TC",$H4="Nso",$H4=0),"--",VLOOKUP($A1,'Result Entry'!$B$9:$EW$108,17,0))</f>
        <v>--</v>
      </c>
      <c r="M16" s="1642"/>
      <c r="N16" s="1586"/>
      <c r="O16" s="610">
        <f>SUM(J16,L16)</f>
        <v>0</v>
      </c>
      <c r="P16" s="611" t="str">
        <f>IF(OR($H4="TC",$H4="Nso",$H4=0),"--",VLOOKUP($A1,'Result Sheet 9'!$B$7:$CD$106,21,0))</f>
        <v>--</v>
      </c>
      <c r="Q16" s="987"/>
      <c r="R16" s="1462"/>
      <c r="S16" s="1478"/>
      <c r="T16" s="1478"/>
      <c r="U16" s="1478"/>
      <c r="V16" s="1462"/>
    </row>
    <row r="17" spans="1:22" s="515" customFormat="1" ht="39" customHeight="1">
      <c r="A17" s="1480"/>
      <c r="B17" s="618" t="s">
        <v>72</v>
      </c>
      <c r="C17" s="1627" t="str">
        <f>'Result Entry'!$X$3</f>
        <v>ENGLISH</v>
      </c>
      <c r="D17" s="1628"/>
      <c r="E17" s="607" t="str">
        <f>IF(OR($H4="TC",$H4="Nso",$H4=0),"--",VLOOKUP($A1,'Result Entry'!$B$9:$EW$108,23,0))</f>
        <v>--</v>
      </c>
      <c r="F17" s="607" t="str">
        <f>IF(OR($H4="TC",$H4="Nso",$H4=0),"--",VLOOKUP($A1,'Result Entry'!$B$9:$EW$108,24,0))</f>
        <v>--</v>
      </c>
      <c r="G17" s="607" t="str">
        <f>IF(OR($H4="TC",$H4="Nso",$H4=0),"--",VLOOKUP($A1,'Result Entry'!$B$9:$EW$108,25,0))</f>
        <v>--</v>
      </c>
      <c r="H17" s="612">
        <f t="shared" si="0"/>
        <v>0</v>
      </c>
      <c r="I17" s="613" t="str">
        <f>IF(OR($H4="TC",$H4="Nso",$H4=0),"--",VLOOKUP($A1,'Result Entry'!$B$9:$EW$108,27,0))</f>
        <v>--</v>
      </c>
      <c r="J17" s="1629">
        <f t="shared" ref="J17:J21" si="1">SUM(H17,I17)</f>
        <v>0</v>
      </c>
      <c r="K17" s="1630"/>
      <c r="L17" s="1631" t="str">
        <f>IF(OR($H4="TC",$H4="Nso",$H4=0),"--",VLOOKUP($A1,'Result Entry'!$B$9:$EW$108,29,0))</f>
        <v>--</v>
      </c>
      <c r="M17" s="1631"/>
      <c r="N17" s="1632"/>
      <c r="O17" s="610">
        <f t="shared" ref="O17:O21" si="2">SUM(J17,L17)</f>
        <v>0</v>
      </c>
      <c r="P17" s="611" t="str">
        <f>IF(OR($H4="TC",$H4="Nso",$H4=0),"--",VLOOKUP($A1,'Result Sheet 9'!$B$7:$CD$106,33,0))</f>
        <v>--</v>
      </c>
      <c r="Q17" s="987"/>
      <c r="R17" s="1462"/>
      <c r="S17" s="1478"/>
      <c r="T17" s="1478"/>
      <c r="U17" s="1478"/>
      <c r="V17" s="1462"/>
    </row>
    <row r="18" spans="1:22" s="515" customFormat="1" ht="39" customHeight="1">
      <c r="A18" s="1480"/>
      <c r="B18" s="618" t="s">
        <v>72</v>
      </c>
      <c r="C18" s="1627" t="str">
        <f>'Result Entry'!$AJ$3</f>
        <v>SANSKRIT</v>
      </c>
      <c r="D18" s="1628"/>
      <c r="E18" s="607" t="str">
        <f>IF(OR($H4="TC",$H4="Nso",$H4=0),"--",VLOOKUP($A1,'Result Entry'!$B$9:$EW$108,35,0))</f>
        <v>--</v>
      </c>
      <c r="F18" s="607" t="str">
        <f>IF(OR($H4="TC",$H4="Nso",$H4=0),"--",VLOOKUP($A1,'Result Entry'!$B$9:$EW$108,36,0))</f>
        <v>--</v>
      </c>
      <c r="G18" s="607" t="str">
        <f>IF(OR($H4="TC",$H4="Nso",$H4=0),"--",VLOOKUP($A1,'Result Entry'!$B$9:$EW$108,37,0))</f>
        <v>--</v>
      </c>
      <c r="H18" s="612">
        <f t="shared" si="0"/>
        <v>0</v>
      </c>
      <c r="I18" s="613" t="str">
        <f>IF(OR($H4="TC",$H4="Nso",$H4=0),"--",VLOOKUP($A1,'Result Entry'!$B$9:$EW$108,39,0))</f>
        <v>--</v>
      </c>
      <c r="J18" s="1629">
        <f t="shared" si="1"/>
        <v>0</v>
      </c>
      <c r="K18" s="1630"/>
      <c r="L18" s="1631" t="str">
        <f>IF(OR($H4="TC",$H4="Nso",$H4=0),"--",VLOOKUP($A1,'Result Entry'!$B$9:$EW$108,41,0))</f>
        <v>--</v>
      </c>
      <c r="M18" s="1631"/>
      <c r="N18" s="1632"/>
      <c r="O18" s="610">
        <f t="shared" si="2"/>
        <v>0</v>
      </c>
      <c r="P18" s="611" t="str">
        <f>IF(OR($H4="TC",$H4="Nso",$H4=0),"--",VLOOKUP($A1,'Result Sheet 9'!$B$7:$CD$106,45,0))</f>
        <v>--</v>
      </c>
      <c r="Q18" s="987"/>
      <c r="R18" s="1462"/>
      <c r="S18" s="1478"/>
      <c r="T18" s="1478"/>
      <c r="U18" s="1478"/>
      <c r="V18" s="1462"/>
    </row>
    <row r="19" spans="1:22" s="515" customFormat="1" ht="39" customHeight="1">
      <c r="A19" s="1480"/>
      <c r="B19" s="618" t="s">
        <v>72</v>
      </c>
      <c r="C19" s="1627" t="str">
        <f>'Result Entry'!$AV$3</f>
        <v>SCIENCE</v>
      </c>
      <c r="D19" s="1628"/>
      <c r="E19" s="607" t="str">
        <f>IF(OR($H4="TC",$H4="Nso",$H4=0),"--",VLOOKUP($A1,'Result Entry'!$B$9:$EW$108,47,0))</f>
        <v>--</v>
      </c>
      <c r="F19" s="607" t="str">
        <f>IF(OR($H4="TC",$H4="Nso",$H4=0),"--",VLOOKUP($A1,'Result Entry'!$B$9:$EW$108,48,0))</f>
        <v>--</v>
      </c>
      <c r="G19" s="607" t="str">
        <f>IF(OR($H4="TC",$H4="Nso",$H4=0),"--",VLOOKUP($A1,'Result Entry'!$B$9:$EW$108,49,0))</f>
        <v>--</v>
      </c>
      <c r="H19" s="612">
        <f t="shared" si="0"/>
        <v>0</v>
      </c>
      <c r="I19" s="613" t="str">
        <f>IF(OR($H4="TC",$H4="Nso",$H4=0),"--",VLOOKUP($A1,'Result Entry'!$B$9:$EW$108,51,0))</f>
        <v>--</v>
      </c>
      <c r="J19" s="1629">
        <f t="shared" si="1"/>
        <v>0</v>
      </c>
      <c r="K19" s="1630"/>
      <c r="L19" s="1631" t="str">
        <f>IF(OR($H4="TC",$H4="Nso",$H4=0),"--",VLOOKUP($A1,'Result Entry'!$B$9:$EW$108,53,0))</f>
        <v>--</v>
      </c>
      <c r="M19" s="1631"/>
      <c r="N19" s="1632"/>
      <c r="O19" s="610">
        <f t="shared" si="2"/>
        <v>0</v>
      </c>
      <c r="P19" s="611" t="str">
        <f>IF(OR($H4="TC",$H4="Nso",$H4=0),"--",VLOOKUP($A1,'Result Sheet 9'!$B$7:$CD$106,57,0))</f>
        <v>--</v>
      </c>
      <c r="Q19" s="987"/>
      <c r="R19" s="1462"/>
      <c r="S19" s="1478"/>
      <c r="T19" s="1478"/>
      <c r="U19" s="1478"/>
      <c r="V19" s="1462"/>
    </row>
    <row r="20" spans="1:22" s="515" customFormat="1" ht="39" customHeight="1">
      <c r="A20" s="1480"/>
      <c r="B20" s="618" t="s">
        <v>72</v>
      </c>
      <c r="C20" s="1627" t="str">
        <f>'Result Entry'!$BH$3</f>
        <v>MATHEMATICS</v>
      </c>
      <c r="D20" s="1628"/>
      <c r="E20" s="607" t="str">
        <f>IF(OR($H4="TC",$H4="Nso",$H4=0),"--",VLOOKUP($A1,'Result Entry'!$B$9:$EW$108,59,0))</f>
        <v>--</v>
      </c>
      <c r="F20" s="607" t="str">
        <f>IF(OR($H4="TC",$H4="Nso",$H4=0),"--",VLOOKUP($A1,'Result Entry'!$B$9:$EW$108,60,0))</f>
        <v>--</v>
      </c>
      <c r="G20" s="607" t="str">
        <f>IF(OR($H4="TC",$H4="Nso",$H4=0),"--",VLOOKUP($A1,'Result Entry'!$B$9:$EW$108,61,0))</f>
        <v>--</v>
      </c>
      <c r="H20" s="612">
        <f t="shared" si="0"/>
        <v>0</v>
      </c>
      <c r="I20" s="613" t="str">
        <f>IF(OR($H4="TC",$H4="Nso",$H4=0),"--",VLOOKUP($A1,'Result Entry'!$B$9:$EW$108,63,0))</f>
        <v>--</v>
      </c>
      <c r="J20" s="1629">
        <f t="shared" si="1"/>
        <v>0</v>
      </c>
      <c r="K20" s="1630"/>
      <c r="L20" s="1631" t="str">
        <f>IF(OR($H4="TC",$H4="Nso",$H4=0),"--",VLOOKUP($A1,'Result Entry'!$B$9:$EW$108,65,0))</f>
        <v>--</v>
      </c>
      <c r="M20" s="1631"/>
      <c r="N20" s="1632"/>
      <c r="O20" s="610">
        <f t="shared" si="2"/>
        <v>0</v>
      </c>
      <c r="P20" s="611" t="str">
        <f>IF(OR($H4="TC",$H4="Nso",$H4=0),"--",VLOOKUP($A1,'Result Sheet 9'!$B$7:$CD$106,69,0))</f>
        <v>--</v>
      </c>
      <c r="Q20" s="987"/>
      <c r="R20" s="1462"/>
      <c r="S20" s="1478"/>
      <c r="T20" s="1478"/>
      <c r="U20" s="1478"/>
      <c r="V20" s="1462"/>
    </row>
    <row r="21" spans="1:22" s="515" customFormat="1" ht="39" customHeight="1" thickBot="1">
      <c r="A21" s="1480"/>
      <c r="B21" s="618" t="s">
        <v>72</v>
      </c>
      <c r="C21" s="1633" t="str">
        <f>'Result Entry'!$BT$3</f>
        <v>SOCIAL SCIENCE</v>
      </c>
      <c r="D21" s="1634"/>
      <c r="E21" s="607" t="str">
        <f>IF(OR($H4="TC",$H4="Nso",$H4=0),"--",VLOOKUP($A1,'Result Entry'!$B$9:$EW$108,71,0))</f>
        <v>--</v>
      </c>
      <c r="F21" s="607" t="str">
        <f>IF(OR($H4="TC",$H4="Nso",$H4=0),"--",VLOOKUP($A1,'Result Entry'!$B$9:$EW$108,72,0))</f>
        <v>--</v>
      </c>
      <c r="G21" s="607" t="str">
        <f>IF(OR($H4="TC",$H4="Nso",$H4=0),"--",VLOOKUP($A1,'Result Entry'!$B$9:$EW$108,73,0))</f>
        <v>--</v>
      </c>
      <c r="H21" s="614">
        <f t="shared" si="0"/>
        <v>0</v>
      </c>
      <c r="I21" s="615" t="str">
        <f>IF(OR($H4="TC",$H4="Nso",$H4=0),"--",VLOOKUP($A1,'Result Entry'!$B$9:$EW$108,75,0))</f>
        <v>--</v>
      </c>
      <c r="J21" s="1635">
        <f t="shared" si="1"/>
        <v>0</v>
      </c>
      <c r="K21" s="1636"/>
      <c r="L21" s="1637" t="str">
        <f>IF(OR($H4="TC",$H4="Nso",$H4=0),"--",VLOOKUP($A1,'Result Entry'!$B$9:$EW$108,77,0))</f>
        <v>--</v>
      </c>
      <c r="M21" s="1637"/>
      <c r="N21" s="1599"/>
      <c r="O21" s="610">
        <f t="shared" si="2"/>
        <v>0</v>
      </c>
      <c r="P21" s="611" t="str">
        <f>IF(OR($H4="TC",$H4="Nso",$H4=0),"--",VLOOKUP($A1,'Result Sheet 9'!$B$7:$CD$106,81,0))</f>
        <v>--</v>
      </c>
      <c r="Q21" s="987"/>
      <c r="R21" s="1462"/>
      <c r="S21" s="1478"/>
      <c r="T21" s="1478"/>
      <c r="U21" s="1478"/>
      <c r="V21" s="1462"/>
    </row>
    <row r="22" spans="1:22" s="515" customFormat="1" ht="39" customHeight="1">
      <c r="A22" s="1480"/>
      <c r="B22" s="618" t="s">
        <v>72</v>
      </c>
      <c r="C22" s="1606" t="s">
        <v>84</v>
      </c>
      <c r="D22" s="1607"/>
      <c r="E22" s="1610" t="s">
        <v>58</v>
      </c>
      <c r="F22" s="1611"/>
      <c r="G22" s="1610" t="s">
        <v>227</v>
      </c>
      <c r="H22" s="1612"/>
      <c r="I22" s="1613" t="s">
        <v>43</v>
      </c>
      <c r="J22" s="1614"/>
      <c r="K22" s="1615" t="s">
        <v>101</v>
      </c>
      <c r="L22" s="1612"/>
      <c r="M22" s="1611"/>
      <c r="N22" s="1610" t="s">
        <v>41</v>
      </c>
      <c r="O22" s="1611"/>
      <c r="P22" s="625" t="s">
        <v>45</v>
      </c>
      <c r="Q22" s="987"/>
      <c r="R22" s="1462"/>
      <c r="S22" s="1478"/>
      <c r="T22" s="1478"/>
      <c r="U22" s="1478"/>
      <c r="V22" s="1462"/>
    </row>
    <row r="23" spans="1:22" s="515" customFormat="1" ht="39" customHeight="1" thickBot="1">
      <c r="A23" s="1480"/>
      <c r="B23" s="618" t="s">
        <v>72</v>
      </c>
      <c r="C23" s="1608"/>
      <c r="D23" s="1609"/>
      <c r="E23" s="1616" t="str">
        <f>IF(OR($H4="TC",$H4="Nso",$H4=0),"--",VLOOKUP($A1,'Result Entry'!$B$9:$EW$108,144,0))</f>
        <v>--</v>
      </c>
      <c r="F23" s="1617"/>
      <c r="G23" s="1618" t="str">
        <f>IF(OR($H4="TC",$H4="Nso",$H4=0),"--",VLOOKUP($A1,'Result Entry'!$B$9:$EW$108,145,0))</f>
        <v>--</v>
      </c>
      <c r="H23" s="1619"/>
      <c r="I23" s="1620" t="str">
        <f>IF(OR($H4="TC",$H4="Nso",$H4=0),"--",VLOOKUP($A1,'Result Entry'!$B$9:$EW$108,146,0))</f>
        <v>--</v>
      </c>
      <c r="J23" s="1621"/>
      <c r="K23" s="1622" t="str">
        <f>IF(OR($H4="TC",$H4="Nso",$H4=0),"--",VLOOKUP($A1,'Result Entry'!$B$9:$EW$108,147,0))</f>
        <v>--</v>
      </c>
      <c r="L23" s="1623"/>
      <c r="M23" s="1624"/>
      <c r="N23" s="1625" t="str">
        <f>IF($H4=0,"--",VLOOKUP($A1,'Result Entry'!$B$9:$EW$108,148,0))</f>
        <v>NSO</v>
      </c>
      <c r="O23" s="1626"/>
      <c r="P23" s="616" t="str">
        <f>IF(OR($H4="TC",$H4="Nso",$H4=0),"--",VLOOKUP($A1,'Result Entry'!$B$9:$EW$108,150,0))</f>
        <v>--</v>
      </c>
      <c r="Q23" s="987"/>
      <c r="R23" s="1462"/>
      <c r="S23" s="1478"/>
      <c r="T23" s="1478"/>
      <c r="U23" s="1478"/>
      <c r="V23" s="1462"/>
    </row>
    <row r="24" spans="1:22" s="515" customFormat="1" ht="39" customHeight="1">
      <c r="A24" s="1480"/>
      <c r="B24" s="618" t="s">
        <v>72</v>
      </c>
      <c r="C24" s="1580" t="s">
        <v>60</v>
      </c>
      <c r="D24" s="1581"/>
      <c r="E24" s="1581"/>
      <c r="F24" s="1581"/>
      <c r="G24" s="1581"/>
      <c r="H24" s="1581"/>
      <c r="I24" s="1582"/>
      <c r="J24" s="1583" t="s">
        <v>61</v>
      </c>
      <c r="K24" s="1584"/>
      <c r="L24" s="1584"/>
      <c r="M24" s="1585" t="str">
        <f>IF(OR($H4="TC",$H4="Nso",$H4=0),"--",VLOOKUP($A1,'Result Entry'!$B$9:$EW$108,141,0))</f>
        <v>--</v>
      </c>
      <c r="N24" s="1586"/>
      <c r="O24" s="1587" t="s">
        <v>112</v>
      </c>
      <c r="P24" s="1588"/>
      <c r="Q24" s="987"/>
      <c r="R24" s="1462"/>
      <c r="S24" s="1478"/>
      <c r="T24" s="1478"/>
      <c r="U24" s="1478"/>
      <c r="V24" s="1462"/>
    </row>
    <row r="25" spans="1:22" s="515" customFormat="1" ht="39" customHeight="1" thickBot="1">
      <c r="A25" s="1480"/>
      <c r="B25" s="618" t="s">
        <v>72</v>
      </c>
      <c r="C25" s="1589" t="s">
        <v>170</v>
      </c>
      <c r="D25" s="1590"/>
      <c r="E25" s="1590"/>
      <c r="F25" s="1591"/>
      <c r="G25" s="1595" t="s">
        <v>174</v>
      </c>
      <c r="H25" s="1595"/>
      <c r="I25" s="617" t="s">
        <v>49</v>
      </c>
      <c r="J25" s="1596" t="s">
        <v>62</v>
      </c>
      <c r="K25" s="1597"/>
      <c r="L25" s="1597"/>
      <c r="M25" s="1598" t="str">
        <f>IF(OR($H4="TC",$H4="Nso",$H4=0),"--",VLOOKUP($A1,'Result Entry'!$B$9:$EW$108,142,0))</f>
        <v>--</v>
      </c>
      <c r="N25" s="1599"/>
      <c r="O25" s="1600" t="str">
        <f>IF(OR($H4="TC",$H4="Nso",$H4=0),"--",VLOOKUP($A1,'Result Entry'!$B$9:$EW$108,143,0))</f>
        <v>--</v>
      </c>
      <c r="P25" s="1601"/>
      <c r="Q25" s="987"/>
      <c r="R25" s="1462"/>
      <c r="S25" s="1478"/>
      <c r="T25" s="1478"/>
      <c r="U25" s="1478"/>
      <c r="V25" s="1462"/>
    </row>
    <row r="26" spans="1:22" s="515" customFormat="1" ht="39" customHeight="1">
      <c r="A26" s="1480"/>
      <c r="B26" s="618" t="s">
        <v>72</v>
      </c>
      <c r="C26" s="1592"/>
      <c r="D26" s="1593"/>
      <c r="E26" s="1593"/>
      <c r="F26" s="1594"/>
      <c r="G26" s="1595"/>
      <c r="H26" s="1595"/>
      <c r="I26" s="626" t="s">
        <v>235</v>
      </c>
      <c r="J26" s="1602" t="s">
        <v>63</v>
      </c>
      <c r="K26" s="1603"/>
      <c r="L26" s="1603"/>
      <c r="M26" s="1604" t="str">
        <f>IF($H4=0,"--",VLOOKUP($A1,'Result Entry'!$B$9:$EW$108,152,0))</f>
        <v>Name Separated</v>
      </c>
      <c r="N26" s="1604"/>
      <c r="O26" s="1604"/>
      <c r="P26" s="1605"/>
      <c r="Q26" s="987"/>
      <c r="R26" s="1462"/>
      <c r="S26" s="1478"/>
      <c r="T26" s="1478"/>
      <c r="U26" s="1478"/>
      <c r="V26" s="1462"/>
    </row>
    <row r="27" spans="1:22" s="519" customFormat="1" ht="39" customHeight="1">
      <c r="A27" s="1480"/>
      <c r="B27" s="618" t="s">
        <v>72</v>
      </c>
      <c r="C27" s="1565" t="str">
        <f>'Result Entry'!$CF$3</f>
        <v>Fou. Of Info. Tech.</v>
      </c>
      <c r="D27" s="1566"/>
      <c r="E27" s="1566"/>
      <c r="F27" s="1567"/>
      <c r="G27" s="1568" t="str">
        <f>IF(OR($H4="TC",$H4="Nso",$H4=0),"--",VLOOKUP($A1,'Result Entry'!$B$9:$FZ$108,169,0))</f>
        <v>--</v>
      </c>
      <c r="H27" s="1568"/>
      <c r="I27" s="619" t="str">
        <f>IF(OR($H4="TC",$H4="Nso",$H4=0),"--",VLOOKUP($A1,'Result Entry'!$B$9:$FZ$108,95,0))</f>
        <v>--</v>
      </c>
      <c r="J27" s="1569" t="s">
        <v>74</v>
      </c>
      <c r="K27" s="1570"/>
      <c r="L27" s="1570"/>
      <c r="M27" s="1571">
        <f>IF($H4=0,"--",Master!$E$20)</f>
        <v>45048</v>
      </c>
      <c r="N27" s="1572"/>
      <c r="O27" s="1572"/>
      <c r="P27" s="1573"/>
      <c r="Q27" s="987"/>
      <c r="R27" s="1462"/>
      <c r="S27" s="1478"/>
      <c r="T27" s="1478"/>
      <c r="U27" s="1478"/>
      <c r="V27" s="1462"/>
    </row>
    <row r="28" spans="1:22" s="519" customFormat="1" ht="39" customHeight="1">
      <c r="A28" s="1480"/>
      <c r="B28" s="618" t="s">
        <v>72</v>
      </c>
      <c r="C28" s="1523" t="str">
        <f>'Result Entry'!$CS$3</f>
        <v>Health &amp; Phy. Edu.</v>
      </c>
      <c r="D28" s="1524"/>
      <c r="E28" s="1524"/>
      <c r="F28" s="1525"/>
      <c r="G28" s="1526" t="str">
        <f>IF(OR($H4="TC",$H4="Nso",$H4=0),"--",VLOOKUP($A1,'Result Entry'!$B$9:$FZ$108,173,0))</f>
        <v>--</v>
      </c>
      <c r="H28" s="1525"/>
      <c r="I28" s="619" t="str">
        <f>IF(OR($H4="TC",$H4="Nso",$H4=0),"--",VLOOKUP($A1,'Result Entry'!$B$9:$FZ$108,118,0))</f>
        <v>--</v>
      </c>
      <c r="J28" s="1574"/>
      <c r="K28" s="1575"/>
      <c r="L28" s="1575"/>
      <c r="M28" s="1575"/>
      <c r="N28" s="1575"/>
      <c r="O28" s="1575"/>
      <c r="P28" s="1576"/>
      <c r="Q28" s="987"/>
      <c r="R28" s="1462"/>
      <c r="S28" s="1478"/>
      <c r="T28" s="1478"/>
      <c r="U28" s="1478"/>
      <c r="V28" s="1462"/>
    </row>
    <row r="29" spans="1:22" s="519" customFormat="1" ht="39" customHeight="1">
      <c r="A29" s="1480"/>
      <c r="B29" s="618" t="s">
        <v>72</v>
      </c>
      <c r="C29" s="1523" t="str">
        <f>'Result Entry'!$DP$3</f>
        <v>S.U.P.W.</v>
      </c>
      <c r="D29" s="1524"/>
      <c r="E29" s="1524"/>
      <c r="F29" s="1525"/>
      <c r="G29" s="1526" t="str">
        <f>IF(OR($H4="TC",$H4="Nso",$H4=0),"--",VLOOKUP($A1,'Result Entry'!$B$9:$FZ$108,177,0))</f>
        <v>--</v>
      </c>
      <c r="H29" s="1525"/>
      <c r="I29" s="619" t="str">
        <f>IF(OR($H4="TC",$H4="Nso",$H4=0),"--",VLOOKUP($A1,'Result Entry'!$B$9:$FZ$108,124,0))</f>
        <v>--</v>
      </c>
      <c r="J29" s="1577"/>
      <c r="K29" s="1578"/>
      <c r="L29" s="1578"/>
      <c r="M29" s="1578"/>
      <c r="N29" s="1578"/>
      <c r="O29" s="1578"/>
      <c r="P29" s="1579"/>
      <c r="Q29" s="987"/>
      <c r="R29" s="1462"/>
      <c r="S29" s="1478"/>
      <c r="T29" s="1478"/>
      <c r="U29" s="1478"/>
      <c r="V29" s="1462"/>
    </row>
    <row r="30" spans="1:22" s="519" customFormat="1" ht="39" customHeight="1">
      <c r="A30" s="1480"/>
      <c r="B30" s="618" t="s">
        <v>72</v>
      </c>
      <c r="C30" s="1523" t="str">
        <f>'Result Entry'!$DV$3</f>
        <v>Art Education</v>
      </c>
      <c r="D30" s="1524"/>
      <c r="E30" s="1524"/>
      <c r="F30" s="1525"/>
      <c r="G30" s="1526" t="str">
        <f>IF(OR($H4="TC",$H4="Nso",$H4=0),"--",VLOOKUP($A1,'Result Entry'!$B$9:$FZ$108,181,0))</f>
        <v>--</v>
      </c>
      <c r="H30" s="1525"/>
      <c r="I30" s="619" t="str">
        <f>IF(OR($H4="TC",$H4="Nso",$H4=0),"--",VLOOKUP($A1,'Result Entry'!$B$9:$FZ$108,130,0))</f>
        <v>--</v>
      </c>
      <c r="J30" s="1527" t="s">
        <v>228</v>
      </c>
      <c r="K30" s="1528"/>
      <c r="L30" s="1528"/>
      <c r="M30" s="1529"/>
      <c r="N30" s="1529"/>
      <c r="O30" s="1529"/>
      <c r="P30" s="1530"/>
      <c r="Q30" s="987"/>
      <c r="R30" s="1462"/>
      <c r="S30" s="1478"/>
      <c r="T30" s="1478"/>
      <c r="U30" s="1478"/>
      <c r="V30" s="1462"/>
    </row>
    <row r="31" spans="1:22" s="519" customFormat="1" ht="39" customHeight="1" thickBot="1">
      <c r="A31" s="1480"/>
      <c r="B31" s="618" t="s">
        <v>72</v>
      </c>
      <c r="C31" s="1531" t="str">
        <f>'Result Entry'!$EB$3</f>
        <v>H &amp; C RAJ</v>
      </c>
      <c r="D31" s="1532"/>
      <c r="E31" s="1532"/>
      <c r="F31" s="1533"/>
      <c r="G31" s="1534" t="str">
        <f>IF(OR($H4="TC",$H4="Nso",$H4=0),"--",VLOOKUP($A1,'Result Entry'!$B$9:$GY$108,185,0))</f>
        <v>--</v>
      </c>
      <c r="H31" s="1535"/>
      <c r="I31" s="620" t="str">
        <f>IF(OR($H4="TC",$H4="Nso",$H4=0),"--",VLOOKUP($A1,'Result Entry'!$B$9:$GAY$108,140,0))</f>
        <v>--</v>
      </c>
      <c r="J31" s="1527" t="s">
        <v>229</v>
      </c>
      <c r="K31" s="1528"/>
      <c r="L31" s="1528"/>
      <c r="M31" s="1529"/>
      <c r="N31" s="1529"/>
      <c r="O31" s="1529"/>
      <c r="P31" s="1530"/>
      <c r="Q31" s="987"/>
      <c r="R31" s="1462"/>
      <c r="S31" s="1478"/>
      <c r="T31" s="1478"/>
      <c r="U31" s="1478"/>
      <c r="V31" s="1462"/>
    </row>
    <row r="32" spans="1:22" s="515" customFormat="1" ht="39" customHeight="1">
      <c r="A32" s="1480"/>
      <c r="B32" s="623" t="s">
        <v>72</v>
      </c>
      <c r="C32" s="1536" t="s">
        <v>180</v>
      </c>
      <c r="D32" s="1537"/>
      <c r="E32" s="1537"/>
      <c r="F32" s="1538"/>
      <c r="G32" s="1545" t="s">
        <v>181</v>
      </c>
      <c r="H32" s="1546"/>
      <c r="I32" s="621" t="s">
        <v>31</v>
      </c>
      <c r="J32" s="1547" t="s">
        <v>230</v>
      </c>
      <c r="K32" s="1528"/>
      <c r="L32" s="1528"/>
      <c r="M32" s="1529"/>
      <c r="N32" s="1529"/>
      <c r="O32" s="1529"/>
      <c r="P32" s="1530"/>
      <c r="Q32" s="987"/>
      <c r="R32" s="1462"/>
      <c r="S32" s="1478"/>
      <c r="T32" s="1478"/>
      <c r="U32" s="1478"/>
      <c r="V32" s="1462"/>
    </row>
    <row r="33" spans="1:23" s="515" customFormat="1" ht="39" customHeight="1">
      <c r="A33" s="1480"/>
      <c r="B33" s="623" t="s">
        <v>72</v>
      </c>
      <c r="C33" s="1539"/>
      <c r="D33" s="1540"/>
      <c r="E33" s="1540"/>
      <c r="F33" s="1541"/>
      <c r="G33" s="1548" t="s">
        <v>231</v>
      </c>
      <c r="H33" s="1549"/>
      <c r="I33" s="622" t="s">
        <v>64</v>
      </c>
      <c r="J33" s="1550" t="s">
        <v>69</v>
      </c>
      <c r="K33" s="1551"/>
      <c r="L33" s="1551"/>
      <c r="M33" s="1551"/>
      <c r="N33" s="1551"/>
      <c r="O33" s="1551"/>
      <c r="P33" s="1552"/>
      <c r="Q33" s="987"/>
      <c r="R33" s="1462"/>
      <c r="S33" s="1478"/>
      <c r="T33" s="1478"/>
      <c r="U33" s="1478"/>
      <c r="V33" s="1462"/>
    </row>
    <row r="34" spans="1:23" s="515" customFormat="1" ht="39" customHeight="1">
      <c r="A34" s="1480"/>
      <c r="B34" s="623" t="s">
        <v>72</v>
      </c>
      <c r="C34" s="1539"/>
      <c r="D34" s="1540"/>
      <c r="E34" s="1540"/>
      <c r="F34" s="1541"/>
      <c r="G34" s="1548" t="s">
        <v>232</v>
      </c>
      <c r="H34" s="1549"/>
      <c r="I34" s="622" t="s">
        <v>65</v>
      </c>
      <c r="J34" s="1553"/>
      <c r="K34" s="1554"/>
      <c r="L34" s="1554"/>
      <c r="M34" s="1554"/>
      <c r="N34" s="1554"/>
      <c r="O34" s="1554"/>
      <c r="P34" s="1555"/>
      <c r="Q34" s="987"/>
      <c r="R34" s="1462"/>
      <c r="S34" s="1478"/>
      <c r="T34" s="1478"/>
      <c r="U34" s="1478"/>
      <c r="V34" s="1462"/>
    </row>
    <row r="35" spans="1:23" s="515" customFormat="1" ht="39" customHeight="1">
      <c r="A35" s="1480"/>
      <c r="B35" s="623" t="s">
        <v>72</v>
      </c>
      <c r="C35" s="1539"/>
      <c r="D35" s="1540"/>
      <c r="E35" s="1540"/>
      <c r="F35" s="1541"/>
      <c r="G35" s="1548" t="s">
        <v>233</v>
      </c>
      <c r="H35" s="1549"/>
      <c r="I35" s="622" t="s">
        <v>67</v>
      </c>
      <c r="J35" s="1553"/>
      <c r="K35" s="1554"/>
      <c r="L35" s="1554"/>
      <c r="M35" s="1554"/>
      <c r="N35" s="1554"/>
      <c r="O35" s="1554"/>
      <c r="P35" s="1555"/>
      <c r="Q35" s="987"/>
      <c r="R35" s="1462"/>
      <c r="S35" s="1478"/>
      <c r="T35" s="1478"/>
      <c r="U35" s="1478"/>
      <c r="V35" s="1462"/>
    </row>
    <row r="36" spans="1:23" s="515" customFormat="1" ht="39" customHeight="1">
      <c r="A36" s="1480"/>
      <c r="B36" s="623" t="s">
        <v>72</v>
      </c>
      <c r="C36" s="1539"/>
      <c r="D36" s="1540"/>
      <c r="E36" s="1540"/>
      <c r="F36" s="1541"/>
      <c r="G36" s="1548" t="s">
        <v>234</v>
      </c>
      <c r="H36" s="1549"/>
      <c r="I36" s="622" t="s">
        <v>66</v>
      </c>
      <c r="J36" s="1556" t="s">
        <v>85</v>
      </c>
      <c r="K36" s="1557"/>
      <c r="L36" s="1557"/>
      <c r="M36" s="1557"/>
      <c r="N36" s="1557"/>
      <c r="O36" s="1557"/>
      <c r="P36" s="1558"/>
      <c r="Q36" s="987"/>
      <c r="R36" s="1462"/>
      <c r="S36" s="1478"/>
      <c r="T36" s="1478"/>
      <c r="U36" s="1478"/>
      <c r="V36" s="1462"/>
    </row>
    <row r="37" spans="1:23" s="515" customFormat="1" ht="39" customHeight="1" thickBot="1">
      <c r="A37" s="1480"/>
      <c r="B37" s="624" t="s">
        <v>72</v>
      </c>
      <c r="C37" s="1542"/>
      <c r="D37" s="1543"/>
      <c r="E37" s="1543"/>
      <c r="F37" s="1544"/>
      <c r="G37" s="1562"/>
      <c r="H37" s="1563"/>
      <c r="I37" s="1564"/>
      <c r="J37" s="1559"/>
      <c r="K37" s="1560"/>
      <c r="L37" s="1560"/>
      <c r="M37" s="1560"/>
      <c r="N37" s="1560"/>
      <c r="O37" s="1560"/>
      <c r="P37" s="1561"/>
      <c r="Q37" s="987"/>
      <c r="R37" s="1462"/>
      <c r="S37" s="1478"/>
      <c r="T37" s="1478"/>
      <c r="U37" s="1478"/>
      <c r="V37" s="1462"/>
    </row>
    <row r="38" spans="1:23" ht="30.75" customHeight="1">
      <c r="A38" s="1402"/>
      <c r="B38" s="1402"/>
      <c r="C38" s="1402"/>
      <c r="D38" s="1402"/>
      <c r="E38" s="1402"/>
      <c r="F38" s="1402"/>
      <c r="G38" s="1402"/>
      <c r="H38" s="1402"/>
      <c r="I38" s="1402"/>
      <c r="J38" s="1402"/>
      <c r="K38" s="1402"/>
      <c r="L38" s="1402"/>
      <c r="M38" s="1402"/>
      <c r="N38" s="1402"/>
      <c r="O38" s="1402"/>
      <c r="P38" s="1402"/>
      <c r="Q38" s="1402"/>
      <c r="R38" s="1462"/>
      <c r="S38" s="1478"/>
      <c r="T38" s="1478"/>
      <c r="U38" s="1478"/>
      <c r="V38" s="1462"/>
    </row>
    <row r="39" spans="1:23" s="627" customFormat="1" ht="21" customHeight="1" thickBot="1">
      <c r="A39" s="600">
        <f>IF(A1=0,0,A1+1)</f>
        <v>2</v>
      </c>
      <c r="B39" s="1479" t="s">
        <v>51</v>
      </c>
      <c r="C39" s="1479"/>
      <c r="D39" s="1479"/>
      <c r="E39" s="1479"/>
      <c r="F39" s="1479"/>
      <c r="G39" s="1479"/>
      <c r="H39" s="1479"/>
      <c r="I39" s="1479"/>
      <c r="J39" s="1479"/>
      <c r="K39" s="1479"/>
      <c r="L39" s="1479"/>
      <c r="M39" s="1479"/>
      <c r="N39" s="1479"/>
      <c r="O39" s="1479"/>
      <c r="P39" s="1479"/>
      <c r="Q39" s="987" t="s">
        <v>173</v>
      </c>
      <c r="R39" s="1462"/>
      <c r="S39" s="1478"/>
      <c r="T39" s="1478"/>
      <c r="U39" s="1478"/>
      <c r="V39" s="1462"/>
    </row>
    <row r="40" spans="1:23" s="100" customFormat="1" ht="42.75" customHeight="1">
      <c r="A40" s="1480">
        <v>108</v>
      </c>
      <c r="B40" s="1481" t="e">
        <f>logo</f>
        <v>#REF!</v>
      </c>
      <c r="C40" s="1482"/>
      <c r="D40" s="1485" t="str">
        <f>Master!$E$8</f>
        <v xml:space="preserve">Govt. Sr. Secondary School </v>
      </c>
      <c r="E40" s="1486"/>
      <c r="F40" s="1486"/>
      <c r="G40" s="1486"/>
      <c r="H40" s="1486"/>
      <c r="I40" s="1486"/>
      <c r="J40" s="1486"/>
      <c r="K40" s="1486"/>
      <c r="L40" s="1486"/>
      <c r="M40" s="1486"/>
      <c r="N40" s="1486"/>
      <c r="O40" s="1486"/>
      <c r="P40" s="1487"/>
      <c r="Q40" s="987"/>
      <c r="R40" s="1462"/>
      <c r="S40" s="1478"/>
      <c r="T40" s="1478"/>
      <c r="U40" s="1478"/>
      <c r="V40" s="1462"/>
    </row>
    <row r="41" spans="1:23" s="100" customFormat="1" ht="35.25" customHeight="1" thickBot="1">
      <c r="A41" s="1480"/>
      <c r="B41" s="1483"/>
      <c r="C41" s="1484"/>
      <c r="D41" s="1484" t="str">
        <f>Master!$E$11</f>
        <v>P.S.-Bapini (Jodhpur)</v>
      </c>
      <c r="E41" s="1484"/>
      <c r="F41" s="1484"/>
      <c r="G41" s="1484"/>
      <c r="H41" s="1484"/>
      <c r="I41" s="1484"/>
      <c r="J41" s="1484"/>
      <c r="K41" s="1484"/>
      <c r="L41" s="1484"/>
      <c r="M41" s="1484"/>
      <c r="N41" s="1484"/>
      <c r="O41" s="1484"/>
      <c r="P41" s="1488"/>
      <c r="Q41" s="987"/>
      <c r="R41" s="1462"/>
      <c r="S41" s="1478"/>
      <c r="T41" s="1478"/>
      <c r="U41" s="1478"/>
      <c r="V41" s="1462"/>
    </row>
    <row r="42" spans="1:23" s="515" customFormat="1" ht="39" customHeight="1">
      <c r="A42" s="1480"/>
      <c r="B42" s="601"/>
      <c r="C42" s="1489" t="s">
        <v>167</v>
      </c>
      <c r="D42" s="1490"/>
      <c r="E42" s="1490"/>
      <c r="F42" s="1493" t="s">
        <v>144</v>
      </c>
      <c r="G42" s="1494"/>
      <c r="H42" s="1499">
        <f>IF(OR(A39="",A39=0),0,VLOOKUP($A39,'Result Entry'!$B$9:$K$108,6))</f>
        <v>902</v>
      </c>
      <c r="I42" s="1500"/>
      <c r="J42" s="1503" t="s">
        <v>70</v>
      </c>
      <c r="K42" s="1504"/>
      <c r="L42" s="1504"/>
      <c r="M42" s="1504"/>
      <c r="N42" s="1504"/>
      <c r="O42" s="1505">
        <f>Master!$E$14</f>
        <v>8151106901</v>
      </c>
      <c r="P42" s="1506"/>
      <c r="Q42" s="987"/>
      <c r="R42" s="1462"/>
      <c r="S42" s="1478"/>
      <c r="T42" s="1478"/>
      <c r="U42" s="1478"/>
      <c r="V42" s="1462"/>
    </row>
    <row r="43" spans="1:23" s="515" customFormat="1" ht="39" customHeight="1">
      <c r="A43" s="1480"/>
      <c r="B43" s="602"/>
      <c r="C43" s="1489"/>
      <c r="D43" s="1490"/>
      <c r="E43" s="1490"/>
      <c r="F43" s="1495"/>
      <c r="G43" s="1496"/>
      <c r="H43" s="1499"/>
      <c r="I43" s="1500"/>
      <c r="J43" s="1507" t="s">
        <v>68</v>
      </c>
      <c r="K43" s="1508"/>
      <c r="L43" s="1508"/>
      <c r="M43" s="1508"/>
      <c r="N43" s="1508"/>
      <c r="O43" s="1508"/>
      <c r="P43" s="1509"/>
      <c r="Q43" s="987"/>
      <c r="R43" s="1462"/>
      <c r="S43" s="1478"/>
      <c r="T43" s="1478"/>
      <c r="U43" s="1478"/>
      <c r="V43" s="1462"/>
    </row>
    <row r="44" spans="1:23" s="515" customFormat="1" ht="39" customHeight="1" thickBot="1">
      <c r="A44" s="1480"/>
      <c r="B44" s="602"/>
      <c r="C44" s="1491"/>
      <c r="D44" s="1492"/>
      <c r="E44" s="1492"/>
      <c r="F44" s="1497"/>
      <c r="G44" s="1498"/>
      <c r="H44" s="1501"/>
      <c r="I44" s="1502"/>
      <c r="J44" s="1510" t="str">
        <f>CONCATENATE("Session:-","  ",Master!$E$6)</f>
        <v>Session:-  2022-23</v>
      </c>
      <c r="K44" s="1511"/>
      <c r="L44" s="1511"/>
      <c r="M44" s="1511"/>
      <c r="N44" s="1511"/>
      <c r="O44" s="1511"/>
      <c r="P44" s="1512"/>
      <c r="Q44" s="987"/>
      <c r="R44" s="1462"/>
      <c r="S44" s="1478"/>
      <c r="T44" s="1478"/>
      <c r="U44" s="1478"/>
      <c r="V44" s="1462"/>
      <c r="W44" s="527"/>
    </row>
    <row r="45" spans="1:23" s="515" customFormat="1" ht="39" customHeight="1">
      <c r="A45" s="1480"/>
      <c r="B45" s="623" t="s">
        <v>72</v>
      </c>
      <c r="C45" s="1513" t="s">
        <v>20</v>
      </c>
      <c r="D45" s="1514"/>
      <c r="E45" s="1514"/>
      <c r="F45" s="1514"/>
      <c r="G45" s="1515"/>
      <c r="H45" s="632" t="s">
        <v>166</v>
      </c>
      <c r="I45" s="1516">
        <f>IF($H42=0,"--",VLOOKUP($A39,'Result Entry'!$B$9:$EW$108,4,0))</f>
        <v>123</v>
      </c>
      <c r="J45" s="1516"/>
      <c r="K45" s="1516"/>
      <c r="L45" s="1516"/>
      <c r="M45" s="1516"/>
      <c r="N45" s="1516"/>
      <c r="O45" s="1516"/>
      <c r="P45" s="1517"/>
      <c r="Q45" s="987"/>
      <c r="R45" s="1462"/>
      <c r="S45" s="1478"/>
      <c r="T45" s="1478"/>
      <c r="U45" s="1478"/>
      <c r="V45" s="1462"/>
    </row>
    <row r="46" spans="1:23" s="515" customFormat="1" ht="39" customHeight="1">
      <c r="A46" s="1480"/>
      <c r="B46" s="623" t="s">
        <v>72</v>
      </c>
      <c r="C46" s="1518" t="s">
        <v>22</v>
      </c>
      <c r="D46" s="1519"/>
      <c r="E46" s="1519"/>
      <c r="F46" s="1519"/>
      <c r="G46" s="1520"/>
      <c r="H46" s="633" t="s">
        <v>166</v>
      </c>
      <c r="I46" s="1521" t="str">
        <f>IF($H42=0,"--",VLOOKUP($A39,'Result Entry'!$B$9:$EW$108,7,0))</f>
        <v>KJJHJ</v>
      </c>
      <c r="J46" s="1521"/>
      <c r="K46" s="1521"/>
      <c r="L46" s="1521"/>
      <c r="M46" s="1521"/>
      <c r="N46" s="1521"/>
      <c r="O46" s="1521"/>
      <c r="P46" s="1522"/>
      <c r="Q46" s="987"/>
      <c r="R46" s="1462"/>
      <c r="S46" s="1478"/>
      <c r="T46" s="1478"/>
      <c r="U46" s="1478"/>
      <c r="V46" s="1462"/>
    </row>
    <row r="47" spans="1:23" s="515" customFormat="1" ht="39" customHeight="1">
      <c r="A47" s="1480"/>
      <c r="B47" s="623" t="s">
        <v>72</v>
      </c>
      <c r="C47" s="1518" t="s">
        <v>23</v>
      </c>
      <c r="D47" s="1519"/>
      <c r="E47" s="1519"/>
      <c r="F47" s="1519"/>
      <c r="G47" s="1520"/>
      <c r="H47" s="633" t="s">
        <v>166</v>
      </c>
      <c r="I47" s="1521" t="str">
        <f>IF($H42=0,"--",VLOOKUP($A39,'Result Entry'!$B$9:$EW$108,8,0))</f>
        <v>HHHH</v>
      </c>
      <c r="J47" s="1521"/>
      <c r="K47" s="1521"/>
      <c r="L47" s="1521"/>
      <c r="M47" s="1521"/>
      <c r="N47" s="1521"/>
      <c r="O47" s="1521"/>
      <c r="P47" s="1522"/>
      <c r="Q47" s="987"/>
      <c r="R47" s="1462"/>
      <c r="S47" s="1478"/>
      <c r="T47" s="1478"/>
      <c r="U47" s="1478"/>
      <c r="V47" s="1462"/>
    </row>
    <row r="48" spans="1:23" s="515" customFormat="1" ht="39" customHeight="1">
      <c r="A48" s="1480"/>
      <c r="B48" s="623" t="s">
        <v>72</v>
      </c>
      <c r="C48" s="1518" t="s">
        <v>53</v>
      </c>
      <c r="D48" s="1519"/>
      <c r="E48" s="1519"/>
      <c r="F48" s="1519"/>
      <c r="G48" s="1520"/>
      <c r="H48" s="633" t="s">
        <v>166</v>
      </c>
      <c r="I48" s="1521" t="str">
        <f>IF($H42=0,"--",VLOOKUP($A39,'Result Entry'!$B$9:$EW$108,9,0))</f>
        <v>HHHH</v>
      </c>
      <c r="J48" s="1521"/>
      <c r="K48" s="1521"/>
      <c r="L48" s="1521"/>
      <c r="M48" s="1521"/>
      <c r="N48" s="1521"/>
      <c r="O48" s="1521"/>
      <c r="P48" s="1522"/>
      <c r="Q48" s="987"/>
      <c r="R48" s="1462"/>
      <c r="S48" s="1478"/>
      <c r="T48" s="1478"/>
      <c r="U48" s="1478"/>
      <c r="V48" s="1462"/>
    </row>
    <row r="49" spans="1:22" s="515" customFormat="1" ht="39" customHeight="1">
      <c r="A49" s="1480"/>
      <c r="B49" s="623" t="s">
        <v>72</v>
      </c>
      <c r="C49" s="1518" t="s">
        <v>54</v>
      </c>
      <c r="D49" s="1519"/>
      <c r="E49" s="1519"/>
      <c r="F49" s="1519"/>
      <c r="G49" s="1520"/>
      <c r="H49" s="633" t="s">
        <v>166</v>
      </c>
      <c r="I49" s="1643" t="str">
        <f>IF($H42=0,"--",IF('Result Entry'!$J$4=0,'Result Entry'!$G$4,CONCATENATE('Result Entry'!$G$4,'Result Entry'!$J$4)))</f>
        <v>9(A)</v>
      </c>
      <c r="J49" s="1521"/>
      <c r="K49" s="1521"/>
      <c r="L49" s="1521"/>
      <c r="M49" s="1521"/>
      <c r="N49" s="1521"/>
      <c r="O49" s="1521"/>
      <c r="P49" s="1522"/>
      <c r="Q49" s="987"/>
      <c r="R49" s="1462"/>
      <c r="S49" s="1478"/>
      <c r="T49" s="1478"/>
      <c r="U49" s="1478"/>
      <c r="V49" s="1462"/>
    </row>
    <row r="50" spans="1:22" s="515" customFormat="1" ht="39" customHeight="1" thickBot="1">
      <c r="A50" s="1480"/>
      <c r="B50" s="623" t="s">
        <v>72</v>
      </c>
      <c r="C50" s="1644" t="s">
        <v>25</v>
      </c>
      <c r="D50" s="1645"/>
      <c r="E50" s="1645"/>
      <c r="F50" s="1645"/>
      <c r="G50" s="1646"/>
      <c r="H50" s="634" t="s">
        <v>166</v>
      </c>
      <c r="I50" s="1647">
        <f>IF($H42=0,"--",VLOOKUP($A39,'Result Entry'!$B$9:$EW$108,10,0))</f>
        <v>38464</v>
      </c>
      <c r="J50" s="1647"/>
      <c r="K50" s="1647"/>
      <c r="L50" s="1647"/>
      <c r="M50" s="1647"/>
      <c r="N50" s="1647"/>
      <c r="O50" s="1647"/>
      <c r="P50" s="1648"/>
      <c r="Q50" s="987"/>
      <c r="R50" s="1462"/>
      <c r="S50" s="1478"/>
      <c r="T50" s="1478"/>
      <c r="U50" s="1478"/>
      <c r="V50" s="1462"/>
    </row>
    <row r="51" spans="1:22" s="515" customFormat="1" ht="39" customHeight="1">
      <c r="A51" s="1480"/>
      <c r="B51" s="618" t="s">
        <v>72</v>
      </c>
      <c r="C51" s="1649" t="s">
        <v>55</v>
      </c>
      <c r="D51" s="1650"/>
      <c r="E51" s="1653" t="s">
        <v>75</v>
      </c>
      <c r="F51" s="1653" t="s">
        <v>76</v>
      </c>
      <c r="G51" s="1653" t="s">
        <v>208</v>
      </c>
      <c r="H51" s="1655" t="s">
        <v>258</v>
      </c>
      <c r="I51" s="1657" t="s">
        <v>56</v>
      </c>
      <c r="J51" s="1659" t="s">
        <v>209</v>
      </c>
      <c r="K51" s="1660"/>
      <c r="L51" s="1663" t="s">
        <v>89</v>
      </c>
      <c r="M51" s="1663"/>
      <c r="N51" s="1657"/>
      <c r="O51" s="1665" t="s">
        <v>83</v>
      </c>
      <c r="P51" s="1667" t="s">
        <v>182</v>
      </c>
      <c r="Q51" s="987"/>
      <c r="R51" s="1462"/>
      <c r="S51" s="1478"/>
      <c r="T51" s="1478"/>
      <c r="U51" s="1478"/>
      <c r="V51" s="1462"/>
    </row>
    <row r="52" spans="1:22" s="515" customFormat="1" ht="39" customHeight="1">
      <c r="A52" s="1480"/>
      <c r="B52" s="618" t="s">
        <v>72</v>
      </c>
      <c r="C52" s="1651"/>
      <c r="D52" s="1652"/>
      <c r="E52" s="1654"/>
      <c r="F52" s="1654"/>
      <c r="G52" s="1654"/>
      <c r="H52" s="1656"/>
      <c r="I52" s="1658"/>
      <c r="J52" s="1661"/>
      <c r="K52" s="1662"/>
      <c r="L52" s="1664"/>
      <c r="M52" s="1664"/>
      <c r="N52" s="1658"/>
      <c r="O52" s="1666"/>
      <c r="P52" s="1668"/>
      <c r="Q52" s="987"/>
      <c r="R52" s="1462"/>
      <c r="S52" s="1478"/>
      <c r="T52" s="1478"/>
      <c r="U52" s="1478"/>
      <c r="V52" s="1462"/>
    </row>
    <row r="53" spans="1:22" s="515" customFormat="1" ht="39" customHeight="1" thickBot="1">
      <c r="A53" s="1480"/>
      <c r="B53" s="618" t="s">
        <v>72</v>
      </c>
      <c r="C53" s="1670" t="s">
        <v>57</v>
      </c>
      <c r="D53" s="1671"/>
      <c r="E53" s="603">
        <f>'Result Entry'!$L$7</f>
        <v>10</v>
      </c>
      <c r="F53" s="603">
        <f>'Result Entry'!$M$7</f>
        <v>10</v>
      </c>
      <c r="G53" s="603">
        <f>'Result Entry'!$N$7</f>
        <v>10</v>
      </c>
      <c r="H53" s="604">
        <f>SUM(E53:G53)</f>
        <v>30</v>
      </c>
      <c r="I53" s="631">
        <f>'Result Entry'!$P$7</f>
        <v>70</v>
      </c>
      <c r="J53" s="1622">
        <f>SUM(H53,I53)</f>
        <v>100</v>
      </c>
      <c r="K53" s="1624"/>
      <c r="L53" s="1672">
        <f>'Result Entry'!$R$7</f>
        <v>100</v>
      </c>
      <c r="M53" s="1672"/>
      <c r="N53" s="1673"/>
      <c r="O53" s="629">
        <f>SUM(J53,L53)</f>
        <v>200</v>
      </c>
      <c r="P53" s="1669"/>
      <c r="Q53" s="987"/>
      <c r="R53" s="1462"/>
      <c r="S53" s="1478"/>
      <c r="T53" s="1478"/>
      <c r="U53" s="1478"/>
      <c r="V53" s="1462"/>
    </row>
    <row r="54" spans="1:22" s="515" customFormat="1" ht="39" customHeight="1">
      <c r="A54" s="1480"/>
      <c r="B54" s="618" t="s">
        <v>72</v>
      </c>
      <c r="C54" s="1638" t="str">
        <f>'Result Entry'!$L$3</f>
        <v>HINDI</v>
      </c>
      <c r="D54" s="1639"/>
      <c r="E54" s="607">
        <f>IF(OR($H42="TC",$H42="Nso",$H42=0),"--",VLOOKUP($A39,'Result Entry'!$B$9:$EW$108,11,0))</f>
        <v>10</v>
      </c>
      <c r="F54" s="607">
        <f>IF(OR($H42="TC",$H42="Nso",$H42=0),"--",VLOOKUP($A39,'Result Entry'!$B$9:$EW$108,12,0))</f>
        <v>10</v>
      </c>
      <c r="G54" s="607">
        <f>IF(OR($H42="TC",$H42="Nso",$H42=0),"--",VLOOKUP($A39,'Result Entry'!$B$9:$EW$108,13,0))</f>
        <v>5</v>
      </c>
      <c r="H54" s="608">
        <f t="shared" ref="H54:H59" si="3">SUM(E54:G54)</f>
        <v>25</v>
      </c>
      <c r="I54" s="609">
        <f>IF(OR($H42="TC",$H42="Nso",$H42=0),"--",VLOOKUP($A39,'Result Entry'!$B$9:$EW$108,15,0))</f>
        <v>20</v>
      </c>
      <c r="J54" s="1640">
        <f>SUM(H54,I54)</f>
        <v>45</v>
      </c>
      <c r="K54" s="1641"/>
      <c r="L54" s="1642">
        <f>IF(OR($H42="TC",$H42="Nso",$H42=0),"--",VLOOKUP($A39,'Result Entry'!$B$9:$EW$108,17,0))</f>
        <v>20</v>
      </c>
      <c r="M54" s="1642"/>
      <c r="N54" s="1586"/>
      <c r="O54" s="610">
        <f>SUM(J54,L54)</f>
        <v>65</v>
      </c>
      <c r="P54" s="611" t="str">
        <f>IF(OR($H42="TC",$H42="Nso",$H42=0),"--",VLOOKUP($A39,'Result Sheet 9'!$B$7:$CD$106,21,0))</f>
        <v>F</v>
      </c>
      <c r="Q54" s="987"/>
      <c r="R54" s="1462"/>
      <c r="S54" s="1478"/>
      <c r="T54" s="1478"/>
      <c r="U54" s="1478"/>
      <c r="V54" s="1462"/>
    </row>
    <row r="55" spans="1:22" s="515" customFormat="1" ht="39" customHeight="1">
      <c r="A55" s="1480"/>
      <c r="B55" s="618" t="s">
        <v>72</v>
      </c>
      <c r="C55" s="1627" t="str">
        <f>'Result Entry'!$X$3</f>
        <v>ENGLISH</v>
      </c>
      <c r="D55" s="1628"/>
      <c r="E55" s="607">
        <f>IF(OR($H42="TC",$H42="Nso",$H42=0),"--",VLOOKUP($A39,'Result Entry'!$B$9:$EW$108,23,0))</f>
        <v>10</v>
      </c>
      <c r="F55" s="607">
        <f>IF(OR($H42="TC",$H42="Nso",$H42=0),"--",VLOOKUP($A39,'Result Entry'!$B$9:$EW$108,24,0))</f>
        <v>10</v>
      </c>
      <c r="G55" s="607">
        <f>IF(OR($H42="TC",$H42="Nso",$H42=0),"--",VLOOKUP($A39,'Result Entry'!$B$9:$EW$108,25,0))</f>
        <v>0</v>
      </c>
      <c r="H55" s="612">
        <f t="shared" si="3"/>
        <v>20</v>
      </c>
      <c r="I55" s="630">
        <f>IF(OR($H42="TC",$H42="Nso",$H42=0),"--",VLOOKUP($A39,'Result Entry'!$B$9:$EW$108,27,0))</f>
        <v>20</v>
      </c>
      <c r="J55" s="1629">
        <f t="shared" ref="J55:J59" si="4">SUM(H55,I55)</f>
        <v>40</v>
      </c>
      <c r="K55" s="1630"/>
      <c r="L55" s="1631">
        <f>IF(OR($H42="TC",$H42="Nso",$H42=0),"--",VLOOKUP($A39,'Result Entry'!$B$9:$EW$108,29,0))</f>
        <v>20</v>
      </c>
      <c r="M55" s="1631"/>
      <c r="N55" s="1632"/>
      <c r="O55" s="610">
        <f t="shared" ref="O55:O59" si="5">SUM(J55,L55)</f>
        <v>60</v>
      </c>
      <c r="P55" s="611" t="str">
        <f>IF(OR($H42="TC",$H42="Nso",$H42=0),"--",VLOOKUP($A39,'Result Sheet 9'!$B$7:$CD$106,33,0))</f>
        <v>F</v>
      </c>
      <c r="Q55" s="987"/>
      <c r="R55" s="1462"/>
      <c r="S55" s="1478"/>
      <c r="T55" s="1478"/>
      <c r="U55" s="1478"/>
      <c r="V55" s="1462"/>
    </row>
    <row r="56" spans="1:22" s="515" customFormat="1" ht="39" customHeight="1">
      <c r="A56" s="1480"/>
      <c r="B56" s="618" t="s">
        <v>72</v>
      </c>
      <c r="C56" s="1627" t="str">
        <f>'Result Entry'!$AJ$3</f>
        <v>SANSKRIT</v>
      </c>
      <c r="D56" s="1628"/>
      <c r="E56" s="607">
        <f>IF(OR($H42="TC",$H42="Nso",$H42=0),"--",VLOOKUP($A39,'Result Entry'!$B$9:$EW$108,35,0))</f>
        <v>12</v>
      </c>
      <c r="F56" s="607">
        <f>IF(OR($H42="TC",$H42="Nso",$H42=0),"--",VLOOKUP($A39,'Result Entry'!$B$9:$EW$108,36,0))</f>
        <v>10</v>
      </c>
      <c r="G56" s="607">
        <f>IF(OR($H42="TC",$H42="Nso",$H42=0),"--",VLOOKUP($A39,'Result Entry'!$B$9:$EW$108,37,0))</f>
        <v>0</v>
      </c>
      <c r="H56" s="612">
        <f t="shared" si="3"/>
        <v>22</v>
      </c>
      <c r="I56" s="630">
        <f>IF(OR($H42="TC",$H42="Nso",$H42=0),"--",VLOOKUP($A39,'Result Entry'!$B$9:$EW$108,39,0))</f>
        <v>20</v>
      </c>
      <c r="J56" s="1629">
        <f t="shared" si="4"/>
        <v>42</v>
      </c>
      <c r="K56" s="1630"/>
      <c r="L56" s="1631">
        <f>IF(OR($H42="TC",$H42="Nso",$H42=0),"--",VLOOKUP($A39,'Result Entry'!$B$9:$EW$108,41,0))</f>
        <v>20</v>
      </c>
      <c r="M56" s="1631"/>
      <c r="N56" s="1632"/>
      <c r="O56" s="610">
        <f t="shared" si="5"/>
        <v>62</v>
      </c>
      <c r="P56" s="611" t="str">
        <f>IF(OR($H42="TC",$H42="Nso",$H42=0),"--",VLOOKUP($A39,'Result Sheet 9'!$B$7:$CD$106,45,0))</f>
        <v>F</v>
      </c>
      <c r="Q56" s="987"/>
      <c r="R56" s="1462"/>
      <c r="S56" s="1478"/>
      <c r="T56" s="1478"/>
      <c r="U56" s="1478"/>
      <c r="V56" s="1462"/>
    </row>
    <row r="57" spans="1:22" s="515" customFormat="1" ht="39" customHeight="1">
      <c r="A57" s="1480"/>
      <c r="B57" s="618" t="s">
        <v>72</v>
      </c>
      <c r="C57" s="1627" t="str">
        <f>'Result Entry'!$AV$3</f>
        <v>SCIENCE</v>
      </c>
      <c r="D57" s="1628"/>
      <c r="E57" s="607">
        <f>IF(OR($H42="TC",$H42="Nso",$H42=0),"--",VLOOKUP($A39,'Result Entry'!$B$9:$EW$108,47,0))</f>
        <v>10</v>
      </c>
      <c r="F57" s="607">
        <f>IF(OR($H42="TC",$H42="Nso",$H42=0),"--",VLOOKUP($A39,'Result Entry'!$B$9:$EW$108,48,0))</f>
        <v>10</v>
      </c>
      <c r="G57" s="607">
        <f>IF(OR($H42="TC",$H42="Nso",$H42=0),"--",VLOOKUP($A39,'Result Entry'!$B$9:$EW$108,49,0))</f>
        <v>0</v>
      </c>
      <c r="H57" s="612">
        <f t="shared" si="3"/>
        <v>20</v>
      </c>
      <c r="I57" s="630">
        <f>IF(OR($H42="TC",$H42="Nso",$H42=0),"--",VLOOKUP($A39,'Result Entry'!$B$9:$EW$108,51,0))</f>
        <v>20</v>
      </c>
      <c r="J57" s="1629">
        <f t="shared" si="4"/>
        <v>40</v>
      </c>
      <c r="K57" s="1630"/>
      <c r="L57" s="1631">
        <f>IF(OR($H42="TC",$H42="Nso",$H42=0),"--",VLOOKUP($A39,'Result Entry'!$B$9:$EW$108,53,0))</f>
        <v>20</v>
      </c>
      <c r="M57" s="1631"/>
      <c r="N57" s="1632"/>
      <c r="O57" s="610">
        <f t="shared" si="5"/>
        <v>60</v>
      </c>
      <c r="P57" s="611" t="str">
        <f>IF(OR($H42="TC",$H42="Nso",$H42=0),"--",VLOOKUP($A39,'Result Sheet 9'!$B$7:$CD$106,57,0))</f>
        <v>F</v>
      </c>
      <c r="Q57" s="987"/>
      <c r="R57" s="1462"/>
      <c r="S57" s="1478"/>
      <c r="T57" s="1478"/>
      <c r="U57" s="1478"/>
      <c r="V57" s="1462"/>
    </row>
    <row r="58" spans="1:22" s="515" customFormat="1" ht="39" customHeight="1">
      <c r="A58" s="1480"/>
      <c r="B58" s="618" t="s">
        <v>72</v>
      </c>
      <c r="C58" s="1627" t="str">
        <f>'Result Entry'!$BH$3</f>
        <v>MATHEMATICS</v>
      </c>
      <c r="D58" s="1628"/>
      <c r="E58" s="607">
        <f>IF(OR($H42="TC",$H42="Nso",$H42=0),"--",VLOOKUP($A39,'Result Entry'!$B$9:$EW$108,59,0))</f>
        <v>10</v>
      </c>
      <c r="F58" s="607">
        <f>IF(OR($H42="TC",$H42="Nso",$H42=0),"--",VLOOKUP($A39,'Result Entry'!$B$9:$EW$108,60,0))</f>
        <v>10</v>
      </c>
      <c r="G58" s="607">
        <f>IF(OR($H42="TC",$H42="Nso",$H42=0),"--",VLOOKUP($A39,'Result Entry'!$B$9:$EW$108,61,0))</f>
        <v>0</v>
      </c>
      <c r="H58" s="612">
        <f t="shared" si="3"/>
        <v>20</v>
      </c>
      <c r="I58" s="630">
        <f>IF(OR($H42="TC",$H42="Nso",$H42=0),"--",VLOOKUP($A39,'Result Entry'!$B$9:$EW$108,63,0))</f>
        <v>20</v>
      </c>
      <c r="J58" s="1629">
        <f t="shared" si="4"/>
        <v>40</v>
      </c>
      <c r="K58" s="1630"/>
      <c r="L58" s="1631">
        <f>IF(OR($H42="TC",$H42="Nso",$H42=0),"--",VLOOKUP($A39,'Result Entry'!$B$9:$EW$108,65,0))</f>
        <v>20</v>
      </c>
      <c r="M58" s="1631"/>
      <c r="N58" s="1632"/>
      <c r="O58" s="610">
        <f t="shared" si="5"/>
        <v>60</v>
      </c>
      <c r="P58" s="611" t="str">
        <f>IF(OR($H42="TC",$H42="Nso",$H42=0),"--",VLOOKUP($A39,'Result Sheet 9'!$B$7:$CD$106,69,0))</f>
        <v>F</v>
      </c>
      <c r="Q58" s="987"/>
      <c r="R58" s="1462"/>
      <c r="S58" s="1478"/>
      <c r="T58" s="1478"/>
      <c r="U58" s="1478"/>
      <c r="V58" s="1462"/>
    </row>
    <row r="59" spans="1:22" s="515" customFormat="1" ht="39" customHeight="1" thickBot="1">
      <c r="A59" s="1480"/>
      <c r="B59" s="618" t="s">
        <v>72</v>
      </c>
      <c r="C59" s="1633" t="str">
        <f>'Result Entry'!$BT$3</f>
        <v>SOCIAL SCIENCE</v>
      </c>
      <c r="D59" s="1634"/>
      <c r="E59" s="607">
        <f>IF(OR($H42="TC",$H42="Nso",$H42=0),"--",VLOOKUP($A39,'Result Entry'!$B$9:$EW$108,71,0))</f>
        <v>10</v>
      </c>
      <c r="F59" s="607">
        <f>IF(OR($H42="TC",$H42="Nso",$H42=0),"--",VLOOKUP($A39,'Result Entry'!$B$9:$EW$108,72,0))</f>
        <v>10</v>
      </c>
      <c r="G59" s="607">
        <f>IF(OR($H42="TC",$H42="Nso",$H42=0),"--",VLOOKUP($A39,'Result Entry'!$B$9:$EW$108,73,0))</f>
        <v>0</v>
      </c>
      <c r="H59" s="614">
        <f t="shared" si="3"/>
        <v>20</v>
      </c>
      <c r="I59" s="628">
        <f>IF(OR($H42="TC",$H42="Nso",$H42=0),"--",VLOOKUP($A39,'Result Entry'!$B$9:$EW$108,75,0))</f>
        <v>20</v>
      </c>
      <c r="J59" s="1635">
        <f t="shared" si="4"/>
        <v>40</v>
      </c>
      <c r="K59" s="1636"/>
      <c r="L59" s="1637">
        <f>IF(OR($H42="TC",$H42="Nso",$H42=0),"--",VLOOKUP($A39,'Result Entry'!$B$9:$EW$108,77,0))</f>
        <v>20</v>
      </c>
      <c r="M59" s="1637"/>
      <c r="N59" s="1599"/>
      <c r="O59" s="610">
        <f t="shared" si="5"/>
        <v>60</v>
      </c>
      <c r="P59" s="611" t="str">
        <f>IF(OR($H42="TC",$H42="Nso",$H42=0),"--",VLOOKUP($A39,'Result Sheet 9'!$B$7:$CD$106,81,0))</f>
        <v>F</v>
      </c>
      <c r="Q59" s="987"/>
      <c r="R59" s="1462"/>
      <c r="S59" s="1478"/>
      <c r="T59" s="1478"/>
      <c r="U59" s="1478"/>
      <c r="V59" s="1462"/>
    </row>
    <row r="60" spans="1:22" s="515" customFormat="1" ht="39" customHeight="1">
      <c r="A60" s="1480"/>
      <c r="B60" s="618" t="s">
        <v>72</v>
      </c>
      <c r="C60" s="1606" t="s">
        <v>84</v>
      </c>
      <c r="D60" s="1607"/>
      <c r="E60" s="1610" t="s">
        <v>58</v>
      </c>
      <c r="F60" s="1611"/>
      <c r="G60" s="1610" t="s">
        <v>227</v>
      </c>
      <c r="H60" s="1612"/>
      <c r="I60" s="1613" t="s">
        <v>43</v>
      </c>
      <c r="J60" s="1614"/>
      <c r="K60" s="1615" t="s">
        <v>101</v>
      </c>
      <c r="L60" s="1612"/>
      <c r="M60" s="1611"/>
      <c r="N60" s="1610" t="s">
        <v>41</v>
      </c>
      <c r="O60" s="1611"/>
      <c r="P60" s="625" t="s">
        <v>45</v>
      </c>
      <c r="Q60" s="987"/>
      <c r="R60" s="1462"/>
      <c r="S60" s="1478"/>
      <c r="T60" s="1478"/>
      <c r="U60" s="1478"/>
      <c r="V60" s="1462"/>
    </row>
    <row r="61" spans="1:22" s="515" customFormat="1" ht="39" customHeight="1" thickBot="1">
      <c r="A61" s="1480"/>
      <c r="B61" s="618" t="s">
        <v>72</v>
      </c>
      <c r="C61" s="1608"/>
      <c r="D61" s="1609"/>
      <c r="E61" s="1616">
        <f>IF(OR($H42="TC",$H42="Nso",$H42=0),"--",VLOOKUP($A39,'Result Entry'!$B$9:$EW$108,144,0))</f>
        <v>1200</v>
      </c>
      <c r="F61" s="1617"/>
      <c r="G61" s="1618">
        <f>IF(OR($H42="TC",$H42="Nso",$H42=0),"--",VLOOKUP($A39,'Result Entry'!$B$9:$EW$108,145,0))</f>
        <v>367</v>
      </c>
      <c r="H61" s="1619"/>
      <c r="I61" s="1620" t="str">
        <f>IF(OR($H42="TC",$H42="Nso",$H42=0),"--",VLOOKUP($A39,'Result Entry'!$B$9:$EW$108,146,0))</f>
        <v>--</v>
      </c>
      <c r="J61" s="1621"/>
      <c r="K61" s="1622" t="str">
        <f>IF(OR($H42="TC",$H42="Nso",$H42=0),"--",VLOOKUP($A39,'Result Entry'!$B$9:$EW$108,147,0))</f>
        <v>--</v>
      </c>
      <c r="L61" s="1623"/>
      <c r="M61" s="1624"/>
      <c r="N61" s="1625" t="str">
        <f>IF($H42=0,"--",VLOOKUP($A39,'Result Entry'!$B$9:$EW$108,148,0))</f>
        <v>FAILED</v>
      </c>
      <c r="O61" s="1626"/>
      <c r="P61" s="616" t="str">
        <f>IF(OR($H42="TC",$H42="Nso",$H42=0),"--",VLOOKUP($A39,'Result Entry'!$B$9:$EW$108,150,0))</f>
        <v/>
      </c>
      <c r="Q61" s="987"/>
      <c r="R61" s="1462"/>
      <c r="S61" s="1478"/>
      <c r="T61" s="1478"/>
      <c r="U61" s="1478"/>
      <c r="V61" s="1462"/>
    </row>
    <row r="62" spans="1:22" s="515" customFormat="1" ht="39" customHeight="1">
      <c r="A62" s="1480"/>
      <c r="B62" s="618" t="s">
        <v>72</v>
      </c>
      <c r="C62" s="1580" t="s">
        <v>60</v>
      </c>
      <c r="D62" s="1581"/>
      <c r="E62" s="1581"/>
      <c r="F62" s="1581"/>
      <c r="G62" s="1581"/>
      <c r="H62" s="1581"/>
      <c r="I62" s="1582"/>
      <c r="J62" s="1583" t="s">
        <v>61</v>
      </c>
      <c r="K62" s="1584"/>
      <c r="L62" s="1584"/>
      <c r="M62" s="1585">
        <f>IF(OR($H42="TC",$H42="Nso",$H42=0),"--",VLOOKUP($A39,'Result Entry'!$B$9:$EW$108,141,0))</f>
        <v>362</v>
      </c>
      <c r="N62" s="1586"/>
      <c r="O62" s="1587" t="s">
        <v>112</v>
      </c>
      <c r="P62" s="1588"/>
      <c r="Q62" s="987"/>
      <c r="R62" s="1462"/>
      <c r="S62" s="1478"/>
      <c r="T62" s="1478"/>
      <c r="U62" s="1478"/>
      <c r="V62" s="1462"/>
    </row>
    <row r="63" spans="1:22" s="515" customFormat="1" ht="39" customHeight="1" thickBot="1">
      <c r="A63" s="1480"/>
      <c r="B63" s="618" t="s">
        <v>72</v>
      </c>
      <c r="C63" s="1589" t="s">
        <v>170</v>
      </c>
      <c r="D63" s="1590"/>
      <c r="E63" s="1590"/>
      <c r="F63" s="1591"/>
      <c r="G63" s="1595" t="s">
        <v>174</v>
      </c>
      <c r="H63" s="1595"/>
      <c r="I63" s="617" t="s">
        <v>49</v>
      </c>
      <c r="J63" s="1596" t="s">
        <v>62</v>
      </c>
      <c r="K63" s="1597"/>
      <c r="L63" s="1597"/>
      <c r="M63" s="1598">
        <f>IF(OR($H42="TC",$H42="Nso",$H42=0),"--",VLOOKUP($A39,'Result Entry'!$B$9:$EW$108,142,0))</f>
        <v>210</v>
      </c>
      <c r="N63" s="1599"/>
      <c r="O63" s="1600">
        <f>IF(OR($H42="TC",$H42="Nso",$H42=0),"--",VLOOKUP($A39,'Result Entry'!$B$9:$EW$108,143,0))</f>
        <v>58.011049723756905</v>
      </c>
      <c r="P63" s="1601"/>
      <c r="Q63" s="987"/>
      <c r="R63" s="1462"/>
      <c r="S63" s="1478"/>
      <c r="T63" s="1478"/>
      <c r="U63" s="1478"/>
      <c r="V63" s="1462"/>
    </row>
    <row r="64" spans="1:22" s="515" customFormat="1" ht="39" customHeight="1">
      <c r="A64" s="1480"/>
      <c r="B64" s="618" t="s">
        <v>72</v>
      </c>
      <c r="C64" s="1592"/>
      <c r="D64" s="1593"/>
      <c r="E64" s="1593"/>
      <c r="F64" s="1594"/>
      <c r="G64" s="1595"/>
      <c r="H64" s="1595"/>
      <c r="I64" s="626" t="s">
        <v>235</v>
      </c>
      <c r="J64" s="1602" t="s">
        <v>63</v>
      </c>
      <c r="K64" s="1603"/>
      <c r="L64" s="1603"/>
      <c r="M64" s="1604" t="str">
        <f>IF($H42=0,"--",VLOOKUP($A39,'Result Entry'!$B$9:$EW$108,152,0))</f>
        <v>Need Improvement</v>
      </c>
      <c r="N64" s="1604"/>
      <c r="O64" s="1604"/>
      <c r="P64" s="1605"/>
      <c r="Q64" s="987"/>
      <c r="R64" s="1462"/>
      <c r="S64" s="1478"/>
      <c r="T64" s="1478"/>
      <c r="U64" s="1478"/>
      <c r="V64" s="1462"/>
    </row>
    <row r="65" spans="1:22" s="519" customFormat="1" ht="39" customHeight="1">
      <c r="A65" s="1480"/>
      <c r="B65" s="618" t="s">
        <v>72</v>
      </c>
      <c r="C65" s="1565" t="str">
        <f>'Result Entry'!$CF$3</f>
        <v>Fou. Of Info. Tech.</v>
      </c>
      <c r="D65" s="1566"/>
      <c r="E65" s="1566"/>
      <c r="F65" s="1567"/>
      <c r="G65" s="1568" t="str">
        <f>IF(OR($H42="TC",$H42="Nso",$H42=0),"--",VLOOKUP($A39,'Result Entry'!$B$9:$FZ$108,169,0))</f>
        <v>140/200</v>
      </c>
      <c r="H65" s="1568"/>
      <c r="I65" s="619" t="str">
        <f>IF(OR($H42="TC",$H42="Nso",$H42=0),"--",VLOOKUP($A39,'Result Entry'!$B$9:$FZ$108,95,0))</f>
        <v>B</v>
      </c>
      <c r="J65" s="1569" t="s">
        <v>74</v>
      </c>
      <c r="K65" s="1570"/>
      <c r="L65" s="1570"/>
      <c r="M65" s="1571">
        <f>IF($H42=0,"--",Master!$E$20)</f>
        <v>45048</v>
      </c>
      <c r="N65" s="1572"/>
      <c r="O65" s="1572"/>
      <c r="P65" s="1573"/>
      <c r="Q65" s="987"/>
      <c r="R65" s="1462"/>
      <c r="S65" s="1478"/>
      <c r="T65" s="1478"/>
      <c r="U65" s="1478"/>
      <c r="V65" s="1462"/>
    </row>
    <row r="66" spans="1:22" s="519" customFormat="1" ht="39" customHeight="1">
      <c r="A66" s="1480"/>
      <c r="B66" s="618" t="s">
        <v>72</v>
      </c>
      <c r="C66" s="1523" t="str">
        <f>'Result Entry'!$CS$3</f>
        <v>Health &amp; Phy. Edu.</v>
      </c>
      <c r="D66" s="1524"/>
      <c r="E66" s="1524"/>
      <c r="F66" s="1525"/>
      <c r="G66" s="1526" t="str">
        <f>IF(OR($H42="TC",$H42="Nso",$H42=0),"--",VLOOKUP($A39,'Result Entry'!$B$9:$FZ$108,173,0))</f>
        <v>145/200</v>
      </c>
      <c r="H66" s="1525"/>
      <c r="I66" s="619" t="str">
        <f>IF(OR($H42="TC",$H42="Nso",$H42=0),"--",VLOOKUP($A39,'Result Entry'!$B$9:$FZ$108,118,0))</f>
        <v>B</v>
      </c>
      <c r="J66" s="1574"/>
      <c r="K66" s="1575"/>
      <c r="L66" s="1575"/>
      <c r="M66" s="1575"/>
      <c r="N66" s="1575"/>
      <c r="O66" s="1575"/>
      <c r="P66" s="1576"/>
      <c r="Q66" s="987"/>
      <c r="R66" s="1462"/>
      <c r="S66" s="1478"/>
      <c r="T66" s="1478"/>
      <c r="U66" s="1478"/>
      <c r="V66" s="1462"/>
    </row>
    <row r="67" spans="1:22" s="519" customFormat="1" ht="39" customHeight="1">
      <c r="A67" s="1480"/>
      <c r="B67" s="618" t="s">
        <v>72</v>
      </c>
      <c r="C67" s="1523" t="str">
        <f>'Result Entry'!$DP$3</f>
        <v>S.U.P.W.</v>
      </c>
      <c r="D67" s="1524"/>
      <c r="E67" s="1524"/>
      <c r="F67" s="1525"/>
      <c r="G67" s="1526" t="str">
        <f>IF(OR($H42="TC",$H42="Nso",$H42=0),"--",VLOOKUP($A39,'Result Entry'!$B$9:$FZ$108,177,0))</f>
        <v>48/100</v>
      </c>
      <c r="H67" s="1525"/>
      <c r="I67" s="619" t="str">
        <f>IF(OR($H42="TC",$H42="Nso",$H42=0),"--",VLOOKUP($A39,'Result Entry'!$B$9:$FZ$108,124,0))</f>
        <v>C</v>
      </c>
      <c r="J67" s="1577"/>
      <c r="K67" s="1578"/>
      <c r="L67" s="1578"/>
      <c r="M67" s="1578"/>
      <c r="N67" s="1578"/>
      <c r="O67" s="1578"/>
      <c r="P67" s="1579"/>
      <c r="Q67" s="987"/>
      <c r="R67" s="1462"/>
      <c r="S67" s="1478"/>
      <c r="T67" s="1478"/>
      <c r="U67" s="1478"/>
      <c r="V67" s="1462"/>
    </row>
    <row r="68" spans="1:22" s="519" customFormat="1" ht="39" customHeight="1">
      <c r="A68" s="1480"/>
      <c r="B68" s="618" t="s">
        <v>72</v>
      </c>
      <c r="C68" s="1523" t="str">
        <f>'Result Entry'!$DV$3</f>
        <v>Art Education</v>
      </c>
      <c r="D68" s="1524"/>
      <c r="E68" s="1524"/>
      <c r="F68" s="1525"/>
      <c r="G68" s="1526" t="str">
        <f>IF(OR($H42="TC",$H42="Nso",$H42=0),"--",VLOOKUP($A39,'Result Entry'!$B$9:$FZ$108,181,0))</f>
        <v>65/100</v>
      </c>
      <c r="H68" s="1525"/>
      <c r="I68" s="619" t="str">
        <f>IF(OR($H42="TC",$H42="Nso",$H42=0),"--",VLOOKUP($A39,'Result Entry'!$B$9:$FZ$108,130,0))</f>
        <v>B</v>
      </c>
      <c r="J68" s="1527" t="s">
        <v>228</v>
      </c>
      <c r="K68" s="1528"/>
      <c r="L68" s="1528"/>
      <c r="M68" s="1529"/>
      <c r="N68" s="1529"/>
      <c r="O68" s="1529"/>
      <c r="P68" s="1530"/>
      <c r="Q68" s="987"/>
      <c r="R68" s="1462"/>
      <c r="S68" s="1478"/>
      <c r="T68" s="1478"/>
      <c r="U68" s="1478"/>
      <c r="V68" s="1462"/>
    </row>
    <row r="69" spans="1:22" s="519" customFormat="1" ht="39" customHeight="1" thickBot="1">
      <c r="A69" s="1480"/>
      <c r="B69" s="618" t="s">
        <v>72</v>
      </c>
      <c r="C69" s="1531" t="str">
        <f>'Result Entry'!$EB$3</f>
        <v>H &amp; C RAJ</v>
      </c>
      <c r="D69" s="1532"/>
      <c r="E69" s="1532"/>
      <c r="F69" s="1533"/>
      <c r="G69" s="1534" t="str">
        <f>IF(OR($H42="TC",$H42="Nso",$H42=0),"--",VLOOKUP($A39,'Result Entry'!$B$9:$GY$108,185,0))</f>
        <v>53/200</v>
      </c>
      <c r="H69" s="1535"/>
      <c r="I69" s="620" t="str">
        <f>IF(OR($H42="TC",$H42="Nso",$H42=0),"--",VLOOKUP($A39,'Result Entry'!$B$9:$GAY$108,140,0))</f>
        <v/>
      </c>
      <c r="J69" s="1527" t="s">
        <v>229</v>
      </c>
      <c r="K69" s="1528"/>
      <c r="L69" s="1528"/>
      <c r="M69" s="1529"/>
      <c r="N69" s="1529"/>
      <c r="O69" s="1529"/>
      <c r="P69" s="1530"/>
      <c r="Q69" s="987"/>
      <c r="R69" s="1462"/>
      <c r="S69" s="1478"/>
      <c r="T69" s="1478"/>
      <c r="U69" s="1478"/>
      <c r="V69" s="1462"/>
    </row>
    <row r="70" spans="1:22" s="515" customFormat="1" ht="39" customHeight="1">
      <c r="A70" s="1480"/>
      <c r="B70" s="623" t="s">
        <v>72</v>
      </c>
      <c r="C70" s="1536" t="s">
        <v>180</v>
      </c>
      <c r="D70" s="1537"/>
      <c r="E70" s="1537"/>
      <c r="F70" s="1538"/>
      <c r="G70" s="1545" t="s">
        <v>181</v>
      </c>
      <c r="H70" s="1546"/>
      <c r="I70" s="621" t="s">
        <v>31</v>
      </c>
      <c r="J70" s="1547" t="s">
        <v>230</v>
      </c>
      <c r="K70" s="1528"/>
      <c r="L70" s="1528"/>
      <c r="M70" s="1529"/>
      <c r="N70" s="1529"/>
      <c r="O70" s="1529"/>
      <c r="P70" s="1530"/>
      <c r="Q70" s="987"/>
      <c r="R70" s="1462"/>
      <c r="S70" s="1478"/>
      <c r="T70" s="1478"/>
      <c r="U70" s="1478"/>
      <c r="V70" s="1462"/>
    </row>
    <row r="71" spans="1:22" s="515" customFormat="1" ht="39" customHeight="1">
      <c r="A71" s="1480"/>
      <c r="B71" s="623" t="s">
        <v>72</v>
      </c>
      <c r="C71" s="1539"/>
      <c r="D71" s="1540"/>
      <c r="E71" s="1540"/>
      <c r="F71" s="1541"/>
      <c r="G71" s="1548" t="s">
        <v>231</v>
      </c>
      <c r="H71" s="1549"/>
      <c r="I71" s="622" t="s">
        <v>64</v>
      </c>
      <c r="J71" s="1550" t="s">
        <v>69</v>
      </c>
      <c r="K71" s="1551"/>
      <c r="L71" s="1551"/>
      <c r="M71" s="1551"/>
      <c r="N71" s="1551"/>
      <c r="O71" s="1551"/>
      <c r="P71" s="1552"/>
      <c r="Q71" s="987"/>
      <c r="R71" s="1462"/>
      <c r="S71" s="1478"/>
      <c r="T71" s="1478"/>
      <c r="U71" s="1478"/>
      <c r="V71" s="1462"/>
    </row>
    <row r="72" spans="1:22" s="515" customFormat="1" ht="39" customHeight="1">
      <c r="A72" s="1480"/>
      <c r="B72" s="623" t="s">
        <v>72</v>
      </c>
      <c r="C72" s="1539"/>
      <c r="D72" s="1540"/>
      <c r="E72" s="1540"/>
      <c r="F72" s="1541"/>
      <c r="G72" s="1548" t="s">
        <v>232</v>
      </c>
      <c r="H72" s="1549"/>
      <c r="I72" s="622" t="s">
        <v>65</v>
      </c>
      <c r="J72" s="1553"/>
      <c r="K72" s="1554"/>
      <c r="L72" s="1554"/>
      <c r="M72" s="1554"/>
      <c r="N72" s="1554"/>
      <c r="O72" s="1554"/>
      <c r="P72" s="1555"/>
      <c r="Q72" s="987"/>
      <c r="R72" s="1462"/>
      <c r="S72" s="1478"/>
      <c r="T72" s="1478"/>
      <c r="U72" s="1478"/>
      <c r="V72" s="1462"/>
    </row>
    <row r="73" spans="1:22" s="515" customFormat="1" ht="39" customHeight="1">
      <c r="A73" s="1480"/>
      <c r="B73" s="623" t="s">
        <v>72</v>
      </c>
      <c r="C73" s="1539"/>
      <c r="D73" s="1540"/>
      <c r="E73" s="1540"/>
      <c r="F73" s="1541"/>
      <c r="G73" s="1548" t="s">
        <v>233</v>
      </c>
      <c r="H73" s="1549"/>
      <c r="I73" s="622" t="s">
        <v>67</v>
      </c>
      <c r="J73" s="1553"/>
      <c r="K73" s="1554"/>
      <c r="L73" s="1554"/>
      <c r="M73" s="1554"/>
      <c r="N73" s="1554"/>
      <c r="O73" s="1554"/>
      <c r="P73" s="1555"/>
      <c r="Q73" s="987"/>
      <c r="R73" s="1462"/>
      <c r="S73" s="1478"/>
      <c r="T73" s="1478"/>
      <c r="U73" s="1478"/>
      <c r="V73" s="1462"/>
    </row>
    <row r="74" spans="1:22" s="515" customFormat="1" ht="39" customHeight="1">
      <c r="A74" s="1480"/>
      <c r="B74" s="623" t="s">
        <v>72</v>
      </c>
      <c r="C74" s="1539"/>
      <c r="D74" s="1540"/>
      <c r="E74" s="1540"/>
      <c r="F74" s="1541"/>
      <c r="G74" s="1548" t="s">
        <v>234</v>
      </c>
      <c r="H74" s="1549"/>
      <c r="I74" s="622" t="s">
        <v>66</v>
      </c>
      <c r="J74" s="1556" t="s">
        <v>85</v>
      </c>
      <c r="K74" s="1557"/>
      <c r="L74" s="1557"/>
      <c r="M74" s="1557"/>
      <c r="N74" s="1557"/>
      <c r="O74" s="1557"/>
      <c r="P74" s="1558"/>
      <c r="Q74" s="987"/>
      <c r="R74" s="1462"/>
      <c r="S74" s="1478"/>
      <c r="T74" s="1478"/>
      <c r="U74" s="1478"/>
      <c r="V74" s="1462"/>
    </row>
    <row r="75" spans="1:22" s="515" customFormat="1" ht="39" customHeight="1" thickBot="1">
      <c r="A75" s="1480"/>
      <c r="B75" s="624" t="s">
        <v>72</v>
      </c>
      <c r="C75" s="1542"/>
      <c r="D75" s="1543"/>
      <c r="E75" s="1543"/>
      <c r="F75" s="1544"/>
      <c r="G75" s="1562"/>
      <c r="H75" s="1563"/>
      <c r="I75" s="1564"/>
      <c r="J75" s="1559"/>
      <c r="K75" s="1560"/>
      <c r="L75" s="1560"/>
      <c r="M75" s="1560"/>
      <c r="N75" s="1560"/>
      <c r="O75" s="1560"/>
      <c r="P75" s="1561"/>
      <c r="Q75" s="987"/>
      <c r="R75" s="1462"/>
      <c r="S75" s="1478"/>
      <c r="T75" s="1478"/>
      <c r="U75" s="1478"/>
      <c r="V75" s="1462"/>
    </row>
    <row r="76" spans="1:22" ht="30.75" customHeight="1">
      <c r="A76" s="1402"/>
      <c r="B76" s="1402"/>
      <c r="C76" s="1402"/>
      <c r="D76" s="1402"/>
      <c r="E76" s="1402"/>
      <c r="F76" s="1402"/>
      <c r="G76" s="1402"/>
      <c r="H76" s="1402"/>
      <c r="I76" s="1402"/>
      <c r="J76" s="1402"/>
      <c r="K76" s="1402"/>
      <c r="L76" s="1402"/>
      <c r="M76" s="1402"/>
      <c r="N76" s="1402"/>
      <c r="O76" s="1402"/>
      <c r="P76" s="1402"/>
      <c r="Q76" s="1402"/>
      <c r="R76" s="1462"/>
      <c r="S76" s="1478"/>
      <c r="T76" s="1478"/>
      <c r="U76" s="1478"/>
      <c r="V76" s="1462"/>
    </row>
    <row r="77" spans="1:22" s="627" customFormat="1" ht="21" customHeight="1" thickBot="1">
      <c r="A77" s="600">
        <f>IF(A39=0,0,A39+1)</f>
        <v>3</v>
      </c>
      <c r="B77" s="1479" t="s">
        <v>51</v>
      </c>
      <c r="C77" s="1479"/>
      <c r="D77" s="1479"/>
      <c r="E77" s="1479"/>
      <c r="F77" s="1479"/>
      <c r="G77" s="1479"/>
      <c r="H77" s="1479"/>
      <c r="I77" s="1479"/>
      <c r="J77" s="1479"/>
      <c r="K77" s="1479"/>
      <c r="L77" s="1479"/>
      <c r="M77" s="1479"/>
      <c r="N77" s="1479"/>
      <c r="O77" s="1479"/>
      <c r="P77" s="1479"/>
      <c r="Q77" s="987" t="s">
        <v>173</v>
      </c>
      <c r="R77" s="1462"/>
      <c r="S77" s="1478"/>
      <c r="T77" s="1478"/>
      <c r="U77" s="1478"/>
      <c r="V77" s="1462"/>
    </row>
    <row r="78" spans="1:22" s="100" customFormat="1" ht="42.75" customHeight="1">
      <c r="A78" s="1480">
        <v>108</v>
      </c>
      <c r="B78" s="1481" t="e">
        <f>logo</f>
        <v>#REF!</v>
      </c>
      <c r="C78" s="1482"/>
      <c r="D78" s="1485" t="str">
        <f>Master!$E$8</f>
        <v xml:space="preserve">Govt. Sr. Secondary School </v>
      </c>
      <c r="E78" s="1486"/>
      <c r="F78" s="1486"/>
      <c r="G78" s="1486"/>
      <c r="H78" s="1486"/>
      <c r="I78" s="1486"/>
      <c r="J78" s="1486"/>
      <c r="K78" s="1486"/>
      <c r="L78" s="1486"/>
      <c r="M78" s="1486"/>
      <c r="N78" s="1486"/>
      <c r="O78" s="1486"/>
      <c r="P78" s="1487"/>
      <c r="Q78" s="987"/>
      <c r="R78" s="1462"/>
      <c r="S78" s="1478"/>
      <c r="T78" s="1478"/>
      <c r="U78" s="1478"/>
      <c r="V78" s="1462"/>
    </row>
    <row r="79" spans="1:22" s="100" customFormat="1" ht="35.25" customHeight="1" thickBot="1">
      <c r="A79" s="1480"/>
      <c r="B79" s="1483"/>
      <c r="C79" s="1484"/>
      <c r="D79" s="1484" t="str">
        <f>Master!$E$11</f>
        <v>P.S.-Bapini (Jodhpur)</v>
      </c>
      <c r="E79" s="1484"/>
      <c r="F79" s="1484"/>
      <c r="G79" s="1484"/>
      <c r="H79" s="1484"/>
      <c r="I79" s="1484"/>
      <c r="J79" s="1484"/>
      <c r="K79" s="1484"/>
      <c r="L79" s="1484"/>
      <c r="M79" s="1484"/>
      <c r="N79" s="1484"/>
      <c r="O79" s="1484"/>
      <c r="P79" s="1488"/>
      <c r="Q79" s="987"/>
      <c r="R79" s="1462"/>
      <c r="S79" s="1478"/>
      <c r="T79" s="1478"/>
      <c r="U79" s="1478"/>
      <c r="V79" s="1462"/>
    </row>
    <row r="80" spans="1:22" s="515" customFormat="1" ht="39" customHeight="1">
      <c r="A80" s="1480"/>
      <c r="B80" s="601"/>
      <c r="C80" s="1489" t="s">
        <v>167</v>
      </c>
      <c r="D80" s="1490"/>
      <c r="E80" s="1490"/>
      <c r="F80" s="1493" t="s">
        <v>144</v>
      </c>
      <c r="G80" s="1494"/>
      <c r="H80" s="1499">
        <f>IF(OR(A77="",A77=0),0,VLOOKUP($A77,'Result Entry'!$B$9:$K$108,6))</f>
        <v>0</v>
      </c>
      <c r="I80" s="1500"/>
      <c r="J80" s="1503" t="s">
        <v>70</v>
      </c>
      <c r="K80" s="1504"/>
      <c r="L80" s="1504"/>
      <c r="M80" s="1504"/>
      <c r="N80" s="1504"/>
      <c r="O80" s="1505">
        <f>Master!$E$14</f>
        <v>8151106901</v>
      </c>
      <c r="P80" s="1506"/>
      <c r="Q80" s="987"/>
      <c r="R80" s="1462"/>
      <c r="S80" s="1478"/>
      <c r="T80" s="1478"/>
      <c r="U80" s="1478"/>
      <c r="V80" s="1462"/>
    </row>
    <row r="81" spans="1:23" s="515" customFormat="1" ht="39" customHeight="1">
      <c r="A81" s="1480"/>
      <c r="B81" s="602"/>
      <c r="C81" s="1489"/>
      <c r="D81" s="1490"/>
      <c r="E81" s="1490"/>
      <c r="F81" s="1495"/>
      <c r="G81" s="1496"/>
      <c r="H81" s="1499"/>
      <c r="I81" s="1500"/>
      <c r="J81" s="1507" t="s">
        <v>68</v>
      </c>
      <c r="K81" s="1508"/>
      <c r="L81" s="1508"/>
      <c r="M81" s="1508"/>
      <c r="N81" s="1508"/>
      <c r="O81" s="1508"/>
      <c r="P81" s="1509"/>
      <c r="Q81" s="987"/>
      <c r="R81" s="1462"/>
      <c r="S81" s="1478"/>
      <c r="T81" s="1478"/>
      <c r="U81" s="1478"/>
      <c r="V81" s="1462"/>
    </row>
    <row r="82" spans="1:23" s="515" customFormat="1" ht="39" customHeight="1" thickBot="1">
      <c r="A82" s="1480"/>
      <c r="B82" s="602"/>
      <c r="C82" s="1491"/>
      <c r="D82" s="1492"/>
      <c r="E82" s="1492"/>
      <c r="F82" s="1497"/>
      <c r="G82" s="1498"/>
      <c r="H82" s="1501"/>
      <c r="I82" s="1502"/>
      <c r="J82" s="1510" t="str">
        <f>CONCATENATE("Session:-","  ",Master!$E$6)</f>
        <v>Session:-  2022-23</v>
      </c>
      <c r="K82" s="1511"/>
      <c r="L82" s="1511"/>
      <c r="M82" s="1511"/>
      <c r="N82" s="1511"/>
      <c r="O82" s="1511"/>
      <c r="P82" s="1512"/>
      <c r="Q82" s="987"/>
      <c r="R82" s="1462"/>
      <c r="S82" s="1478"/>
      <c r="T82" s="1478"/>
      <c r="U82" s="1478"/>
      <c r="V82" s="1462"/>
      <c r="W82" s="527"/>
    </row>
    <row r="83" spans="1:23" s="515" customFormat="1" ht="39" customHeight="1">
      <c r="A83" s="1480"/>
      <c r="B83" s="623" t="s">
        <v>72</v>
      </c>
      <c r="C83" s="1513" t="s">
        <v>20</v>
      </c>
      <c r="D83" s="1514"/>
      <c r="E83" s="1514"/>
      <c r="F83" s="1514"/>
      <c r="G83" s="1515"/>
      <c r="H83" s="632" t="s">
        <v>166</v>
      </c>
      <c r="I83" s="1516" t="str">
        <f>IF($H80=0,"--",VLOOKUP($A77,'Result Entry'!$B$9:$EW$108,4,0))</f>
        <v>--</v>
      </c>
      <c r="J83" s="1516"/>
      <c r="K83" s="1516"/>
      <c r="L83" s="1516"/>
      <c r="M83" s="1516"/>
      <c r="N83" s="1516"/>
      <c r="O83" s="1516"/>
      <c r="P83" s="1517"/>
      <c r="Q83" s="987"/>
      <c r="R83" s="1462"/>
      <c r="S83" s="1478"/>
      <c r="T83" s="1478"/>
      <c r="U83" s="1478"/>
      <c r="V83" s="1462"/>
    </row>
    <row r="84" spans="1:23" s="515" customFormat="1" ht="39" customHeight="1">
      <c r="A84" s="1480"/>
      <c r="B84" s="623" t="s">
        <v>72</v>
      </c>
      <c r="C84" s="1518" t="s">
        <v>22</v>
      </c>
      <c r="D84" s="1519"/>
      <c r="E84" s="1519"/>
      <c r="F84" s="1519"/>
      <c r="G84" s="1520"/>
      <c r="H84" s="633" t="s">
        <v>166</v>
      </c>
      <c r="I84" s="1521" t="str">
        <f>IF($H80=0,"--",VLOOKUP($A77,'Result Entry'!$B$9:$EW$108,7,0))</f>
        <v>--</v>
      </c>
      <c r="J84" s="1521"/>
      <c r="K84" s="1521"/>
      <c r="L84" s="1521"/>
      <c r="M84" s="1521"/>
      <c r="N84" s="1521"/>
      <c r="O84" s="1521"/>
      <c r="P84" s="1522"/>
      <c r="Q84" s="987"/>
      <c r="R84" s="1462"/>
      <c r="S84" s="1478"/>
      <c r="T84" s="1478"/>
      <c r="U84" s="1478"/>
      <c r="V84" s="1462"/>
    </row>
    <row r="85" spans="1:23" s="515" customFormat="1" ht="39" customHeight="1">
      <c r="A85" s="1480"/>
      <c r="B85" s="623" t="s">
        <v>72</v>
      </c>
      <c r="C85" s="1518" t="s">
        <v>23</v>
      </c>
      <c r="D85" s="1519"/>
      <c r="E85" s="1519"/>
      <c r="F85" s="1519"/>
      <c r="G85" s="1520"/>
      <c r="H85" s="633" t="s">
        <v>166</v>
      </c>
      <c r="I85" s="1521" t="str">
        <f>IF($H80=0,"--",VLOOKUP($A77,'Result Entry'!$B$9:$EW$108,8,0))</f>
        <v>--</v>
      </c>
      <c r="J85" s="1521"/>
      <c r="K85" s="1521"/>
      <c r="L85" s="1521"/>
      <c r="M85" s="1521"/>
      <c r="N85" s="1521"/>
      <c r="O85" s="1521"/>
      <c r="P85" s="1522"/>
      <c r="Q85" s="987"/>
      <c r="R85" s="1462"/>
      <c r="S85" s="1478"/>
      <c r="T85" s="1478"/>
      <c r="U85" s="1478"/>
      <c r="V85" s="1462"/>
    </row>
    <row r="86" spans="1:23" s="515" customFormat="1" ht="39" customHeight="1">
      <c r="A86" s="1480"/>
      <c r="B86" s="623" t="s">
        <v>72</v>
      </c>
      <c r="C86" s="1518" t="s">
        <v>53</v>
      </c>
      <c r="D86" s="1519"/>
      <c r="E86" s="1519"/>
      <c r="F86" s="1519"/>
      <c r="G86" s="1520"/>
      <c r="H86" s="633" t="s">
        <v>166</v>
      </c>
      <c r="I86" s="1521" t="str">
        <f>IF($H80=0,"--",VLOOKUP($A77,'Result Entry'!$B$9:$EW$108,9,0))</f>
        <v>--</v>
      </c>
      <c r="J86" s="1521"/>
      <c r="K86" s="1521"/>
      <c r="L86" s="1521"/>
      <c r="M86" s="1521"/>
      <c r="N86" s="1521"/>
      <c r="O86" s="1521"/>
      <c r="P86" s="1522"/>
      <c r="Q86" s="987"/>
      <c r="R86" s="1462"/>
      <c r="S86" s="1478"/>
      <c r="T86" s="1478"/>
      <c r="U86" s="1478"/>
      <c r="V86" s="1462"/>
    </row>
    <row r="87" spans="1:23" s="515" customFormat="1" ht="39" customHeight="1">
      <c r="A87" s="1480"/>
      <c r="B87" s="623" t="s">
        <v>72</v>
      </c>
      <c r="C87" s="1518" t="s">
        <v>54</v>
      </c>
      <c r="D87" s="1519"/>
      <c r="E87" s="1519"/>
      <c r="F87" s="1519"/>
      <c r="G87" s="1520"/>
      <c r="H87" s="633" t="s">
        <v>166</v>
      </c>
      <c r="I87" s="1643" t="str">
        <f>IF($H80=0,"--",IF('Result Entry'!$J$4=0,'Result Entry'!$G$4,CONCATENATE('Result Entry'!$G$4,'Result Entry'!$J$4)))</f>
        <v>--</v>
      </c>
      <c r="J87" s="1521"/>
      <c r="K87" s="1521"/>
      <c r="L87" s="1521"/>
      <c r="M87" s="1521"/>
      <c r="N87" s="1521"/>
      <c r="O87" s="1521"/>
      <c r="P87" s="1522"/>
      <c r="Q87" s="987"/>
      <c r="R87" s="1462"/>
      <c r="S87" s="1478"/>
      <c r="T87" s="1478"/>
      <c r="U87" s="1478"/>
      <c r="V87" s="1462"/>
    </row>
    <row r="88" spans="1:23" s="515" customFormat="1" ht="39" customHeight="1" thickBot="1">
      <c r="A88" s="1480"/>
      <c r="B88" s="623" t="s">
        <v>72</v>
      </c>
      <c r="C88" s="1644" t="s">
        <v>25</v>
      </c>
      <c r="D88" s="1645"/>
      <c r="E88" s="1645"/>
      <c r="F88" s="1645"/>
      <c r="G88" s="1646"/>
      <c r="H88" s="634" t="s">
        <v>166</v>
      </c>
      <c r="I88" s="1647" t="str">
        <f>IF($H80=0,"--",VLOOKUP($A77,'Result Entry'!$B$9:$EW$108,10,0))</f>
        <v>--</v>
      </c>
      <c r="J88" s="1647"/>
      <c r="K88" s="1647"/>
      <c r="L88" s="1647"/>
      <c r="M88" s="1647"/>
      <c r="N88" s="1647"/>
      <c r="O88" s="1647"/>
      <c r="P88" s="1648"/>
      <c r="Q88" s="987"/>
      <c r="R88" s="1462"/>
      <c r="S88" s="1478"/>
      <c r="T88" s="1478"/>
      <c r="U88" s="1478"/>
      <c r="V88" s="1462"/>
    </row>
    <row r="89" spans="1:23" s="515" customFormat="1" ht="39" customHeight="1">
      <c r="A89" s="1480"/>
      <c r="B89" s="618" t="s">
        <v>72</v>
      </c>
      <c r="C89" s="1649" t="s">
        <v>55</v>
      </c>
      <c r="D89" s="1650"/>
      <c r="E89" s="1653" t="s">
        <v>75</v>
      </c>
      <c r="F89" s="1653" t="s">
        <v>76</v>
      </c>
      <c r="G89" s="1653" t="s">
        <v>208</v>
      </c>
      <c r="H89" s="1655" t="s">
        <v>258</v>
      </c>
      <c r="I89" s="1657" t="s">
        <v>56</v>
      </c>
      <c r="J89" s="1659" t="s">
        <v>209</v>
      </c>
      <c r="K89" s="1660"/>
      <c r="L89" s="1663" t="s">
        <v>89</v>
      </c>
      <c r="M89" s="1663"/>
      <c r="N89" s="1657"/>
      <c r="O89" s="1665" t="s">
        <v>83</v>
      </c>
      <c r="P89" s="1667" t="s">
        <v>182</v>
      </c>
      <c r="Q89" s="987"/>
      <c r="R89" s="1462"/>
      <c r="S89" s="1478"/>
      <c r="T89" s="1478"/>
      <c r="U89" s="1478"/>
      <c r="V89" s="1462"/>
    </row>
    <row r="90" spans="1:23" s="515" customFormat="1" ht="39" customHeight="1">
      <c r="A90" s="1480"/>
      <c r="B90" s="618" t="s">
        <v>72</v>
      </c>
      <c r="C90" s="1651"/>
      <c r="D90" s="1652"/>
      <c r="E90" s="1654"/>
      <c r="F90" s="1654"/>
      <c r="G90" s="1654"/>
      <c r="H90" s="1656"/>
      <c r="I90" s="1658"/>
      <c r="J90" s="1661"/>
      <c r="K90" s="1662"/>
      <c r="L90" s="1664"/>
      <c r="M90" s="1664"/>
      <c r="N90" s="1658"/>
      <c r="O90" s="1666"/>
      <c r="P90" s="1668"/>
      <c r="Q90" s="987"/>
      <c r="R90" s="1462"/>
      <c r="S90" s="1478"/>
      <c r="T90" s="1478"/>
      <c r="U90" s="1478"/>
      <c r="V90" s="1462"/>
    </row>
    <row r="91" spans="1:23" s="515" customFormat="1" ht="39" customHeight="1" thickBot="1">
      <c r="A91" s="1480"/>
      <c r="B91" s="618" t="s">
        <v>72</v>
      </c>
      <c r="C91" s="1670" t="s">
        <v>57</v>
      </c>
      <c r="D91" s="1671"/>
      <c r="E91" s="603">
        <f>'Result Entry'!$L$7</f>
        <v>10</v>
      </c>
      <c r="F91" s="603">
        <f>'Result Entry'!$M$7</f>
        <v>10</v>
      </c>
      <c r="G91" s="603">
        <f>'Result Entry'!$N$7</f>
        <v>10</v>
      </c>
      <c r="H91" s="604">
        <f>SUM(E91:G91)</f>
        <v>30</v>
      </c>
      <c r="I91" s="631">
        <f>'Result Entry'!$P$7</f>
        <v>70</v>
      </c>
      <c r="J91" s="1622">
        <f>SUM(H91,I91)</f>
        <v>100</v>
      </c>
      <c r="K91" s="1624"/>
      <c r="L91" s="1672">
        <f>'Result Entry'!$R$7</f>
        <v>100</v>
      </c>
      <c r="M91" s="1672"/>
      <c r="N91" s="1673"/>
      <c r="O91" s="629">
        <f>SUM(J91,L91)</f>
        <v>200</v>
      </c>
      <c r="P91" s="1669"/>
      <c r="Q91" s="987"/>
      <c r="R91" s="1462"/>
      <c r="S91" s="1478"/>
      <c r="T91" s="1478"/>
      <c r="U91" s="1478"/>
      <c r="V91" s="1462"/>
    </row>
    <row r="92" spans="1:23" s="515" customFormat="1" ht="39" customHeight="1">
      <c r="A92" s="1480"/>
      <c r="B92" s="618" t="s">
        <v>72</v>
      </c>
      <c r="C92" s="1638" t="str">
        <f>'Result Entry'!$L$3</f>
        <v>HINDI</v>
      </c>
      <c r="D92" s="1639"/>
      <c r="E92" s="607" t="str">
        <f>IF(OR($H80="TC",$H80="Nso",$H80=0),"--",VLOOKUP($A77,'Result Entry'!$B$9:$EW$108,11,0))</f>
        <v>--</v>
      </c>
      <c r="F92" s="607" t="str">
        <f>IF(OR($H80="TC",$H80="Nso",$H80=0),"--",VLOOKUP($A77,'Result Entry'!$B$9:$EW$108,12,0))</f>
        <v>--</v>
      </c>
      <c r="G92" s="607" t="str">
        <f>IF(OR($H80="TC",$H80="Nso",$H80=0),"--",VLOOKUP($A77,'Result Entry'!$B$9:$EW$108,13,0))</f>
        <v>--</v>
      </c>
      <c r="H92" s="608">
        <f t="shared" ref="H92:H97" si="6">SUM(E92:G92)</f>
        <v>0</v>
      </c>
      <c r="I92" s="609" t="str">
        <f>IF(OR($H80="TC",$H80="Nso",$H80=0),"--",VLOOKUP($A77,'Result Entry'!$B$9:$EW$108,15,0))</f>
        <v>--</v>
      </c>
      <c r="J92" s="1640">
        <f>SUM(H92,I92)</f>
        <v>0</v>
      </c>
      <c r="K92" s="1641"/>
      <c r="L92" s="1642" t="str">
        <f>IF(OR($H80="TC",$H80="Nso",$H80=0),"--",VLOOKUP($A77,'Result Entry'!$B$9:$EW$108,17,0))</f>
        <v>--</v>
      </c>
      <c r="M92" s="1642"/>
      <c r="N92" s="1586"/>
      <c r="O92" s="610">
        <f>SUM(J92,L92)</f>
        <v>0</v>
      </c>
      <c r="P92" s="611" t="str">
        <f>IF(OR($H80="TC",$H80="Nso",$H80=0),"--",VLOOKUP($A77,'Result Sheet 9'!$B$7:$CD$106,21,0))</f>
        <v>--</v>
      </c>
      <c r="Q92" s="987"/>
      <c r="R92" s="1462"/>
      <c r="S92" s="1478"/>
      <c r="T92" s="1478"/>
      <c r="U92" s="1478"/>
      <c r="V92" s="1462"/>
    </row>
    <row r="93" spans="1:23" s="515" customFormat="1" ht="39" customHeight="1">
      <c r="A93" s="1480"/>
      <c r="B93" s="618" t="s">
        <v>72</v>
      </c>
      <c r="C93" s="1627" t="str">
        <f>'Result Entry'!$X$3</f>
        <v>ENGLISH</v>
      </c>
      <c r="D93" s="1628"/>
      <c r="E93" s="607" t="str">
        <f>IF(OR($H80="TC",$H80="Nso",$H80=0),"--",VLOOKUP($A77,'Result Entry'!$B$9:$EW$108,23,0))</f>
        <v>--</v>
      </c>
      <c r="F93" s="607" t="str">
        <f>IF(OR($H80="TC",$H80="Nso",$H80=0),"--",VLOOKUP($A77,'Result Entry'!$B$9:$EW$108,24,0))</f>
        <v>--</v>
      </c>
      <c r="G93" s="607" t="str">
        <f>IF(OR($H80="TC",$H80="Nso",$H80=0),"--",VLOOKUP($A77,'Result Entry'!$B$9:$EW$108,25,0))</f>
        <v>--</v>
      </c>
      <c r="H93" s="612">
        <f t="shared" si="6"/>
        <v>0</v>
      </c>
      <c r="I93" s="630" t="str">
        <f>IF(OR($H80="TC",$H80="Nso",$H80=0),"--",VLOOKUP($A77,'Result Entry'!$B$9:$EW$108,27,0))</f>
        <v>--</v>
      </c>
      <c r="J93" s="1629">
        <f t="shared" ref="J93:J97" si="7">SUM(H93,I93)</f>
        <v>0</v>
      </c>
      <c r="K93" s="1630"/>
      <c r="L93" s="1631" t="str">
        <f>IF(OR($H80="TC",$H80="Nso",$H80=0),"--",VLOOKUP($A77,'Result Entry'!$B$9:$EW$108,29,0))</f>
        <v>--</v>
      </c>
      <c r="M93" s="1631"/>
      <c r="N93" s="1632"/>
      <c r="O93" s="610">
        <f t="shared" ref="O93:O97" si="8">SUM(J93,L93)</f>
        <v>0</v>
      </c>
      <c r="P93" s="611" t="str">
        <f>IF(OR($H80="TC",$H80="Nso",$H80=0),"--",VLOOKUP($A77,'Result Sheet 9'!$B$7:$CD$106,33,0))</f>
        <v>--</v>
      </c>
      <c r="Q93" s="987"/>
      <c r="R93" s="1462"/>
      <c r="S93" s="1478"/>
      <c r="T93" s="1478"/>
      <c r="U93" s="1478"/>
      <c r="V93" s="1462"/>
    </row>
    <row r="94" spans="1:23" s="515" customFormat="1" ht="39" customHeight="1">
      <c r="A94" s="1480"/>
      <c r="B94" s="618" t="s">
        <v>72</v>
      </c>
      <c r="C94" s="1627" t="str">
        <f>'Result Entry'!$AJ$3</f>
        <v>SANSKRIT</v>
      </c>
      <c r="D94" s="1628"/>
      <c r="E94" s="607" t="str">
        <f>IF(OR($H80="TC",$H80="Nso",$H80=0),"--",VLOOKUP($A77,'Result Entry'!$B$9:$EW$108,35,0))</f>
        <v>--</v>
      </c>
      <c r="F94" s="607" t="str">
        <f>IF(OR($H80="TC",$H80="Nso",$H80=0),"--",VLOOKUP($A77,'Result Entry'!$B$9:$EW$108,36,0))</f>
        <v>--</v>
      </c>
      <c r="G94" s="607" t="str">
        <f>IF(OR($H80="TC",$H80="Nso",$H80=0),"--",VLOOKUP($A77,'Result Entry'!$B$9:$EW$108,37,0))</f>
        <v>--</v>
      </c>
      <c r="H94" s="612">
        <f t="shared" si="6"/>
        <v>0</v>
      </c>
      <c r="I94" s="630" t="str">
        <f>IF(OR($H80="TC",$H80="Nso",$H80=0),"--",VLOOKUP($A77,'Result Entry'!$B$9:$EW$108,39,0))</f>
        <v>--</v>
      </c>
      <c r="J94" s="1629">
        <f t="shared" si="7"/>
        <v>0</v>
      </c>
      <c r="K94" s="1630"/>
      <c r="L94" s="1631" t="str">
        <f>IF(OR($H80="TC",$H80="Nso",$H80=0),"--",VLOOKUP($A77,'Result Entry'!$B$9:$EW$108,41,0))</f>
        <v>--</v>
      </c>
      <c r="M94" s="1631"/>
      <c r="N94" s="1632"/>
      <c r="O94" s="610">
        <f t="shared" si="8"/>
        <v>0</v>
      </c>
      <c r="P94" s="611" t="str">
        <f>IF(OR($H80="TC",$H80="Nso",$H80=0),"--",VLOOKUP($A77,'Result Sheet 9'!$B$7:$CD$106,45,0))</f>
        <v>--</v>
      </c>
      <c r="Q94" s="987"/>
      <c r="R94" s="1462"/>
      <c r="S94" s="1478"/>
      <c r="T94" s="1478"/>
      <c r="U94" s="1478"/>
      <c r="V94" s="1462"/>
    </row>
    <row r="95" spans="1:23" s="515" customFormat="1" ht="39" customHeight="1">
      <c r="A95" s="1480"/>
      <c r="B95" s="618" t="s">
        <v>72</v>
      </c>
      <c r="C95" s="1627" t="str">
        <f>'Result Entry'!$AV$3</f>
        <v>SCIENCE</v>
      </c>
      <c r="D95" s="1628"/>
      <c r="E95" s="607" t="str">
        <f>IF(OR($H80="TC",$H80="Nso",$H80=0),"--",VLOOKUP($A77,'Result Entry'!$B$9:$EW$108,47,0))</f>
        <v>--</v>
      </c>
      <c r="F95" s="607" t="str">
        <f>IF(OR($H80="TC",$H80="Nso",$H80=0),"--",VLOOKUP($A77,'Result Entry'!$B$9:$EW$108,48,0))</f>
        <v>--</v>
      </c>
      <c r="G95" s="607" t="str">
        <f>IF(OR($H80="TC",$H80="Nso",$H80=0),"--",VLOOKUP($A77,'Result Entry'!$B$9:$EW$108,49,0))</f>
        <v>--</v>
      </c>
      <c r="H95" s="612">
        <f t="shared" si="6"/>
        <v>0</v>
      </c>
      <c r="I95" s="630" t="str">
        <f>IF(OR($H80="TC",$H80="Nso",$H80=0),"--",VLOOKUP($A77,'Result Entry'!$B$9:$EW$108,51,0))</f>
        <v>--</v>
      </c>
      <c r="J95" s="1629">
        <f t="shared" si="7"/>
        <v>0</v>
      </c>
      <c r="K95" s="1630"/>
      <c r="L95" s="1631" t="str">
        <f>IF(OR($H80="TC",$H80="Nso",$H80=0),"--",VLOOKUP($A77,'Result Entry'!$B$9:$EW$108,53,0))</f>
        <v>--</v>
      </c>
      <c r="M95" s="1631"/>
      <c r="N95" s="1632"/>
      <c r="O95" s="610">
        <f t="shared" si="8"/>
        <v>0</v>
      </c>
      <c r="P95" s="611" t="str">
        <f>IF(OR($H80="TC",$H80="Nso",$H80=0),"--",VLOOKUP($A77,'Result Sheet 9'!$B$7:$CD$106,57,0))</f>
        <v>--</v>
      </c>
      <c r="Q95" s="987"/>
      <c r="R95" s="1462"/>
      <c r="S95" s="1478"/>
      <c r="T95" s="1478"/>
      <c r="U95" s="1478"/>
      <c r="V95" s="1462"/>
    </row>
    <row r="96" spans="1:23" s="515" customFormat="1" ht="39" customHeight="1">
      <c r="A96" s="1480"/>
      <c r="B96" s="618" t="s">
        <v>72</v>
      </c>
      <c r="C96" s="1627" t="str">
        <f>'Result Entry'!$BH$3</f>
        <v>MATHEMATICS</v>
      </c>
      <c r="D96" s="1628"/>
      <c r="E96" s="607" t="str">
        <f>IF(OR($H80="TC",$H80="Nso",$H80=0),"--",VLOOKUP($A77,'Result Entry'!$B$9:$EW$108,59,0))</f>
        <v>--</v>
      </c>
      <c r="F96" s="607" t="str">
        <f>IF(OR($H80="TC",$H80="Nso",$H80=0),"--",VLOOKUP($A77,'Result Entry'!$B$9:$EW$108,60,0))</f>
        <v>--</v>
      </c>
      <c r="G96" s="607" t="str">
        <f>IF(OR($H80="TC",$H80="Nso",$H80=0),"--",VLOOKUP($A77,'Result Entry'!$B$9:$EW$108,61,0))</f>
        <v>--</v>
      </c>
      <c r="H96" s="612">
        <f t="shared" si="6"/>
        <v>0</v>
      </c>
      <c r="I96" s="630" t="str">
        <f>IF(OR($H80="TC",$H80="Nso",$H80=0),"--",VLOOKUP($A77,'Result Entry'!$B$9:$EW$108,63,0))</f>
        <v>--</v>
      </c>
      <c r="J96" s="1629">
        <f t="shared" si="7"/>
        <v>0</v>
      </c>
      <c r="K96" s="1630"/>
      <c r="L96" s="1631" t="str">
        <f>IF(OR($H80="TC",$H80="Nso",$H80=0),"--",VLOOKUP($A77,'Result Entry'!$B$9:$EW$108,65,0))</f>
        <v>--</v>
      </c>
      <c r="M96" s="1631"/>
      <c r="N96" s="1632"/>
      <c r="O96" s="610">
        <f t="shared" si="8"/>
        <v>0</v>
      </c>
      <c r="P96" s="611" t="str">
        <f>IF(OR($H80="TC",$H80="Nso",$H80=0),"--",VLOOKUP($A77,'Result Sheet 9'!$B$7:$CD$106,69,0))</f>
        <v>--</v>
      </c>
      <c r="Q96" s="987"/>
      <c r="R96" s="1462"/>
      <c r="S96" s="1478"/>
      <c r="T96" s="1478"/>
      <c r="U96" s="1478"/>
      <c r="V96" s="1462"/>
    </row>
    <row r="97" spans="1:22" s="515" customFormat="1" ht="39" customHeight="1" thickBot="1">
      <c r="A97" s="1480"/>
      <c r="B97" s="618" t="s">
        <v>72</v>
      </c>
      <c r="C97" s="1633" t="str">
        <f>'Result Entry'!$BT$3</f>
        <v>SOCIAL SCIENCE</v>
      </c>
      <c r="D97" s="1634"/>
      <c r="E97" s="607" t="str">
        <f>IF(OR($H80="TC",$H80="Nso",$H80=0),"--",VLOOKUP($A77,'Result Entry'!$B$9:$EW$108,71,0))</f>
        <v>--</v>
      </c>
      <c r="F97" s="607" t="str">
        <f>IF(OR($H80="TC",$H80="Nso",$H80=0),"--",VLOOKUP($A77,'Result Entry'!$B$9:$EW$108,72,0))</f>
        <v>--</v>
      </c>
      <c r="G97" s="607" t="str">
        <f>IF(OR($H80="TC",$H80="Nso",$H80=0),"--",VLOOKUP($A77,'Result Entry'!$B$9:$EW$108,73,0))</f>
        <v>--</v>
      </c>
      <c r="H97" s="614">
        <f t="shared" si="6"/>
        <v>0</v>
      </c>
      <c r="I97" s="628" t="str">
        <f>IF(OR($H80="TC",$H80="Nso",$H80=0),"--",VLOOKUP($A77,'Result Entry'!$B$9:$EW$108,75,0))</f>
        <v>--</v>
      </c>
      <c r="J97" s="1635">
        <f t="shared" si="7"/>
        <v>0</v>
      </c>
      <c r="K97" s="1636"/>
      <c r="L97" s="1637" t="str">
        <f>IF(OR($H80="TC",$H80="Nso",$H80=0),"--",VLOOKUP($A77,'Result Entry'!$B$9:$EW$108,77,0))</f>
        <v>--</v>
      </c>
      <c r="M97" s="1637"/>
      <c r="N97" s="1599"/>
      <c r="O97" s="610">
        <f t="shared" si="8"/>
        <v>0</v>
      </c>
      <c r="P97" s="611" t="str">
        <f>IF(OR($H80="TC",$H80="Nso",$H80=0),"--",VLOOKUP($A77,'Result Sheet 9'!$B$7:$CD$106,81,0))</f>
        <v>--</v>
      </c>
      <c r="Q97" s="987"/>
      <c r="R97" s="1462"/>
      <c r="S97" s="1478"/>
      <c r="T97" s="1478"/>
      <c r="U97" s="1478"/>
      <c r="V97" s="1462"/>
    </row>
    <row r="98" spans="1:22" s="515" customFormat="1" ht="39" customHeight="1">
      <c r="A98" s="1480"/>
      <c r="B98" s="618" t="s">
        <v>72</v>
      </c>
      <c r="C98" s="1606" t="s">
        <v>84</v>
      </c>
      <c r="D98" s="1607"/>
      <c r="E98" s="1610" t="s">
        <v>58</v>
      </c>
      <c r="F98" s="1611"/>
      <c r="G98" s="1610" t="s">
        <v>227</v>
      </c>
      <c r="H98" s="1612"/>
      <c r="I98" s="1613" t="s">
        <v>43</v>
      </c>
      <c r="J98" s="1614"/>
      <c r="K98" s="1615" t="s">
        <v>101</v>
      </c>
      <c r="L98" s="1612"/>
      <c r="M98" s="1611"/>
      <c r="N98" s="1610" t="s">
        <v>41</v>
      </c>
      <c r="O98" s="1611"/>
      <c r="P98" s="625" t="s">
        <v>45</v>
      </c>
      <c r="Q98" s="987"/>
      <c r="R98" s="1462"/>
      <c r="S98" s="1478"/>
      <c r="T98" s="1478"/>
      <c r="U98" s="1478"/>
      <c r="V98" s="1462"/>
    </row>
    <row r="99" spans="1:22" s="515" customFormat="1" ht="39" customHeight="1" thickBot="1">
      <c r="A99" s="1480"/>
      <c r="B99" s="618" t="s">
        <v>72</v>
      </c>
      <c r="C99" s="1608"/>
      <c r="D99" s="1609"/>
      <c r="E99" s="1616" t="str">
        <f>IF(OR($H80="TC",$H80="Nso",$H80=0),"--",VLOOKUP($A77,'Result Entry'!$B$9:$EW$108,144,0))</f>
        <v>--</v>
      </c>
      <c r="F99" s="1617"/>
      <c r="G99" s="1618" t="str">
        <f>IF(OR($H80="TC",$H80="Nso",$H80=0),"--",VLOOKUP($A77,'Result Entry'!$B$9:$EW$108,145,0))</f>
        <v>--</v>
      </c>
      <c r="H99" s="1619"/>
      <c r="I99" s="1620" t="str">
        <f>IF(OR($H80="TC",$H80="Nso",$H80=0),"--",VLOOKUP($A77,'Result Entry'!$B$9:$EW$108,146,0))</f>
        <v>--</v>
      </c>
      <c r="J99" s="1621"/>
      <c r="K99" s="1622" t="str">
        <f>IF(OR($H80="TC",$H80="Nso",$H80=0),"--",VLOOKUP($A77,'Result Entry'!$B$9:$EW$108,147,0))</f>
        <v>--</v>
      </c>
      <c r="L99" s="1623"/>
      <c r="M99" s="1624"/>
      <c r="N99" s="1625" t="str">
        <f>IF($H80=0,"--",VLOOKUP($A77,'Result Entry'!$B$9:$EW$108,148,0))</f>
        <v>--</v>
      </c>
      <c r="O99" s="1626"/>
      <c r="P99" s="616" t="str">
        <f>IF(OR($H80="TC",$H80="Nso",$H80=0),"--",VLOOKUP($A77,'Result Entry'!$B$9:$EW$108,150,0))</f>
        <v>--</v>
      </c>
      <c r="Q99" s="987"/>
      <c r="R99" s="1462"/>
      <c r="S99" s="1478"/>
      <c r="T99" s="1478"/>
      <c r="U99" s="1478"/>
      <c r="V99" s="1462"/>
    </row>
    <row r="100" spans="1:22" s="515" customFormat="1" ht="39" customHeight="1">
      <c r="A100" s="1480"/>
      <c r="B100" s="618" t="s">
        <v>72</v>
      </c>
      <c r="C100" s="1580" t="s">
        <v>60</v>
      </c>
      <c r="D100" s="1581"/>
      <c r="E100" s="1581"/>
      <c r="F100" s="1581"/>
      <c r="G100" s="1581"/>
      <c r="H100" s="1581"/>
      <c r="I100" s="1582"/>
      <c r="J100" s="1583" t="s">
        <v>61</v>
      </c>
      <c r="K100" s="1584"/>
      <c r="L100" s="1584"/>
      <c r="M100" s="1585" t="str">
        <f>IF(OR($H80="TC",$H80="Nso",$H80=0),"--",VLOOKUP($A77,'Result Entry'!$B$9:$EW$108,141,0))</f>
        <v>--</v>
      </c>
      <c r="N100" s="1586"/>
      <c r="O100" s="1587" t="s">
        <v>112</v>
      </c>
      <c r="P100" s="1588"/>
      <c r="Q100" s="987"/>
      <c r="R100" s="1462"/>
      <c r="S100" s="1478"/>
      <c r="T100" s="1478"/>
      <c r="U100" s="1478"/>
      <c r="V100" s="1462"/>
    </row>
    <row r="101" spans="1:22" s="515" customFormat="1" ht="39" customHeight="1" thickBot="1">
      <c r="A101" s="1480"/>
      <c r="B101" s="618" t="s">
        <v>72</v>
      </c>
      <c r="C101" s="1589" t="s">
        <v>170</v>
      </c>
      <c r="D101" s="1590"/>
      <c r="E101" s="1590"/>
      <c r="F101" s="1591"/>
      <c r="G101" s="1595" t="s">
        <v>174</v>
      </c>
      <c r="H101" s="1595"/>
      <c r="I101" s="617" t="s">
        <v>49</v>
      </c>
      <c r="J101" s="1596" t="s">
        <v>62</v>
      </c>
      <c r="K101" s="1597"/>
      <c r="L101" s="1597"/>
      <c r="M101" s="1598" t="str">
        <f>IF(OR($H80="TC",$H80="Nso",$H80=0),"--",VLOOKUP($A77,'Result Entry'!$B$9:$EW$108,142,0))</f>
        <v>--</v>
      </c>
      <c r="N101" s="1599"/>
      <c r="O101" s="1600" t="str">
        <f>IF(OR($H80="TC",$H80="Nso",$H80=0),"--",VLOOKUP($A77,'Result Entry'!$B$9:$EW$108,143,0))</f>
        <v>--</v>
      </c>
      <c r="P101" s="1601"/>
      <c r="Q101" s="987"/>
      <c r="R101" s="1462"/>
      <c r="S101" s="1478"/>
      <c r="T101" s="1478"/>
      <c r="U101" s="1478"/>
      <c r="V101" s="1462"/>
    </row>
    <row r="102" spans="1:22" s="515" customFormat="1" ht="39" customHeight="1">
      <c r="A102" s="1480"/>
      <c r="B102" s="618" t="s">
        <v>72</v>
      </c>
      <c r="C102" s="1592"/>
      <c r="D102" s="1593"/>
      <c r="E102" s="1593"/>
      <c r="F102" s="1594"/>
      <c r="G102" s="1595"/>
      <c r="H102" s="1595"/>
      <c r="I102" s="626" t="s">
        <v>235</v>
      </c>
      <c r="J102" s="1602" t="s">
        <v>63</v>
      </c>
      <c r="K102" s="1603"/>
      <c r="L102" s="1603"/>
      <c r="M102" s="1604" t="str">
        <f>IF($H80=0,"--",VLOOKUP($A77,'Result Entry'!$B$9:$EW$108,152,0))</f>
        <v>--</v>
      </c>
      <c r="N102" s="1604"/>
      <c r="O102" s="1604"/>
      <c r="P102" s="1605"/>
      <c r="Q102" s="987"/>
      <c r="R102" s="1462"/>
      <c r="S102" s="1478"/>
      <c r="T102" s="1478"/>
      <c r="U102" s="1478"/>
      <c r="V102" s="1462"/>
    </row>
    <row r="103" spans="1:22" s="519" customFormat="1" ht="39" customHeight="1">
      <c r="A103" s="1480"/>
      <c r="B103" s="618" t="s">
        <v>72</v>
      </c>
      <c r="C103" s="1565" t="str">
        <f>'Result Entry'!$CF$3</f>
        <v>Fou. Of Info. Tech.</v>
      </c>
      <c r="D103" s="1566"/>
      <c r="E103" s="1566"/>
      <c r="F103" s="1567"/>
      <c r="G103" s="1568" t="str">
        <f>IF(OR($H80="TC",$H80="Nso",$H80=0),"--",VLOOKUP($A77,'Result Entry'!$B$9:$FZ$108,169,0))</f>
        <v>--</v>
      </c>
      <c r="H103" s="1568"/>
      <c r="I103" s="619" t="str">
        <f>IF(OR($H80="TC",$H80="Nso",$H80=0),"--",VLOOKUP($A77,'Result Entry'!$B$9:$FZ$108,95,0))</f>
        <v>--</v>
      </c>
      <c r="J103" s="1569" t="s">
        <v>74</v>
      </c>
      <c r="K103" s="1570"/>
      <c r="L103" s="1570"/>
      <c r="M103" s="1571" t="str">
        <f>IF($H80=0,"--",Master!$E$20)</f>
        <v>--</v>
      </c>
      <c r="N103" s="1572"/>
      <c r="O103" s="1572"/>
      <c r="P103" s="1573"/>
      <c r="Q103" s="987"/>
      <c r="R103" s="1462"/>
      <c r="S103" s="1478"/>
      <c r="T103" s="1478"/>
      <c r="U103" s="1478"/>
      <c r="V103" s="1462"/>
    </row>
    <row r="104" spans="1:22" s="519" customFormat="1" ht="39" customHeight="1">
      <c r="A104" s="1480"/>
      <c r="B104" s="618" t="s">
        <v>72</v>
      </c>
      <c r="C104" s="1523" t="str">
        <f>'Result Entry'!$CS$3</f>
        <v>Health &amp; Phy. Edu.</v>
      </c>
      <c r="D104" s="1524"/>
      <c r="E104" s="1524"/>
      <c r="F104" s="1525"/>
      <c r="G104" s="1526" t="str">
        <f>IF(OR($H80="TC",$H80="Nso",$H80=0),"--",VLOOKUP($A77,'Result Entry'!$B$9:$FZ$108,173,0))</f>
        <v>--</v>
      </c>
      <c r="H104" s="1525"/>
      <c r="I104" s="619" t="str">
        <f>IF(OR($H80="TC",$H80="Nso",$H80=0),"--",VLOOKUP($A77,'Result Entry'!$B$9:$FZ$108,118,0))</f>
        <v>--</v>
      </c>
      <c r="J104" s="1574"/>
      <c r="K104" s="1575"/>
      <c r="L104" s="1575"/>
      <c r="M104" s="1575"/>
      <c r="N104" s="1575"/>
      <c r="O104" s="1575"/>
      <c r="P104" s="1576"/>
      <c r="Q104" s="987"/>
      <c r="R104" s="1462"/>
      <c r="S104" s="1478"/>
      <c r="T104" s="1478"/>
      <c r="U104" s="1478"/>
      <c r="V104" s="1462"/>
    </row>
    <row r="105" spans="1:22" s="519" customFormat="1" ht="39" customHeight="1">
      <c r="A105" s="1480"/>
      <c r="B105" s="618" t="s">
        <v>72</v>
      </c>
      <c r="C105" s="1523" t="str">
        <f>'Result Entry'!$DP$3</f>
        <v>S.U.P.W.</v>
      </c>
      <c r="D105" s="1524"/>
      <c r="E105" s="1524"/>
      <c r="F105" s="1525"/>
      <c r="G105" s="1526" t="str">
        <f>IF(OR($H80="TC",$H80="Nso",$H80=0),"--",VLOOKUP($A77,'Result Entry'!$B$9:$FZ$108,177,0))</f>
        <v>--</v>
      </c>
      <c r="H105" s="1525"/>
      <c r="I105" s="619" t="str">
        <f>IF(OR($H80="TC",$H80="Nso",$H80=0),"--",VLOOKUP($A77,'Result Entry'!$B$9:$FZ$108,124,0))</f>
        <v>--</v>
      </c>
      <c r="J105" s="1577"/>
      <c r="K105" s="1578"/>
      <c r="L105" s="1578"/>
      <c r="M105" s="1578"/>
      <c r="N105" s="1578"/>
      <c r="O105" s="1578"/>
      <c r="P105" s="1579"/>
      <c r="Q105" s="987"/>
      <c r="R105" s="1462"/>
      <c r="S105" s="1478"/>
      <c r="T105" s="1478"/>
      <c r="U105" s="1478"/>
      <c r="V105" s="1462"/>
    </row>
    <row r="106" spans="1:22" s="519" customFormat="1" ht="39" customHeight="1">
      <c r="A106" s="1480"/>
      <c r="B106" s="618" t="s">
        <v>72</v>
      </c>
      <c r="C106" s="1523" t="str">
        <f>'Result Entry'!$DV$3</f>
        <v>Art Education</v>
      </c>
      <c r="D106" s="1524"/>
      <c r="E106" s="1524"/>
      <c r="F106" s="1525"/>
      <c r="G106" s="1526" t="str">
        <f>IF(OR($H80="TC",$H80="Nso",$H80=0),"--",VLOOKUP($A77,'Result Entry'!$B$9:$FZ$108,181,0))</f>
        <v>--</v>
      </c>
      <c r="H106" s="1525"/>
      <c r="I106" s="619" t="str">
        <f>IF(OR($H80="TC",$H80="Nso",$H80=0),"--",VLOOKUP($A77,'Result Entry'!$B$9:$FZ$108,130,0))</f>
        <v>--</v>
      </c>
      <c r="J106" s="1527" t="s">
        <v>228</v>
      </c>
      <c r="K106" s="1528"/>
      <c r="L106" s="1528"/>
      <c r="M106" s="1529"/>
      <c r="N106" s="1529"/>
      <c r="O106" s="1529"/>
      <c r="P106" s="1530"/>
      <c r="Q106" s="987"/>
      <c r="R106" s="1462"/>
      <c r="S106" s="1478"/>
      <c r="T106" s="1478"/>
      <c r="U106" s="1478"/>
      <c r="V106" s="1462"/>
    </row>
    <row r="107" spans="1:22" s="519" customFormat="1" ht="39" customHeight="1" thickBot="1">
      <c r="A107" s="1480"/>
      <c r="B107" s="618" t="s">
        <v>72</v>
      </c>
      <c r="C107" s="1531" t="str">
        <f>'Result Entry'!$EB$3</f>
        <v>H &amp; C RAJ</v>
      </c>
      <c r="D107" s="1532"/>
      <c r="E107" s="1532"/>
      <c r="F107" s="1533"/>
      <c r="G107" s="1534" t="str">
        <f>IF(OR($H80="TC",$H80="Nso",$H80=0),"--",VLOOKUP($A77,'Result Entry'!$B$9:$GY$108,185,0))</f>
        <v>--</v>
      </c>
      <c r="H107" s="1535"/>
      <c r="I107" s="620" t="str">
        <f>IF(OR($H80="TC",$H80="Nso",$H80=0),"--",VLOOKUP($A77,'Result Entry'!$B$9:$GAY$108,140,0))</f>
        <v>--</v>
      </c>
      <c r="J107" s="1527" t="s">
        <v>229</v>
      </c>
      <c r="K107" s="1528"/>
      <c r="L107" s="1528"/>
      <c r="M107" s="1529"/>
      <c r="N107" s="1529"/>
      <c r="O107" s="1529"/>
      <c r="P107" s="1530"/>
      <c r="Q107" s="987"/>
      <c r="R107" s="1462"/>
      <c r="S107" s="1478"/>
      <c r="T107" s="1478"/>
      <c r="U107" s="1478"/>
      <c r="V107" s="1462"/>
    </row>
    <row r="108" spans="1:22" s="515" customFormat="1" ht="39" customHeight="1">
      <c r="A108" s="1480"/>
      <c r="B108" s="623" t="s">
        <v>72</v>
      </c>
      <c r="C108" s="1536" t="s">
        <v>180</v>
      </c>
      <c r="D108" s="1537"/>
      <c r="E108" s="1537"/>
      <c r="F108" s="1538"/>
      <c r="G108" s="1545" t="s">
        <v>181</v>
      </c>
      <c r="H108" s="1546"/>
      <c r="I108" s="621" t="s">
        <v>31</v>
      </c>
      <c r="J108" s="1547" t="s">
        <v>230</v>
      </c>
      <c r="K108" s="1528"/>
      <c r="L108" s="1528"/>
      <c r="M108" s="1529"/>
      <c r="N108" s="1529"/>
      <c r="O108" s="1529"/>
      <c r="P108" s="1530"/>
      <c r="Q108" s="987"/>
      <c r="R108" s="1462"/>
      <c r="S108" s="1478"/>
      <c r="T108" s="1478"/>
      <c r="U108" s="1478"/>
      <c r="V108" s="1462"/>
    </row>
    <row r="109" spans="1:22" s="515" customFormat="1" ht="39" customHeight="1">
      <c r="A109" s="1480"/>
      <c r="B109" s="623" t="s">
        <v>72</v>
      </c>
      <c r="C109" s="1539"/>
      <c r="D109" s="1540"/>
      <c r="E109" s="1540"/>
      <c r="F109" s="1541"/>
      <c r="G109" s="1548" t="s">
        <v>231</v>
      </c>
      <c r="H109" s="1549"/>
      <c r="I109" s="622" t="s">
        <v>64</v>
      </c>
      <c r="J109" s="1550" t="s">
        <v>69</v>
      </c>
      <c r="K109" s="1551"/>
      <c r="L109" s="1551"/>
      <c r="M109" s="1551"/>
      <c r="N109" s="1551"/>
      <c r="O109" s="1551"/>
      <c r="P109" s="1552"/>
      <c r="Q109" s="987"/>
      <c r="R109" s="1462"/>
      <c r="S109" s="1478"/>
      <c r="T109" s="1478"/>
      <c r="U109" s="1478"/>
      <c r="V109" s="1462"/>
    </row>
    <row r="110" spans="1:22" s="515" customFormat="1" ht="39" customHeight="1">
      <c r="A110" s="1480"/>
      <c r="B110" s="623" t="s">
        <v>72</v>
      </c>
      <c r="C110" s="1539"/>
      <c r="D110" s="1540"/>
      <c r="E110" s="1540"/>
      <c r="F110" s="1541"/>
      <c r="G110" s="1548" t="s">
        <v>232</v>
      </c>
      <c r="H110" s="1549"/>
      <c r="I110" s="622" t="s">
        <v>65</v>
      </c>
      <c r="J110" s="1553"/>
      <c r="K110" s="1554"/>
      <c r="L110" s="1554"/>
      <c r="M110" s="1554"/>
      <c r="N110" s="1554"/>
      <c r="O110" s="1554"/>
      <c r="P110" s="1555"/>
      <c r="Q110" s="987"/>
      <c r="R110" s="1462"/>
      <c r="S110" s="1478"/>
      <c r="T110" s="1478"/>
      <c r="U110" s="1478"/>
      <c r="V110" s="1462"/>
    </row>
    <row r="111" spans="1:22" s="515" customFormat="1" ht="39" customHeight="1">
      <c r="A111" s="1480"/>
      <c r="B111" s="623" t="s">
        <v>72</v>
      </c>
      <c r="C111" s="1539"/>
      <c r="D111" s="1540"/>
      <c r="E111" s="1540"/>
      <c r="F111" s="1541"/>
      <c r="G111" s="1548" t="s">
        <v>233</v>
      </c>
      <c r="H111" s="1549"/>
      <c r="I111" s="622" t="s">
        <v>67</v>
      </c>
      <c r="J111" s="1553"/>
      <c r="K111" s="1554"/>
      <c r="L111" s="1554"/>
      <c r="M111" s="1554"/>
      <c r="N111" s="1554"/>
      <c r="O111" s="1554"/>
      <c r="P111" s="1555"/>
      <c r="Q111" s="987"/>
      <c r="R111" s="1462"/>
      <c r="S111" s="1478"/>
      <c r="T111" s="1478"/>
      <c r="U111" s="1478"/>
      <c r="V111" s="1462"/>
    </row>
    <row r="112" spans="1:22" s="515" customFormat="1" ht="39" customHeight="1">
      <c r="A112" s="1480"/>
      <c r="B112" s="623" t="s">
        <v>72</v>
      </c>
      <c r="C112" s="1539"/>
      <c r="D112" s="1540"/>
      <c r="E112" s="1540"/>
      <c r="F112" s="1541"/>
      <c r="G112" s="1548" t="s">
        <v>234</v>
      </c>
      <c r="H112" s="1549"/>
      <c r="I112" s="622" t="s">
        <v>66</v>
      </c>
      <c r="J112" s="1556" t="s">
        <v>85</v>
      </c>
      <c r="K112" s="1557"/>
      <c r="L112" s="1557"/>
      <c r="M112" s="1557"/>
      <c r="N112" s="1557"/>
      <c r="O112" s="1557"/>
      <c r="P112" s="1558"/>
      <c r="Q112" s="987"/>
      <c r="R112" s="1462"/>
      <c r="S112" s="1478"/>
      <c r="T112" s="1478"/>
      <c r="U112" s="1478"/>
      <c r="V112" s="1462"/>
    </row>
    <row r="113" spans="1:23" s="515" customFormat="1" ht="39" customHeight="1" thickBot="1">
      <c r="A113" s="1480"/>
      <c r="B113" s="624" t="s">
        <v>72</v>
      </c>
      <c r="C113" s="1542"/>
      <c r="D113" s="1543"/>
      <c r="E113" s="1543"/>
      <c r="F113" s="1544"/>
      <c r="G113" s="1562"/>
      <c r="H113" s="1563"/>
      <c r="I113" s="1564"/>
      <c r="J113" s="1559"/>
      <c r="K113" s="1560"/>
      <c r="L113" s="1560"/>
      <c r="M113" s="1560"/>
      <c r="N113" s="1560"/>
      <c r="O113" s="1560"/>
      <c r="P113" s="1561"/>
      <c r="Q113" s="987"/>
      <c r="R113" s="1462"/>
      <c r="S113" s="1478"/>
      <c r="T113" s="1478"/>
      <c r="U113" s="1478"/>
      <c r="V113" s="1462"/>
    </row>
    <row r="114" spans="1:23" ht="30.75" customHeight="1">
      <c r="A114" s="1402"/>
      <c r="B114" s="1402"/>
      <c r="C114" s="1402"/>
      <c r="D114" s="1402"/>
      <c r="E114" s="1402"/>
      <c r="F114" s="1402"/>
      <c r="G114" s="1402"/>
      <c r="H114" s="1402"/>
      <c r="I114" s="1402"/>
      <c r="J114" s="1402"/>
      <c r="K114" s="1402"/>
      <c r="L114" s="1402"/>
      <c r="M114" s="1402"/>
      <c r="N114" s="1402"/>
      <c r="O114" s="1402"/>
      <c r="P114" s="1402"/>
      <c r="Q114" s="1402"/>
      <c r="R114" s="1462"/>
      <c r="S114" s="1478"/>
      <c r="T114" s="1478"/>
      <c r="U114" s="1478"/>
      <c r="V114" s="1462"/>
    </row>
    <row r="115" spans="1:23" s="627" customFormat="1" ht="21" customHeight="1" thickBot="1">
      <c r="A115" s="600">
        <f>IF(A77=0,0,A77+1)</f>
        <v>4</v>
      </c>
      <c r="B115" s="1479" t="s">
        <v>51</v>
      </c>
      <c r="C115" s="1479"/>
      <c r="D115" s="1479"/>
      <c r="E115" s="1479"/>
      <c r="F115" s="1479"/>
      <c r="G115" s="1479"/>
      <c r="H115" s="1479"/>
      <c r="I115" s="1479"/>
      <c r="J115" s="1479"/>
      <c r="K115" s="1479"/>
      <c r="L115" s="1479"/>
      <c r="M115" s="1479"/>
      <c r="N115" s="1479"/>
      <c r="O115" s="1479"/>
      <c r="P115" s="1479"/>
      <c r="Q115" s="987" t="s">
        <v>173</v>
      </c>
      <c r="R115" s="1462"/>
      <c r="S115" s="1478"/>
      <c r="T115" s="1478"/>
      <c r="U115" s="1478"/>
      <c r="V115" s="1462"/>
    </row>
    <row r="116" spans="1:23" s="100" customFormat="1" ht="42.75" customHeight="1">
      <c r="A116" s="1480">
        <v>108</v>
      </c>
      <c r="B116" s="1481" t="e">
        <f>logo</f>
        <v>#REF!</v>
      </c>
      <c r="C116" s="1482"/>
      <c r="D116" s="1485" t="str">
        <f>Master!$E$8</f>
        <v xml:space="preserve">Govt. Sr. Secondary School </v>
      </c>
      <c r="E116" s="1486"/>
      <c r="F116" s="1486"/>
      <c r="G116" s="1486"/>
      <c r="H116" s="1486"/>
      <c r="I116" s="1486"/>
      <c r="J116" s="1486"/>
      <c r="K116" s="1486"/>
      <c r="L116" s="1486"/>
      <c r="M116" s="1486"/>
      <c r="N116" s="1486"/>
      <c r="O116" s="1486"/>
      <c r="P116" s="1487"/>
      <c r="Q116" s="987"/>
      <c r="R116" s="1462"/>
      <c r="S116" s="1478"/>
      <c r="T116" s="1478"/>
      <c r="U116" s="1478"/>
      <c r="V116" s="1462"/>
    </row>
    <row r="117" spans="1:23" s="100" customFormat="1" ht="35.25" customHeight="1" thickBot="1">
      <c r="A117" s="1480"/>
      <c r="B117" s="1483"/>
      <c r="C117" s="1484"/>
      <c r="D117" s="1484" t="str">
        <f>Master!$E$11</f>
        <v>P.S.-Bapini (Jodhpur)</v>
      </c>
      <c r="E117" s="1484"/>
      <c r="F117" s="1484"/>
      <c r="G117" s="1484"/>
      <c r="H117" s="1484"/>
      <c r="I117" s="1484"/>
      <c r="J117" s="1484"/>
      <c r="K117" s="1484"/>
      <c r="L117" s="1484"/>
      <c r="M117" s="1484"/>
      <c r="N117" s="1484"/>
      <c r="O117" s="1484"/>
      <c r="P117" s="1488"/>
      <c r="Q117" s="987"/>
      <c r="R117" s="1462"/>
      <c r="S117" s="1478"/>
      <c r="T117" s="1478"/>
      <c r="U117" s="1478"/>
      <c r="V117" s="1462"/>
    </row>
    <row r="118" spans="1:23" s="515" customFormat="1" ht="39" customHeight="1">
      <c r="A118" s="1480"/>
      <c r="B118" s="601"/>
      <c r="C118" s="1489" t="s">
        <v>167</v>
      </c>
      <c r="D118" s="1490"/>
      <c r="E118" s="1490"/>
      <c r="F118" s="1493" t="s">
        <v>144</v>
      </c>
      <c r="G118" s="1494"/>
      <c r="H118" s="1499">
        <f>IF(OR(A115="",A115=0),0,VLOOKUP($A115,'Result Entry'!$B$9:$K$108,6))</f>
        <v>0</v>
      </c>
      <c r="I118" s="1500"/>
      <c r="J118" s="1503" t="s">
        <v>70</v>
      </c>
      <c r="K118" s="1504"/>
      <c r="L118" s="1504"/>
      <c r="M118" s="1504"/>
      <c r="N118" s="1504"/>
      <c r="O118" s="1505">
        <f>Master!$E$14</f>
        <v>8151106901</v>
      </c>
      <c r="P118" s="1506"/>
      <c r="Q118" s="987"/>
      <c r="R118" s="1462"/>
      <c r="S118" s="1478"/>
      <c r="T118" s="1478"/>
      <c r="U118" s="1478"/>
      <c r="V118" s="1462"/>
    </row>
    <row r="119" spans="1:23" s="515" customFormat="1" ht="39" customHeight="1">
      <c r="A119" s="1480"/>
      <c r="B119" s="602"/>
      <c r="C119" s="1489"/>
      <c r="D119" s="1490"/>
      <c r="E119" s="1490"/>
      <c r="F119" s="1495"/>
      <c r="G119" s="1496"/>
      <c r="H119" s="1499"/>
      <c r="I119" s="1500"/>
      <c r="J119" s="1507" t="s">
        <v>68</v>
      </c>
      <c r="K119" s="1508"/>
      <c r="L119" s="1508"/>
      <c r="M119" s="1508"/>
      <c r="N119" s="1508"/>
      <c r="O119" s="1508"/>
      <c r="P119" s="1509"/>
      <c r="Q119" s="987"/>
      <c r="R119" s="1462"/>
      <c r="S119" s="1478"/>
      <c r="T119" s="1478"/>
      <c r="U119" s="1478"/>
      <c r="V119" s="1462"/>
    </row>
    <row r="120" spans="1:23" s="515" customFormat="1" ht="39" customHeight="1" thickBot="1">
      <c r="A120" s="1480"/>
      <c r="B120" s="602"/>
      <c r="C120" s="1491"/>
      <c r="D120" s="1492"/>
      <c r="E120" s="1492"/>
      <c r="F120" s="1497"/>
      <c r="G120" s="1498"/>
      <c r="H120" s="1501"/>
      <c r="I120" s="1502"/>
      <c r="J120" s="1510" t="str">
        <f>CONCATENATE("Session:-","  ",Master!$E$6)</f>
        <v>Session:-  2022-23</v>
      </c>
      <c r="K120" s="1511"/>
      <c r="L120" s="1511"/>
      <c r="M120" s="1511"/>
      <c r="N120" s="1511"/>
      <c r="O120" s="1511"/>
      <c r="P120" s="1512"/>
      <c r="Q120" s="987"/>
      <c r="R120" s="1462"/>
      <c r="S120" s="1478"/>
      <c r="T120" s="1478"/>
      <c r="U120" s="1478"/>
      <c r="V120" s="1462"/>
      <c r="W120" s="527"/>
    </row>
    <row r="121" spans="1:23" s="515" customFormat="1" ht="39" customHeight="1">
      <c r="A121" s="1480"/>
      <c r="B121" s="623" t="s">
        <v>72</v>
      </c>
      <c r="C121" s="1513" t="s">
        <v>20</v>
      </c>
      <c r="D121" s="1514"/>
      <c r="E121" s="1514"/>
      <c r="F121" s="1514"/>
      <c r="G121" s="1515"/>
      <c r="H121" s="632" t="s">
        <v>166</v>
      </c>
      <c r="I121" s="1516" t="str">
        <f>IF($H118=0,"--",VLOOKUP($A115,'Result Entry'!$B$9:$EW$108,4,0))</f>
        <v>--</v>
      </c>
      <c r="J121" s="1516"/>
      <c r="K121" s="1516"/>
      <c r="L121" s="1516"/>
      <c r="M121" s="1516"/>
      <c r="N121" s="1516"/>
      <c r="O121" s="1516"/>
      <c r="P121" s="1517"/>
      <c r="Q121" s="987"/>
      <c r="R121" s="1462"/>
      <c r="S121" s="1478"/>
      <c r="T121" s="1478"/>
      <c r="U121" s="1478"/>
      <c r="V121" s="1462"/>
    </row>
    <row r="122" spans="1:23" s="515" customFormat="1" ht="39" customHeight="1">
      <c r="A122" s="1480"/>
      <c r="B122" s="623" t="s">
        <v>72</v>
      </c>
      <c r="C122" s="1518" t="s">
        <v>22</v>
      </c>
      <c r="D122" s="1519"/>
      <c r="E122" s="1519"/>
      <c r="F122" s="1519"/>
      <c r="G122" s="1520"/>
      <c r="H122" s="633" t="s">
        <v>166</v>
      </c>
      <c r="I122" s="1521" t="str">
        <f>IF($H118=0,"--",VLOOKUP($A115,'Result Entry'!$B$9:$EW$108,7,0))</f>
        <v>--</v>
      </c>
      <c r="J122" s="1521"/>
      <c r="K122" s="1521"/>
      <c r="L122" s="1521"/>
      <c r="M122" s="1521"/>
      <c r="N122" s="1521"/>
      <c r="O122" s="1521"/>
      <c r="P122" s="1522"/>
      <c r="Q122" s="987"/>
      <c r="R122" s="1462"/>
      <c r="S122" s="1478"/>
      <c r="T122" s="1478"/>
      <c r="U122" s="1478"/>
      <c r="V122" s="1462"/>
    </row>
    <row r="123" spans="1:23" s="515" customFormat="1" ht="39" customHeight="1">
      <c r="A123" s="1480"/>
      <c r="B123" s="623" t="s">
        <v>72</v>
      </c>
      <c r="C123" s="1518" t="s">
        <v>23</v>
      </c>
      <c r="D123" s="1519"/>
      <c r="E123" s="1519"/>
      <c r="F123" s="1519"/>
      <c r="G123" s="1520"/>
      <c r="H123" s="633" t="s">
        <v>166</v>
      </c>
      <c r="I123" s="1521" t="str">
        <f>IF($H118=0,"--",VLOOKUP($A115,'Result Entry'!$B$9:$EW$108,8,0))</f>
        <v>--</v>
      </c>
      <c r="J123" s="1521"/>
      <c r="K123" s="1521"/>
      <c r="L123" s="1521"/>
      <c r="M123" s="1521"/>
      <c r="N123" s="1521"/>
      <c r="O123" s="1521"/>
      <c r="P123" s="1522"/>
      <c r="Q123" s="987"/>
      <c r="R123" s="1462"/>
      <c r="S123" s="1478"/>
      <c r="T123" s="1478"/>
      <c r="U123" s="1478"/>
      <c r="V123" s="1462"/>
    </row>
    <row r="124" spans="1:23" s="515" customFormat="1" ht="39" customHeight="1">
      <c r="A124" s="1480"/>
      <c r="B124" s="623" t="s">
        <v>72</v>
      </c>
      <c r="C124" s="1518" t="s">
        <v>53</v>
      </c>
      <c r="D124" s="1519"/>
      <c r="E124" s="1519"/>
      <c r="F124" s="1519"/>
      <c r="G124" s="1520"/>
      <c r="H124" s="633" t="s">
        <v>166</v>
      </c>
      <c r="I124" s="1521" t="str">
        <f>IF($H118=0,"--",VLOOKUP($A115,'Result Entry'!$B$9:$EW$108,9,0))</f>
        <v>--</v>
      </c>
      <c r="J124" s="1521"/>
      <c r="K124" s="1521"/>
      <c r="L124" s="1521"/>
      <c r="M124" s="1521"/>
      <c r="N124" s="1521"/>
      <c r="O124" s="1521"/>
      <c r="P124" s="1522"/>
      <c r="Q124" s="987"/>
      <c r="R124" s="1462"/>
      <c r="S124" s="1478"/>
      <c r="T124" s="1478"/>
      <c r="U124" s="1478"/>
      <c r="V124" s="1462"/>
    </row>
    <row r="125" spans="1:23" s="515" customFormat="1" ht="39" customHeight="1">
      <c r="A125" s="1480"/>
      <c r="B125" s="623" t="s">
        <v>72</v>
      </c>
      <c r="C125" s="1518" t="s">
        <v>54</v>
      </c>
      <c r="D125" s="1519"/>
      <c r="E125" s="1519"/>
      <c r="F125" s="1519"/>
      <c r="G125" s="1520"/>
      <c r="H125" s="633" t="s">
        <v>166</v>
      </c>
      <c r="I125" s="1643" t="str">
        <f>IF($H118=0,"--",IF('Result Entry'!$J$4=0,'Result Entry'!$G$4,CONCATENATE('Result Entry'!$G$4,'Result Entry'!$J$4)))</f>
        <v>--</v>
      </c>
      <c r="J125" s="1521"/>
      <c r="K125" s="1521"/>
      <c r="L125" s="1521"/>
      <c r="M125" s="1521"/>
      <c r="N125" s="1521"/>
      <c r="O125" s="1521"/>
      <c r="P125" s="1522"/>
      <c r="Q125" s="987"/>
      <c r="R125" s="1462"/>
      <c r="S125" s="1478"/>
      <c r="T125" s="1478"/>
      <c r="U125" s="1478"/>
      <c r="V125" s="1462"/>
    </row>
    <row r="126" spans="1:23" s="515" customFormat="1" ht="39" customHeight="1" thickBot="1">
      <c r="A126" s="1480"/>
      <c r="B126" s="623" t="s">
        <v>72</v>
      </c>
      <c r="C126" s="1644" t="s">
        <v>25</v>
      </c>
      <c r="D126" s="1645"/>
      <c r="E126" s="1645"/>
      <c r="F126" s="1645"/>
      <c r="G126" s="1646"/>
      <c r="H126" s="634" t="s">
        <v>166</v>
      </c>
      <c r="I126" s="1647" t="str">
        <f>IF($H118=0,"--",VLOOKUP($A115,'Result Entry'!$B$9:$EW$108,10,0))</f>
        <v>--</v>
      </c>
      <c r="J126" s="1647"/>
      <c r="K126" s="1647"/>
      <c r="L126" s="1647"/>
      <c r="M126" s="1647"/>
      <c r="N126" s="1647"/>
      <c r="O126" s="1647"/>
      <c r="P126" s="1648"/>
      <c r="Q126" s="987"/>
      <c r="R126" s="1462"/>
      <c r="S126" s="1478"/>
      <c r="T126" s="1478"/>
      <c r="U126" s="1478"/>
      <c r="V126" s="1462"/>
    </row>
    <row r="127" spans="1:23" s="515" customFormat="1" ht="39" customHeight="1">
      <c r="A127" s="1480"/>
      <c r="B127" s="618" t="s">
        <v>72</v>
      </c>
      <c r="C127" s="1649" t="s">
        <v>55</v>
      </c>
      <c r="D127" s="1650"/>
      <c r="E127" s="1653" t="s">
        <v>75</v>
      </c>
      <c r="F127" s="1653" t="s">
        <v>76</v>
      </c>
      <c r="G127" s="1653" t="s">
        <v>208</v>
      </c>
      <c r="H127" s="1655" t="s">
        <v>258</v>
      </c>
      <c r="I127" s="1657" t="s">
        <v>56</v>
      </c>
      <c r="J127" s="1659" t="s">
        <v>209</v>
      </c>
      <c r="K127" s="1660"/>
      <c r="L127" s="1663" t="s">
        <v>89</v>
      </c>
      <c r="M127" s="1663"/>
      <c r="N127" s="1657"/>
      <c r="O127" s="1665" t="s">
        <v>83</v>
      </c>
      <c r="P127" s="1667" t="s">
        <v>182</v>
      </c>
      <c r="Q127" s="987"/>
      <c r="R127" s="1462"/>
      <c r="S127" s="1478"/>
      <c r="T127" s="1478"/>
      <c r="U127" s="1478"/>
      <c r="V127" s="1462"/>
    </row>
    <row r="128" spans="1:23" s="515" customFormat="1" ht="39" customHeight="1">
      <c r="A128" s="1480"/>
      <c r="B128" s="618" t="s">
        <v>72</v>
      </c>
      <c r="C128" s="1651"/>
      <c r="D128" s="1652"/>
      <c r="E128" s="1654"/>
      <c r="F128" s="1654"/>
      <c r="G128" s="1654"/>
      <c r="H128" s="1656"/>
      <c r="I128" s="1658"/>
      <c r="J128" s="1661"/>
      <c r="K128" s="1662"/>
      <c r="L128" s="1664"/>
      <c r="M128" s="1664"/>
      <c r="N128" s="1658"/>
      <c r="O128" s="1666"/>
      <c r="P128" s="1668"/>
      <c r="Q128" s="987"/>
      <c r="R128" s="1462"/>
      <c r="S128" s="1478"/>
      <c r="T128" s="1478"/>
      <c r="U128" s="1478"/>
      <c r="V128" s="1462"/>
    </row>
    <row r="129" spans="1:22" s="515" customFormat="1" ht="39" customHeight="1" thickBot="1">
      <c r="A129" s="1480"/>
      <c r="B129" s="618" t="s">
        <v>72</v>
      </c>
      <c r="C129" s="1670" t="s">
        <v>57</v>
      </c>
      <c r="D129" s="1671"/>
      <c r="E129" s="603">
        <f>'Result Entry'!$L$7</f>
        <v>10</v>
      </c>
      <c r="F129" s="603">
        <f>'Result Entry'!$M$7</f>
        <v>10</v>
      </c>
      <c r="G129" s="603">
        <f>'Result Entry'!$N$7</f>
        <v>10</v>
      </c>
      <c r="H129" s="604">
        <f>SUM(E129:G129)</f>
        <v>30</v>
      </c>
      <c r="I129" s="631">
        <f>'Result Entry'!$P$7</f>
        <v>70</v>
      </c>
      <c r="J129" s="1622">
        <f>SUM(H129,I129)</f>
        <v>100</v>
      </c>
      <c r="K129" s="1624"/>
      <c r="L129" s="1672">
        <f>'Result Entry'!$R$7</f>
        <v>100</v>
      </c>
      <c r="M129" s="1672"/>
      <c r="N129" s="1673"/>
      <c r="O129" s="629">
        <f>SUM(J129,L129)</f>
        <v>200</v>
      </c>
      <c r="P129" s="1669"/>
      <c r="Q129" s="987"/>
      <c r="R129" s="1462"/>
      <c r="S129" s="1478"/>
      <c r="T129" s="1478"/>
      <c r="U129" s="1478"/>
      <c r="V129" s="1462"/>
    </row>
    <row r="130" spans="1:22" s="515" customFormat="1" ht="39" customHeight="1">
      <c r="A130" s="1480"/>
      <c r="B130" s="618" t="s">
        <v>72</v>
      </c>
      <c r="C130" s="1638" t="str">
        <f>'Result Entry'!$L$3</f>
        <v>HINDI</v>
      </c>
      <c r="D130" s="1639"/>
      <c r="E130" s="607" t="str">
        <f>IF(OR($H118="TC",$H118="Nso",$H118=0),"--",VLOOKUP($A115,'Result Entry'!$B$9:$EW$108,11,0))</f>
        <v>--</v>
      </c>
      <c r="F130" s="607" t="str">
        <f>IF(OR($H118="TC",$H118="Nso",$H118=0),"--",VLOOKUP($A115,'Result Entry'!$B$9:$EW$108,12,0))</f>
        <v>--</v>
      </c>
      <c r="G130" s="607" t="str">
        <f>IF(OR($H118="TC",$H118="Nso",$H118=0),"--",VLOOKUP($A115,'Result Entry'!$B$9:$EW$108,13,0))</f>
        <v>--</v>
      </c>
      <c r="H130" s="608">
        <f t="shared" ref="H130:H135" si="9">SUM(E130:G130)</f>
        <v>0</v>
      </c>
      <c r="I130" s="609" t="str">
        <f>IF(OR($H118="TC",$H118="Nso",$H118=0),"--",VLOOKUP($A115,'Result Entry'!$B$9:$EW$108,15,0))</f>
        <v>--</v>
      </c>
      <c r="J130" s="1640">
        <f>SUM(H130,I130)</f>
        <v>0</v>
      </c>
      <c r="K130" s="1641"/>
      <c r="L130" s="1642" t="str">
        <f>IF(OR($H118="TC",$H118="Nso",$H118=0),"--",VLOOKUP($A115,'Result Entry'!$B$9:$EW$108,17,0))</f>
        <v>--</v>
      </c>
      <c r="M130" s="1642"/>
      <c r="N130" s="1586"/>
      <c r="O130" s="610">
        <f>SUM(J130,L130)</f>
        <v>0</v>
      </c>
      <c r="P130" s="611" t="str">
        <f>IF(OR($H118="TC",$H118="Nso",$H118=0),"--",VLOOKUP($A115,'Result Sheet 9'!$B$7:$CD$106,21,0))</f>
        <v>--</v>
      </c>
      <c r="Q130" s="987"/>
      <c r="R130" s="1462"/>
      <c r="S130" s="1478"/>
      <c r="T130" s="1478"/>
      <c r="U130" s="1478"/>
      <c r="V130" s="1462"/>
    </row>
    <row r="131" spans="1:22" s="515" customFormat="1" ht="39" customHeight="1">
      <c r="A131" s="1480"/>
      <c r="B131" s="618" t="s">
        <v>72</v>
      </c>
      <c r="C131" s="1627" t="str">
        <f>'Result Entry'!$X$3</f>
        <v>ENGLISH</v>
      </c>
      <c r="D131" s="1628"/>
      <c r="E131" s="607" t="str">
        <f>IF(OR($H118="TC",$H118="Nso",$H118=0),"--",VLOOKUP($A115,'Result Entry'!$B$9:$EW$108,23,0))</f>
        <v>--</v>
      </c>
      <c r="F131" s="607" t="str">
        <f>IF(OR($H118="TC",$H118="Nso",$H118=0),"--",VLOOKUP($A115,'Result Entry'!$B$9:$EW$108,24,0))</f>
        <v>--</v>
      </c>
      <c r="G131" s="607" t="str">
        <f>IF(OR($H118="TC",$H118="Nso",$H118=0),"--",VLOOKUP($A115,'Result Entry'!$B$9:$EW$108,25,0))</f>
        <v>--</v>
      </c>
      <c r="H131" s="612">
        <f t="shared" si="9"/>
        <v>0</v>
      </c>
      <c r="I131" s="630" t="str">
        <f>IF(OR($H118="TC",$H118="Nso",$H118=0),"--",VLOOKUP($A115,'Result Entry'!$B$9:$EW$108,27,0))</f>
        <v>--</v>
      </c>
      <c r="J131" s="1629">
        <f t="shared" ref="J131:J135" si="10">SUM(H131,I131)</f>
        <v>0</v>
      </c>
      <c r="K131" s="1630"/>
      <c r="L131" s="1631" t="str">
        <f>IF(OR($H118="TC",$H118="Nso",$H118=0),"--",VLOOKUP($A115,'Result Entry'!$B$9:$EW$108,29,0))</f>
        <v>--</v>
      </c>
      <c r="M131" s="1631"/>
      <c r="N131" s="1632"/>
      <c r="O131" s="610">
        <f t="shared" ref="O131:O135" si="11">SUM(J131,L131)</f>
        <v>0</v>
      </c>
      <c r="P131" s="611" t="str">
        <f>IF(OR($H118="TC",$H118="Nso",$H118=0),"--",VLOOKUP($A115,'Result Sheet 9'!$B$7:$CD$106,33,0))</f>
        <v>--</v>
      </c>
      <c r="Q131" s="987"/>
      <c r="R131" s="1462"/>
      <c r="S131" s="1478"/>
      <c r="T131" s="1478"/>
      <c r="U131" s="1478"/>
      <c r="V131" s="1462"/>
    </row>
    <row r="132" spans="1:22" s="515" customFormat="1" ht="39" customHeight="1">
      <c r="A132" s="1480"/>
      <c r="B132" s="618" t="s">
        <v>72</v>
      </c>
      <c r="C132" s="1627" t="str">
        <f>'Result Entry'!$AJ$3</f>
        <v>SANSKRIT</v>
      </c>
      <c r="D132" s="1628"/>
      <c r="E132" s="607" t="str">
        <f>IF(OR($H118="TC",$H118="Nso",$H118=0),"--",VLOOKUP($A115,'Result Entry'!$B$9:$EW$108,35,0))</f>
        <v>--</v>
      </c>
      <c r="F132" s="607" t="str">
        <f>IF(OR($H118="TC",$H118="Nso",$H118=0),"--",VLOOKUP($A115,'Result Entry'!$B$9:$EW$108,36,0))</f>
        <v>--</v>
      </c>
      <c r="G132" s="607" t="str">
        <f>IF(OR($H118="TC",$H118="Nso",$H118=0),"--",VLOOKUP($A115,'Result Entry'!$B$9:$EW$108,37,0))</f>
        <v>--</v>
      </c>
      <c r="H132" s="612">
        <f t="shared" si="9"/>
        <v>0</v>
      </c>
      <c r="I132" s="630" t="str">
        <f>IF(OR($H118="TC",$H118="Nso",$H118=0),"--",VLOOKUP($A115,'Result Entry'!$B$9:$EW$108,39,0))</f>
        <v>--</v>
      </c>
      <c r="J132" s="1629">
        <f t="shared" si="10"/>
        <v>0</v>
      </c>
      <c r="K132" s="1630"/>
      <c r="L132" s="1631" t="str">
        <f>IF(OR($H118="TC",$H118="Nso",$H118=0),"--",VLOOKUP($A115,'Result Entry'!$B$9:$EW$108,41,0))</f>
        <v>--</v>
      </c>
      <c r="M132" s="1631"/>
      <c r="N132" s="1632"/>
      <c r="O132" s="610">
        <f t="shared" si="11"/>
        <v>0</v>
      </c>
      <c r="P132" s="611" t="str">
        <f>IF(OR($H118="TC",$H118="Nso",$H118=0),"--",VLOOKUP($A115,'Result Sheet 9'!$B$7:$CD$106,45,0))</f>
        <v>--</v>
      </c>
      <c r="Q132" s="987"/>
      <c r="R132" s="1462"/>
      <c r="S132" s="1478"/>
      <c r="T132" s="1478"/>
      <c r="U132" s="1478"/>
      <c r="V132" s="1462"/>
    </row>
    <row r="133" spans="1:22" s="515" customFormat="1" ht="39" customHeight="1">
      <c r="A133" s="1480"/>
      <c r="B133" s="618" t="s">
        <v>72</v>
      </c>
      <c r="C133" s="1627" t="str">
        <f>'Result Entry'!$AV$3</f>
        <v>SCIENCE</v>
      </c>
      <c r="D133" s="1628"/>
      <c r="E133" s="607" t="str">
        <f>IF(OR($H118="TC",$H118="Nso",$H118=0),"--",VLOOKUP($A115,'Result Entry'!$B$9:$EW$108,47,0))</f>
        <v>--</v>
      </c>
      <c r="F133" s="607" t="str">
        <f>IF(OR($H118="TC",$H118="Nso",$H118=0),"--",VLOOKUP($A115,'Result Entry'!$B$9:$EW$108,48,0))</f>
        <v>--</v>
      </c>
      <c r="G133" s="607" t="str">
        <f>IF(OR($H118="TC",$H118="Nso",$H118=0),"--",VLOOKUP($A115,'Result Entry'!$B$9:$EW$108,49,0))</f>
        <v>--</v>
      </c>
      <c r="H133" s="612">
        <f t="shared" si="9"/>
        <v>0</v>
      </c>
      <c r="I133" s="630" t="str">
        <f>IF(OR($H118="TC",$H118="Nso",$H118=0),"--",VLOOKUP($A115,'Result Entry'!$B$9:$EW$108,51,0))</f>
        <v>--</v>
      </c>
      <c r="J133" s="1629">
        <f t="shared" si="10"/>
        <v>0</v>
      </c>
      <c r="K133" s="1630"/>
      <c r="L133" s="1631" t="str">
        <f>IF(OR($H118="TC",$H118="Nso",$H118=0),"--",VLOOKUP($A115,'Result Entry'!$B$9:$EW$108,53,0))</f>
        <v>--</v>
      </c>
      <c r="M133" s="1631"/>
      <c r="N133" s="1632"/>
      <c r="O133" s="610">
        <f t="shared" si="11"/>
        <v>0</v>
      </c>
      <c r="P133" s="611" t="str">
        <f>IF(OR($H118="TC",$H118="Nso",$H118=0),"--",VLOOKUP($A115,'Result Sheet 9'!$B$7:$CD$106,57,0))</f>
        <v>--</v>
      </c>
      <c r="Q133" s="987"/>
      <c r="R133" s="1462"/>
      <c r="S133" s="1478"/>
      <c r="T133" s="1478"/>
      <c r="U133" s="1478"/>
      <c r="V133" s="1462"/>
    </row>
    <row r="134" spans="1:22" s="515" customFormat="1" ht="39" customHeight="1">
      <c r="A134" s="1480"/>
      <c r="B134" s="618" t="s">
        <v>72</v>
      </c>
      <c r="C134" s="1627" t="str">
        <f>'Result Entry'!$BH$3</f>
        <v>MATHEMATICS</v>
      </c>
      <c r="D134" s="1628"/>
      <c r="E134" s="607" t="str">
        <f>IF(OR($H118="TC",$H118="Nso",$H118=0),"--",VLOOKUP($A115,'Result Entry'!$B$9:$EW$108,59,0))</f>
        <v>--</v>
      </c>
      <c r="F134" s="607" t="str">
        <f>IF(OR($H118="TC",$H118="Nso",$H118=0),"--",VLOOKUP($A115,'Result Entry'!$B$9:$EW$108,60,0))</f>
        <v>--</v>
      </c>
      <c r="G134" s="607" t="str">
        <f>IF(OR($H118="TC",$H118="Nso",$H118=0),"--",VLOOKUP($A115,'Result Entry'!$B$9:$EW$108,61,0))</f>
        <v>--</v>
      </c>
      <c r="H134" s="612">
        <f t="shared" si="9"/>
        <v>0</v>
      </c>
      <c r="I134" s="630" t="str">
        <f>IF(OR($H118="TC",$H118="Nso",$H118=0),"--",VLOOKUP($A115,'Result Entry'!$B$9:$EW$108,63,0))</f>
        <v>--</v>
      </c>
      <c r="J134" s="1629">
        <f t="shared" si="10"/>
        <v>0</v>
      </c>
      <c r="K134" s="1630"/>
      <c r="L134" s="1631" t="str">
        <f>IF(OR($H118="TC",$H118="Nso",$H118=0),"--",VLOOKUP($A115,'Result Entry'!$B$9:$EW$108,65,0))</f>
        <v>--</v>
      </c>
      <c r="M134" s="1631"/>
      <c r="N134" s="1632"/>
      <c r="O134" s="610">
        <f t="shared" si="11"/>
        <v>0</v>
      </c>
      <c r="P134" s="611" t="str">
        <f>IF(OR($H118="TC",$H118="Nso",$H118=0),"--",VLOOKUP($A115,'Result Sheet 9'!$B$7:$CD$106,69,0))</f>
        <v>--</v>
      </c>
      <c r="Q134" s="987"/>
      <c r="R134" s="1462"/>
      <c r="S134" s="1478"/>
      <c r="T134" s="1478"/>
      <c r="U134" s="1478"/>
      <c r="V134" s="1462"/>
    </row>
    <row r="135" spans="1:22" s="515" customFormat="1" ht="39" customHeight="1" thickBot="1">
      <c r="A135" s="1480"/>
      <c r="B135" s="618" t="s">
        <v>72</v>
      </c>
      <c r="C135" s="1633" t="str">
        <f>'Result Entry'!$BT$3</f>
        <v>SOCIAL SCIENCE</v>
      </c>
      <c r="D135" s="1634"/>
      <c r="E135" s="607" t="str">
        <f>IF(OR($H118="TC",$H118="Nso",$H118=0),"--",VLOOKUP($A115,'Result Entry'!$B$9:$EW$108,71,0))</f>
        <v>--</v>
      </c>
      <c r="F135" s="607" t="str">
        <f>IF(OR($H118="TC",$H118="Nso",$H118=0),"--",VLOOKUP($A115,'Result Entry'!$B$9:$EW$108,72,0))</f>
        <v>--</v>
      </c>
      <c r="G135" s="607" t="str">
        <f>IF(OR($H118="TC",$H118="Nso",$H118=0),"--",VLOOKUP($A115,'Result Entry'!$B$9:$EW$108,73,0))</f>
        <v>--</v>
      </c>
      <c r="H135" s="614">
        <f t="shared" si="9"/>
        <v>0</v>
      </c>
      <c r="I135" s="628" t="str">
        <f>IF(OR($H118="TC",$H118="Nso",$H118=0),"--",VLOOKUP($A115,'Result Entry'!$B$9:$EW$108,75,0))</f>
        <v>--</v>
      </c>
      <c r="J135" s="1635">
        <f t="shared" si="10"/>
        <v>0</v>
      </c>
      <c r="K135" s="1636"/>
      <c r="L135" s="1637" t="str">
        <f>IF(OR($H118="TC",$H118="Nso",$H118=0),"--",VLOOKUP($A115,'Result Entry'!$B$9:$EW$108,77,0))</f>
        <v>--</v>
      </c>
      <c r="M135" s="1637"/>
      <c r="N135" s="1599"/>
      <c r="O135" s="610">
        <f t="shared" si="11"/>
        <v>0</v>
      </c>
      <c r="P135" s="611" t="str">
        <f>IF(OR($H118="TC",$H118="Nso",$H118=0),"--",VLOOKUP($A115,'Result Sheet 9'!$B$7:$CD$106,81,0))</f>
        <v>--</v>
      </c>
      <c r="Q135" s="987"/>
      <c r="R135" s="1462"/>
      <c r="S135" s="1478"/>
      <c r="T135" s="1478"/>
      <c r="U135" s="1478"/>
      <c r="V135" s="1462"/>
    </row>
    <row r="136" spans="1:22" s="515" customFormat="1" ht="39" customHeight="1">
      <c r="A136" s="1480"/>
      <c r="B136" s="618" t="s">
        <v>72</v>
      </c>
      <c r="C136" s="1606" t="s">
        <v>84</v>
      </c>
      <c r="D136" s="1607"/>
      <c r="E136" s="1610" t="s">
        <v>58</v>
      </c>
      <c r="F136" s="1611"/>
      <c r="G136" s="1610" t="s">
        <v>227</v>
      </c>
      <c r="H136" s="1612"/>
      <c r="I136" s="1613" t="s">
        <v>43</v>
      </c>
      <c r="J136" s="1614"/>
      <c r="K136" s="1615" t="s">
        <v>101</v>
      </c>
      <c r="L136" s="1612"/>
      <c r="M136" s="1611"/>
      <c r="N136" s="1610" t="s">
        <v>41</v>
      </c>
      <c r="O136" s="1611"/>
      <c r="P136" s="625" t="s">
        <v>45</v>
      </c>
      <c r="Q136" s="987"/>
      <c r="R136" s="1462"/>
      <c r="S136" s="1478"/>
      <c r="T136" s="1478"/>
      <c r="U136" s="1478"/>
      <c r="V136" s="1462"/>
    </row>
    <row r="137" spans="1:22" s="515" customFormat="1" ht="39" customHeight="1" thickBot="1">
      <c r="A137" s="1480"/>
      <c r="B137" s="618" t="s">
        <v>72</v>
      </c>
      <c r="C137" s="1608"/>
      <c r="D137" s="1609"/>
      <c r="E137" s="1616" t="str">
        <f>IF(OR($H118="TC",$H118="Nso",$H118=0),"--",VLOOKUP($A115,'Result Entry'!$B$9:$EW$108,144,0))</f>
        <v>--</v>
      </c>
      <c r="F137" s="1617"/>
      <c r="G137" s="1618" t="str">
        <f>IF(OR($H118="TC",$H118="Nso",$H118=0),"--",VLOOKUP($A115,'Result Entry'!$B$9:$EW$108,145,0))</f>
        <v>--</v>
      </c>
      <c r="H137" s="1619"/>
      <c r="I137" s="1620" t="str">
        <f>IF(OR($H118="TC",$H118="Nso",$H118=0),"--",VLOOKUP($A115,'Result Entry'!$B$9:$EW$108,146,0))</f>
        <v>--</v>
      </c>
      <c r="J137" s="1621"/>
      <c r="K137" s="1622" t="str">
        <f>IF(OR($H118="TC",$H118="Nso",$H118=0),"--",VLOOKUP($A115,'Result Entry'!$B$9:$EW$108,147,0))</f>
        <v>--</v>
      </c>
      <c r="L137" s="1623"/>
      <c r="M137" s="1624"/>
      <c r="N137" s="1625" t="str">
        <f>IF($H118=0,"--",VLOOKUP($A115,'Result Entry'!$B$9:$EW$108,148,0))</f>
        <v>--</v>
      </c>
      <c r="O137" s="1626"/>
      <c r="P137" s="616" t="str">
        <f>IF(OR($H118="TC",$H118="Nso",$H118=0),"--",VLOOKUP($A115,'Result Entry'!$B$9:$EW$108,150,0))</f>
        <v>--</v>
      </c>
      <c r="Q137" s="987"/>
      <c r="R137" s="1462"/>
      <c r="S137" s="1478"/>
      <c r="T137" s="1478"/>
      <c r="U137" s="1478"/>
      <c r="V137" s="1462"/>
    </row>
    <row r="138" spans="1:22" s="515" customFormat="1" ht="39" customHeight="1">
      <c r="A138" s="1480"/>
      <c r="B138" s="618" t="s">
        <v>72</v>
      </c>
      <c r="C138" s="1580" t="s">
        <v>60</v>
      </c>
      <c r="D138" s="1581"/>
      <c r="E138" s="1581"/>
      <c r="F138" s="1581"/>
      <c r="G138" s="1581"/>
      <c r="H138" s="1581"/>
      <c r="I138" s="1582"/>
      <c r="J138" s="1583" t="s">
        <v>61</v>
      </c>
      <c r="K138" s="1584"/>
      <c r="L138" s="1584"/>
      <c r="M138" s="1585" t="str">
        <f>IF(OR($H118="TC",$H118="Nso",$H118=0),"--",VLOOKUP($A115,'Result Entry'!$B$9:$EW$108,141,0))</f>
        <v>--</v>
      </c>
      <c r="N138" s="1586"/>
      <c r="O138" s="1587" t="s">
        <v>112</v>
      </c>
      <c r="P138" s="1588"/>
      <c r="Q138" s="987"/>
      <c r="R138" s="1462"/>
      <c r="S138" s="1478"/>
      <c r="T138" s="1478"/>
      <c r="U138" s="1478"/>
      <c r="V138" s="1462"/>
    </row>
    <row r="139" spans="1:22" s="515" customFormat="1" ht="39" customHeight="1" thickBot="1">
      <c r="A139" s="1480"/>
      <c r="B139" s="618" t="s">
        <v>72</v>
      </c>
      <c r="C139" s="1589" t="s">
        <v>170</v>
      </c>
      <c r="D139" s="1590"/>
      <c r="E139" s="1590"/>
      <c r="F139" s="1591"/>
      <c r="G139" s="1595" t="s">
        <v>174</v>
      </c>
      <c r="H139" s="1595"/>
      <c r="I139" s="617" t="s">
        <v>49</v>
      </c>
      <c r="J139" s="1596" t="s">
        <v>62</v>
      </c>
      <c r="K139" s="1597"/>
      <c r="L139" s="1597"/>
      <c r="M139" s="1598" t="str">
        <f>IF(OR($H118="TC",$H118="Nso",$H118=0),"--",VLOOKUP($A115,'Result Entry'!$B$9:$EW$108,142,0))</f>
        <v>--</v>
      </c>
      <c r="N139" s="1599"/>
      <c r="O139" s="1600" t="str">
        <f>IF(OR($H118="TC",$H118="Nso",$H118=0),"--",VLOOKUP($A115,'Result Entry'!$B$9:$EW$108,143,0))</f>
        <v>--</v>
      </c>
      <c r="P139" s="1601"/>
      <c r="Q139" s="987"/>
      <c r="R139" s="1462"/>
      <c r="S139" s="1478"/>
      <c r="T139" s="1478"/>
      <c r="U139" s="1478"/>
      <c r="V139" s="1462"/>
    </row>
    <row r="140" spans="1:22" s="515" customFormat="1" ht="39" customHeight="1">
      <c r="A140" s="1480"/>
      <c r="B140" s="618" t="s">
        <v>72</v>
      </c>
      <c r="C140" s="1592"/>
      <c r="D140" s="1593"/>
      <c r="E140" s="1593"/>
      <c r="F140" s="1594"/>
      <c r="G140" s="1595"/>
      <c r="H140" s="1595"/>
      <c r="I140" s="626" t="s">
        <v>235</v>
      </c>
      <c r="J140" s="1602" t="s">
        <v>63</v>
      </c>
      <c r="K140" s="1603"/>
      <c r="L140" s="1603"/>
      <c r="M140" s="1604" t="str">
        <f>IF($H118=0,"--",VLOOKUP($A115,'Result Entry'!$B$9:$EW$108,152,0))</f>
        <v>--</v>
      </c>
      <c r="N140" s="1604"/>
      <c r="O140" s="1604"/>
      <c r="P140" s="1605"/>
      <c r="Q140" s="987"/>
      <c r="R140" s="1462"/>
      <c r="S140" s="1478"/>
      <c r="T140" s="1478"/>
      <c r="U140" s="1478"/>
      <c r="V140" s="1462"/>
    </row>
    <row r="141" spans="1:22" s="519" customFormat="1" ht="39" customHeight="1">
      <c r="A141" s="1480"/>
      <c r="B141" s="618" t="s">
        <v>72</v>
      </c>
      <c r="C141" s="1565" t="str">
        <f>'Result Entry'!$CF$3</f>
        <v>Fou. Of Info. Tech.</v>
      </c>
      <c r="D141" s="1566"/>
      <c r="E141" s="1566"/>
      <c r="F141" s="1567"/>
      <c r="G141" s="1568" t="str">
        <f>IF(OR($H118="TC",$H118="Nso",$H118=0),"--",VLOOKUP($A115,'Result Entry'!$B$9:$FZ$108,169,0))</f>
        <v>--</v>
      </c>
      <c r="H141" s="1568"/>
      <c r="I141" s="619" t="str">
        <f>IF(OR($H118="TC",$H118="Nso",$H118=0),"--",VLOOKUP($A115,'Result Entry'!$B$9:$FZ$108,95,0))</f>
        <v>--</v>
      </c>
      <c r="J141" s="1569" t="s">
        <v>74</v>
      </c>
      <c r="K141" s="1570"/>
      <c r="L141" s="1570"/>
      <c r="M141" s="1571" t="str">
        <f>IF($H118=0,"--",Master!$E$20)</f>
        <v>--</v>
      </c>
      <c r="N141" s="1572"/>
      <c r="O141" s="1572"/>
      <c r="P141" s="1573"/>
      <c r="Q141" s="987"/>
      <c r="R141" s="1462"/>
      <c r="S141" s="1478"/>
      <c r="T141" s="1478"/>
      <c r="U141" s="1478"/>
      <c r="V141" s="1462"/>
    </row>
    <row r="142" spans="1:22" s="519" customFormat="1" ht="39" customHeight="1">
      <c r="A142" s="1480"/>
      <c r="B142" s="618" t="s">
        <v>72</v>
      </c>
      <c r="C142" s="1523" t="str">
        <f>'Result Entry'!$CS$3</f>
        <v>Health &amp; Phy. Edu.</v>
      </c>
      <c r="D142" s="1524"/>
      <c r="E142" s="1524"/>
      <c r="F142" s="1525"/>
      <c r="G142" s="1526" t="str">
        <f>IF(OR($H118="TC",$H118="Nso",$H118=0),"--",VLOOKUP($A115,'Result Entry'!$B$9:$FZ$108,173,0))</f>
        <v>--</v>
      </c>
      <c r="H142" s="1525"/>
      <c r="I142" s="619" t="str">
        <f>IF(OR($H118="TC",$H118="Nso",$H118=0),"--",VLOOKUP($A115,'Result Entry'!$B$9:$FZ$108,118,0))</f>
        <v>--</v>
      </c>
      <c r="J142" s="1574"/>
      <c r="K142" s="1575"/>
      <c r="L142" s="1575"/>
      <c r="M142" s="1575"/>
      <c r="N142" s="1575"/>
      <c r="O142" s="1575"/>
      <c r="P142" s="1576"/>
      <c r="Q142" s="987"/>
      <c r="R142" s="1462"/>
      <c r="S142" s="1478"/>
      <c r="T142" s="1478"/>
      <c r="U142" s="1478"/>
      <c r="V142" s="1462"/>
    </row>
    <row r="143" spans="1:22" s="519" customFormat="1" ht="39" customHeight="1">
      <c r="A143" s="1480"/>
      <c r="B143" s="618" t="s">
        <v>72</v>
      </c>
      <c r="C143" s="1523" t="str">
        <f>'Result Entry'!$DP$3</f>
        <v>S.U.P.W.</v>
      </c>
      <c r="D143" s="1524"/>
      <c r="E143" s="1524"/>
      <c r="F143" s="1525"/>
      <c r="G143" s="1526" t="str">
        <f>IF(OR($H118="TC",$H118="Nso",$H118=0),"--",VLOOKUP($A115,'Result Entry'!$B$9:$FZ$108,177,0))</f>
        <v>--</v>
      </c>
      <c r="H143" s="1525"/>
      <c r="I143" s="619" t="str">
        <f>IF(OR($H118="TC",$H118="Nso",$H118=0),"--",VLOOKUP($A115,'Result Entry'!$B$9:$FZ$108,124,0))</f>
        <v>--</v>
      </c>
      <c r="J143" s="1577"/>
      <c r="K143" s="1578"/>
      <c r="L143" s="1578"/>
      <c r="M143" s="1578"/>
      <c r="N143" s="1578"/>
      <c r="O143" s="1578"/>
      <c r="P143" s="1579"/>
      <c r="Q143" s="987"/>
      <c r="R143" s="1462"/>
      <c r="S143" s="1478"/>
      <c r="T143" s="1478"/>
      <c r="U143" s="1478"/>
      <c r="V143" s="1462"/>
    </row>
    <row r="144" spans="1:22" s="519" customFormat="1" ht="39" customHeight="1">
      <c r="A144" s="1480"/>
      <c r="B144" s="618" t="s">
        <v>72</v>
      </c>
      <c r="C144" s="1523" t="str">
        <f>'Result Entry'!$DV$3</f>
        <v>Art Education</v>
      </c>
      <c r="D144" s="1524"/>
      <c r="E144" s="1524"/>
      <c r="F144" s="1525"/>
      <c r="G144" s="1526" t="str">
        <f>IF(OR($H118="TC",$H118="Nso",$H118=0),"--",VLOOKUP($A115,'Result Entry'!$B$9:$FZ$108,181,0))</f>
        <v>--</v>
      </c>
      <c r="H144" s="1525"/>
      <c r="I144" s="619" t="str">
        <f>IF(OR($H118="TC",$H118="Nso",$H118=0),"--",VLOOKUP($A115,'Result Entry'!$B$9:$FZ$108,130,0))</f>
        <v>--</v>
      </c>
      <c r="J144" s="1527" t="s">
        <v>228</v>
      </c>
      <c r="K144" s="1528"/>
      <c r="L144" s="1528"/>
      <c r="M144" s="1529"/>
      <c r="N144" s="1529"/>
      <c r="O144" s="1529"/>
      <c r="P144" s="1530"/>
      <c r="Q144" s="987"/>
      <c r="R144" s="1462"/>
      <c r="S144" s="1478"/>
      <c r="T144" s="1478"/>
      <c r="U144" s="1478"/>
      <c r="V144" s="1462"/>
    </row>
    <row r="145" spans="1:23" s="519" customFormat="1" ht="39" customHeight="1" thickBot="1">
      <c r="A145" s="1480"/>
      <c r="B145" s="618" t="s">
        <v>72</v>
      </c>
      <c r="C145" s="1531" t="str">
        <f>'Result Entry'!$EB$3</f>
        <v>H &amp; C RAJ</v>
      </c>
      <c r="D145" s="1532"/>
      <c r="E145" s="1532"/>
      <c r="F145" s="1533"/>
      <c r="G145" s="1534" t="str">
        <f>IF(OR($H118="TC",$H118="Nso",$H118=0),"--",VLOOKUP($A115,'Result Entry'!$B$9:$GY$108,185,0))</f>
        <v>--</v>
      </c>
      <c r="H145" s="1535"/>
      <c r="I145" s="620" t="str">
        <f>IF(OR($H118="TC",$H118="Nso",$H118=0),"--",VLOOKUP($A115,'Result Entry'!$B$9:$GAY$108,140,0))</f>
        <v>--</v>
      </c>
      <c r="J145" s="1527" t="s">
        <v>229</v>
      </c>
      <c r="K145" s="1528"/>
      <c r="L145" s="1528"/>
      <c r="M145" s="1529"/>
      <c r="N145" s="1529"/>
      <c r="O145" s="1529"/>
      <c r="P145" s="1530"/>
      <c r="Q145" s="987"/>
      <c r="R145" s="1462"/>
      <c r="S145" s="1478"/>
      <c r="T145" s="1478"/>
      <c r="U145" s="1478"/>
      <c r="V145" s="1462"/>
    </row>
    <row r="146" spans="1:23" s="515" customFormat="1" ht="39" customHeight="1">
      <c r="A146" s="1480"/>
      <c r="B146" s="623" t="s">
        <v>72</v>
      </c>
      <c r="C146" s="1536" t="s">
        <v>180</v>
      </c>
      <c r="D146" s="1537"/>
      <c r="E146" s="1537"/>
      <c r="F146" s="1538"/>
      <c r="G146" s="1545" t="s">
        <v>181</v>
      </c>
      <c r="H146" s="1546"/>
      <c r="I146" s="621" t="s">
        <v>31</v>
      </c>
      <c r="J146" s="1547" t="s">
        <v>230</v>
      </c>
      <c r="K146" s="1528"/>
      <c r="L146" s="1528"/>
      <c r="M146" s="1529"/>
      <c r="N146" s="1529"/>
      <c r="O146" s="1529"/>
      <c r="P146" s="1530"/>
      <c r="Q146" s="987"/>
      <c r="R146" s="1462"/>
      <c r="S146" s="1478"/>
      <c r="T146" s="1478"/>
      <c r="U146" s="1478"/>
      <c r="V146" s="1462"/>
    </row>
    <row r="147" spans="1:23" s="515" customFormat="1" ht="39" customHeight="1">
      <c r="A147" s="1480"/>
      <c r="B147" s="623" t="s">
        <v>72</v>
      </c>
      <c r="C147" s="1539"/>
      <c r="D147" s="1540"/>
      <c r="E147" s="1540"/>
      <c r="F147" s="1541"/>
      <c r="G147" s="1548" t="s">
        <v>231</v>
      </c>
      <c r="H147" s="1549"/>
      <c r="I147" s="622" t="s">
        <v>64</v>
      </c>
      <c r="J147" s="1550" t="s">
        <v>69</v>
      </c>
      <c r="K147" s="1551"/>
      <c r="L147" s="1551"/>
      <c r="M147" s="1551"/>
      <c r="N147" s="1551"/>
      <c r="O147" s="1551"/>
      <c r="P147" s="1552"/>
      <c r="Q147" s="987"/>
      <c r="R147" s="1462"/>
      <c r="S147" s="1478"/>
      <c r="T147" s="1478"/>
      <c r="U147" s="1478"/>
      <c r="V147" s="1462"/>
    </row>
    <row r="148" spans="1:23" s="515" customFormat="1" ht="39" customHeight="1">
      <c r="A148" s="1480"/>
      <c r="B148" s="623" t="s">
        <v>72</v>
      </c>
      <c r="C148" s="1539"/>
      <c r="D148" s="1540"/>
      <c r="E148" s="1540"/>
      <c r="F148" s="1541"/>
      <c r="G148" s="1548" t="s">
        <v>232</v>
      </c>
      <c r="H148" s="1549"/>
      <c r="I148" s="622" t="s">
        <v>65</v>
      </c>
      <c r="J148" s="1553"/>
      <c r="K148" s="1554"/>
      <c r="L148" s="1554"/>
      <c r="M148" s="1554"/>
      <c r="N148" s="1554"/>
      <c r="O148" s="1554"/>
      <c r="P148" s="1555"/>
      <c r="Q148" s="987"/>
      <c r="R148" s="1462"/>
      <c r="S148" s="1478"/>
      <c r="T148" s="1478"/>
      <c r="U148" s="1478"/>
      <c r="V148" s="1462"/>
    </row>
    <row r="149" spans="1:23" s="515" customFormat="1" ht="39" customHeight="1">
      <c r="A149" s="1480"/>
      <c r="B149" s="623" t="s">
        <v>72</v>
      </c>
      <c r="C149" s="1539"/>
      <c r="D149" s="1540"/>
      <c r="E149" s="1540"/>
      <c r="F149" s="1541"/>
      <c r="G149" s="1548" t="s">
        <v>233</v>
      </c>
      <c r="H149" s="1549"/>
      <c r="I149" s="622" t="s">
        <v>67</v>
      </c>
      <c r="J149" s="1553"/>
      <c r="K149" s="1554"/>
      <c r="L149" s="1554"/>
      <c r="M149" s="1554"/>
      <c r="N149" s="1554"/>
      <c r="O149" s="1554"/>
      <c r="P149" s="1555"/>
      <c r="Q149" s="987"/>
      <c r="R149" s="1462"/>
      <c r="S149" s="1478"/>
      <c r="T149" s="1478"/>
      <c r="U149" s="1478"/>
      <c r="V149" s="1462"/>
    </row>
    <row r="150" spans="1:23" s="515" customFormat="1" ht="39" customHeight="1">
      <c r="A150" s="1480"/>
      <c r="B150" s="623" t="s">
        <v>72</v>
      </c>
      <c r="C150" s="1539"/>
      <c r="D150" s="1540"/>
      <c r="E150" s="1540"/>
      <c r="F150" s="1541"/>
      <c r="G150" s="1548" t="s">
        <v>234</v>
      </c>
      <c r="H150" s="1549"/>
      <c r="I150" s="622" t="s">
        <v>66</v>
      </c>
      <c r="J150" s="1556" t="s">
        <v>85</v>
      </c>
      <c r="K150" s="1557"/>
      <c r="L150" s="1557"/>
      <c r="M150" s="1557"/>
      <c r="N150" s="1557"/>
      <c r="O150" s="1557"/>
      <c r="P150" s="1558"/>
      <c r="Q150" s="987"/>
      <c r="R150" s="1462"/>
      <c r="S150" s="1478"/>
      <c r="T150" s="1478"/>
      <c r="U150" s="1478"/>
      <c r="V150" s="1462"/>
    </row>
    <row r="151" spans="1:23" s="515" customFormat="1" ht="39" customHeight="1" thickBot="1">
      <c r="A151" s="1480"/>
      <c r="B151" s="624" t="s">
        <v>72</v>
      </c>
      <c r="C151" s="1542"/>
      <c r="D151" s="1543"/>
      <c r="E151" s="1543"/>
      <c r="F151" s="1544"/>
      <c r="G151" s="1562"/>
      <c r="H151" s="1563"/>
      <c r="I151" s="1564"/>
      <c r="J151" s="1559"/>
      <c r="K151" s="1560"/>
      <c r="L151" s="1560"/>
      <c r="M151" s="1560"/>
      <c r="N151" s="1560"/>
      <c r="O151" s="1560"/>
      <c r="P151" s="1561"/>
      <c r="Q151" s="987"/>
      <c r="R151" s="1462"/>
      <c r="S151" s="1478"/>
      <c r="T151" s="1478"/>
      <c r="U151" s="1478"/>
      <c r="V151" s="1462"/>
    </row>
    <row r="152" spans="1:23" ht="30.75" customHeight="1">
      <c r="A152" s="1402"/>
      <c r="B152" s="1402"/>
      <c r="C152" s="1402"/>
      <c r="D152" s="1402"/>
      <c r="E152" s="1402"/>
      <c r="F152" s="1402"/>
      <c r="G152" s="1402"/>
      <c r="H152" s="1402"/>
      <c r="I152" s="1402"/>
      <c r="J152" s="1402"/>
      <c r="K152" s="1402"/>
      <c r="L152" s="1402"/>
      <c r="M152" s="1402"/>
      <c r="N152" s="1402"/>
      <c r="O152" s="1402"/>
      <c r="P152" s="1402"/>
      <c r="Q152" s="1402"/>
      <c r="R152" s="1462"/>
      <c r="S152" s="1478"/>
      <c r="T152" s="1478"/>
      <c r="U152" s="1478"/>
      <c r="V152" s="1462"/>
    </row>
    <row r="153" spans="1:23" s="627" customFormat="1" ht="21" customHeight="1" thickBot="1">
      <c r="A153" s="600">
        <f>IF(A115=0,0,A115+1)</f>
        <v>5</v>
      </c>
      <c r="B153" s="1479" t="s">
        <v>51</v>
      </c>
      <c r="C153" s="1479"/>
      <c r="D153" s="1479"/>
      <c r="E153" s="1479"/>
      <c r="F153" s="1479"/>
      <c r="G153" s="1479"/>
      <c r="H153" s="1479"/>
      <c r="I153" s="1479"/>
      <c r="J153" s="1479"/>
      <c r="K153" s="1479"/>
      <c r="L153" s="1479"/>
      <c r="M153" s="1479"/>
      <c r="N153" s="1479"/>
      <c r="O153" s="1479"/>
      <c r="P153" s="1479"/>
      <c r="Q153" s="987" t="s">
        <v>173</v>
      </c>
      <c r="R153" s="1462"/>
      <c r="S153" s="1478"/>
      <c r="T153" s="1478"/>
      <c r="U153" s="1478"/>
      <c r="V153" s="1462"/>
    </row>
    <row r="154" spans="1:23" s="100" customFormat="1" ht="42.75" customHeight="1">
      <c r="A154" s="1480">
        <v>108</v>
      </c>
      <c r="B154" s="1481" t="e">
        <f>logo</f>
        <v>#REF!</v>
      </c>
      <c r="C154" s="1482"/>
      <c r="D154" s="1485" t="str">
        <f>Master!$E$8</f>
        <v xml:space="preserve">Govt. Sr. Secondary School </v>
      </c>
      <c r="E154" s="1486"/>
      <c r="F154" s="1486"/>
      <c r="G154" s="1486"/>
      <c r="H154" s="1486"/>
      <c r="I154" s="1486"/>
      <c r="J154" s="1486"/>
      <c r="K154" s="1486"/>
      <c r="L154" s="1486"/>
      <c r="M154" s="1486"/>
      <c r="N154" s="1486"/>
      <c r="O154" s="1486"/>
      <c r="P154" s="1487"/>
      <c r="Q154" s="987"/>
      <c r="R154" s="1462"/>
      <c r="S154" s="1478"/>
      <c r="T154" s="1478"/>
      <c r="U154" s="1478"/>
      <c r="V154" s="1462"/>
    </row>
    <row r="155" spans="1:23" s="100" customFormat="1" ht="35.25" customHeight="1" thickBot="1">
      <c r="A155" s="1480"/>
      <c r="B155" s="1483"/>
      <c r="C155" s="1484"/>
      <c r="D155" s="1484" t="str">
        <f>Master!$E$11</f>
        <v>P.S.-Bapini (Jodhpur)</v>
      </c>
      <c r="E155" s="1484"/>
      <c r="F155" s="1484"/>
      <c r="G155" s="1484"/>
      <c r="H155" s="1484"/>
      <c r="I155" s="1484"/>
      <c r="J155" s="1484"/>
      <c r="K155" s="1484"/>
      <c r="L155" s="1484"/>
      <c r="M155" s="1484"/>
      <c r="N155" s="1484"/>
      <c r="O155" s="1484"/>
      <c r="P155" s="1488"/>
      <c r="Q155" s="987"/>
      <c r="R155" s="1462"/>
      <c r="S155" s="1478"/>
      <c r="T155" s="1478"/>
      <c r="U155" s="1478"/>
      <c r="V155" s="1462"/>
    </row>
    <row r="156" spans="1:23" s="515" customFormat="1" ht="39" customHeight="1">
      <c r="A156" s="1480"/>
      <c r="B156" s="601"/>
      <c r="C156" s="1489" t="s">
        <v>167</v>
      </c>
      <c r="D156" s="1490"/>
      <c r="E156" s="1490"/>
      <c r="F156" s="1493" t="s">
        <v>144</v>
      </c>
      <c r="G156" s="1494"/>
      <c r="H156" s="1499">
        <f>IF(OR(A153="",A153=0),0,VLOOKUP($A153,'Result Entry'!$B$9:$K$108,6))</f>
        <v>0</v>
      </c>
      <c r="I156" s="1500"/>
      <c r="J156" s="1503" t="s">
        <v>70</v>
      </c>
      <c r="K156" s="1504"/>
      <c r="L156" s="1504"/>
      <c r="M156" s="1504"/>
      <c r="N156" s="1504"/>
      <c r="O156" s="1505">
        <f>Master!$E$14</f>
        <v>8151106901</v>
      </c>
      <c r="P156" s="1506"/>
      <c r="Q156" s="987"/>
      <c r="R156" s="1462"/>
      <c r="S156" s="1478"/>
      <c r="T156" s="1478"/>
      <c r="U156" s="1478"/>
      <c r="V156" s="1462"/>
    </row>
    <row r="157" spans="1:23" s="515" customFormat="1" ht="39" customHeight="1">
      <c r="A157" s="1480"/>
      <c r="B157" s="602"/>
      <c r="C157" s="1489"/>
      <c r="D157" s="1490"/>
      <c r="E157" s="1490"/>
      <c r="F157" s="1495"/>
      <c r="G157" s="1496"/>
      <c r="H157" s="1499"/>
      <c r="I157" s="1500"/>
      <c r="J157" s="1507" t="s">
        <v>68</v>
      </c>
      <c r="K157" s="1508"/>
      <c r="L157" s="1508"/>
      <c r="M157" s="1508"/>
      <c r="N157" s="1508"/>
      <c r="O157" s="1508"/>
      <c r="P157" s="1509"/>
      <c r="Q157" s="987"/>
      <c r="R157" s="1462"/>
      <c r="S157" s="1478"/>
      <c r="T157" s="1478"/>
      <c r="U157" s="1478"/>
      <c r="V157" s="1462"/>
    </row>
    <row r="158" spans="1:23" s="515" customFormat="1" ht="39" customHeight="1" thickBot="1">
      <c r="A158" s="1480"/>
      <c r="B158" s="602"/>
      <c r="C158" s="1491"/>
      <c r="D158" s="1492"/>
      <c r="E158" s="1492"/>
      <c r="F158" s="1497"/>
      <c r="G158" s="1498"/>
      <c r="H158" s="1501"/>
      <c r="I158" s="1502"/>
      <c r="J158" s="1510" t="str">
        <f>CONCATENATE("Session:-","  ",Master!$E$6)</f>
        <v>Session:-  2022-23</v>
      </c>
      <c r="K158" s="1511"/>
      <c r="L158" s="1511"/>
      <c r="M158" s="1511"/>
      <c r="N158" s="1511"/>
      <c r="O158" s="1511"/>
      <c r="P158" s="1512"/>
      <c r="Q158" s="987"/>
      <c r="R158" s="1462"/>
      <c r="S158" s="1478"/>
      <c r="T158" s="1478"/>
      <c r="U158" s="1478"/>
      <c r="V158" s="1462"/>
      <c r="W158" s="527"/>
    </row>
    <row r="159" spans="1:23" s="515" customFormat="1" ht="39" customHeight="1">
      <c r="A159" s="1480"/>
      <c r="B159" s="623" t="s">
        <v>72</v>
      </c>
      <c r="C159" s="1513" t="s">
        <v>20</v>
      </c>
      <c r="D159" s="1514"/>
      <c r="E159" s="1514"/>
      <c r="F159" s="1514"/>
      <c r="G159" s="1515"/>
      <c r="H159" s="632" t="s">
        <v>166</v>
      </c>
      <c r="I159" s="1516" t="str">
        <f>IF($H156=0,"--",VLOOKUP($A153,'Result Entry'!$B$9:$EW$108,4,0))</f>
        <v>--</v>
      </c>
      <c r="J159" s="1516"/>
      <c r="K159" s="1516"/>
      <c r="L159" s="1516"/>
      <c r="M159" s="1516"/>
      <c r="N159" s="1516"/>
      <c r="O159" s="1516"/>
      <c r="P159" s="1517"/>
      <c r="Q159" s="987"/>
      <c r="R159" s="1462"/>
      <c r="S159" s="1478"/>
      <c r="T159" s="1478"/>
      <c r="U159" s="1478"/>
      <c r="V159" s="1462"/>
    </row>
    <row r="160" spans="1:23" s="515" customFormat="1" ht="39" customHeight="1">
      <c r="A160" s="1480"/>
      <c r="B160" s="623" t="s">
        <v>72</v>
      </c>
      <c r="C160" s="1518" t="s">
        <v>22</v>
      </c>
      <c r="D160" s="1519"/>
      <c r="E160" s="1519"/>
      <c r="F160" s="1519"/>
      <c r="G160" s="1520"/>
      <c r="H160" s="633" t="s">
        <v>166</v>
      </c>
      <c r="I160" s="1521" t="str">
        <f>IF($H156=0,"--",VLOOKUP($A153,'Result Entry'!$B$9:$EW$108,7,0))</f>
        <v>--</v>
      </c>
      <c r="J160" s="1521"/>
      <c r="K160" s="1521"/>
      <c r="L160" s="1521"/>
      <c r="M160" s="1521"/>
      <c r="N160" s="1521"/>
      <c r="O160" s="1521"/>
      <c r="P160" s="1522"/>
      <c r="Q160" s="987"/>
      <c r="R160" s="1462"/>
      <c r="S160" s="1478"/>
      <c r="T160" s="1478"/>
      <c r="U160" s="1478"/>
      <c r="V160" s="1462"/>
    </row>
    <row r="161" spans="1:22" s="515" customFormat="1" ht="39" customHeight="1">
      <c r="A161" s="1480"/>
      <c r="B161" s="623" t="s">
        <v>72</v>
      </c>
      <c r="C161" s="1518" t="s">
        <v>23</v>
      </c>
      <c r="D161" s="1519"/>
      <c r="E161" s="1519"/>
      <c r="F161" s="1519"/>
      <c r="G161" s="1520"/>
      <c r="H161" s="633" t="s">
        <v>166</v>
      </c>
      <c r="I161" s="1521" t="str">
        <f>IF($H156=0,"--",VLOOKUP($A153,'Result Entry'!$B$9:$EW$108,8,0))</f>
        <v>--</v>
      </c>
      <c r="J161" s="1521"/>
      <c r="K161" s="1521"/>
      <c r="L161" s="1521"/>
      <c r="M161" s="1521"/>
      <c r="N161" s="1521"/>
      <c r="O161" s="1521"/>
      <c r="P161" s="1522"/>
      <c r="Q161" s="987"/>
      <c r="R161" s="1462"/>
      <c r="S161" s="1478"/>
      <c r="T161" s="1478"/>
      <c r="U161" s="1478"/>
      <c r="V161" s="1462"/>
    </row>
    <row r="162" spans="1:22" s="515" customFormat="1" ht="39" customHeight="1">
      <c r="A162" s="1480"/>
      <c r="B162" s="623" t="s">
        <v>72</v>
      </c>
      <c r="C162" s="1518" t="s">
        <v>53</v>
      </c>
      <c r="D162" s="1519"/>
      <c r="E162" s="1519"/>
      <c r="F162" s="1519"/>
      <c r="G162" s="1520"/>
      <c r="H162" s="633" t="s">
        <v>166</v>
      </c>
      <c r="I162" s="1521" t="str">
        <f>IF($H156=0,"--",VLOOKUP($A153,'Result Entry'!$B$9:$EW$108,9,0))</f>
        <v>--</v>
      </c>
      <c r="J162" s="1521"/>
      <c r="K162" s="1521"/>
      <c r="L162" s="1521"/>
      <c r="M162" s="1521"/>
      <c r="N162" s="1521"/>
      <c r="O162" s="1521"/>
      <c r="P162" s="1522"/>
      <c r="Q162" s="987"/>
      <c r="R162" s="1462"/>
      <c r="S162" s="1478"/>
      <c r="T162" s="1478"/>
      <c r="U162" s="1478"/>
      <c r="V162" s="1462"/>
    </row>
    <row r="163" spans="1:22" s="515" customFormat="1" ht="39" customHeight="1">
      <c r="A163" s="1480"/>
      <c r="B163" s="623" t="s">
        <v>72</v>
      </c>
      <c r="C163" s="1518" t="s">
        <v>54</v>
      </c>
      <c r="D163" s="1519"/>
      <c r="E163" s="1519"/>
      <c r="F163" s="1519"/>
      <c r="G163" s="1520"/>
      <c r="H163" s="633" t="s">
        <v>166</v>
      </c>
      <c r="I163" s="1643" t="str">
        <f>IF($H156=0,"--",IF('Result Entry'!$J$4=0,'Result Entry'!$G$4,CONCATENATE('Result Entry'!$G$4,'Result Entry'!$J$4)))</f>
        <v>--</v>
      </c>
      <c r="J163" s="1521"/>
      <c r="K163" s="1521"/>
      <c r="L163" s="1521"/>
      <c r="M163" s="1521"/>
      <c r="N163" s="1521"/>
      <c r="O163" s="1521"/>
      <c r="P163" s="1522"/>
      <c r="Q163" s="987"/>
      <c r="R163" s="1462"/>
      <c r="S163" s="1478"/>
      <c r="T163" s="1478"/>
      <c r="U163" s="1478"/>
      <c r="V163" s="1462"/>
    </row>
    <row r="164" spans="1:22" s="515" customFormat="1" ht="39" customHeight="1" thickBot="1">
      <c r="A164" s="1480"/>
      <c r="B164" s="623" t="s">
        <v>72</v>
      </c>
      <c r="C164" s="1644" t="s">
        <v>25</v>
      </c>
      <c r="D164" s="1645"/>
      <c r="E164" s="1645"/>
      <c r="F164" s="1645"/>
      <c r="G164" s="1646"/>
      <c r="H164" s="634" t="s">
        <v>166</v>
      </c>
      <c r="I164" s="1647" t="str">
        <f>IF($H156=0,"--",VLOOKUP($A153,'Result Entry'!$B$9:$EW$108,10,0))</f>
        <v>--</v>
      </c>
      <c r="J164" s="1647"/>
      <c r="K164" s="1647"/>
      <c r="L164" s="1647"/>
      <c r="M164" s="1647"/>
      <c r="N164" s="1647"/>
      <c r="O164" s="1647"/>
      <c r="P164" s="1648"/>
      <c r="Q164" s="987"/>
      <c r="R164" s="1462"/>
      <c r="S164" s="1478"/>
      <c r="T164" s="1478"/>
      <c r="U164" s="1478"/>
      <c r="V164" s="1462"/>
    </row>
    <row r="165" spans="1:22" s="515" customFormat="1" ht="39" customHeight="1">
      <c r="A165" s="1480"/>
      <c r="B165" s="618" t="s">
        <v>72</v>
      </c>
      <c r="C165" s="1649" t="s">
        <v>55</v>
      </c>
      <c r="D165" s="1650"/>
      <c r="E165" s="1653" t="s">
        <v>75</v>
      </c>
      <c r="F165" s="1653" t="s">
        <v>76</v>
      </c>
      <c r="G165" s="1653" t="s">
        <v>208</v>
      </c>
      <c r="H165" s="1655" t="s">
        <v>258</v>
      </c>
      <c r="I165" s="1657" t="s">
        <v>56</v>
      </c>
      <c r="J165" s="1659" t="s">
        <v>209</v>
      </c>
      <c r="K165" s="1660"/>
      <c r="L165" s="1663" t="s">
        <v>89</v>
      </c>
      <c r="M165" s="1663"/>
      <c r="N165" s="1657"/>
      <c r="O165" s="1665" t="s">
        <v>83</v>
      </c>
      <c r="P165" s="1667" t="s">
        <v>182</v>
      </c>
      <c r="Q165" s="987"/>
      <c r="R165" s="1462"/>
      <c r="S165" s="1478"/>
      <c r="T165" s="1478"/>
      <c r="U165" s="1478"/>
      <c r="V165" s="1462"/>
    </row>
    <row r="166" spans="1:22" s="515" customFormat="1" ht="39" customHeight="1">
      <c r="A166" s="1480"/>
      <c r="B166" s="618" t="s">
        <v>72</v>
      </c>
      <c r="C166" s="1651"/>
      <c r="D166" s="1652"/>
      <c r="E166" s="1654"/>
      <c r="F166" s="1654"/>
      <c r="G166" s="1654"/>
      <c r="H166" s="1656"/>
      <c r="I166" s="1658"/>
      <c r="J166" s="1661"/>
      <c r="K166" s="1662"/>
      <c r="L166" s="1664"/>
      <c r="M166" s="1664"/>
      <c r="N166" s="1658"/>
      <c r="O166" s="1666"/>
      <c r="P166" s="1668"/>
      <c r="Q166" s="987"/>
      <c r="R166" s="1462"/>
      <c r="S166" s="1478"/>
      <c r="T166" s="1478"/>
      <c r="U166" s="1478"/>
      <c r="V166" s="1462"/>
    </row>
    <row r="167" spans="1:22" s="515" customFormat="1" ht="39" customHeight="1" thickBot="1">
      <c r="A167" s="1480"/>
      <c r="B167" s="618" t="s">
        <v>72</v>
      </c>
      <c r="C167" s="1670" t="s">
        <v>57</v>
      </c>
      <c r="D167" s="1671"/>
      <c r="E167" s="603">
        <f>'Result Entry'!$L$7</f>
        <v>10</v>
      </c>
      <c r="F167" s="603">
        <f>'Result Entry'!$M$7</f>
        <v>10</v>
      </c>
      <c r="G167" s="603">
        <f>'Result Entry'!$N$7</f>
        <v>10</v>
      </c>
      <c r="H167" s="604">
        <f>SUM(E167:G167)</f>
        <v>30</v>
      </c>
      <c r="I167" s="631">
        <f>'Result Entry'!$P$7</f>
        <v>70</v>
      </c>
      <c r="J167" s="1622">
        <f>SUM(H167,I167)</f>
        <v>100</v>
      </c>
      <c r="K167" s="1624"/>
      <c r="L167" s="1672">
        <f>'Result Entry'!$R$7</f>
        <v>100</v>
      </c>
      <c r="M167" s="1672"/>
      <c r="N167" s="1673"/>
      <c r="O167" s="629">
        <f>SUM(J167,L167)</f>
        <v>200</v>
      </c>
      <c r="P167" s="1669"/>
      <c r="Q167" s="987"/>
      <c r="R167" s="1462"/>
      <c r="S167" s="1478"/>
      <c r="T167" s="1478"/>
      <c r="U167" s="1478"/>
      <c r="V167" s="1462"/>
    </row>
    <row r="168" spans="1:22" s="515" customFormat="1" ht="39" customHeight="1">
      <c r="A168" s="1480"/>
      <c r="B168" s="618" t="s">
        <v>72</v>
      </c>
      <c r="C168" s="1638" t="str">
        <f>'Result Entry'!$L$3</f>
        <v>HINDI</v>
      </c>
      <c r="D168" s="1639"/>
      <c r="E168" s="607" t="str">
        <f>IF(OR($H156="TC",$H156="Nso",$H156=0),"--",VLOOKUP($A153,'Result Entry'!$B$9:$EW$108,11,0))</f>
        <v>--</v>
      </c>
      <c r="F168" s="607" t="str">
        <f>IF(OR($H156="TC",$H156="Nso",$H156=0),"--",VLOOKUP($A153,'Result Entry'!$B$9:$EW$108,12,0))</f>
        <v>--</v>
      </c>
      <c r="G168" s="607" t="str">
        <f>IF(OR($H156="TC",$H156="Nso",$H156=0),"--",VLOOKUP($A153,'Result Entry'!$B$9:$EW$108,13,0))</f>
        <v>--</v>
      </c>
      <c r="H168" s="608">
        <f t="shared" ref="H168:H173" si="12">SUM(E168:G168)</f>
        <v>0</v>
      </c>
      <c r="I168" s="609" t="str">
        <f>IF(OR($H156="TC",$H156="Nso",$H156=0),"--",VLOOKUP($A153,'Result Entry'!$B$9:$EW$108,15,0))</f>
        <v>--</v>
      </c>
      <c r="J168" s="1640">
        <f>SUM(H168,I168)</f>
        <v>0</v>
      </c>
      <c r="K168" s="1641"/>
      <c r="L168" s="1642" t="str">
        <f>IF(OR($H156="TC",$H156="Nso",$H156=0),"--",VLOOKUP($A153,'Result Entry'!$B$9:$EW$108,17,0))</f>
        <v>--</v>
      </c>
      <c r="M168" s="1642"/>
      <c r="N168" s="1586"/>
      <c r="O168" s="610">
        <f>SUM(J168,L168)</f>
        <v>0</v>
      </c>
      <c r="P168" s="611" t="str">
        <f>IF(OR($H156="TC",$H156="Nso",$H156=0),"--",VLOOKUP($A153,'Result Sheet 9'!$B$7:$CD$106,21,0))</f>
        <v>--</v>
      </c>
      <c r="Q168" s="987"/>
      <c r="R168" s="1462"/>
      <c r="S168" s="1478"/>
      <c r="T168" s="1478"/>
      <c r="U168" s="1478"/>
      <c r="V168" s="1462"/>
    </row>
    <row r="169" spans="1:22" s="515" customFormat="1" ht="39" customHeight="1">
      <c r="A169" s="1480"/>
      <c r="B169" s="618" t="s">
        <v>72</v>
      </c>
      <c r="C169" s="1627" t="str">
        <f>'Result Entry'!$X$3</f>
        <v>ENGLISH</v>
      </c>
      <c r="D169" s="1628"/>
      <c r="E169" s="607" t="str">
        <f>IF(OR($H156="TC",$H156="Nso",$H156=0),"--",VLOOKUP($A153,'Result Entry'!$B$9:$EW$108,23,0))</f>
        <v>--</v>
      </c>
      <c r="F169" s="607" t="str">
        <f>IF(OR($H156="TC",$H156="Nso",$H156=0),"--",VLOOKUP($A153,'Result Entry'!$B$9:$EW$108,24,0))</f>
        <v>--</v>
      </c>
      <c r="G169" s="607" t="str">
        <f>IF(OR($H156="TC",$H156="Nso",$H156=0),"--",VLOOKUP($A153,'Result Entry'!$B$9:$EW$108,25,0))</f>
        <v>--</v>
      </c>
      <c r="H169" s="612">
        <f t="shared" si="12"/>
        <v>0</v>
      </c>
      <c r="I169" s="630" t="str">
        <f>IF(OR($H156="TC",$H156="Nso",$H156=0),"--",VLOOKUP($A153,'Result Entry'!$B$9:$EW$108,27,0))</f>
        <v>--</v>
      </c>
      <c r="J169" s="1629">
        <f t="shared" ref="J169:J173" si="13">SUM(H169,I169)</f>
        <v>0</v>
      </c>
      <c r="K169" s="1630"/>
      <c r="L169" s="1631" t="str">
        <f>IF(OR($H156="TC",$H156="Nso",$H156=0),"--",VLOOKUP($A153,'Result Entry'!$B$9:$EW$108,29,0))</f>
        <v>--</v>
      </c>
      <c r="M169" s="1631"/>
      <c r="N169" s="1632"/>
      <c r="O169" s="610">
        <f t="shared" ref="O169:O173" si="14">SUM(J169,L169)</f>
        <v>0</v>
      </c>
      <c r="P169" s="611" t="str">
        <f>IF(OR($H156="TC",$H156="Nso",$H156=0),"--",VLOOKUP($A153,'Result Sheet 9'!$B$7:$CD$106,33,0))</f>
        <v>--</v>
      </c>
      <c r="Q169" s="987"/>
      <c r="R169" s="1462"/>
      <c r="S169" s="1478"/>
      <c r="T169" s="1478"/>
      <c r="U169" s="1478"/>
      <c r="V169" s="1462"/>
    </row>
    <row r="170" spans="1:22" s="515" customFormat="1" ht="39" customHeight="1">
      <c r="A170" s="1480"/>
      <c r="B170" s="618" t="s">
        <v>72</v>
      </c>
      <c r="C170" s="1627" t="str">
        <f>'Result Entry'!$AJ$3</f>
        <v>SANSKRIT</v>
      </c>
      <c r="D170" s="1628"/>
      <c r="E170" s="607" t="str">
        <f>IF(OR($H156="TC",$H156="Nso",$H156=0),"--",VLOOKUP($A153,'Result Entry'!$B$9:$EW$108,35,0))</f>
        <v>--</v>
      </c>
      <c r="F170" s="607" t="str">
        <f>IF(OR($H156="TC",$H156="Nso",$H156=0),"--",VLOOKUP($A153,'Result Entry'!$B$9:$EW$108,36,0))</f>
        <v>--</v>
      </c>
      <c r="G170" s="607" t="str">
        <f>IF(OR($H156="TC",$H156="Nso",$H156=0),"--",VLOOKUP($A153,'Result Entry'!$B$9:$EW$108,37,0))</f>
        <v>--</v>
      </c>
      <c r="H170" s="612">
        <f t="shared" si="12"/>
        <v>0</v>
      </c>
      <c r="I170" s="630" t="str">
        <f>IF(OR($H156="TC",$H156="Nso",$H156=0),"--",VLOOKUP($A153,'Result Entry'!$B$9:$EW$108,39,0))</f>
        <v>--</v>
      </c>
      <c r="J170" s="1629">
        <f t="shared" si="13"/>
        <v>0</v>
      </c>
      <c r="K170" s="1630"/>
      <c r="L170" s="1631" t="str">
        <f>IF(OR($H156="TC",$H156="Nso",$H156=0),"--",VLOOKUP($A153,'Result Entry'!$B$9:$EW$108,41,0))</f>
        <v>--</v>
      </c>
      <c r="M170" s="1631"/>
      <c r="N170" s="1632"/>
      <c r="O170" s="610">
        <f t="shared" si="14"/>
        <v>0</v>
      </c>
      <c r="P170" s="611" t="str">
        <f>IF(OR($H156="TC",$H156="Nso",$H156=0),"--",VLOOKUP($A153,'Result Sheet 9'!$B$7:$CD$106,45,0))</f>
        <v>--</v>
      </c>
      <c r="Q170" s="987"/>
      <c r="R170" s="1462"/>
      <c r="S170" s="1478"/>
      <c r="T170" s="1478"/>
      <c r="U170" s="1478"/>
      <c r="V170" s="1462"/>
    </row>
    <row r="171" spans="1:22" s="515" customFormat="1" ht="39" customHeight="1">
      <c r="A171" s="1480"/>
      <c r="B171" s="618" t="s">
        <v>72</v>
      </c>
      <c r="C171" s="1627" t="str">
        <f>'Result Entry'!$AV$3</f>
        <v>SCIENCE</v>
      </c>
      <c r="D171" s="1628"/>
      <c r="E171" s="607" t="str">
        <f>IF(OR($H156="TC",$H156="Nso",$H156=0),"--",VLOOKUP($A153,'Result Entry'!$B$9:$EW$108,47,0))</f>
        <v>--</v>
      </c>
      <c r="F171" s="607" t="str">
        <f>IF(OR($H156="TC",$H156="Nso",$H156=0),"--",VLOOKUP($A153,'Result Entry'!$B$9:$EW$108,48,0))</f>
        <v>--</v>
      </c>
      <c r="G171" s="607" t="str">
        <f>IF(OR($H156="TC",$H156="Nso",$H156=0),"--",VLOOKUP($A153,'Result Entry'!$B$9:$EW$108,49,0))</f>
        <v>--</v>
      </c>
      <c r="H171" s="612">
        <f t="shared" si="12"/>
        <v>0</v>
      </c>
      <c r="I171" s="630" t="str">
        <f>IF(OR($H156="TC",$H156="Nso",$H156=0),"--",VLOOKUP($A153,'Result Entry'!$B$9:$EW$108,51,0))</f>
        <v>--</v>
      </c>
      <c r="J171" s="1629">
        <f t="shared" si="13"/>
        <v>0</v>
      </c>
      <c r="K171" s="1630"/>
      <c r="L171" s="1631" t="str">
        <f>IF(OR($H156="TC",$H156="Nso",$H156=0),"--",VLOOKUP($A153,'Result Entry'!$B$9:$EW$108,53,0))</f>
        <v>--</v>
      </c>
      <c r="M171" s="1631"/>
      <c r="N171" s="1632"/>
      <c r="O171" s="610">
        <f t="shared" si="14"/>
        <v>0</v>
      </c>
      <c r="P171" s="611" t="str">
        <f>IF(OR($H156="TC",$H156="Nso",$H156=0),"--",VLOOKUP($A153,'Result Sheet 9'!$B$7:$CD$106,57,0))</f>
        <v>--</v>
      </c>
      <c r="Q171" s="987"/>
      <c r="R171" s="1462"/>
      <c r="S171" s="1478"/>
      <c r="T171" s="1478"/>
      <c r="U171" s="1478"/>
      <c r="V171" s="1462"/>
    </row>
    <row r="172" spans="1:22" s="515" customFormat="1" ht="39" customHeight="1">
      <c r="A172" s="1480"/>
      <c r="B172" s="618" t="s">
        <v>72</v>
      </c>
      <c r="C172" s="1627" t="str">
        <f>'Result Entry'!$BH$3</f>
        <v>MATHEMATICS</v>
      </c>
      <c r="D172" s="1628"/>
      <c r="E172" s="607" t="str">
        <f>IF(OR($H156="TC",$H156="Nso",$H156=0),"--",VLOOKUP($A153,'Result Entry'!$B$9:$EW$108,59,0))</f>
        <v>--</v>
      </c>
      <c r="F172" s="607" t="str">
        <f>IF(OR($H156="TC",$H156="Nso",$H156=0),"--",VLOOKUP($A153,'Result Entry'!$B$9:$EW$108,60,0))</f>
        <v>--</v>
      </c>
      <c r="G172" s="607" t="str">
        <f>IF(OR($H156="TC",$H156="Nso",$H156=0),"--",VLOOKUP($A153,'Result Entry'!$B$9:$EW$108,61,0))</f>
        <v>--</v>
      </c>
      <c r="H172" s="612">
        <f t="shared" si="12"/>
        <v>0</v>
      </c>
      <c r="I172" s="630" t="str">
        <f>IF(OR($H156="TC",$H156="Nso",$H156=0),"--",VLOOKUP($A153,'Result Entry'!$B$9:$EW$108,63,0))</f>
        <v>--</v>
      </c>
      <c r="J172" s="1629">
        <f t="shared" si="13"/>
        <v>0</v>
      </c>
      <c r="K172" s="1630"/>
      <c r="L172" s="1631" t="str">
        <f>IF(OR($H156="TC",$H156="Nso",$H156=0),"--",VLOOKUP($A153,'Result Entry'!$B$9:$EW$108,65,0))</f>
        <v>--</v>
      </c>
      <c r="M172" s="1631"/>
      <c r="N172" s="1632"/>
      <c r="O172" s="610">
        <f t="shared" si="14"/>
        <v>0</v>
      </c>
      <c r="P172" s="611" t="str">
        <f>IF(OR($H156="TC",$H156="Nso",$H156=0),"--",VLOOKUP($A153,'Result Sheet 9'!$B$7:$CD$106,69,0))</f>
        <v>--</v>
      </c>
      <c r="Q172" s="987"/>
      <c r="R172" s="1462"/>
      <c r="S172" s="1478"/>
      <c r="T172" s="1478"/>
      <c r="U172" s="1478"/>
      <c r="V172" s="1462"/>
    </row>
    <row r="173" spans="1:22" s="515" customFormat="1" ht="39" customHeight="1" thickBot="1">
      <c r="A173" s="1480"/>
      <c r="B173" s="618" t="s">
        <v>72</v>
      </c>
      <c r="C173" s="1633" t="str">
        <f>'Result Entry'!$BT$3</f>
        <v>SOCIAL SCIENCE</v>
      </c>
      <c r="D173" s="1634"/>
      <c r="E173" s="607" t="str">
        <f>IF(OR($H156="TC",$H156="Nso",$H156=0),"--",VLOOKUP($A153,'Result Entry'!$B$9:$EW$108,71,0))</f>
        <v>--</v>
      </c>
      <c r="F173" s="607" t="str">
        <f>IF(OR($H156="TC",$H156="Nso",$H156=0),"--",VLOOKUP($A153,'Result Entry'!$B$9:$EW$108,72,0))</f>
        <v>--</v>
      </c>
      <c r="G173" s="607" t="str">
        <f>IF(OR($H156="TC",$H156="Nso",$H156=0),"--",VLOOKUP($A153,'Result Entry'!$B$9:$EW$108,73,0))</f>
        <v>--</v>
      </c>
      <c r="H173" s="614">
        <f t="shared" si="12"/>
        <v>0</v>
      </c>
      <c r="I173" s="628" t="str">
        <f>IF(OR($H156="TC",$H156="Nso",$H156=0),"--",VLOOKUP($A153,'Result Entry'!$B$9:$EW$108,75,0))</f>
        <v>--</v>
      </c>
      <c r="J173" s="1635">
        <f t="shared" si="13"/>
        <v>0</v>
      </c>
      <c r="K173" s="1636"/>
      <c r="L173" s="1637" t="str">
        <f>IF(OR($H156="TC",$H156="Nso",$H156=0),"--",VLOOKUP($A153,'Result Entry'!$B$9:$EW$108,77,0))</f>
        <v>--</v>
      </c>
      <c r="M173" s="1637"/>
      <c r="N173" s="1599"/>
      <c r="O173" s="610">
        <f t="shared" si="14"/>
        <v>0</v>
      </c>
      <c r="P173" s="611" t="str">
        <f>IF(OR($H156="TC",$H156="Nso",$H156=0),"--",VLOOKUP($A153,'Result Sheet 9'!$B$7:$CD$106,81,0))</f>
        <v>--</v>
      </c>
      <c r="Q173" s="987"/>
      <c r="R173" s="1462"/>
      <c r="S173" s="1478"/>
      <c r="T173" s="1478"/>
      <c r="U173" s="1478"/>
      <c r="V173" s="1462"/>
    </row>
    <row r="174" spans="1:22" s="515" customFormat="1" ht="39" customHeight="1">
      <c r="A174" s="1480"/>
      <c r="B174" s="618" t="s">
        <v>72</v>
      </c>
      <c r="C174" s="1606" t="s">
        <v>84</v>
      </c>
      <c r="D174" s="1607"/>
      <c r="E174" s="1610" t="s">
        <v>58</v>
      </c>
      <c r="F174" s="1611"/>
      <c r="G174" s="1610" t="s">
        <v>227</v>
      </c>
      <c r="H174" s="1612"/>
      <c r="I174" s="1613" t="s">
        <v>43</v>
      </c>
      <c r="J174" s="1614"/>
      <c r="K174" s="1615" t="s">
        <v>101</v>
      </c>
      <c r="L174" s="1612"/>
      <c r="M174" s="1611"/>
      <c r="N174" s="1610" t="s">
        <v>41</v>
      </c>
      <c r="O174" s="1611"/>
      <c r="P174" s="625" t="s">
        <v>45</v>
      </c>
      <c r="Q174" s="987"/>
      <c r="R174" s="1462"/>
      <c r="S174" s="1478"/>
      <c r="T174" s="1478"/>
      <c r="U174" s="1478"/>
      <c r="V174" s="1462"/>
    </row>
    <row r="175" spans="1:22" s="515" customFormat="1" ht="39" customHeight="1" thickBot="1">
      <c r="A175" s="1480"/>
      <c r="B175" s="618" t="s">
        <v>72</v>
      </c>
      <c r="C175" s="1608"/>
      <c r="D175" s="1609"/>
      <c r="E175" s="1616" t="str">
        <f>IF(OR($H156="TC",$H156="Nso",$H156=0),"--",VLOOKUP($A153,'Result Entry'!$B$9:$EW$108,144,0))</f>
        <v>--</v>
      </c>
      <c r="F175" s="1617"/>
      <c r="G175" s="1618" t="str">
        <f>IF(OR($H156="TC",$H156="Nso",$H156=0),"--",VLOOKUP($A153,'Result Entry'!$B$9:$EW$108,145,0))</f>
        <v>--</v>
      </c>
      <c r="H175" s="1619"/>
      <c r="I175" s="1620" t="str">
        <f>IF(OR($H156="TC",$H156="Nso",$H156=0),"--",VLOOKUP($A153,'Result Entry'!$B$9:$EW$108,146,0))</f>
        <v>--</v>
      </c>
      <c r="J175" s="1621"/>
      <c r="K175" s="1622" t="str">
        <f>IF(OR($H156="TC",$H156="Nso",$H156=0),"--",VLOOKUP($A153,'Result Entry'!$B$9:$EW$108,147,0))</f>
        <v>--</v>
      </c>
      <c r="L175" s="1623"/>
      <c r="M175" s="1624"/>
      <c r="N175" s="1625" t="str">
        <f>IF($H156=0,"--",VLOOKUP($A153,'Result Entry'!$B$9:$EW$108,148,0))</f>
        <v>--</v>
      </c>
      <c r="O175" s="1626"/>
      <c r="P175" s="616" t="str">
        <f>IF(OR($H156="TC",$H156="Nso",$H156=0),"--",VLOOKUP($A153,'Result Entry'!$B$9:$EW$108,150,0))</f>
        <v>--</v>
      </c>
      <c r="Q175" s="987"/>
      <c r="R175" s="1462"/>
      <c r="S175" s="1478"/>
      <c r="T175" s="1478"/>
      <c r="U175" s="1478"/>
      <c r="V175" s="1462"/>
    </row>
    <row r="176" spans="1:22" s="515" customFormat="1" ht="39" customHeight="1">
      <c r="A176" s="1480"/>
      <c r="B176" s="618" t="s">
        <v>72</v>
      </c>
      <c r="C176" s="1580" t="s">
        <v>60</v>
      </c>
      <c r="D176" s="1581"/>
      <c r="E176" s="1581"/>
      <c r="F176" s="1581"/>
      <c r="G176" s="1581"/>
      <c r="H176" s="1581"/>
      <c r="I176" s="1582"/>
      <c r="J176" s="1583" t="s">
        <v>61</v>
      </c>
      <c r="K176" s="1584"/>
      <c r="L176" s="1584"/>
      <c r="M176" s="1585" t="str">
        <f>IF(OR($H156="TC",$H156="Nso",$H156=0),"--",VLOOKUP($A153,'Result Entry'!$B$9:$EW$108,141,0))</f>
        <v>--</v>
      </c>
      <c r="N176" s="1586"/>
      <c r="O176" s="1587" t="s">
        <v>112</v>
      </c>
      <c r="P176" s="1588"/>
      <c r="Q176" s="987"/>
      <c r="R176" s="1462"/>
      <c r="S176" s="1478"/>
      <c r="T176" s="1478"/>
      <c r="U176" s="1478"/>
      <c r="V176" s="1462"/>
    </row>
    <row r="177" spans="1:22" s="515" customFormat="1" ht="39" customHeight="1" thickBot="1">
      <c r="A177" s="1480"/>
      <c r="B177" s="618" t="s">
        <v>72</v>
      </c>
      <c r="C177" s="1589" t="s">
        <v>170</v>
      </c>
      <c r="D177" s="1590"/>
      <c r="E177" s="1590"/>
      <c r="F177" s="1591"/>
      <c r="G177" s="1595" t="s">
        <v>174</v>
      </c>
      <c r="H177" s="1595"/>
      <c r="I177" s="617" t="s">
        <v>49</v>
      </c>
      <c r="J177" s="1596" t="s">
        <v>62</v>
      </c>
      <c r="K177" s="1597"/>
      <c r="L177" s="1597"/>
      <c r="M177" s="1598" t="str">
        <f>IF(OR($H156="TC",$H156="Nso",$H156=0),"--",VLOOKUP($A153,'Result Entry'!$B$9:$EW$108,142,0))</f>
        <v>--</v>
      </c>
      <c r="N177" s="1599"/>
      <c r="O177" s="1600" t="str">
        <f>IF(OR($H156="TC",$H156="Nso",$H156=0),"--",VLOOKUP($A153,'Result Entry'!$B$9:$EW$108,143,0))</f>
        <v>--</v>
      </c>
      <c r="P177" s="1601"/>
      <c r="Q177" s="987"/>
      <c r="R177" s="1462"/>
      <c r="S177" s="1478"/>
      <c r="T177" s="1478"/>
      <c r="U177" s="1478"/>
      <c r="V177" s="1462"/>
    </row>
    <row r="178" spans="1:22" s="515" customFormat="1" ht="39" customHeight="1">
      <c r="A178" s="1480"/>
      <c r="B178" s="618" t="s">
        <v>72</v>
      </c>
      <c r="C178" s="1592"/>
      <c r="D178" s="1593"/>
      <c r="E178" s="1593"/>
      <c r="F178" s="1594"/>
      <c r="G178" s="1595"/>
      <c r="H178" s="1595"/>
      <c r="I178" s="626" t="s">
        <v>235</v>
      </c>
      <c r="J178" s="1602" t="s">
        <v>63</v>
      </c>
      <c r="K178" s="1603"/>
      <c r="L178" s="1603"/>
      <c r="M178" s="1604" t="str">
        <f>IF($H156=0,"--",VLOOKUP($A153,'Result Entry'!$B$9:$EW$108,152,0))</f>
        <v>--</v>
      </c>
      <c r="N178" s="1604"/>
      <c r="O178" s="1604"/>
      <c r="P178" s="1605"/>
      <c r="Q178" s="987"/>
      <c r="R178" s="1462"/>
      <c r="S178" s="1478"/>
      <c r="T178" s="1478"/>
      <c r="U178" s="1478"/>
      <c r="V178" s="1462"/>
    </row>
    <row r="179" spans="1:22" s="519" customFormat="1" ht="39" customHeight="1">
      <c r="A179" s="1480"/>
      <c r="B179" s="618" t="s">
        <v>72</v>
      </c>
      <c r="C179" s="1565" t="str">
        <f>'Result Entry'!$CF$3</f>
        <v>Fou. Of Info. Tech.</v>
      </c>
      <c r="D179" s="1566"/>
      <c r="E179" s="1566"/>
      <c r="F179" s="1567"/>
      <c r="G179" s="1568" t="str">
        <f>IF(OR($H156="TC",$H156="Nso",$H156=0),"--",VLOOKUP($A153,'Result Entry'!$B$9:$FZ$108,169,0))</f>
        <v>--</v>
      </c>
      <c r="H179" s="1568"/>
      <c r="I179" s="619" t="str">
        <f>IF(OR($H156="TC",$H156="Nso",$H156=0),"--",VLOOKUP($A153,'Result Entry'!$B$9:$FZ$108,95,0))</f>
        <v>--</v>
      </c>
      <c r="J179" s="1569" t="s">
        <v>74</v>
      </c>
      <c r="K179" s="1570"/>
      <c r="L179" s="1570"/>
      <c r="M179" s="1571" t="str">
        <f>IF($H156=0,"--",Master!$E$20)</f>
        <v>--</v>
      </c>
      <c r="N179" s="1572"/>
      <c r="O179" s="1572"/>
      <c r="P179" s="1573"/>
      <c r="Q179" s="987"/>
      <c r="R179" s="1462"/>
      <c r="S179" s="1478"/>
      <c r="T179" s="1478"/>
      <c r="U179" s="1478"/>
      <c r="V179" s="1462"/>
    </row>
    <row r="180" spans="1:22" s="519" customFormat="1" ht="39" customHeight="1">
      <c r="A180" s="1480"/>
      <c r="B180" s="618" t="s">
        <v>72</v>
      </c>
      <c r="C180" s="1523" t="str">
        <f>'Result Entry'!$CS$3</f>
        <v>Health &amp; Phy. Edu.</v>
      </c>
      <c r="D180" s="1524"/>
      <c r="E180" s="1524"/>
      <c r="F180" s="1525"/>
      <c r="G180" s="1526" t="str">
        <f>IF(OR($H156="TC",$H156="Nso",$H156=0),"--",VLOOKUP($A153,'Result Entry'!$B$9:$FZ$108,173,0))</f>
        <v>--</v>
      </c>
      <c r="H180" s="1525"/>
      <c r="I180" s="619" t="str">
        <f>IF(OR($H156="TC",$H156="Nso",$H156=0),"--",VLOOKUP($A153,'Result Entry'!$B$9:$FZ$108,118,0))</f>
        <v>--</v>
      </c>
      <c r="J180" s="1574"/>
      <c r="K180" s="1575"/>
      <c r="L180" s="1575"/>
      <c r="M180" s="1575"/>
      <c r="N180" s="1575"/>
      <c r="O180" s="1575"/>
      <c r="P180" s="1576"/>
      <c r="Q180" s="987"/>
      <c r="R180" s="1462"/>
      <c r="S180" s="1478"/>
      <c r="T180" s="1478"/>
      <c r="U180" s="1478"/>
      <c r="V180" s="1462"/>
    </row>
    <row r="181" spans="1:22" s="519" customFormat="1" ht="39" customHeight="1">
      <c r="A181" s="1480"/>
      <c r="B181" s="618" t="s">
        <v>72</v>
      </c>
      <c r="C181" s="1523" t="str">
        <f>'Result Entry'!$DP$3</f>
        <v>S.U.P.W.</v>
      </c>
      <c r="D181" s="1524"/>
      <c r="E181" s="1524"/>
      <c r="F181" s="1525"/>
      <c r="G181" s="1526" t="str">
        <f>IF(OR($H156="TC",$H156="Nso",$H156=0),"--",VLOOKUP($A153,'Result Entry'!$B$9:$FZ$108,177,0))</f>
        <v>--</v>
      </c>
      <c r="H181" s="1525"/>
      <c r="I181" s="619" t="str">
        <f>IF(OR($H156="TC",$H156="Nso",$H156=0),"--",VLOOKUP($A153,'Result Entry'!$B$9:$FZ$108,124,0))</f>
        <v>--</v>
      </c>
      <c r="J181" s="1577"/>
      <c r="K181" s="1578"/>
      <c r="L181" s="1578"/>
      <c r="M181" s="1578"/>
      <c r="N181" s="1578"/>
      <c r="O181" s="1578"/>
      <c r="P181" s="1579"/>
      <c r="Q181" s="987"/>
      <c r="R181" s="1462"/>
      <c r="S181" s="1478"/>
      <c r="T181" s="1478"/>
      <c r="U181" s="1478"/>
      <c r="V181" s="1462"/>
    </row>
    <row r="182" spans="1:22" s="519" customFormat="1" ht="39" customHeight="1">
      <c r="A182" s="1480"/>
      <c r="B182" s="618" t="s">
        <v>72</v>
      </c>
      <c r="C182" s="1523" t="str">
        <f>'Result Entry'!$DV$3</f>
        <v>Art Education</v>
      </c>
      <c r="D182" s="1524"/>
      <c r="E182" s="1524"/>
      <c r="F182" s="1525"/>
      <c r="G182" s="1526" t="str">
        <f>IF(OR($H156="TC",$H156="Nso",$H156=0),"--",VLOOKUP($A153,'Result Entry'!$B$9:$FZ$108,181,0))</f>
        <v>--</v>
      </c>
      <c r="H182" s="1525"/>
      <c r="I182" s="619" t="str">
        <f>IF(OR($H156="TC",$H156="Nso",$H156=0),"--",VLOOKUP($A153,'Result Entry'!$B$9:$FZ$108,130,0))</f>
        <v>--</v>
      </c>
      <c r="J182" s="1527" t="s">
        <v>228</v>
      </c>
      <c r="K182" s="1528"/>
      <c r="L182" s="1528"/>
      <c r="M182" s="1529"/>
      <c r="N182" s="1529"/>
      <c r="O182" s="1529"/>
      <c r="P182" s="1530"/>
      <c r="Q182" s="987"/>
      <c r="R182" s="1462"/>
      <c r="S182" s="1478"/>
      <c r="T182" s="1478"/>
      <c r="U182" s="1478"/>
      <c r="V182" s="1462"/>
    </row>
    <row r="183" spans="1:22" s="519" customFormat="1" ht="39" customHeight="1" thickBot="1">
      <c r="A183" s="1480"/>
      <c r="B183" s="618" t="s">
        <v>72</v>
      </c>
      <c r="C183" s="1531" t="str">
        <f>'Result Entry'!$EB$3</f>
        <v>H &amp; C RAJ</v>
      </c>
      <c r="D183" s="1532"/>
      <c r="E183" s="1532"/>
      <c r="F183" s="1533"/>
      <c r="G183" s="1534" t="str">
        <f>IF(OR($H156="TC",$H156="Nso",$H156=0),"--",VLOOKUP($A153,'Result Entry'!$B$9:$GY$108,185,0))</f>
        <v>--</v>
      </c>
      <c r="H183" s="1535"/>
      <c r="I183" s="620" t="str">
        <f>IF(OR($H156="TC",$H156="Nso",$H156=0),"--",VLOOKUP($A153,'Result Entry'!$B$9:$GAY$108,140,0))</f>
        <v>--</v>
      </c>
      <c r="J183" s="1527" t="s">
        <v>229</v>
      </c>
      <c r="K183" s="1528"/>
      <c r="L183" s="1528"/>
      <c r="M183" s="1529"/>
      <c r="N183" s="1529"/>
      <c r="O183" s="1529"/>
      <c r="P183" s="1530"/>
      <c r="Q183" s="987"/>
      <c r="R183" s="1462"/>
      <c r="S183" s="1478"/>
      <c r="T183" s="1478"/>
      <c r="U183" s="1478"/>
      <c r="V183" s="1462"/>
    </row>
    <row r="184" spans="1:22" s="515" customFormat="1" ht="39" customHeight="1">
      <c r="A184" s="1480"/>
      <c r="B184" s="623" t="s">
        <v>72</v>
      </c>
      <c r="C184" s="1536" t="s">
        <v>180</v>
      </c>
      <c r="D184" s="1537"/>
      <c r="E184" s="1537"/>
      <c r="F184" s="1538"/>
      <c r="G184" s="1545" t="s">
        <v>181</v>
      </c>
      <c r="H184" s="1546"/>
      <c r="I184" s="621" t="s">
        <v>31</v>
      </c>
      <c r="J184" s="1547" t="s">
        <v>230</v>
      </c>
      <c r="K184" s="1528"/>
      <c r="L184" s="1528"/>
      <c r="M184" s="1529"/>
      <c r="N184" s="1529"/>
      <c r="O184" s="1529"/>
      <c r="P184" s="1530"/>
      <c r="Q184" s="987"/>
      <c r="R184" s="1462"/>
      <c r="S184" s="1478"/>
      <c r="T184" s="1478"/>
      <c r="U184" s="1478"/>
      <c r="V184" s="1462"/>
    </row>
    <row r="185" spans="1:22" s="515" customFormat="1" ht="39" customHeight="1">
      <c r="A185" s="1480"/>
      <c r="B185" s="623" t="s">
        <v>72</v>
      </c>
      <c r="C185" s="1539"/>
      <c r="D185" s="1540"/>
      <c r="E185" s="1540"/>
      <c r="F185" s="1541"/>
      <c r="G185" s="1548" t="s">
        <v>231</v>
      </c>
      <c r="H185" s="1549"/>
      <c r="I185" s="622" t="s">
        <v>64</v>
      </c>
      <c r="J185" s="1550" t="s">
        <v>69</v>
      </c>
      <c r="K185" s="1551"/>
      <c r="L185" s="1551"/>
      <c r="M185" s="1551"/>
      <c r="N185" s="1551"/>
      <c r="O185" s="1551"/>
      <c r="P185" s="1552"/>
      <c r="Q185" s="987"/>
      <c r="R185" s="1462"/>
      <c r="S185" s="1478"/>
      <c r="T185" s="1478"/>
      <c r="U185" s="1478"/>
      <c r="V185" s="1462"/>
    </row>
    <row r="186" spans="1:22" s="515" customFormat="1" ht="39" customHeight="1">
      <c r="A186" s="1480"/>
      <c r="B186" s="623" t="s">
        <v>72</v>
      </c>
      <c r="C186" s="1539"/>
      <c r="D186" s="1540"/>
      <c r="E186" s="1540"/>
      <c r="F186" s="1541"/>
      <c r="G186" s="1548" t="s">
        <v>232</v>
      </c>
      <c r="H186" s="1549"/>
      <c r="I186" s="622" t="s">
        <v>65</v>
      </c>
      <c r="J186" s="1553"/>
      <c r="K186" s="1554"/>
      <c r="L186" s="1554"/>
      <c r="M186" s="1554"/>
      <c r="N186" s="1554"/>
      <c r="O186" s="1554"/>
      <c r="P186" s="1555"/>
      <c r="Q186" s="987"/>
      <c r="R186" s="1462"/>
      <c r="S186" s="1478"/>
      <c r="T186" s="1478"/>
      <c r="U186" s="1478"/>
      <c r="V186" s="1462"/>
    </row>
    <row r="187" spans="1:22" s="515" customFormat="1" ht="39" customHeight="1">
      <c r="A187" s="1480"/>
      <c r="B187" s="623" t="s">
        <v>72</v>
      </c>
      <c r="C187" s="1539"/>
      <c r="D187" s="1540"/>
      <c r="E187" s="1540"/>
      <c r="F187" s="1541"/>
      <c r="G187" s="1548" t="s">
        <v>233</v>
      </c>
      <c r="H187" s="1549"/>
      <c r="I187" s="622" t="s">
        <v>67</v>
      </c>
      <c r="J187" s="1553"/>
      <c r="K187" s="1554"/>
      <c r="L187" s="1554"/>
      <c r="M187" s="1554"/>
      <c r="N187" s="1554"/>
      <c r="O187" s="1554"/>
      <c r="P187" s="1555"/>
      <c r="Q187" s="987"/>
      <c r="R187" s="1462"/>
      <c r="S187" s="1478"/>
      <c r="T187" s="1478"/>
      <c r="U187" s="1478"/>
      <c r="V187" s="1462"/>
    </row>
    <row r="188" spans="1:22" s="515" customFormat="1" ht="39" customHeight="1">
      <c r="A188" s="1480"/>
      <c r="B188" s="623" t="s">
        <v>72</v>
      </c>
      <c r="C188" s="1539"/>
      <c r="D188" s="1540"/>
      <c r="E188" s="1540"/>
      <c r="F188" s="1541"/>
      <c r="G188" s="1548" t="s">
        <v>234</v>
      </c>
      <c r="H188" s="1549"/>
      <c r="I188" s="622" t="s">
        <v>66</v>
      </c>
      <c r="J188" s="1556" t="s">
        <v>85</v>
      </c>
      <c r="K188" s="1557"/>
      <c r="L188" s="1557"/>
      <c r="M188" s="1557"/>
      <c r="N188" s="1557"/>
      <c r="O188" s="1557"/>
      <c r="P188" s="1558"/>
      <c r="Q188" s="987"/>
      <c r="R188" s="1462"/>
      <c r="S188" s="1478"/>
      <c r="T188" s="1478"/>
      <c r="U188" s="1478"/>
      <c r="V188" s="1462"/>
    </row>
    <row r="189" spans="1:22" s="515" customFormat="1" ht="39" customHeight="1" thickBot="1">
      <c r="A189" s="1480"/>
      <c r="B189" s="624" t="s">
        <v>72</v>
      </c>
      <c r="C189" s="1542"/>
      <c r="D189" s="1543"/>
      <c r="E189" s="1543"/>
      <c r="F189" s="1544"/>
      <c r="G189" s="1562"/>
      <c r="H189" s="1563"/>
      <c r="I189" s="1564"/>
      <c r="J189" s="1559"/>
      <c r="K189" s="1560"/>
      <c r="L189" s="1560"/>
      <c r="M189" s="1560"/>
      <c r="N189" s="1560"/>
      <c r="O189" s="1560"/>
      <c r="P189" s="1561"/>
      <c r="Q189" s="987"/>
      <c r="R189" s="1462"/>
      <c r="S189" s="1478"/>
      <c r="T189" s="1478"/>
      <c r="U189" s="1478"/>
      <c r="V189" s="1462"/>
    </row>
    <row r="190" spans="1:22" ht="30.75" customHeight="1">
      <c r="A190" s="1402"/>
      <c r="B190" s="1402"/>
      <c r="C190" s="1402"/>
      <c r="D190" s="1402"/>
      <c r="E190" s="1402"/>
      <c r="F190" s="1402"/>
      <c r="G190" s="1402"/>
      <c r="H190" s="1402"/>
      <c r="I190" s="1402"/>
      <c r="J190" s="1402"/>
      <c r="K190" s="1402"/>
      <c r="L190" s="1402"/>
      <c r="M190" s="1402"/>
      <c r="N190" s="1402"/>
      <c r="O190" s="1402"/>
      <c r="P190" s="1402"/>
      <c r="Q190" s="1402"/>
      <c r="R190" s="1462"/>
      <c r="S190" s="1478"/>
      <c r="T190" s="1478"/>
      <c r="U190" s="1478"/>
      <c r="V190" s="1462"/>
    </row>
    <row r="191" spans="1:22" s="627" customFormat="1" ht="21" customHeight="1" thickBot="1">
      <c r="A191" s="600">
        <f>IF(A153=0,0,A153+1)</f>
        <v>6</v>
      </c>
      <c r="B191" s="1479" t="s">
        <v>51</v>
      </c>
      <c r="C191" s="1479"/>
      <c r="D191" s="1479"/>
      <c r="E191" s="1479"/>
      <c r="F191" s="1479"/>
      <c r="G191" s="1479"/>
      <c r="H191" s="1479"/>
      <c r="I191" s="1479"/>
      <c r="J191" s="1479"/>
      <c r="K191" s="1479"/>
      <c r="L191" s="1479"/>
      <c r="M191" s="1479"/>
      <c r="N191" s="1479"/>
      <c r="O191" s="1479"/>
      <c r="P191" s="1479"/>
      <c r="Q191" s="987" t="s">
        <v>173</v>
      </c>
      <c r="R191" s="1462"/>
      <c r="S191" s="1478"/>
      <c r="T191" s="1478"/>
      <c r="U191" s="1478"/>
      <c r="V191" s="1462"/>
    </row>
    <row r="192" spans="1:22" s="100" customFormat="1" ht="42.75" customHeight="1">
      <c r="A192" s="1480">
        <v>108</v>
      </c>
      <c r="B192" s="1481" t="e">
        <f>logo</f>
        <v>#REF!</v>
      </c>
      <c r="C192" s="1482"/>
      <c r="D192" s="1485" t="str">
        <f>Master!$E$8</f>
        <v xml:space="preserve">Govt. Sr. Secondary School </v>
      </c>
      <c r="E192" s="1486"/>
      <c r="F192" s="1486"/>
      <c r="G192" s="1486"/>
      <c r="H192" s="1486"/>
      <c r="I192" s="1486"/>
      <c r="J192" s="1486"/>
      <c r="K192" s="1486"/>
      <c r="L192" s="1486"/>
      <c r="M192" s="1486"/>
      <c r="N192" s="1486"/>
      <c r="O192" s="1486"/>
      <c r="P192" s="1487"/>
      <c r="Q192" s="987"/>
      <c r="R192" s="1462"/>
      <c r="S192" s="1478"/>
      <c r="T192" s="1478"/>
      <c r="U192" s="1478"/>
      <c r="V192" s="1462"/>
    </row>
    <row r="193" spans="1:23" s="100" customFormat="1" ht="35.25" customHeight="1" thickBot="1">
      <c r="A193" s="1480"/>
      <c r="B193" s="1483"/>
      <c r="C193" s="1484"/>
      <c r="D193" s="1484" t="str">
        <f>Master!$E$11</f>
        <v>P.S.-Bapini (Jodhpur)</v>
      </c>
      <c r="E193" s="1484"/>
      <c r="F193" s="1484"/>
      <c r="G193" s="1484"/>
      <c r="H193" s="1484"/>
      <c r="I193" s="1484"/>
      <c r="J193" s="1484"/>
      <c r="K193" s="1484"/>
      <c r="L193" s="1484"/>
      <c r="M193" s="1484"/>
      <c r="N193" s="1484"/>
      <c r="O193" s="1484"/>
      <c r="P193" s="1488"/>
      <c r="Q193" s="987"/>
      <c r="R193" s="1462"/>
      <c r="S193" s="1478"/>
      <c r="T193" s="1478"/>
      <c r="U193" s="1478"/>
      <c r="V193" s="1462"/>
    </row>
    <row r="194" spans="1:23" s="515" customFormat="1" ht="39" customHeight="1">
      <c r="A194" s="1480"/>
      <c r="B194" s="601"/>
      <c r="C194" s="1489" t="s">
        <v>167</v>
      </c>
      <c r="D194" s="1490"/>
      <c r="E194" s="1490"/>
      <c r="F194" s="1493" t="s">
        <v>144</v>
      </c>
      <c r="G194" s="1494"/>
      <c r="H194" s="1499">
        <f>IF(OR(A191="",A191=0),0,VLOOKUP($A191,'Result Entry'!$B$9:$K$108,6))</f>
        <v>0</v>
      </c>
      <c r="I194" s="1500"/>
      <c r="J194" s="1503" t="s">
        <v>70</v>
      </c>
      <c r="K194" s="1504"/>
      <c r="L194" s="1504"/>
      <c r="M194" s="1504"/>
      <c r="N194" s="1504"/>
      <c r="O194" s="1505">
        <f>Master!$E$14</f>
        <v>8151106901</v>
      </c>
      <c r="P194" s="1506"/>
      <c r="Q194" s="987"/>
      <c r="R194" s="1462"/>
      <c r="S194" s="1478"/>
      <c r="T194" s="1478"/>
      <c r="U194" s="1478"/>
      <c r="V194" s="1462"/>
    </row>
    <row r="195" spans="1:23" s="515" customFormat="1" ht="39" customHeight="1">
      <c r="A195" s="1480"/>
      <c r="B195" s="602"/>
      <c r="C195" s="1489"/>
      <c r="D195" s="1490"/>
      <c r="E195" s="1490"/>
      <c r="F195" s="1495"/>
      <c r="G195" s="1496"/>
      <c r="H195" s="1499"/>
      <c r="I195" s="1500"/>
      <c r="J195" s="1507" t="s">
        <v>68</v>
      </c>
      <c r="K195" s="1508"/>
      <c r="L195" s="1508"/>
      <c r="M195" s="1508"/>
      <c r="N195" s="1508"/>
      <c r="O195" s="1508"/>
      <c r="P195" s="1509"/>
      <c r="Q195" s="987"/>
      <c r="R195" s="1462"/>
      <c r="S195" s="1478"/>
      <c r="T195" s="1478"/>
      <c r="U195" s="1478"/>
      <c r="V195" s="1462"/>
    </row>
    <row r="196" spans="1:23" s="515" customFormat="1" ht="39" customHeight="1" thickBot="1">
      <c r="A196" s="1480"/>
      <c r="B196" s="602"/>
      <c r="C196" s="1491"/>
      <c r="D196" s="1492"/>
      <c r="E196" s="1492"/>
      <c r="F196" s="1497"/>
      <c r="G196" s="1498"/>
      <c r="H196" s="1501"/>
      <c r="I196" s="1502"/>
      <c r="J196" s="1510" t="str">
        <f>CONCATENATE("Session:-","  ",Master!$E$6)</f>
        <v>Session:-  2022-23</v>
      </c>
      <c r="K196" s="1511"/>
      <c r="L196" s="1511"/>
      <c r="M196" s="1511"/>
      <c r="N196" s="1511"/>
      <c r="O196" s="1511"/>
      <c r="P196" s="1512"/>
      <c r="Q196" s="987"/>
      <c r="R196" s="1462"/>
      <c r="S196" s="1478"/>
      <c r="T196" s="1478"/>
      <c r="U196" s="1478"/>
      <c r="V196" s="1462"/>
      <c r="W196" s="527"/>
    </row>
    <row r="197" spans="1:23" s="515" customFormat="1" ht="39" customHeight="1">
      <c r="A197" s="1480"/>
      <c r="B197" s="623" t="s">
        <v>72</v>
      </c>
      <c r="C197" s="1513" t="s">
        <v>20</v>
      </c>
      <c r="D197" s="1514"/>
      <c r="E197" s="1514"/>
      <c r="F197" s="1514"/>
      <c r="G197" s="1515"/>
      <c r="H197" s="632" t="s">
        <v>166</v>
      </c>
      <c r="I197" s="1516" t="str">
        <f>IF($H194=0,"--",VLOOKUP($A191,'Result Entry'!$B$9:$EW$108,4,0))</f>
        <v>--</v>
      </c>
      <c r="J197" s="1516"/>
      <c r="K197" s="1516"/>
      <c r="L197" s="1516"/>
      <c r="M197" s="1516"/>
      <c r="N197" s="1516"/>
      <c r="O197" s="1516"/>
      <c r="P197" s="1517"/>
      <c r="Q197" s="987"/>
      <c r="R197" s="1462"/>
      <c r="S197" s="1478"/>
      <c r="T197" s="1478"/>
      <c r="U197" s="1478"/>
      <c r="V197" s="1462"/>
    </row>
    <row r="198" spans="1:23" s="515" customFormat="1" ht="39" customHeight="1">
      <c r="A198" s="1480"/>
      <c r="B198" s="623" t="s">
        <v>72</v>
      </c>
      <c r="C198" s="1518" t="s">
        <v>22</v>
      </c>
      <c r="D198" s="1519"/>
      <c r="E198" s="1519"/>
      <c r="F198" s="1519"/>
      <c r="G198" s="1520"/>
      <c r="H198" s="633" t="s">
        <v>166</v>
      </c>
      <c r="I198" s="1521" t="str">
        <f>IF($H194=0,"--",VLOOKUP($A191,'Result Entry'!$B$9:$EW$108,7,0))</f>
        <v>--</v>
      </c>
      <c r="J198" s="1521"/>
      <c r="K198" s="1521"/>
      <c r="L198" s="1521"/>
      <c r="M198" s="1521"/>
      <c r="N198" s="1521"/>
      <c r="O198" s="1521"/>
      <c r="P198" s="1522"/>
      <c r="Q198" s="987"/>
      <c r="R198" s="1462"/>
      <c r="S198" s="1478"/>
      <c r="T198" s="1478"/>
      <c r="U198" s="1478"/>
      <c r="V198" s="1462"/>
    </row>
    <row r="199" spans="1:23" s="515" customFormat="1" ht="39" customHeight="1">
      <c r="A199" s="1480"/>
      <c r="B199" s="623" t="s">
        <v>72</v>
      </c>
      <c r="C199" s="1518" t="s">
        <v>23</v>
      </c>
      <c r="D199" s="1519"/>
      <c r="E199" s="1519"/>
      <c r="F199" s="1519"/>
      <c r="G199" s="1520"/>
      <c r="H199" s="633" t="s">
        <v>166</v>
      </c>
      <c r="I199" s="1521" t="str">
        <f>IF($H194=0,"--",VLOOKUP($A191,'Result Entry'!$B$9:$EW$108,8,0))</f>
        <v>--</v>
      </c>
      <c r="J199" s="1521"/>
      <c r="K199" s="1521"/>
      <c r="L199" s="1521"/>
      <c r="M199" s="1521"/>
      <c r="N199" s="1521"/>
      <c r="O199" s="1521"/>
      <c r="P199" s="1522"/>
      <c r="Q199" s="987"/>
      <c r="R199" s="1462"/>
      <c r="S199" s="1478"/>
      <c r="T199" s="1478"/>
      <c r="U199" s="1478"/>
      <c r="V199" s="1462"/>
    </row>
    <row r="200" spans="1:23" s="515" customFormat="1" ht="39" customHeight="1">
      <c r="A200" s="1480"/>
      <c r="B200" s="623" t="s">
        <v>72</v>
      </c>
      <c r="C200" s="1518" t="s">
        <v>53</v>
      </c>
      <c r="D200" s="1519"/>
      <c r="E200" s="1519"/>
      <c r="F200" s="1519"/>
      <c r="G200" s="1520"/>
      <c r="H200" s="633" t="s">
        <v>166</v>
      </c>
      <c r="I200" s="1521" t="str">
        <f>IF($H194=0,"--",VLOOKUP($A191,'Result Entry'!$B$9:$EW$108,9,0))</f>
        <v>--</v>
      </c>
      <c r="J200" s="1521"/>
      <c r="K200" s="1521"/>
      <c r="L200" s="1521"/>
      <c r="M200" s="1521"/>
      <c r="N200" s="1521"/>
      <c r="O200" s="1521"/>
      <c r="P200" s="1522"/>
      <c r="Q200" s="987"/>
      <c r="R200" s="1462"/>
      <c r="S200" s="1478"/>
      <c r="T200" s="1478"/>
      <c r="U200" s="1478"/>
      <c r="V200" s="1462"/>
    </row>
    <row r="201" spans="1:23" s="515" customFormat="1" ht="39" customHeight="1">
      <c r="A201" s="1480"/>
      <c r="B201" s="623" t="s">
        <v>72</v>
      </c>
      <c r="C201" s="1518" t="s">
        <v>54</v>
      </c>
      <c r="D201" s="1519"/>
      <c r="E201" s="1519"/>
      <c r="F201" s="1519"/>
      <c r="G201" s="1520"/>
      <c r="H201" s="633" t="s">
        <v>166</v>
      </c>
      <c r="I201" s="1643" t="str">
        <f>IF($H194=0,"--",IF('Result Entry'!$J$4=0,'Result Entry'!$G$4,CONCATENATE('Result Entry'!$G$4,'Result Entry'!$J$4)))</f>
        <v>--</v>
      </c>
      <c r="J201" s="1521"/>
      <c r="K201" s="1521"/>
      <c r="L201" s="1521"/>
      <c r="M201" s="1521"/>
      <c r="N201" s="1521"/>
      <c r="O201" s="1521"/>
      <c r="P201" s="1522"/>
      <c r="Q201" s="987"/>
      <c r="R201" s="1462"/>
      <c r="S201" s="1478"/>
      <c r="T201" s="1478"/>
      <c r="U201" s="1478"/>
      <c r="V201" s="1462"/>
    </row>
    <row r="202" spans="1:23" s="515" customFormat="1" ht="39" customHeight="1" thickBot="1">
      <c r="A202" s="1480"/>
      <c r="B202" s="623" t="s">
        <v>72</v>
      </c>
      <c r="C202" s="1644" t="s">
        <v>25</v>
      </c>
      <c r="D202" s="1645"/>
      <c r="E202" s="1645"/>
      <c r="F202" s="1645"/>
      <c r="G202" s="1646"/>
      <c r="H202" s="634" t="s">
        <v>166</v>
      </c>
      <c r="I202" s="1647" t="str">
        <f>IF($H194=0,"--",VLOOKUP($A191,'Result Entry'!$B$9:$EW$108,10,0))</f>
        <v>--</v>
      </c>
      <c r="J202" s="1647"/>
      <c r="K202" s="1647"/>
      <c r="L202" s="1647"/>
      <c r="M202" s="1647"/>
      <c r="N202" s="1647"/>
      <c r="O202" s="1647"/>
      <c r="P202" s="1648"/>
      <c r="Q202" s="987"/>
      <c r="R202" s="1462"/>
      <c r="S202" s="1478"/>
      <c r="T202" s="1478"/>
      <c r="U202" s="1478"/>
      <c r="V202" s="1462"/>
    </row>
    <row r="203" spans="1:23" s="515" customFormat="1" ht="39" customHeight="1">
      <c r="A203" s="1480"/>
      <c r="B203" s="618" t="s">
        <v>72</v>
      </c>
      <c r="C203" s="1649" t="s">
        <v>55</v>
      </c>
      <c r="D203" s="1650"/>
      <c r="E203" s="1653" t="s">
        <v>75</v>
      </c>
      <c r="F203" s="1653" t="s">
        <v>76</v>
      </c>
      <c r="G203" s="1653" t="s">
        <v>208</v>
      </c>
      <c r="H203" s="1655" t="s">
        <v>258</v>
      </c>
      <c r="I203" s="1657" t="s">
        <v>56</v>
      </c>
      <c r="J203" s="1659" t="s">
        <v>209</v>
      </c>
      <c r="K203" s="1660"/>
      <c r="L203" s="1663" t="s">
        <v>89</v>
      </c>
      <c r="M203" s="1663"/>
      <c r="N203" s="1657"/>
      <c r="O203" s="1665" t="s">
        <v>83</v>
      </c>
      <c r="P203" s="1667" t="s">
        <v>182</v>
      </c>
      <c r="Q203" s="987"/>
      <c r="R203" s="1462"/>
      <c r="S203" s="1478"/>
      <c r="T203" s="1478"/>
      <c r="U203" s="1478"/>
      <c r="V203" s="1462"/>
    </row>
    <row r="204" spans="1:23" s="515" customFormat="1" ht="39" customHeight="1">
      <c r="A204" s="1480"/>
      <c r="B204" s="618" t="s">
        <v>72</v>
      </c>
      <c r="C204" s="1651"/>
      <c r="D204" s="1652"/>
      <c r="E204" s="1654"/>
      <c r="F204" s="1654"/>
      <c r="G204" s="1654"/>
      <c r="H204" s="1656"/>
      <c r="I204" s="1658"/>
      <c r="J204" s="1661"/>
      <c r="K204" s="1662"/>
      <c r="L204" s="1664"/>
      <c r="M204" s="1664"/>
      <c r="N204" s="1658"/>
      <c r="O204" s="1666"/>
      <c r="P204" s="1668"/>
      <c r="Q204" s="987"/>
      <c r="R204" s="1462"/>
      <c r="S204" s="1478"/>
      <c r="T204" s="1478"/>
      <c r="U204" s="1478"/>
      <c r="V204" s="1462"/>
    </row>
    <row r="205" spans="1:23" s="515" customFormat="1" ht="39" customHeight="1" thickBot="1">
      <c r="A205" s="1480"/>
      <c r="B205" s="618" t="s">
        <v>72</v>
      </c>
      <c r="C205" s="1670" t="s">
        <v>57</v>
      </c>
      <c r="D205" s="1671"/>
      <c r="E205" s="603">
        <f>'Result Entry'!$L$7</f>
        <v>10</v>
      </c>
      <c r="F205" s="603">
        <f>'Result Entry'!$M$7</f>
        <v>10</v>
      </c>
      <c r="G205" s="603">
        <f>'Result Entry'!$N$7</f>
        <v>10</v>
      </c>
      <c r="H205" s="604">
        <f>SUM(E205:G205)</f>
        <v>30</v>
      </c>
      <c r="I205" s="631">
        <f>'Result Entry'!$P$7</f>
        <v>70</v>
      </c>
      <c r="J205" s="1622">
        <f>SUM(H205,I205)</f>
        <v>100</v>
      </c>
      <c r="K205" s="1624"/>
      <c r="L205" s="1672">
        <f>'Result Entry'!$R$7</f>
        <v>100</v>
      </c>
      <c r="M205" s="1672"/>
      <c r="N205" s="1673"/>
      <c r="O205" s="629">
        <f>SUM(J205,L205)</f>
        <v>200</v>
      </c>
      <c r="P205" s="1669"/>
      <c r="Q205" s="987"/>
      <c r="R205" s="1462"/>
      <c r="S205" s="1478"/>
      <c r="T205" s="1478"/>
      <c r="U205" s="1478"/>
      <c r="V205" s="1462"/>
    </row>
    <row r="206" spans="1:23" s="515" customFormat="1" ht="39" customHeight="1">
      <c r="A206" s="1480"/>
      <c r="B206" s="618" t="s">
        <v>72</v>
      </c>
      <c r="C206" s="1638" t="str">
        <f>'Result Entry'!$L$3</f>
        <v>HINDI</v>
      </c>
      <c r="D206" s="1639"/>
      <c r="E206" s="607" t="str">
        <f>IF(OR($H194="TC",$H194="Nso",$H194=0),"--",VLOOKUP($A191,'Result Entry'!$B$9:$EW$108,11,0))</f>
        <v>--</v>
      </c>
      <c r="F206" s="607" t="str">
        <f>IF(OR($H194="TC",$H194="Nso",$H194=0),"--",VLOOKUP($A191,'Result Entry'!$B$9:$EW$108,12,0))</f>
        <v>--</v>
      </c>
      <c r="G206" s="607" t="str">
        <f>IF(OR($H194="TC",$H194="Nso",$H194=0),"--",VLOOKUP($A191,'Result Entry'!$B$9:$EW$108,13,0))</f>
        <v>--</v>
      </c>
      <c r="H206" s="608">
        <f t="shared" ref="H206:H211" si="15">SUM(E206:G206)</f>
        <v>0</v>
      </c>
      <c r="I206" s="609" t="str">
        <f>IF(OR($H194="TC",$H194="Nso",$H194=0),"--",VLOOKUP($A191,'Result Entry'!$B$9:$EW$108,15,0))</f>
        <v>--</v>
      </c>
      <c r="J206" s="1640">
        <f>SUM(H206,I206)</f>
        <v>0</v>
      </c>
      <c r="K206" s="1641"/>
      <c r="L206" s="1642" t="str">
        <f>IF(OR($H194="TC",$H194="Nso",$H194=0),"--",VLOOKUP($A191,'Result Entry'!$B$9:$EW$108,17,0))</f>
        <v>--</v>
      </c>
      <c r="M206" s="1642"/>
      <c r="N206" s="1586"/>
      <c r="O206" s="610">
        <f>SUM(J206,L206)</f>
        <v>0</v>
      </c>
      <c r="P206" s="611" t="str">
        <f>IF(OR($H194="TC",$H194="Nso",$H194=0),"--",VLOOKUP($A191,'Result Sheet 9'!$B$7:$CD$106,21,0))</f>
        <v>--</v>
      </c>
      <c r="Q206" s="987"/>
      <c r="R206" s="1462"/>
      <c r="S206" s="1478"/>
      <c r="T206" s="1478"/>
      <c r="U206" s="1478"/>
      <c r="V206" s="1462"/>
    </row>
    <row r="207" spans="1:23" s="515" customFormat="1" ht="39" customHeight="1">
      <c r="A207" s="1480"/>
      <c r="B207" s="618" t="s">
        <v>72</v>
      </c>
      <c r="C207" s="1627" t="str">
        <f>'Result Entry'!$X$3</f>
        <v>ENGLISH</v>
      </c>
      <c r="D207" s="1628"/>
      <c r="E207" s="607" t="str">
        <f>IF(OR($H194="TC",$H194="Nso",$H194=0),"--",VLOOKUP($A191,'Result Entry'!$B$9:$EW$108,23,0))</f>
        <v>--</v>
      </c>
      <c r="F207" s="607" t="str">
        <f>IF(OR($H194="TC",$H194="Nso",$H194=0),"--",VLOOKUP($A191,'Result Entry'!$B$9:$EW$108,24,0))</f>
        <v>--</v>
      </c>
      <c r="G207" s="607" t="str">
        <f>IF(OR($H194="TC",$H194="Nso",$H194=0),"--",VLOOKUP($A191,'Result Entry'!$B$9:$EW$108,25,0))</f>
        <v>--</v>
      </c>
      <c r="H207" s="612">
        <f t="shared" si="15"/>
        <v>0</v>
      </c>
      <c r="I207" s="630" t="str">
        <f>IF(OR($H194="TC",$H194="Nso",$H194=0),"--",VLOOKUP($A191,'Result Entry'!$B$9:$EW$108,27,0))</f>
        <v>--</v>
      </c>
      <c r="J207" s="1629">
        <f t="shared" ref="J207:J211" si="16">SUM(H207,I207)</f>
        <v>0</v>
      </c>
      <c r="K207" s="1630"/>
      <c r="L207" s="1631" t="str">
        <f>IF(OR($H194="TC",$H194="Nso",$H194=0),"--",VLOOKUP($A191,'Result Entry'!$B$9:$EW$108,29,0))</f>
        <v>--</v>
      </c>
      <c r="M207" s="1631"/>
      <c r="N207" s="1632"/>
      <c r="O207" s="610">
        <f t="shared" ref="O207:O211" si="17">SUM(J207,L207)</f>
        <v>0</v>
      </c>
      <c r="P207" s="611" t="str">
        <f>IF(OR($H194="TC",$H194="Nso",$H194=0),"--",VLOOKUP($A191,'Result Sheet 9'!$B$7:$CD$106,33,0))</f>
        <v>--</v>
      </c>
      <c r="Q207" s="987"/>
      <c r="R207" s="1462"/>
      <c r="S207" s="1478"/>
      <c r="T207" s="1478"/>
      <c r="U207" s="1478"/>
      <c r="V207" s="1462"/>
    </row>
    <row r="208" spans="1:23" s="515" customFormat="1" ht="39" customHeight="1">
      <c r="A208" s="1480"/>
      <c r="B208" s="618" t="s">
        <v>72</v>
      </c>
      <c r="C208" s="1627" t="str">
        <f>'Result Entry'!$AJ$3</f>
        <v>SANSKRIT</v>
      </c>
      <c r="D208" s="1628"/>
      <c r="E208" s="607" t="str">
        <f>IF(OR($H194="TC",$H194="Nso",$H194=0),"--",VLOOKUP($A191,'Result Entry'!$B$9:$EW$108,35,0))</f>
        <v>--</v>
      </c>
      <c r="F208" s="607" t="str">
        <f>IF(OR($H194="TC",$H194="Nso",$H194=0),"--",VLOOKUP($A191,'Result Entry'!$B$9:$EW$108,36,0))</f>
        <v>--</v>
      </c>
      <c r="G208" s="607" t="str">
        <f>IF(OR($H194="TC",$H194="Nso",$H194=0),"--",VLOOKUP($A191,'Result Entry'!$B$9:$EW$108,37,0))</f>
        <v>--</v>
      </c>
      <c r="H208" s="612">
        <f t="shared" si="15"/>
        <v>0</v>
      </c>
      <c r="I208" s="630" t="str">
        <f>IF(OR($H194="TC",$H194="Nso",$H194=0),"--",VLOOKUP($A191,'Result Entry'!$B$9:$EW$108,39,0))</f>
        <v>--</v>
      </c>
      <c r="J208" s="1629">
        <f t="shared" si="16"/>
        <v>0</v>
      </c>
      <c r="K208" s="1630"/>
      <c r="L208" s="1631" t="str">
        <f>IF(OR($H194="TC",$H194="Nso",$H194=0),"--",VLOOKUP($A191,'Result Entry'!$B$9:$EW$108,41,0))</f>
        <v>--</v>
      </c>
      <c r="M208" s="1631"/>
      <c r="N208" s="1632"/>
      <c r="O208" s="610">
        <f t="shared" si="17"/>
        <v>0</v>
      </c>
      <c r="P208" s="611" t="str">
        <f>IF(OR($H194="TC",$H194="Nso",$H194=0),"--",VLOOKUP($A191,'Result Sheet 9'!$B$7:$CD$106,45,0))</f>
        <v>--</v>
      </c>
      <c r="Q208" s="987"/>
      <c r="R208" s="1462"/>
      <c r="S208" s="1478"/>
      <c r="T208" s="1478"/>
      <c r="U208" s="1478"/>
      <c r="V208" s="1462"/>
    </row>
    <row r="209" spans="1:22" s="515" customFormat="1" ht="39" customHeight="1">
      <c r="A209" s="1480"/>
      <c r="B209" s="618" t="s">
        <v>72</v>
      </c>
      <c r="C209" s="1627" t="str">
        <f>'Result Entry'!$AV$3</f>
        <v>SCIENCE</v>
      </c>
      <c r="D209" s="1628"/>
      <c r="E209" s="607" t="str">
        <f>IF(OR($H194="TC",$H194="Nso",$H194=0),"--",VLOOKUP($A191,'Result Entry'!$B$9:$EW$108,47,0))</f>
        <v>--</v>
      </c>
      <c r="F209" s="607" t="str">
        <f>IF(OR($H194="TC",$H194="Nso",$H194=0),"--",VLOOKUP($A191,'Result Entry'!$B$9:$EW$108,48,0))</f>
        <v>--</v>
      </c>
      <c r="G209" s="607" t="str">
        <f>IF(OR($H194="TC",$H194="Nso",$H194=0),"--",VLOOKUP($A191,'Result Entry'!$B$9:$EW$108,49,0))</f>
        <v>--</v>
      </c>
      <c r="H209" s="612">
        <f t="shared" si="15"/>
        <v>0</v>
      </c>
      <c r="I209" s="630" t="str">
        <f>IF(OR($H194="TC",$H194="Nso",$H194=0),"--",VLOOKUP($A191,'Result Entry'!$B$9:$EW$108,51,0))</f>
        <v>--</v>
      </c>
      <c r="J209" s="1629">
        <f t="shared" si="16"/>
        <v>0</v>
      </c>
      <c r="K209" s="1630"/>
      <c r="L209" s="1631" t="str">
        <f>IF(OR($H194="TC",$H194="Nso",$H194=0),"--",VLOOKUP($A191,'Result Entry'!$B$9:$EW$108,53,0))</f>
        <v>--</v>
      </c>
      <c r="M209" s="1631"/>
      <c r="N209" s="1632"/>
      <c r="O209" s="610">
        <f t="shared" si="17"/>
        <v>0</v>
      </c>
      <c r="P209" s="611" t="str">
        <f>IF(OR($H194="TC",$H194="Nso",$H194=0),"--",VLOOKUP($A191,'Result Sheet 9'!$B$7:$CD$106,57,0))</f>
        <v>--</v>
      </c>
      <c r="Q209" s="987"/>
      <c r="R209" s="1462"/>
      <c r="S209" s="1478"/>
      <c r="T209" s="1478"/>
      <c r="U209" s="1478"/>
      <c r="V209" s="1462"/>
    </row>
    <row r="210" spans="1:22" s="515" customFormat="1" ht="39" customHeight="1">
      <c r="A210" s="1480"/>
      <c r="B210" s="618" t="s">
        <v>72</v>
      </c>
      <c r="C210" s="1627" t="str">
        <f>'Result Entry'!$BH$3</f>
        <v>MATHEMATICS</v>
      </c>
      <c r="D210" s="1628"/>
      <c r="E210" s="607" t="str">
        <f>IF(OR($H194="TC",$H194="Nso",$H194=0),"--",VLOOKUP($A191,'Result Entry'!$B$9:$EW$108,59,0))</f>
        <v>--</v>
      </c>
      <c r="F210" s="607" t="str">
        <f>IF(OR($H194="TC",$H194="Nso",$H194=0),"--",VLOOKUP($A191,'Result Entry'!$B$9:$EW$108,60,0))</f>
        <v>--</v>
      </c>
      <c r="G210" s="607" t="str">
        <f>IF(OR($H194="TC",$H194="Nso",$H194=0),"--",VLOOKUP($A191,'Result Entry'!$B$9:$EW$108,61,0))</f>
        <v>--</v>
      </c>
      <c r="H210" s="612">
        <f t="shared" si="15"/>
        <v>0</v>
      </c>
      <c r="I210" s="630" t="str">
        <f>IF(OR($H194="TC",$H194="Nso",$H194=0),"--",VLOOKUP($A191,'Result Entry'!$B$9:$EW$108,63,0))</f>
        <v>--</v>
      </c>
      <c r="J210" s="1629">
        <f t="shared" si="16"/>
        <v>0</v>
      </c>
      <c r="K210" s="1630"/>
      <c r="L210" s="1631" t="str">
        <f>IF(OR($H194="TC",$H194="Nso",$H194=0),"--",VLOOKUP($A191,'Result Entry'!$B$9:$EW$108,65,0))</f>
        <v>--</v>
      </c>
      <c r="M210" s="1631"/>
      <c r="N210" s="1632"/>
      <c r="O210" s="610">
        <f t="shared" si="17"/>
        <v>0</v>
      </c>
      <c r="P210" s="611" t="str">
        <f>IF(OR($H194="TC",$H194="Nso",$H194=0),"--",VLOOKUP($A191,'Result Sheet 9'!$B$7:$CD$106,69,0))</f>
        <v>--</v>
      </c>
      <c r="Q210" s="987"/>
      <c r="R210" s="1462"/>
      <c r="S210" s="1478"/>
      <c r="T210" s="1478"/>
      <c r="U210" s="1478"/>
      <c r="V210" s="1462"/>
    </row>
    <row r="211" spans="1:22" s="515" customFormat="1" ht="39" customHeight="1" thickBot="1">
      <c r="A211" s="1480"/>
      <c r="B211" s="618" t="s">
        <v>72</v>
      </c>
      <c r="C211" s="1633" t="str">
        <f>'Result Entry'!$BT$3</f>
        <v>SOCIAL SCIENCE</v>
      </c>
      <c r="D211" s="1634"/>
      <c r="E211" s="607" t="str">
        <f>IF(OR($H194="TC",$H194="Nso",$H194=0),"--",VLOOKUP($A191,'Result Entry'!$B$9:$EW$108,71,0))</f>
        <v>--</v>
      </c>
      <c r="F211" s="607" t="str">
        <f>IF(OR($H194="TC",$H194="Nso",$H194=0),"--",VLOOKUP($A191,'Result Entry'!$B$9:$EW$108,72,0))</f>
        <v>--</v>
      </c>
      <c r="G211" s="607" t="str">
        <f>IF(OR($H194="TC",$H194="Nso",$H194=0),"--",VLOOKUP($A191,'Result Entry'!$B$9:$EW$108,73,0))</f>
        <v>--</v>
      </c>
      <c r="H211" s="614">
        <f t="shared" si="15"/>
        <v>0</v>
      </c>
      <c r="I211" s="628" t="str">
        <f>IF(OR($H194="TC",$H194="Nso",$H194=0),"--",VLOOKUP($A191,'Result Entry'!$B$9:$EW$108,75,0))</f>
        <v>--</v>
      </c>
      <c r="J211" s="1635">
        <f t="shared" si="16"/>
        <v>0</v>
      </c>
      <c r="K211" s="1636"/>
      <c r="L211" s="1637" t="str">
        <f>IF(OR($H194="TC",$H194="Nso",$H194=0),"--",VLOOKUP($A191,'Result Entry'!$B$9:$EW$108,77,0))</f>
        <v>--</v>
      </c>
      <c r="M211" s="1637"/>
      <c r="N211" s="1599"/>
      <c r="O211" s="610">
        <f t="shared" si="17"/>
        <v>0</v>
      </c>
      <c r="P211" s="611" t="str">
        <f>IF(OR($H194="TC",$H194="Nso",$H194=0),"--",VLOOKUP($A191,'Result Sheet 9'!$B$7:$CD$106,81,0))</f>
        <v>--</v>
      </c>
      <c r="Q211" s="987"/>
      <c r="R211" s="1462"/>
      <c r="S211" s="1478"/>
      <c r="T211" s="1478"/>
      <c r="U211" s="1478"/>
      <c r="V211" s="1462"/>
    </row>
    <row r="212" spans="1:22" s="515" customFormat="1" ht="39" customHeight="1">
      <c r="A212" s="1480"/>
      <c r="B212" s="618" t="s">
        <v>72</v>
      </c>
      <c r="C212" s="1606" t="s">
        <v>84</v>
      </c>
      <c r="D212" s="1607"/>
      <c r="E212" s="1610" t="s">
        <v>58</v>
      </c>
      <c r="F212" s="1611"/>
      <c r="G212" s="1610" t="s">
        <v>227</v>
      </c>
      <c r="H212" s="1612"/>
      <c r="I212" s="1613" t="s">
        <v>43</v>
      </c>
      <c r="J212" s="1614"/>
      <c r="K212" s="1615" t="s">
        <v>101</v>
      </c>
      <c r="L212" s="1612"/>
      <c r="M212" s="1611"/>
      <c r="N212" s="1610" t="s">
        <v>41</v>
      </c>
      <c r="O212" s="1611"/>
      <c r="P212" s="625" t="s">
        <v>45</v>
      </c>
      <c r="Q212" s="987"/>
      <c r="R212" s="1462"/>
      <c r="S212" s="1478"/>
      <c r="T212" s="1478"/>
      <c r="U212" s="1478"/>
      <c r="V212" s="1462"/>
    </row>
    <row r="213" spans="1:22" s="515" customFormat="1" ht="39" customHeight="1" thickBot="1">
      <c r="A213" s="1480"/>
      <c r="B213" s="618" t="s">
        <v>72</v>
      </c>
      <c r="C213" s="1608"/>
      <c r="D213" s="1609"/>
      <c r="E213" s="1616" t="str">
        <f>IF(OR($H194="TC",$H194="Nso",$H194=0),"--",VLOOKUP($A191,'Result Entry'!$B$9:$EW$108,144,0))</f>
        <v>--</v>
      </c>
      <c r="F213" s="1617"/>
      <c r="G213" s="1618" t="str">
        <f>IF(OR($H194="TC",$H194="Nso",$H194=0),"--",VLOOKUP($A191,'Result Entry'!$B$9:$EW$108,145,0))</f>
        <v>--</v>
      </c>
      <c r="H213" s="1619"/>
      <c r="I213" s="1620" t="str">
        <f>IF(OR($H194="TC",$H194="Nso",$H194=0),"--",VLOOKUP($A191,'Result Entry'!$B$9:$EW$108,146,0))</f>
        <v>--</v>
      </c>
      <c r="J213" s="1621"/>
      <c r="K213" s="1622" t="str">
        <f>IF(OR($H194="TC",$H194="Nso",$H194=0),"--",VLOOKUP($A191,'Result Entry'!$B$9:$EW$108,147,0))</f>
        <v>--</v>
      </c>
      <c r="L213" s="1623"/>
      <c r="M213" s="1624"/>
      <c r="N213" s="1625" t="str">
        <f>IF($H194=0,"--",VLOOKUP($A191,'Result Entry'!$B$9:$EW$108,148,0))</f>
        <v>--</v>
      </c>
      <c r="O213" s="1626"/>
      <c r="P213" s="616" t="str">
        <f>IF(OR($H194="TC",$H194="Nso",$H194=0),"--",VLOOKUP($A191,'Result Entry'!$B$9:$EW$108,150,0))</f>
        <v>--</v>
      </c>
      <c r="Q213" s="987"/>
      <c r="R213" s="1462"/>
      <c r="S213" s="1478"/>
      <c r="T213" s="1478"/>
      <c r="U213" s="1478"/>
      <c r="V213" s="1462"/>
    </row>
    <row r="214" spans="1:22" s="515" customFormat="1" ht="39" customHeight="1">
      <c r="A214" s="1480"/>
      <c r="B214" s="618" t="s">
        <v>72</v>
      </c>
      <c r="C214" s="1580" t="s">
        <v>60</v>
      </c>
      <c r="D214" s="1581"/>
      <c r="E214" s="1581"/>
      <c r="F214" s="1581"/>
      <c r="G214" s="1581"/>
      <c r="H214" s="1581"/>
      <c r="I214" s="1582"/>
      <c r="J214" s="1583" t="s">
        <v>61</v>
      </c>
      <c r="K214" s="1584"/>
      <c r="L214" s="1584"/>
      <c r="M214" s="1585" t="str">
        <f>IF(OR($H194="TC",$H194="Nso",$H194=0),"--",VLOOKUP($A191,'Result Entry'!$B$9:$EW$108,141,0))</f>
        <v>--</v>
      </c>
      <c r="N214" s="1586"/>
      <c r="O214" s="1587" t="s">
        <v>112</v>
      </c>
      <c r="P214" s="1588"/>
      <c r="Q214" s="987"/>
      <c r="R214" s="1462"/>
      <c r="S214" s="1478"/>
      <c r="T214" s="1478"/>
      <c r="U214" s="1478"/>
      <c r="V214" s="1462"/>
    </row>
    <row r="215" spans="1:22" s="515" customFormat="1" ht="39" customHeight="1" thickBot="1">
      <c r="A215" s="1480"/>
      <c r="B215" s="618" t="s">
        <v>72</v>
      </c>
      <c r="C215" s="1589" t="s">
        <v>170</v>
      </c>
      <c r="D215" s="1590"/>
      <c r="E215" s="1590"/>
      <c r="F215" s="1591"/>
      <c r="G215" s="1595" t="s">
        <v>174</v>
      </c>
      <c r="H215" s="1595"/>
      <c r="I215" s="617" t="s">
        <v>49</v>
      </c>
      <c r="J215" s="1596" t="s">
        <v>62</v>
      </c>
      <c r="K215" s="1597"/>
      <c r="L215" s="1597"/>
      <c r="M215" s="1598" t="str">
        <f>IF(OR($H194="TC",$H194="Nso",$H194=0),"--",VLOOKUP($A191,'Result Entry'!$B$9:$EW$108,142,0))</f>
        <v>--</v>
      </c>
      <c r="N215" s="1599"/>
      <c r="O215" s="1600" t="str">
        <f>IF(OR($H194="TC",$H194="Nso",$H194=0),"--",VLOOKUP($A191,'Result Entry'!$B$9:$EW$108,143,0))</f>
        <v>--</v>
      </c>
      <c r="P215" s="1601"/>
      <c r="Q215" s="987"/>
      <c r="R215" s="1462"/>
      <c r="S215" s="1478"/>
      <c r="T215" s="1478"/>
      <c r="U215" s="1478"/>
      <c r="V215" s="1462"/>
    </row>
    <row r="216" spans="1:22" s="515" customFormat="1" ht="39" customHeight="1">
      <c r="A216" s="1480"/>
      <c r="B216" s="618" t="s">
        <v>72</v>
      </c>
      <c r="C216" s="1592"/>
      <c r="D216" s="1593"/>
      <c r="E216" s="1593"/>
      <c r="F216" s="1594"/>
      <c r="G216" s="1595"/>
      <c r="H216" s="1595"/>
      <c r="I216" s="626" t="s">
        <v>235</v>
      </c>
      <c r="J216" s="1602" t="s">
        <v>63</v>
      </c>
      <c r="K216" s="1603"/>
      <c r="L216" s="1603"/>
      <c r="M216" s="1604" t="str">
        <f>IF($H194=0,"--",VLOOKUP($A191,'Result Entry'!$B$9:$EW$108,152,0))</f>
        <v>--</v>
      </c>
      <c r="N216" s="1604"/>
      <c r="O216" s="1604"/>
      <c r="P216" s="1605"/>
      <c r="Q216" s="987"/>
      <c r="R216" s="1462"/>
      <c r="S216" s="1478"/>
      <c r="T216" s="1478"/>
      <c r="U216" s="1478"/>
      <c r="V216" s="1462"/>
    </row>
    <row r="217" spans="1:22" s="519" customFormat="1" ht="39" customHeight="1">
      <c r="A217" s="1480"/>
      <c r="B217" s="618" t="s">
        <v>72</v>
      </c>
      <c r="C217" s="1565" t="str">
        <f>'Result Entry'!$CF$3</f>
        <v>Fou. Of Info. Tech.</v>
      </c>
      <c r="D217" s="1566"/>
      <c r="E217" s="1566"/>
      <c r="F217" s="1567"/>
      <c r="G217" s="1568" t="str">
        <f>IF(OR($H194="TC",$H194="Nso",$H194=0),"--",VLOOKUP($A191,'Result Entry'!$B$9:$FZ$108,169,0))</f>
        <v>--</v>
      </c>
      <c r="H217" s="1568"/>
      <c r="I217" s="619" t="str">
        <f>IF(OR($H194="TC",$H194="Nso",$H194=0),"--",VLOOKUP($A191,'Result Entry'!$B$9:$FZ$108,95,0))</f>
        <v>--</v>
      </c>
      <c r="J217" s="1569" t="s">
        <v>74</v>
      </c>
      <c r="K217" s="1570"/>
      <c r="L217" s="1570"/>
      <c r="M217" s="1571" t="str">
        <f>IF($H194=0,"--",Master!$E$20)</f>
        <v>--</v>
      </c>
      <c r="N217" s="1572"/>
      <c r="O217" s="1572"/>
      <c r="P217" s="1573"/>
      <c r="Q217" s="987"/>
      <c r="R217" s="1462"/>
      <c r="S217" s="1478"/>
      <c r="T217" s="1478"/>
      <c r="U217" s="1478"/>
      <c r="V217" s="1462"/>
    </row>
    <row r="218" spans="1:22" s="519" customFormat="1" ht="39" customHeight="1">
      <c r="A218" s="1480"/>
      <c r="B218" s="618" t="s">
        <v>72</v>
      </c>
      <c r="C218" s="1523" t="str">
        <f>'Result Entry'!$CS$3</f>
        <v>Health &amp; Phy. Edu.</v>
      </c>
      <c r="D218" s="1524"/>
      <c r="E218" s="1524"/>
      <c r="F218" s="1525"/>
      <c r="G218" s="1526" t="str">
        <f>IF(OR($H194="TC",$H194="Nso",$H194=0),"--",VLOOKUP($A191,'Result Entry'!$B$9:$FZ$108,173,0))</f>
        <v>--</v>
      </c>
      <c r="H218" s="1525"/>
      <c r="I218" s="619" t="str">
        <f>IF(OR($H194="TC",$H194="Nso",$H194=0),"--",VLOOKUP($A191,'Result Entry'!$B$9:$FZ$108,118,0))</f>
        <v>--</v>
      </c>
      <c r="J218" s="1574"/>
      <c r="K218" s="1575"/>
      <c r="L218" s="1575"/>
      <c r="M218" s="1575"/>
      <c r="N218" s="1575"/>
      <c r="O218" s="1575"/>
      <c r="P218" s="1576"/>
      <c r="Q218" s="987"/>
      <c r="R218" s="1462"/>
      <c r="S218" s="1478"/>
      <c r="T218" s="1478"/>
      <c r="U218" s="1478"/>
      <c r="V218" s="1462"/>
    </row>
    <row r="219" spans="1:22" s="519" customFormat="1" ht="39" customHeight="1">
      <c r="A219" s="1480"/>
      <c r="B219" s="618" t="s">
        <v>72</v>
      </c>
      <c r="C219" s="1523" t="str">
        <f>'Result Entry'!$DP$3</f>
        <v>S.U.P.W.</v>
      </c>
      <c r="D219" s="1524"/>
      <c r="E219" s="1524"/>
      <c r="F219" s="1525"/>
      <c r="G219" s="1526" t="str">
        <f>IF(OR($H194="TC",$H194="Nso",$H194=0),"--",VLOOKUP($A191,'Result Entry'!$B$9:$FZ$108,177,0))</f>
        <v>--</v>
      </c>
      <c r="H219" s="1525"/>
      <c r="I219" s="619" t="str">
        <f>IF(OR($H194="TC",$H194="Nso",$H194=0),"--",VLOOKUP($A191,'Result Entry'!$B$9:$FZ$108,124,0))</f>
        <v>--</v>
      </c>
      <c r="J219" s="1577"/>
      <c r="K219" s="1578"/>
      <c r="L219" s="1578"/>
      <c r="M219" s="1578"/>
      <c r="N219" s="1578"/>
      <c r="O219" s="1578"/>
      <c r="P219" s="1579"/>
      <c r="Q219" s="987"/>
      <c r="R219" s="1462"/>
      <c r="S219" s="1478"/>
      <c r="T219" s="1478"/>
      <c r="U219" s="1478"/>
      <c r="V219" s="1462"/>
    </row>
    <row r="220" spans="1:22" s="519" customFormat="1" ht="39" customHeight="1">
      <c r="A220" s="1480"/>
      <c r="B220" s="618" t="s">
        <v>72</v>
      </c>
      <c r="C220" s="1523" t="str">
        <f>'Result Entry'!$DV$3</f>
        <v>Art Education</v>
      </c>
      <c r="D220" s="1524"/>
      <c r="E220" s="1524"/>
      <c r="F220" s="1525"/>
      <c r="G220" s="1526" t="str">
        <f>IF(OR($H194="TC",$H194="Nso",$H194=0),"--",VLOOKUP($A191,'Result Entry'!$B$9:$FZ$108,181,0))</f>
        <v>--</v>
      </c>
      <c r="H220" s="1525"/>
      <c r="I220" s="619" t="str">
        <f>IF(OR($H194="TC",$H194="Nso",$H194=0),"--",VLOOKUP($A191,'Result Entry'!$B$9:$FZ$108,130,0))</f>
        <v>--</v>
      </c>
      <c r="J220" s="1527" t="s">
        <v>228</v>
      </c>
      <c r="K220" s="1528"/>
      <c r="L220" s="1528"/>
      <c r="M220" s="1529"/>
      <c r="N220" s="1529"/>
      <c r="O220" s="1529"/>
      <c r="P220" s="1530"/>
      <c r="Q220" s="987"/>
      <c r="R220" s="1462"/>
      <c r="S220" s="1478"/>
      <c r="T220" s="1478"/>
      <c r="U220" s="1478"/>
      <c r="V220" s="1462"/>
    </row>
    <row r="221" spans="1:22" s="519" customFormat="1" ht="39" customHeight="1" thickBot="1">
      <c r="A221" s="1480"/>
      <c r="B221" s="618" t="s">
        <v>72</v>
      </c>
      <c r="C221" s="1531" t="str">
        <f>'Result Entry'!$EB$3</f>
        <v>H &amp; C RAJ</v>
      </c>
      <c r="D221" s="1532"/>
      <c r="E221" s="1532"/>
      <c r="F221" s="1533"/>
      <c r="G221" s="1534" t="str">
        <f>IF(OR($H194="TC",$H194="Nso",$H194=0),"--",VLOOKUP($A191,'Result Entry'!$B$9:$GY$108,185,0))</f>
        <v>--</v>
      </c>
      <c r="H221" s="1535"/>
      <c r="I221" s="620" t="str">
        <f>IF(OR($H194="TC",$H194="Nso",$H194=0),"--",VLOOKUP($A191,'Result Entry'!$B$9:$GAY$108,140,0))</f>
        <v>--</v>
      </c>
      <c r="J221" s="1527" t="s">
        <v>229</v>
      </c>
      <c r="K221" s="1528"/>
      <c r="L221" s="1528"/>
      <c r="M221" s="1529"/>
      <c r="N221" s="1529"/>
      <c r="O221" s="1529"/>
      <c r="P221" s="1530"/>
      <c r="Q221" s="987"/>
      <c r="R221" s="1462"/>
      <c r="S221" s="1478"/>
      <c r="T221" s="1478"/>
      <c r="U221" s="1478"/>
      <c r="V221" s="1462"/>
    </row>
    <row r="222" spans="1:22" s="515" customFormat="1" ht="39" customHeight="1">
      <c r="A222" s="1480"/>
      <c r="B222" s="623" t="s">
        <v>72</v>
      </c>
      <c r="C222" s="1536" t="s">
        <v>180</v>
      </c>
      <c r="D222" s="1537"/>
      <c r="E222" s="1537"/>
      <c r="F222" s="1538"/>
      <c r="G222" s="1545" t="s">
        <v>181</v>
      </c>
      <c r="H222" s="1546"/>
      <c r="I222" s="621" t="s">
        <v>31</v>
      </c>
      <c r="J222" s="1547" t="s">
        <v>230</v>
      </c>
      <c r="K222" s="1528"/>
      <c r="L222" s="1528"/>
      <c r="M222" s="1529"/>
      <c r="N222" s="1529"/>
      <c r="O222" s="1529"/>
      <c r="P222" s="1530"/>
      <c r="Q222" s="987"/>
      <c r="R222" s="1462"/>
      <c r="S222" s="1478"/>
      <c r="T222" s="1478"/>
      <c r="U222" s="1478"/>
      <c r="V222" s="1462"/>
    </row>
    <row r="223" spans="1:22" s="515" customFormat="1" ht="39" customHeight="1">
      <c r="A223" s="1480"/>
      <c r="B223" s="623" t="s">
        <v>72</v>
      </c>
      <c r="C223" s="1539"/>
      <c r="D223" s="1540"/>
      <c r="E223" s="1540"/>
      <c r="F223" s="1541"/>
      <c r="G223" s="1548" t="s">
        <v>231</v>
      </c>
      <c r="H223" s="1549"/>
      <c r="I223" s="622" t="s">
        <v>64</v>
      </c>
      <c r="J223" s="1550" t="s">
        <v>69</v>
      </c>
      <c r="K223" s="1551"/>
      <c r="L223" s="1551"/>
      <c r="M223" s="1551"/>
      <c r="N223" s="1551"/>
      <c r="O223" s="1551"/>
      <c r="P223" s="1552"/>
      <c r="Q223" s="987"/>
      <c r="R223" s="1462"/>
      <c r="S223" s="1478"/>
      <c r="T223" s="1478"/>
      <c r="U223" s="1478"/>
      <c r="V223" s="1462"/>
    </row>
    <row r="224" spans="1:22" s="515" customFormat="1" ht="39" customHeight="1">
      <c r="A224" s="1480"/>
      <c r="B224" s="623" t="s">
        <v>72</v>
      </c>
      <c r="C224" s="1539"/>
      <c r="D224" s="1540"/>
      <c r="E224" s="1540"/>
      <c r="F224" s="1541"/>
      <c r="G224" s="1548" t="s">
        <v>232</v>
      </c>
      <c r="H224" s="1549"/>
      <c r="I224" s="622" t="s">
        <v>65</v>
      </c>
      <c r="J224" s="1553"/>
      <c r="K224" s="1554"/>
      <c r="L224" s="1554"/>
      <c r="M224" s="1554"/>
      <c r="N224" s="1554"/>
      <c r="O224" s="1554"/>
      <c r="P224" s="1555"/>
      <c r="Q224" s="987"/>
      <c r="R224" s="1462"/>
      <c r="S224" s="1478"/>
      <c r="T224" s="1478"/>
      <c r="U224" s="1478"/>
      <c r="V224" s="1462"/>
    </row>
    <row r="225" spans="1:23" s="515" customFormat="1" ht="39" customHeight="1">
      <c r="A225" s="1480"/>
      <c r="B225" s="623" t="s">
        <v>72</v>
      </c>
      <c r="C225" s="1539"/>
      <c r="D225" s="1540"/>
      <c r="E225" s="1540"/>
      <c r="F225" s="1541"/>
      <c r="G225" s="1548" t="s">
        <v>233</v>
      </c>
      <c r="H225" s="1549"/>
      <c r="I225" s="622" t="s">
        <v>67</v>
      </c>
      <c r="J225" s="1553"/>
      <c r="K225" s="1554"/>
      <c r="L225" s="1554"/>
      <c r="M225" s="1554"/>
      <c r="N225" s="1554"/>
      <c r="O225" s="1554"/>
      <c r="P225" s="1555"/>
      <c r="Q225" s="987"/>
      <c r="R225" s="1462"/>
      <c r="S225" s="1478"/>
      <c r="T225" s="1478"/>
      <c r="U225" s="1478"/>
      <c r="V225" s="1462"/>
    </row>
    <row r="226" spans="1:23" s="515" customFormat="1" ht="39" customHeight="1">
      <c r="A226" s="1480"/>
      <c r="B226" s="623" t="s">
        <v>72</v>
      </c>
      <c r="C226" s="1539"/>
      <c r="D226" s="1540"/>
      <c r="E226" s="1540"/>
      <c r="F226" s="1541"/>
      <c r="G226" s="1548" t="s">
        <v>234</v>
      </c>
      <c r="H226" s="1549"/>
      <c r="I226" s="622" t="s">
        <v>66</v>
      </c>
      <c r="J226" s="1556" t="s">
        <v>85</v>
      </c>
      <c r="K226" s="1557"/>
      <c r="L226" s="1557"/>
      <c r="M226" s="1557"/>
      <c r="N226" s="1557"/>
      <c r="O226" s="1557"/>
      <c r="P226" s="1558"/>
      <c r="Q226" s="987"/>
      <c r="R226" s="1462"/>
      <c r="S226" s="1478"/>
      <c r="T226" s="1478"/>
      <c r="U226" s="1478"/>
      <c r="V226" s="1462"/>
    </row>
    <row r="227" spans="1:23" s="515" customFormat="1" ht="39" customHeight="1" thickBot="1">
      <c r="A227" s="1480"/>
      <c r="B227" s="624" t="s">
        <v>72</v>
      </c>
      <c r="C227" s="1542"/>
      <c r="D227" s="1543"/>
      <c r="E227" s="1543"/>
      <c r="F227" s="1544"/>
      <c r="G227" s="1562"/>
      <c r="H227" s="1563"/>
      <c r="I227" s="1564"/>
      <c r="J227" s="1559"/>
      <c r="K227" s="1560"/>
      <c r="L227" s="1560"/>
      <c r="M227" s="1560"/>
      <c r="N227" s="1560"/>
      <c r="O227" s="1560"/>
      <c r="P227" s="1561"/>
      <c r="Q227" s="987"/>
      <c r="R227" s="1462"/>
      <c r="S227" s="1478"/>
      <c r="T227" s="1478"/>
      <c r="U227" s="1478"/>
      <c r="V227" s="1462"/>
    </row>
    <row r="228" spans="1:23" ht="30.75" customHeight="1">
      <c r="A228" s="1402"/>
      <c r="B228" s="1402"/>
      <c r="C228" s="1402"/>
      <c r="D228" s="1402"/>
      <c r="E228" s="1402"/>
      <c r="F228" s="1402"/>
      <c r="G228" s="1402"/>
      <c r="H228" s="1402"/>
      <c r="I228" s="1402"/>
      <c r="J228" s="1402"/>
      <c r="K228" s="1402"/>
      <c r="L228" s="1402"/>
      <c r="M228" s="1402"/>
      <c r="N228" s="1402"/>
      <c r="O228" s="1402"/>
      <c r="P228" s="1402"/>
      <c r="Q228" s="1402"/>
      <c r="R228" s="1462"/>
      <c r="S228" s="1478"/>
      <c r="T228" s="1478"/>
      <c r="U228" s="1478"/>
      <c r="V228" s="1462"/>
    </row>
    <row r="229" spans="1:23" s="627" customFormat="1" ht="21" customHeight="1" thickBot="1">
      <c r="A229" s="600">
        <f>IF(A191=0,0,A191+1)</f>
        <v>7</v>
      </c>
      <c r="B229" s="1479" t="s">
        <v>51</v>
      </c>
      <c r="C229" s="1479"/>
      <c r="D229" s="1479"/>
      <c r="E229" s="1479"/>
      <c r="F229" s="1479"/>
      <c r="G229" s="1479"/>
      <c r="H229" s="1479"/>
      <c r="I229" s="1479"/>
      <c r="J229" s="1479"/>
      <c r="K229" s="1479"/>
      <c r="L229" s="1479"/>
      <c r="M229" s="1479"/>
      <c r="N229" s="1479"/>
      <c r="O229" s="1479"/>
      <c r="P229" s="1479"/>
      <c r="Q229" s="987" t="s">
        <v>173</v>
      </c>
      <c r="R229" s="1462"/>
      <c r="S229" s="1478"/>
      <c r="T229" s="1478"/>
      <c r="U229" s="1478"/>
      <c r="V229" s="1462"/>
    </row>
    <row r="230" spans="1:23" s="100" customFormat="1" ht="42.75" customHeight="1">
      <c r="A230" s="1480">
        <v>108</v>
      </c>
      <c r="B230" s="1481" t="e">
        <f>logo</f>
        <v>#REF!</v>
      </c>
      <c r="C230" s="1482"/>
      <c r="D230" s="1485" t="str">
        <f>Master!$E$8</f>
        <v xml:space="preserve">Govt. Sr. Secondary School </v>
      </c>
      <c r="E230" s="1486"/>
      <c r="F230" s="1486"/>
      <c r="G230" s="1486"/>
      <c r="H230" s="1486"/>
      <c r="I230" s="1486"/>
      <c r="J230" s="1486"/>
      <c r="K230" s="1486"/>
      <c r="L230" s="1486"/>
      <c r="M230" s="1486"/>
      <c r="N230" s="1486"/>
      <c r="O230" s="1486"/>
      <c r="P230" s="1487"/>
      <c r="Q230" s="987"/>
      <c r="R230" s="1462"/>
      <c r="S230" s="1478"/>
      <c r="T230" s="1478"/>
      <c r="U230" s="1478"/>
      <c r="V230" s="1462"/>
    </row>
    <row r="231" spans="1:23" s="100" customFormat="1" ht="35.25" customHeight="1" thickBot="1">
      <c r="A231" s="1480"/>
      <c r="B231" s="1483"/>
      <c r="C231" s="1484"/>
      <c r="D231" s="1484" t="str">
        <f>Master!$E$11</f>
        <v>P.S.-Bapini (Jodhpur)</v>
      </c>
      <c r="E231" s="1484"/>
      <c r="F231" s="1484"/>
      <c r="G231" s="1484"/>
      <c r="H231" s="1484"/>
      <c r="I231" s="1484"/>
      <c r="J231" s="1484"/>
      <c r="K231" s="1484"/>
      <c r="L231" s="1484"/>
      <c r="M231" s="1484"/>
      <c r="N231" s="1484"/>
      <c r="O231" s="1484"/>
      <c r="P231" s="1488"/>
      <c r="Q231" s="987"/>
      <c r="R231" s="1462"/>
      <c r="S231" s="1478"/>
      <c r="T231" s="1478"/>
      <c r="U231" s="1478"/>
      <c r="V231" s="1462"/>
    </row>
    <row r="232" spans="1:23" s="515" customFormat="1" ht="39" customHeight="1">
      <c r="A232" s="1480"/>
      <c r="B232" s="601"/>
      <c r="C232" s="1489" t="s">
        <v>167</v>
      </c>
      <c r="D232" s="1490"/>
      <c r="E232" s="1490"/>
      <c r="F232" s="1493" t="s">
        <v>144</v>
      </c>
      <c r="G232" s="1494"/>
      <c r="H232" s="1499">
        <f>IF(OR(A229="",A229=0),0,VLOOKUP($A229,'Result Entry'!$B$9:$K$108,6))</f>
        <v>0</v>
      </c>
      <c r="I232" s="1500"/>
      <c r="J232" s="1503" t="s">
        <v>70</v>
      </c>
      <c r="K232" s="1504"/>
      <c r="L232" s="1504"/>
      <c r="M232" s="1504"/>
      <c r="N232" s="1504"/>
      <c r="O232" s="1505">
        <f>Master!$E$14</f>
        <v>8151106901</v>
      </c>
      <c r="P232" s="1506"/>
      <c r="Q232" s="987"/>
      <c r="R232" s="1462"/>
      <c r="S232" s="1478"/>
      <c r="T232" s="1478"/>
      <c r="U232" s="1478"/>
      <c r="V232" s="1462"/>
    </row>
    <row r="233" spans="1:23" s="515" customFormat="1" ht="39" customHeight="1">
      <c r="A233" s="1480"/>
      <c r="B233" s="602"/>
      <c r="C233" s="1489"/>
      <c r="D233" s="1490"/>
      <c r="E233" s="1490"/>
      <c r="F233" s="1495"/>
      <c r="G233" s="1496"/>
      <c r="H233" s="1499"/>
      <c r="I233" s="1500"/>
      <c r="J233" s="1507" t="s">
        <v>68</v>
      </c>
      <c r="K233" s="1508"/>
      <c r="L233" s="1508"/>
      <c r="M233" s="1508"/>
      <c r="N233" s="1508"/>
      <c r="O233" s="1508"/>
      <c r="P233" s="1509"/>
      <c r="Q233" s="987"/>
      <c r="R233" s="1462"/>
      <c r="S233" s="1478"/>
      <c r="T233" s="1478"/>
      <c r="U233" s="1478"/>
      <c r="V233" s="1462"/>
    </row>
    <row r="234" spans="1:23" s="515" customFormat="1" ht="39" customHeight="1" thickBot="1">
      <c r="A234" s="1480"/>
      <c r="B234" s="602"/>
      <c r="C234" s="1491"/>
      <c r="D234" s="1492"/>
      <c r="E234" s="1492"/>
      <c r="F234" s="1497"/>
      <c r="G234" s="1498"/>
      <c r="H234" s="1501"/>
      <c r="I234" s="1502"/>
      <c r="J234" s="1510" t="str">
        <f>CONCATENATE("Session:-","  ",Master!$E$6)</f>
        <v>Session:-  2022-23</v>
      </c>
      <c r="K234" s="1511"/>
      <c r="L234" s="1511"/>
      <c r="M234" s="1511"/>
      <c r="N234" s="1511"/>
      <c r="O234" s="1511"/>
      <c r="P234" s="1512"/>
      <c r="Q234" s="987"/>
      <c r="R234" s="1462"/>
      <c r="S234" s="1478"/>
      <c r="T234" s="1478"/>
      <c r="U234" s="1478"/>
      <c r="V234" s="1462"/>
      <c r="W234" s="527"/>
    </row>
    <row r="235" spans="1:23" s="515" customFormat="1" ht="39" customHeight="1">
      <c r="A235" s="1480"/>
      <c r="B235" s="623" t="s">
        <v>72</v>
      </c>
      <c r="C235" s="1513" t="s">
        <v>20</v>
      </c>
      <c r="D235" s="1514"/>
      <c r="E235" s="1514"/>
      <c r="F235" s="1514"/>
      <c r="G235" s="1515"/>
      <c r="H235" s="632" t="s">
        <v>166</v>
      </c>
      <c r="I235" s="1516" t="str">
        <f>IF($H232=0,"--",VLOOKUP($A229,'Result Entry'!$B$9:$EW$108,4,0))</f>
        <v>--</v>
      </c>
      <c r="J235" s="1516"/>
      <c r="K235" s="1516"/>
      <c r="L235" s="1516"/>
      <c r="M235" s="1516"/>
      <c r="N235" s="1516"/>
      <c r="O235" s="1516"/>
      <c r="P235" s="1517"/>
      <c r="Q235" s="987"/>
      <c r="R235" s="1462"/>
      <c r="S235" s="1478"/>
      <c r="T235" s="1478"/>
      <c r="U235" s="1478"/>
      <c r="V235" s="1462"/>
    </row>
    <row r="236" spans="1:23" s="515" customFormat="1" ht="39" customHeight="1">
      <c r="A236" s="1480"/>
      <c r="B236" s="623" t="s">
        <v>72</v>
      </c>
      <c r="C236" s="1518" t="s">
        <v>22</v>
      </c>
      <c r="D236" s="1519"/>
      <c r="E236" s="1519"/>
      <c r="F236" s="1519"/>
      <c r="G236" s="1520"/>
      <c r="H236" s="633" t="s">
        <v>166</v>
      </c>
      <c r="I236" s="1521" t="str">
        <f>IF($H232=0,"--",VLOOKUP($A229,'Result Entry'!$B$9:$EW$108,7,0))</f>
        <v>--</v>
      </c>
      <c r="J236" s="1521"/>
      <c r="K236" s="1521"/>
      <c r="L236" s="1521"/>
      <c r="M236" s="1521"/>
      <c r="N236" s="1521"/>
      <c r="O236" s="1521"/>
      <c r="P236" s="1522"/>
      <c r="Q236" s="987"/>
      <c r="R236" s="1462"/>
      <c r="S236" s="1478"/>
      <c r="T236" s="1478"/>
      <c r="U236" s="1478"/>
      <c r="V236" s="1462"/>
    </row>
    <row r="237" spans="1:23" s="515" customFormat="1" ht="39" customHeight="1">
      <c r="A237" s="1480"/>
      <c r="B237" s="623" t="s">
        <v>72</v>
      </c>
      <c r="C237" s="1518" t="s">
        <v>23</v>
      </c>
      <c r="D237" s="1519"/>
      <c r="E237" s="1519"/>
      <c r="F237" s="1519"/>
      <c r="G237" s="1520"/>
      <c r="H237" s="633" t="s">
        <v>166</v>
      </c>
      <c r="I237" s="1521" t="str">
        <f>IF($H232=0,"--",VLOOKUP($A229,'Result Entry'!$B$9:$EW$108,8,0))</f>
        <v>--</v>
      </c>
      <c r="J237" s="1521"/>
      <c r="K237" s="1521"/>
      <c r="L237" s="1521"/>
      <c r="M237" s="1521"/>
      <c r="N237" s="1521"/>
      <c r="O237" s="1521"/>
      <c r="P237" s="1522"/>
      <c r="Q237" s="987"/>
      <c r="R237" s="1462"/>
      <c r="S237" s="1478"/>
      <c r="T237" s="1478"/>
      <c r="U237" s="1478"/>
      <c r="V237" s="1462"/>
    </row>
    <row r="238" spans="1:23" s="515" customFormat="1" ht="39" customHeight="1">
      <c r="A238" s="1480"/>
      <c r="B238" s="623" t="s">
        <v>72</v>
      </c>
      <c r="C238" s="1518" t="s">
        <v>53</v>
      </c>
      <c r="D238" s="1519"/>
      <c r="E238" s="1519"/>
      <c r="F238" s="1519"/>
      <c r="G238" s="1520"/>
      <c r="H238" s="633" t="s">
        <v>166</v>
      </c>
      <c r="I238" s="1521" t="str">
        <f>IF($H232=0,"--",VLOOKUP($A229,'Result Entry'!$B$9:$EW$108,9,0))</f>
        <v>--</v>
      </c>
      <c r="J238" s="1521"/>
      <c r="K238" s="1521"/>
      <c r="L238" s="1521"/>
      <c r="M238" s="1521"/>
      <c r="N238" s="1521"/>
      <c r="O238" s="1521"/>
      <c r="P238" s="1522"/>
      <c r="Q238" s="987"/>
      <c r="R238" s="1462"/>
      <c r="S238" s="1478"/>
      <c r="T238" s="1478"/>
      <c r="U238" s="1478"/>
      <c r="V238" s="1462"/>
    </row>
    <row r="239" spans="1:23" s="515" customFormat="1" ht="39" customHeight="1">
      <c r="A239" s="1480"/>
      <c r="B239" s="623" t="s">
        <v>72</v>
      </c>
      <c r="C239" s="1518" t="s">
        <v>54</v>
      </c>
      <c r="D239" s="1519"/>
      <c r="E239" s="1519"/>
      <c r="F239" s="1519"/>
      <c r="G239" s="1520"/>
      <c r="H239" s="633" t="s">
        <v>166</v>
      </c>
      <c r="I239" s="1643" t="str">
        <f>IF($H232=0,"--",IF('Result Entry'!$J$4=0,'Result Entry'!$G$4,CONCATENATE('Result Entry'!$G$4,'Result Entry'!$J$4)))</f>
        <v>--</v>
      </c>
      <c r="J239" s="1521"/>
      <c r="K239" s="1521"/>
      <c r="L239" s="1521"/>
      <c r="M239" s="1521"/>
      <c r="N239" s="1521"/>
      <c r="O239" s="1521"/>
      <c r="P239" s="1522"/>
      <c r="Q239" s="987"/>
      <c r="R239" s="1462"/>
      <c r="S239" s="1478"/>
      <c r="T239" s="1478"/>
      <c r="U239" s="1478"/>
      <c r="V239" s="1462"/>
    </row>
    <row r="240" spans="1:23" s="515" customFormat="1" ht="39" customHeight="1" thickBot="1">
      <c r="A240" s="1480"/>
      <c r="B240" s="623" t="s">
        <v>72</v>
      </c>
      <c r="C240" s="1644" t="s">
        <v>25</v>
      </c>
      <c r="D240" s="1645"/>
      <c r="E240" s="1645"/>
      <c r="F240" s="1645"/>
      <c r="G240" s="1646"/>
      <c r="H240" s="634" t="s">
        <v>166</v>
      </c>
      <c r="I240" s="1647" t="str">
        <f>IF($H232=0,"--",VLOOKUP($A229,'Result Entry'!$B$9:$EW$108,10,0))</f>
        <v>--</v>
      </c>
      <c r="J240" s="1647"/>
      <c r="K240" s="1647"/>
      <c r="L240" s="1647"/>
      <c r="M240" s="1647"/>
      <c r="N240" s="1647"/>
      <c r="O240" s="1647"/>
      <c r="P240" s="1648"/>
      <c r="Q240" s="987"/>
      <c r="R240" s="1462"/>
      <c r="S240" s="1478"/>
      <c r="T240" s="1478"/>
      <c r="U240" s="1478"/>
      <c r="V240" s="1462"/>
    </row>
    <row r="241" spans="1:22" s="515" customFormat="1" ht="39" customHeight="1">
      <c r="A241" s="1480"/>
      <c r="B241" s="618" t="s">
        <v>72</v>
      </c>
      <c r="C241" s="1649" t="s">
        <v>55</v>
      </c>
      <c r="D241" s="1650"/>
      <c r="E241" s="1653" t="s">
        <v>75</v>
      </c>
      <c r="F241" s="1653" t="s">
        <v>76</v>
      </c>
      <c r="G241" s="1653" t="s">
        <v>208</v>
      </c>
      <c r="H241" s="1655" t="s">
        <v>258</v>
      </c>
      <c r="I241" s="1657" t="s">
        <v>56</v>
      </c>
      <c r="J241" s="1659" t="s">
        <v>209</v>
      </c>
      <c r="K241" s="1660"/>
      <c r="L241" s="1663" t="s">
        <v>89</v>
      </c>
      <c r="M241" s="1663"/>
      <c r="N241" s="1657"/>
      <c r="O241" s="1665" t="s">
        <v>83</v>
      </c>
      <c r="P241" s="1667" t="s">
        <v>182</v>
      </c>
      <c r="Q241" s="987"/>
      <c r="R241" s="1462"/>
      <c r="S241" s="1478"/>
      <c r="T241" s="1478"/>
      <c r="U241" s="1478"/>
      <c r="V241" s="1462"/>
    </row>
    <row r="242" spans="1:22" s="515" customFormat="1" ht="39" customHeight="1">
      <c r="A242" s="1480"/>
      <c r="B242" s="618" t="s">
        <v>72</v>
      </c>
      <c r="C242" s="1651"/>
      <c r="D242" s="1652"/>
      <c r="E242" s="1654"/>
      <c r="F242" s="1654"/>
      <c r="G242" s="1654"/>
      <c r="H242" s="1656"/>
      <c r="I242" s="1658"/>
      <c r="J242" s="1661"/>
      <c r="K242" s="1662"/>
      <c r="L242" s="1664"/>
      <c r="M242" s="1664"/>
      <c r="N242" s="1658"/>
      <c r="O242" s="1666"/>
      <c r="P242" s="1668"/>
      <c r="Q242" s="987"/>
      <c r="R242" s="1462"/>
      <c r="S242" s="1478"/>
      <c r="T242" s="1478"/>
      <c r="U242" s="1478"/>
      <c r="V242" s="1462"/>
    </row>
    <row r="243" spans="1:22" s="515" customFormat="1" ht="39" customHeight="1" thickBot="1">
      <c r="A243" s="1480"/>
      <c r="B243" s="618" t="s">
        <v>72</v>
      </c>
      <c r="C243" s="1670" t="s">
        <v>57</v>
      </c>
      <c r="D243" s="1671"/>
      <c r="E243" s="603">
        <f>'Result Entry'!$L$7</f>
        <v>10</v>
      </c>
      <c r="F243" s="603">
        <f>'Result Entry'!$M$7</f>
        <v>10</v>
      </c>
      <c r="G243" s="603">
        <f>'Result Entry'!$N$7</f>
        <v>10</v>
      </c>
      <c r="H243" s="604">
        <f>SUM(E243:G243)</f>
        <v>30</v>
      </c>
      <c r="I243" s="631">
        <f>'Result Entry'!$P$7</f>
        <v>70</v>
      </c>
      <c r="J243" s="1622">
        <f>SUM(H243,I243)</f>
        <v>100</v>
      </c>
      <c r="K243" s="1624"/>
      <c r="L243" s="1672">
        <f>'Result Entry'!$R$7</f>
        <v>100</v>
      </c>
      <c r="M243" s="1672"/>
      <c r="N243" s="1673"/>
      <c r="O243" s="629">
        <f>SUM(J243,L243)</f>
        <v>200</v>
      </c>
      <c r="P243" s="1669"/>
      <c r="Q243" s="987"/>
      <c r="R243" s="1462"/>
      <c r="S243" s="1478"/>
      <c r="T243" s="1478"/>
      <c r="U243" s="1478"/>
      <c r="V243" s="1462"/>
    </row>
    <row r="244" spans="1:22" s="515" customFormat="1" ht="39" customHeight="1">
      <c r="A244" s="1480"/>
      <c r="B244" s="618" t="s">
        <v>72</v>
      </c>
      <c r="C244" s="1638" t="str">
        <f>'Result Entry'!$L$3</f>
        <v>HINDI</v>
      </c>
      <c r="D244" s="1639"/>
      <c r="E244" s="607" t="str">
        <f>IF(OR($H232="TC",$H232="Nso",$H232=0),"--",VLOOKUP($A229,'Result Entry'!$B$9:$EW$108,11,0))</f>
        <v>--</v>
      </c>
      <c r="F244" s="607" t="str">
        <f>IF(OR($H232="TC",$H232="Nso",$H232=0),"--",VLOOKUP($A229,'Result Entry'!$B$9:$EW$108,12,0))</f>
        <v>--</v>
      </c>
      <c r="G244" s="607" t="str">
        <f>IF(OR($H232="TC",$H232="Nso",$H232=0),"--",VLOOKUP($A229,'Result Entry'!$B$9:$EW$108,13,0))</f>
        <v>--</v>
      </c>
      <c r="H244" s="608">
        <f t="shared" ref="H244:H249" si="18">SUM(E244:G244)</f>
        <v>0</v>
      </c>
      <c r="I244" s="609" t="str">
        <f>IF(OR($H232="TC",$H232="Nso",$H232=0),"--",VLOOKUP($A229,'Result Entry'!$B$9:$EW$108,15,0))</f>
        <v>--</v>
      </c>
      <c r="J244" s="1640">
        <f>SUM(H244,I244)</f>
        <v>0</v>
      </c>
      <c r="K244" s="1641"/>
      <c r="L244" s="1642" t="str">
        <f>IF(OR($H232="TC",$H232="Nso",$H232=0),"--",VLOOKUP($A229,'Result Entry'!$B$9:$EW$108,17,0))</f>
        <v>--</v>
      </c>
      <c r="M244" s="1642"/>
      <c r="N244" s="1586"/>
      <c r="O244" s="610">
        <f>SUM(J244,L244)</f>
        <v>0</v>
      </c>
      <c r="P244" s="611" t="str">
        <f>IF(OR($H232="TC",$H232="Nso",$H232=0),"--",VLOOKUP($A229,'Result Sheet 9'!$B$7:$CD$106,21,0))</f>
        <v>--</v>
      </c>
      <c r="Q244" s="987"/>
      <c r="R244" s="1462"/>
      <c r="S244" s="1478"/>
      <c r="T244" s="1478"/>
      <c r="U244" s="1478"/>
      <c r="V244" s="1462"/>
    </row>
    <row r="245" spans="1:22" s="515" customFormat="1" ht="39" customHeight="1">
      <c r="A245" s="1480"/>
      <c r="B245" s="618" t="s">
        <v>72</v>
      </c>
      <c r="C245" s="1627" t="str">
        <f>'Result Entry'!$X$3</f>
        <v>ENGLISH</v>
      </c>
      <c r="D245" s="1628"/>
      <c r="E245" s="607" t="str">
        <f>IF(OR($H232="TC",$H232="Nso",$H232=0),"--",VLOOKUP($A229,'Result Entry'!$B$9:$EW$108,23,0))</f>
        <v>--</v>
      </c>
      <c r="F245" s="607" t="str">
        <f>IF(OR($H232="TC",$H232="Nso",$H232=0),"--",VLOOKUP($A229,'Result Entry'!$B$9:$EW$108,24,0))</f>
        <v>--</v>
      </c>
      <c r="G245" s="607" t="str">
        <f>IF(OR($H232="TC",$H232="Nso",$H232=0),"--",VLOOKUP($A229,'Result Entry'!$B$9:$EW$108,25,0))</f>
        <v>--</v>
      </c>
      <c r="H245" s="612">
        <f t="shared" si="18"/>
        <v>0</v>
      </c>
      <c r="I245" s="630" t="str">
        <f>IF(OR($H232="TC",$H232="Nso",$H232=0),"--",VLOOKUP($A229,'Result Entry'!$B$9:$EW$108,27,0))</f>
        <v>--</v>
      </c>
      <c r="J245" s="1629">
        <f t="shared" ref="J245:J249" si="19">SUM(H245,I245)</f>
        <v>0</v>
      </c>
      <c r="K245" s="1630"/>
      <c r="L245" s="1631" t="str">
        <f>IF(OR($H232="TC",$H232="Nso",$H232=0),"--",VLOOKUP($A229,'Result Entry'!$B$9:$EW$108,29,0))</f>
        <v>--</v>
      </c>
      <c r="M245" s="1631"/>
      <c r="N245" s="1632"/>
      <c r="O245" s="610">
        <f t="shared" ref="O245:O249" si="20">SUM(J245,L245)</f>
        <v>0</v>
      </c>
      <c r="P245" s="611" t="str">
        <f>IF(OR($H232="TC",$H232="Nso",$H232=0),"--",VLOOKUP($A229,'Result Sheet 9'!$B$7:$CD$106,33,0))</f>
        <v>--</v>
      </c>
      <c r="Q245" s="987"/>
      <c r="R245" s="1462"/>
      <c r="S245" s="1478"/>
      <c r="T245" s="1478"/>
      <c r="U245" s="1478"/>
      <c r="V245" s="1462"/>
    </row>
    <row r="246" spans="1:22" s="515" customFormat="1" ht="39" customHeight="1">
      <c r="A246" s="1480"/>
      <c r="B246" s="618" t="s">
        <v>72</v>
      </c>
      <c r="C246" s="1627" t="str">
        <f>'Result Entry'!$AJ$3</f>
        <v>SANSKRIT</v>
      </c>
      <c r="D246" s="1628"/>
      <c r="E246" s="607" t="str">
        <f>IF(OR($H232="TC",$H232="Nso",$H232=0),"--",VLOOKUP($A229,'Result Entry'!$B$9:$EW$108,35,0))</f>
        <v>--</v>
      </c>
      <c r="F246" s="607" t="str">
        <f>IF(OR($H232="TC",$H232="Nso",$H232=0),"--",VLOOKUP($A229,'Result Entry'!$B$9:$EW$108,36,0))</f>
        <v>--</v>
      </c>
      <c r="G246" s="607" t="str">
        <f>IF(OR($H232="TC",$H232="Nso",$H232=0),"--",VLOOKUP($A229,'Result Entry'!$B$9:$EW$108,37,0))</f>
        <v>--</v>
      </c>
      <c r="H246" s="612">
        <f t="shared" si="18"/>
        <v>0</v>
      </c>
      <c r="I246" s="630" t="str">
        <f>IF(OR($H232="TC",$H232="Nso",$H232=0),"--",VLOOKUP($A229,'Result Entry'!$B$9:$EW$108,39,0))</f>
        <v>--</v>
      </c>
      <c r="J246" s="1629">
        <f t="shared" si="19"/>
        <v>0</v>
      </c>
      <c r="K246" s="1630"/>
      <c r="L246" s="1631" t="str">
        <f>IF(OR($H232="TC",$H232="Nso",$H232=0),"--",VLOOKUP($A229,'Result Entry'!$B$9:$EW$108,41,0))</f>
        <v>--</v>
      </c>
      <c r="M246" s="1631"/>
      <c r="N246" s="1632"/>
      <c r="O246" s="610">
        <f t="shared" si="20"/>
        <v>0</v>
      </c>
      <c r="P246" s="611" t="str">
        <f>IF(OR($H232="TC",$H232="Nso",$H232=0),"--",VLOOKUP($A229,'Result Sheet 9'!$B$7:$CD$106,45,0))</f>
        <v>--</v>
      </c>
      <c r="Q246" s="987"/>
      <c r="R246" s="1462"/>
      <c r="S246" s="1478"/>
      <c r="T246" s="1478"/>
      <c r="U246" s="1478"/>
      <c r="V246" s="1462"/>
    </row>
    <row r="247" spans="1:22" s="515" customFormat="1" ht="39" customHeight="1">
      <c r="A247" s="1480"/>
      <c r="B247" s="618" t="s">
        <v>72</v>
      </c>
      <c r="C247" s="1627" t="str">
        <f>'Result Entry'!$AV$3</f>
        <v>SCIENCE</v>
      </c>
      <c r="D247" s="1628"/>
      <c r="E247" s="607" t="str">
        <f>IF(OR($H232="TC",$H232="Nso",$H232=0),"--",VLOOKUP($A229,'Result Entry'!$B$9:$EW$108,47,0))</f>
        <v>--</v>
      </c>
      <c r="F247" s="607" t="str">
        <f>IF(OR($H232="TC",$H232="Nso",$H232=0),"--",VLOOKUP($A229,'Result Entry'!$B$9:$EW$108,48,0))</f>
        <v>--</v>
      </c>
      <c r="G247" s="607" t="str">
        <f>IF(OR($H232="TC",$H232="Nso",$H232=0),"--",VLOOKUP($A229,'Result Entry'!$B$9:$EW$108,49,0))</f>
        <v>--</v>
      </c>
      <c r="H247" s="612">
        <f t="shared" si="18"/>
        <v>0</v>
      </c>
      <c r="I247" s="630" t="str">
        <f>IF(OR($H232="TC",$H232="Nso",$H232=0),"--",VLOOKUP($A229,'Result Entry'!$B$9:$EW$108,51,0))</f>
        <v>--</v>
      </c>
      <c r="J247" s="1629">
        <f t="shared" si="19"/>
        <v>0</v>
      </c>
      <c r="K247" s="1630"/>
      <c r="L247" s="1631" t="str">
        <f>IF(OR($H232="TC",$H232="Nso",$H232=0),"--",VLOOKUP($A229,'Result Entry'!$B$9:$EW$108,53,0))</f>
        <v>--</v>
      </c>
      <c r="M247" s="1631"/>
      <c r="N247" s="1632"/>
      <c r="O247" s="610">
        <f t="shared" si="20"/>
        <v>0</v>
      </c>
      <c r="P247" s="611" t="str">
        <f>IF(OR($H232="TC",$H232="Nso",$H232=0),"--",VLOOKUP($A229,'Result Sheet 9'!$B$7:$CD$106,57,0))</f>
        <v>--</v>
      </c>
      <c r="Q247" s="987"/>
      <c r="R247" s="1462"/>
      <c r="S247" s="1478"/>
      <c r="T247" s="1478"/>
      <c r="U247" s="1478"/>
      <c r="V247" s="1462"/>
    </row>
    <row r="248" spans="1:22" s="515" customFormat="1" ht="39" customHeight="1">
      <c r="A248" s="1480"/>
      <c r="B248" s="618" t="s">
        <v>72</v>
      </c>
      <c r="C248" s="1627" t="str">
        <f>'Result Entry'!$BH$3</f>
        <v>MATHEMATICS</v>
      </c>
      <c r="D248" s="1628"/>
      <c r="E248" s="607" t="str">
        <f>IF(OR($H232="TC",$H232="Nso",$H232=0),"--",VLOOKUP($A229,'Result Entry'!$B$9:$EW$108,59,0))</f>
        <v>--</v>
      </c>
      <c r="F248" s="607" t="str">
        <f>IF(OR($H232="TC",$H232="Nso",$H232=0),"--",VLOOKUP($A229,'Result Entry'!$B$9:$EW$108,60,0))</f>
        <v>--</v>
      </c>
      <c r="G248" s="607" t="str">
        <f>IF(OR($H232="TC",$H232="Nso",$H232=0),"--",VLOOKUP($A229,'Result Entry'!$B$9:$EW$108,61,0))</f>
        <v>--</v>
      </c>
      <c r="H248" s="612">
        <f t="shared" si="18"/>
        <v>0</v>
      </c>
      <c r="I248" s="630" t="str">
        <f>IF(OR($H232="TC",$H232="Nso",$H232=0),"--",VLOOKUP($A229,'Result Entry'!$B$9:$EW$108,63,0))</f>
        <v>--</v>
      </c>
      <c r="J248" s="1629">
        <f t="shared" si="19"/>
        <v>0</v>
      </c>
      <c r="K248" s="1630"/>
      <c r="L248" s="1631" t="str">
        <f>IF(OR($H232="TC",$H232="Nso",$H232=0),"--",VLOOKUP($A229,'Result Entry'!$B$9:$EW$108,65,0))</f>
        <v>--</v>
      </c>
      <c r="M248" s="1631"/>
      <c r="N248" s="1632"/>
      <c r="O248" s="610">
        <f t="shared" si="20"/>
        <v>0</v>
      </c>
      <c r="P248" s="611" t="str">
        <f>IF(OR($H232="TC",$H232="Nso",$H232=0),"--",VLOOKUP($A229,'Result Sheet 9'!$B$7:$CD$106,69,0))</f>
        <v>--</v>
      </c>
      <c r="Q248" s="987"/>
      <c r="R248" s="1462"/>
      <c r="S248" s="1478"/>
      <c r="T248" s="1478"/>
      <c r="U248" s="1478"/>
      <c r="V248" s="1462"/>
    </row>
    <row r="249" spans="1:22" s="515" customFormat="1" ht="39" customHeight="1" thickBot="1">
      <c r="A249" s="1480"/>
      <c r="B249" s="618" t="s">
        <v>72</v>
      </c>
      <c r="C249" s="1633" t="str">
        <f>'Result Entry'!$BT$3</f>
        <v>SOCIAL SCIENCE</v>
      </c>
      <c r="D249" s="1634"/>
      <c r="E249" s="607" t="str">
        <f>IF(OR($H232="TC",$H232="Nso",$H232=0),"--",VLOOKUP($A229,'Result Entry'!$B$9:$EW$108,71,0))</f>
        <v>--</v>
      </c>
      <c r="F249" s="607" t="str">
        <f>IF(OR($H232="TC",$H232="Nso",$H232=0),"--",VLOOKUP($A229,'Result Entry'!$B$9:$EW$108,72,0))</f>
        <v>--</v>
      </c>
      <c r="G249" s="607" t="str">
        <f>IF(OR($H232="TC",$H232="Nso",$H232=0),"--",VLOOKUP($A229,'Result Entry'!$B$9:$EW$108,73,0))</f>
        <v>--</v>
      </c>
      <c r="H249" s="614">
        <f t="shared" si="18"/>
        <v>0</v>
      </c>
      <c r="I249" s="628" t="str">
        <f>IF(OR($H232="TC",$H232="Nso",$H232=0),"--",VLOOKUP($A229,'Result Entry'!$B$9:$EW$108,75,0))</f>
        <v>--</v>
      </c>
      <c r="J249" s="1635">
        <f t="shared" si="19"/>
        <v>0</v>
      </c>
      <c r="K249" s="1636"/>
      <c r="L249" s="1637" t="str">
        <f>IF(OR($H232="TC",$H232="Nso",$H232=0),"--",VLOOKUP($A229,'Result Entry'!$B$9:$EW$108,77,0))</f>
        <v>--</v>
      </c>
      <c r="M249" s="1637"/>
      <c r="N249" s="1599"/>
      <c r="O249" s="610">
        <f t="shared" si="20"/>
        <v>0</v>
      </c>
      <c r="P249" s="611" t="str">
        <f>IF(OR($H232="TC",$H232="Nso",$H232=0),"--",VLOOKUP($A229,'Result Sheet 9'!$B$7:$CD$106,81,0))</f>
        <v>--</v>
      </c>
      <c r="Q249" s="987"/>
      <c r="R249" s="1462"/>
      <c r="S249" s="1478"/>
      <c r="T249" s="1478"/>
      <c r="U249" s="1478"/>
      <c r="V249" s="1462"/>
    </row>
    <row r="250" spans="1:22" s="515" customFormat="1" ht="39" customHeight="1">
      <c r="A250" s="1480"/>
      <c r="B250" s="618" t="s">
        <v>72</v>
      </c>
      <c r="C250" s="1606" t="s">
        <v>84</v>
      </c>
      <c r="D250" s="1607"/>
      <c r="E250" s="1610" t="s">
        <v>58</v>
      </c>
      <c r="F250" s="1611"/>
      <c r="G250" s="1610" t="s">
        <v>227</v>
      </c>
      <c r="H250" s="1612"/>
      <c r="I250" s="1613" t="s">
        <v>43</v>
      </c>
      <c r="J250" s="1614"/>
      <c r="K250" s="1615" t="s">
        <v>101</v>
      </c>
      <c r="L250" s="1612"/>
      <c r="M250" s="1611"/>
      <c r="N250" s="1610" t="s">
        <v>41</v>
      </c>
      <c r="O250" s="1611"/>
      <c r="P250" s="625" t="s">
        <v>45</v>
      </c>
      <c r="Q250" s="987"/>
      <c r="R250" s="1462"/>
      <c r="S250" s="1478"/>
      <c r="T250" s="1478"/>
      <c r="U250" s="1478"/>
      <c r="V250" s="1462"/>
    </row>
    <row r="251" spans="1:22" s="515" customFormat="1" ht="39" customHeight="1" thickBot="1">
      <c r="A251" s="1480"/>
      <c r="B251" s="618" t="s">
        <v>72</v>
      </c>
      <c r="C251" s="1608"/>
      <c r="D251" s="1609"/>
      <c r="E251" s="1616" t="str">
        <f>IF(OR($H232="TC",$H232="Nso",$H232=0),"--",VLOOKUP($A229,'Result Entry'!$B$9:$EW$108,144,0))</f>
        <v>--</v>
      </c>
      <c r="F251" s="1617"/>
      <c r="G251" s="1618" t="str">
        <f>IF(OR($H232="TC",$H232="Nso",$H232=0),"--",VLOOKUP($A229,'Result Entry'!$B$9:$EW$108,145,0))</f>
        <v>--</v>
      </c>
      <c r="H251" s="1619"/>
      <c r="I251" s="1620" t="str">
        <f>IF(OR($H232="TC",$H232="Nso",$H232=0),"--",VLOOKUP($A229,'Result Entry'!$B$9:$EW$108,146,0))</f>
        <v>--</v>
      </c>
      <c r="J251" s="1621"/>
      <c r="K251" s="1622" t="str">
        <f>IF(OR($H232="TC",$H232="Nso",$H232=0),"--",VLOOKUP($A229,'Result Entry'!$B$9:$EW$108,147,0))</f>
        <v>--</v>
      </c>
      <c r="L251" s="1623"/>
      <c r="M251" s="1624"/>
      <c r="N251" s="1625" t="str">
        <f>IF($H232=0,"--",VLOOKUP($A229,'Result Entry'!$B$9:$EW$108,148,0))</f>
        <v>--</v>
      </c>
      <c r="O251" s="1626"/>
      <c r="P251" s="616" t="str">
        <f>IF(OR($H232="TC",$H232="Nso",$H232=0),"--",VLOOKUP($A229,'Result Entry'!$B$9:$EW$108,150,0))</f>
        <v>--</v>
      </c>
      <c r="Q251" s="987"/>
      <c r="R251" s="1462"/>
      <c r="S251" s="1478"/>
      <c r="T251" s="1478"/>
      <c r="U251" s="1478"/>
      <c r="V251" s="1462"/>
    </row>
    <row r="252" spans="1:22" s="515" customFormat="1" ht="39" customHeight="1">
      <c r="A252" s="1480"/>
      <c r="B252" s="618" t="s">
        <v>72</v>
      </c>
      <c r="C252" s="1580" t="s">
        <v>60</v>
      </c>
      <c r="D252" s="1581"/>
      <c r="E252" s="1581"/>
      <c r="F252" s="1581"/>
      <c r="G252" s="1581"/>
      <c r="H252" s="1581"/>
      <c r="I252" s="1582"/>
      <c r="J252" s="1583" t="s">
        <v>61</v>
      </c>
      <c r="K252" s="1584"/>
      <c r="L252" s="1584"/>
      <c r="M252" s="1585" t="str">
        <f>IF(OR($H232="TC",$H232="Nso",$H232=0),"--",VLOOKUP($A229,'Result Entry'!$B$9:$EW$108,141,0))</f>
        <v>--</v>
      </c>
      <c r="N252" s="1586"/>
      <c r="O252" s="1587" t="s">
        <v>112</v>
      </c>
      <c r="P252" s="1588"/>
      <c r="Q252" s="987"/>
      <c r="R252" s="1462"/>
      <c r="S252" s="1478"/>
      <c r="T252" s="1478"/>
      <c r="U252" s="1478"/>
      <c r="V252" s="1462"/>
    </row>
    <row r="253" spans="1:22" s="515" customFormat="1" ht="39" customHeight="1" thickBot="1">
      <c r="A253" s="1480"/>
      <c r="B253" s="618" t="s">
        <v>72</v>
      </c>
      <c r="C253" s="1589" t="s">
        <v>170</v>
      </c>
      <c r="D253" s="1590"/>
      <c r="E253" s="1590"/>
      <c r="F253" s="1591"/>
      <c r="G253" s="1595" t="s">
        <v>174</v>
      </c>
      <c r="H253" s="1595"/>
      <c r="I253" s="617" t="s">
        <v>49</v>
      </c>
      <c r="J253" s="1596" t="s">
        <v>62</v>
      </c>
      <c r="K253" s="1597"/>
      <c r="L253" s="1597"/>
      <c r="M253" s="1598" t="str">
        <f>IF(OR($H232="TC",$H232="Nso",$H232=0),"--",VLOOKUP($A229,'Result Entry'!$B$9:$EW$108,142,0))</f>
        <v>--</v>
      </c>
      <c r="N253" s="1599"/>
      <c r="O253" s="1600" t="str">
        <f>IF(OR($H232="TC",$H232="Nso",$H232=0),"--",VLOOKUP($A229,'Result Entry'!$B$9:$EW$108,143,0))</f>
        <v>--</v>
      </c>
      <c r="P253" s="1601"/>
      <c r="Q253" s="987"/>
      <c r="R253" s="1462"/>
      <c r="S253" s="1478"/>
      <c r="T253" s="1478"/>
      <c r="U253" s="1478"/>
      <c r="V253" s="1462"/>
    </row>
    <row r="254" spans="1:22" s="515" customFormat="1" ht="39" customHeight="1">
      <c r="A254" s="1480"/>
      <c r="B254" s="618" t="s">
        <v>72</v>
      </c>
      <c r="C254" s="1592"/>
      <c r="D254" s="1593"/>
      <c r="E254" s="1593"/>
      <c r="F254" s="1594"/>
      <c r="G254" s="1595"/>
      <c r="H254" s="1595"/>
      <c r="I254" s="626" t="s">
        <v>235</v>
      </c>
      <c r="J254" s="1602" t="s">
        <v>63</v>
      </c>
      <c r="K254" s="1603"/>
      <c r="L254" s="1603"/>
      <c r="M254" s="1604" t="str">
        <f>IF($H232=0,"--",VLOOKUP($A229,'Result Entry'!$B$9:$EW$108,152,0))</f>
        <v>--</v>
      </c>
      <c r="N254" s="1604"/>
      <c r="O254" s="1604"/>
      <c r="P254" s="1605"/>
      <c r="Q254" s="987"/>
      <c r="R254" s="1462"/>
      <c r="S254" s="1478"/>
      <c r="T254" s="1478"/>
      <c r="U254" s="1478"/>
      <c r="V254" s="1462"/>
    </row>
    <row r="255" spans="1:22" s="519" customFormat="1" ht="39" customHeight="1">
      <c r="A255" s="1480"/>
      <c r="B255" s="618" t="s">
        <v>72</v>
      </c>
      <c r="C255" s="1565" t="str">
        <f>'Result Entry'!$CF$3</f>
        <v>Fou. Of Info. Tech.</v>
      </c>
      <c r="D255" s="1566"/>
      <c r="E255" s="1566"/>
      <c r="F255" s="1567"/>
      <c r="G255" s="1568" t="str">
        <f>IF(OR($H232="TC",$H232="Nso",$H232=0),"--",VLOOKUP($A229,'Result Entry'!$B$9:$FZ$108,169,0))</f>
        <v>--</v>
      </c>
      <c r="H255" s="1568"/>
      <c r="I255" s="619" t="str">
        <f>IF(OR($H232="TC",$H232="Nso",$H232=0),"--",VLOOKUP($A229,'Result Entry'!$B$9:$FZ$108,95,0))</f>
        <v>--</v>
      </c>
      <c r="J255" s="1569" t="s">
        <v>74</v>
      </c>
      <c r="K255" s="1570"/>
      <c r="L255" s="1570"/>
      <c r="M255" s="1571" t="str">
        <f>IF($H232=0,"--",Master!$E$20)</f>
        <v>--</v>
      </c>
      <c r="N255" s="1572"/>
      <c r="O255" s="1572"/>
      <c r="P255" s="1573"/>
      <c r="Q255" s="987"/>
      <c r="R255" s="1462"/>
      <c r="S255" s="1478"/>
      <c r="T255" s="1478"/>
      <c r="U255" s="1478"/>
      <c r="V255" s="1462"/>
    </row>
    <row r="256" spans="1:22" s="519" customFormat="1" ht="39" customHeight="1">
      <c r="A256" s="1480"/>
      <c r="B256" s="618" t="s">
        <v>72</v>
      </c>
      <c r="C256" s="1523" t="str">
        <f>'Result Entry'!$CS$3</f>
        <v>Health &amp; Phy. Edu.</v>
      </c>
      <c r="D256" s="1524"/>
      <c r="E256" s="1524"/>
      <c r="F256" s="1525"/>
      <c r="G256" s="1526" t="str">
        <f>IF(OR($H232="TC",$H232="Nso",$H232=0),"--",VLOOKUP($A229,'Result Entry'!$B$9:$FZ$108,173,0))</f>
        <v>--</v>
      </c>
      <c r="H256" s="1525"/>
      <c r="I256" s="619" t="str">
        <f>IF(OR($H232="TC",$H232="Nso",$H232=0),"--",VLOOKUP($A229,'Result Entry'!$B$9:$FZ$108,118,0))</f>
        <v>--</v>
      </c>
      <c r="J256" s="1574"/>
      <c r="K256" s="1575"/>
      <c r="L256" s="1575"/>
      <c r="M256" s="1575"/>
      <c r="N256" s="1575"/>
      <c r="O256" s="1575"/>
      <c r="P256" s="1576"/>
      <c r="Q256" s="987"/>
      <c r="R256" s="1462"/>
      <c r="S256" s="1478"/>
      <c r="T256" s="1478"/>
      <c r="U256" s="1478"/>
      <c r="V256" s="1462"/>
    </row>
    <row r="257" spans="1:23" s="519" customFormat="1" ht="39" customHeight="1">
      <c r="A257" s="1480"/>
      <c r="B257" s="618" t="s">
        <v>72</v>
      </c>
      <c r="C257" s="1523" t="str">
        <f>'Result Entry'!$DP$3</f>
        <v>S.U.P.W.</v>
      </c>
      <c r="D257" s="1524"/>
      <c r="E257" s="1524"/>
      <c r="F257" s="1525"/>
      <c r="G257" s="1526" t="str">
        <f>IF(OR($H232="TC",$H232="Nso",$H232=0),"--",VLOOKUP($A229,'Result Entry'!$B$9:$FZ$108,177,0))</f>
        <v>--</v>
      </c>
      <c r="H257" s="1525"/>
      <c r="I257" s="619" t="str">
        <f>IF(OR($H232="TC",$H232="Nso",$H232=0),"--",VLOOKUP($A229,'Result Entry'!$B$9:$FZ$108,124,0))</f>
        <v>--</v>
      </c>
      <c r="J257" s="1577"/>
      <c r="K257" s="1578"/>
      <c r="L257" s="1578"/>
      <c r="M257" s="1578"/>
      <c r="N257" s="1578"/>
      <c r="O257" s="1578"/>
      <c r="P257" s="1579"/>
      <c r="Q257" s="987"/>
      <c r="R257" s="1462"/>
      <c r="S257" s="1478"/>
      <c r="T257" s="1478"/>
      <c r="U257" s="1478"/>
      <c r="V257" s="1462"/>
    </row>
    <row r="258" spans="1:23" s="519" customFormat="1" ht="39" customHeight="1">
      <c r="A258" s="1480"/>
      <c r="B258" s="618" t="s">
        <v>72</v>
      </c>
      <c r="C258" s="1523" t="str">
        <f>'Result Entry'!$DV$3</f>
        <v>Art Education</v>
      </c>
      <c r="D258" s="1524"/>
      <c r="E258" s="1524"/>
      <c r="F258" s="1525"/>
      <c r="G258" s="1526" t="str">
        <f>IF(OR($H232="TC",$H232="Nso",$H232=0),"--",VLOOKUP($A229,'Result Entry'!$B$9:$FZ$108,181,0))</f>
        <v>--</v>
      </c>
      <c r="H258" s="1525"/>
      <c r="I258" s="619" t="str">
        <f>IF(OR($H232="TC",$H232="Nso",$H232=0),"--",VLOOKUP($A229,'Result Entry'!$B$9:$FZ$108,130,0))</f>
        <v>--</v>
      </c>
      <c r="J258" s="1527" t="s">
        <v>228</v>
      </c>
      <c r="K258" s="1528"/>
      <c r="L258" s="1528"/>
      <c r="M258" s="1529"/>
      <c r="N258" s="1529"/>
      <c r="O258" s="1529"/>
      <c r="P258" s="1530"/>
      <c r="Q258" s="987"/>
      <c r="R258" s="1462"/>
      <c r="S258" s="1478"/>
      <c r="T258" s="1478"/>
      <c r="U258" s="1478"/>
      <c r="V258" s="1462"/>
    </row>
    <row r="259" spans="1:23" s="519" customFormat="1" ht="39" customHeight="1" thickBot="1">
      <c r="A259" s="1480"/>
      <c r="B259" s="618" t="s">
        <v>72</v>
      </c>
      <c r="C259" s="1531" t="str">
        <f>'Result Entry'!$EB$3</f>
        <v>H &amp; C RAJ</v>
      </c>
      <c r="D259" s="1532"/>
      <c r="E259" s="1532"/>
      <c r="F259" s="1533"/>
      <c r="G259" s="1534" t="str">
        <f>IF(OR($H232="TC",$H232="Nso",$H232=0),"--",VLOOKUP($A229,'Result Entry'!$B$9:$GY$108,185,0))</f>
        <v>--</v>
      </c>
      <c r="H259" s="1535"/>
      <c r="I259" s="620" t="str">
        <f>IF(OR($H232="TC",$H232="Nso",$H232=0),"--",VLOOKUP($A229,'Result Entry'!$B$9:$GAY$108,140,0))</f>
        <v>--</v>
      </c>
      <c r="J259" s="1527" t="s">
        <v>229</v>
      </c>
      <c r="K259" s="1528"/>
      <c r="L259" s="1528"/>
      <c r="M259" s="1529"/>
      <c r="N259" s="1529"/>
      <c r="O259" s="1529"/>
      <c r="P259" s="1530"/>
      <c r="Q259" s="987"/>
      <c r="R259" s="1462"/>
      <c r="S259" s="1478"/>
      <c r="T259" s="1478"/>
      <c r="U259" s="1478"/>
      <c r="V259" s="1462"/>
    </row>
    <row r="260" spans="1:23" s="515" customFormat="1" ht="39" customHeight="1">
      <c r="A260" s="1480"/>
      <c r="B260" s="623" t="s">
        <v>72</v>
      </c>
      <c r="C260" s="1536" t="s">
        <v>180</v>
      </c>
      <c r="D260" s="1537"/>
      <c r="E260" s="1537"/>
      <c r="F260" s="1538"/>
      <c r="G260" s="1545" t="s">
        <v>181</v>
      </c>
      <c r="H260" s="1546"/>
      <c r="I260" s="621" t="s">
        <v>31</v>
      </c>
      <c r="J260" s="1547" t="s">
        <v>230</v>
      </c>
      <c r="K260" s="1528"/>
      <c r="L260" s="1528"/>
      <c r="M260" s="1529"/>
      <c r="N260" s="1529"/>
      <c r="O260" s="1529"/>
      <c r="P260" s="1530"/>
      <c r="Q260" s="987"/>
      <c r="R260" s="1462"/>
      <c r="S260" s="1478"/>
      <c r="T260" s="1478"/>
      <c r="U260" s="1478"/>
      <c r="V260" s="1462"/>
    </row>
    <row r="261" spans="1:23" s="515" customFormat="1" ht="39" customHeight="1">
      <c r="A261" s="1480"/>
      <c r="B261" s="623" t="s">
        <v>72</v>
      </c>
      <c r="C261" s="1539"/>
      <c r="D261" s="1540"/>
      <c r="E261" s="1540"/>
      <c r="F261" s="1541"/>
      <c r="G261" s="1548" t="s">
        <v>231</v>
      </c>
      <c r="H261" s="1549"/>
      <c r="I261" s="622" t="s">
        <v>64</v>
      </c>
      <c r="J261" s="1550" t="s">
        <v>69</v>
      </c>
      <c r="K261" s="1551"/>
      <c r="L261" s="1551"/>
      <c r="M261" s="1551"/>
      <c r="N261" s="1551"/>
      <c r="O261" s="1551"/>
      <c r="P261" s="1552"/>
      <c r="Q261" s="987"/>
      <c r="R261" s="1462"/>
      <c r="S261" s="1478"/>
      <c r="T261" s="1478"/>
      <c r="U261" s="1478"/>
      <c r="V261" s="1462"/>
    </row>
    <row r="262" spans="1:23" s="515" customFormat="1" ht="39" customHeight="1">
      <c r="A262" s="1480"/>
      <c r="B262" s="623" t="s">
        <v>72</v>
      </c>
      <c r="C262" s="1539"/>
      <c r="D262" s="1540"/>
      <c r="E262" s="1540"/>
      <c r="F262" s="1541"/>
      <c r="G262" s="1548" t="s">
        <v>232</v>
      </c>
      <c r="H262" s="1549"/>
      <c r="I262" s="622" t="s">
        <v>65</v>
      </c>
      <c r="J262" s="1553"/>
      <c r="K262" s="1554"/>
      <c r="L262" s="1554"/>
      <c r="M262" s="1554"/>
      <c r="N262" s="1554"/>
      <c r="O262" s="1554"/>
      <c r="P262" s="1555"/>
      <c r="Q262" s="987"/>
      <c r="R262" s="1462"/>
      <c r="S262" s="1478"/>
      <c r="T262" s="1478"/>
      <c r="U262" s="1478"/>
      <c r="V262" s="1462"/>
    </row>
    <row r="263" spans="1:23" s="515" customFormat="1" ht="39" customHeight="1">
      <c r="A263" s="1480"/>
      <c r="B263" s="623" t="s">
        <v>72</v>
      </c>
      <c r="C263" s="1539"/>
      <c r="D263" s="1540"/>
      <c r="E263" s="1540"/>
      <c r="F263" s="1541"/>
      <c r="G263" s="1548" t="s">
        <v>233</v>
      </c>
      <c r="H263" s="1549"/>
      <c r="I263" s="622" t="s">
        <v>67</v>
      </c>
      <c r="J263" s="1553"/>
      <c r="K263" s="1554"/>
      <c r="L263" s="1554"/>
      <c r="M263" s="1554"/>
      <c r="N263" s="1554"/>
      <c r="O263" s="1554"/>
      <c r="P263" s="1555"/>
      <c r="Q263" s="987"/>
      <c r="R263" s="1462"/>
      <c r="S263" s="1478"/>
      <c r="T263" s="1478"/>
      <c r="U263" s="1478"/>
      <c r="V263" s="1462"/>
    </row>
    <row r="264" spans="1:23" s="515" customFormat="1" ht="39" customHeight="1">
      <c r="A264" s="1480"/>
      <c r="B264" s="623" t="s">
        <v>72</v>
      </c>
      <c r="C264" s="1539"/>
      <c r="D264" s="1540"/>
      <c r="E264" s="1540"/>
      <c r="F264" s="1541"/>
      <c r="G264" s="1548" t="s">
        <v>234</v>
      </c>
      <c r="H264" s="1549"/>
      <c r="I264" s="622" t="s">
        <v>66</v>
      </c>
      <c r="J264" s="1556" t="s">
        <v>85</v>
      </c>
      <c r="K264" s="1557"/>
      <c r="L264" s="1557"/>
      <c r="M264" s="1557"/>
      <c r="N264" s="1557"/>
      <c r="O264" s="1557"/>
      <c r="P264" s="1558"/>
      <c r="Q264" s="987"/>
      <c r="R264" s="1462"/>
      <c r="S264" s="1478"/>
      <c r="T264" s="1478"/>
      <c r="U264" s="1478"/>
      <c r="V264" s="1462"/>
    </row>
    <row r="265" spans="1:23" s="515" customFormat="1" ht="39" customHeight="1" thickBot="1">
      <c r="A265" s="1480"/>
      <c r="B265" s="624" t="s">
        <v>72</v>
      </c>
      <c r="C265" s="1542"/>
      <c r="D265" s="1543"/>
      <c r="E265" s="1543"/>
      <c r="F265" s="1544"/>
      <c r="G265" s="1562"/>
      <c r="H265" s="1563"/>
      <c r="I265" s="1564"/>
      <c r="J265" s="1559"/>
      <c r="K265" s="1560"/>
      <c r="L265" s="1560"/>
      <c r="M265" s="1560"/>
      <c r="N265" s="1560"/>
      <c r="O265" s="1560"/>
      <c r="P265" s="1561"/>
      <c r="Q265" s="987"/>
      <c r="R265" s="1462"/>
      <c r="S265" s="1478"/>
      <c r="T265" s="1478"/>
      <c r="U265" s="1478"/>
      <c r="V265" s="1462"/>
    </row>
    <row r="266" spans="1:23" ht="30.75" customHeight="1">
      <c r="A266" s="1402"/>
      <c r="B266" s="1402"/>
      <c r="C266" s="1402"/>
      <c r="D266" s="1402"/>
      <c r="E266" s="1402"/>
      <c r="F266" s="1402"/>
      <c r="G266" s="1402"/>
      <c r="H266" s="1402"/>
      <c r="I266" s="1402"/>
      <c r="J266" s="1402"/>
      <c r="K266" s="1402"/>
      <c r="L266" s="1402"/>
      <c r="M266" s="1402"/>
      <c r="N266" s="1402"/>
      <c r="O266" s="1402"/>
      <c r="P266" s="1402"/>
      <c r="Q266" s="1402"/>
      <c r="R266" s="1462"/>
      <c r="S266" s="1478"/>
      <c r="T266" s="1478"/>
      <c r="U266" s="1478"/>
      <c r="V266" s="1462"/>
    </row>
    <row r="267" spans="1:23" s="627" customFormat="1" ht="21" customHeight="1" thickBot="1">
      <c r="A267" s="600">
        <f>IF(A229=0,0,A229+1)</f>
        <v>8</v>
      </c>
      <c r="B267" s="1479" t="s">
        <v>51</v>
      </c>
      <c r="C267" s="1479"/>
      <c r="D267" s="1479"/>
      <c r="E267" s="1479"/>
      <c r="F267" s="1479"/>
      <c r="G267" s="1479"/>
      <c r="H267" s="1479"/>
      <c r="I267" s="1479"/>
      <c r="J267" s="1479"/>
      <c r="K267" s="1479"/>
      <c r="L267" s="1479"/>
      <c r="M267" s="1479"/>
      <c r="N267" s="1479"/>
      <c r="O267" s="1479"/>
      <c r="P267" s="1479"/>
      <c r="Q267" s="987" t="s">
        <v>173</v>
      </c>
      <c r="R267" s="1462"/>
      <c r="S267" s="1478"/>
      <c r="T267" s="1478"/>
      <c r="U267" s="1478"/>
      <c r="V267" s="1462"/>
    </row>
    <row r="268" spans="1:23" s="100" customFormat="1" ht="42.75" customHeight="1">
      <c r="A268" s="1480">
        <v>108</v>
      </c>
      <c r="B268" s="1481" t="e">
        <f>logo</f>
        <v>#REF!</v>
      </c>
      <c r="C268" s="1482"/>
      <c r="D268" s="1485" t="str">
        <f>Master!$E$8</f>
        <v xml:space="preserve">Govt. Sr. Secondary School </v>
      </c>
      <c r="E268" s="1486"/>
      <c r="F268" s="1486"/>
      <c r="G268" s="1486"/>
      <c r="H268" s="1486"/>
      <c r="I268" s="1486"/>
      <c r="J268" s="1486"/>
      <c r="K268" s="1486"/>
      <c r="L268" s="1486"/>
      <c r="M268" s="1486"/>
      <c r="N268" s="1486"/>
      <c r="O268" s="1486"/>
      <c r="P268" s="1487"/>
      <c r="Q268" s="987"/>
      <c r="R268" s="1462"/>
      <c r="S268" s="1478"/>
      <c r="T268" s="1478"/>
      <c r="U268" s="1478"/>
      <c r="V268" s="1462"/>
    </row>
    <row r="269" spans="1:23" s="100" customFormat="1" ht="35.25" customHeight="1" thickBot="1">
      <c r="A269" s="1480"/>
      <c r="B269" s="1483"/>
      <c r="C269" s="1484"/>
      <c r="D269" s="1484" t="str">
        <f>Master!$E$11</f>
        <v>P.S.-Bapini (Jodhpur)</v>
      </c>
      <c r="E269" s="1484"/>
      <c r="F269" s="1484"/>
      <c r="G269" s="1484"/>
      <c r="H269" s="1484"/>
      <c r="I269" s="1484"/>
      <c r="J269" s="1484"/>
      <c r="K269" s="1484"/>
      <c r="L269" s="1484"/>
      <c r="M269" s="1484"/>
      <c r="N269" s="1484"/>
      <c r="O269" s="1484"/>
      <c r="P269" s="1488"/>
      <c r="Q269" s="987"/>
      <c r="R269" s="1462"/>
      <c r="S269" s="1478"/>
      <c r="T269" s="1478"/>
      <c r="U269" s="1478"/>
      <c r="V269" s="1462"/>
    </row>
    <row r="270" spans="1:23" s="515" customFormat="1" ht="39" customHeight="1">
      <c r="A270" s="1480"/>
      <c r="B270" s="601"/>
      <c r="C270" s="1489" t="s">
        <v>167</v>
      </c>
      <c r="D270" s="1490"/>
      <c r="E270" s="1490"/>
      <c r="F270" s="1493" t="s">
        <v>144</v>
      </c>
      <c r="G270" s="1494"/>
      <c r="H270" s="1499">
        <f>IF(OR(A267="",A267=0),0,VLOOKUP($A267,'Result Entry'!$B$9:$K$108,6))</f>
        <v>0</v>
      </c>
      <c r="I270" s="1500"/>
      <c r="J270" s="1503" t="s">
        <v>70</v>
      </c>
      <c r="K270" s="1504"/>
      <c r="L270" s="1504"/>
      <c r="M270" s="1504"/>
      <c r="N270" s="1504"/>
      <c r="O270" s="1505">
        <f>Master!$E$14</f>
        <v>8151106901</v>
      </c>
      <c r="P270" s="1506"/>
      <c r="Q270" s="987"/>
      <c r="R270" s="1462"/>
      <c r="S270" s="1478"/>
      <c r="T270" s="1478"/>
      <c r="U270" s="1478"/>
      <c r="V270" s="1462"/>
    </row>
    <row r="271" spans="1:23" s="515" customFormat="1" ht="39" customHeight="1">
      <c r="A271" s="1480"/>
      <c r="B271" s="602"/>
      <c r="C271" s="1489"/>
      <c r="D271" s="1490"/>
      <c r="E271" s="1490"/>
      <c r="F271" s="1495"/>
      <c r="G271" s="1496"/>
      <c r="H271" s="1499"/>
      <c r="I271" s="1500"/>
      <c r="J271" s="1507" t="s">
        <v>68</v>
      </c>
      <c r="K271" s="1508"/>
      <c r="L271" s="1508"/>
      <c r="M271" s="1508"/>
      <c r="N271" s="1508"/>
      <c r="O271" s="1508"/>
      <c r="P271" s="1509"/>
      <c r="Q271" s="987"/>
      <c r="R271" s="1462"/>
      <c r="S271" s="1478"/>
      <c r="T271" s="1478"/>
      <c r="U271" s="1478"/>
      <c r="V271" s="1462"/>
    </row>
    <row r="272" spans="1:23" s="515" customFormat="1" ht="39" customHeight="1" thickBot="1">
      <c r="A272" s="1480"/>
      <c r="B272" s="602"/>
      <c r="C272" s="1491"/>
      <c r="D272" s="1492"/>
      <c r="E272" s="1492"/>
      <c r="F272" s="1497"/>
      <c r="G272" s="1498"/>
      <c r="H272" s="1501"/>
      <c r="I272" s="1502"/>
      <c r="J272" s="1510" t="str">
        <f>CONCATENATE("Session:-","  ",Master!$E$6)</f>
        <v>Session:-  2022-23</v>
      </c>
      <c r="K272" s="1511"/>
      <c r="L272" s="1511"/>
      <c r="M272" s="1511"/>
      <c r="N272" s="1511"/>
      <c r="O272" s="1511"/>
      <c r="P272" s="1512"/>
      <c r="Q272" s="987"/>
      <c r="R272" s="1462"/>
      <c r="S272" s="1478"/>
      <c r="T272" s="1478"/>
      <c r="U272" s="1478"/>
      <c r="V272" s="1462"/>
      <c r="W272" s="527"/>
    </row>
    <row r="273" spans="1:22" s="515" customFormat="1" ht="39" customHeight="1">
      <c r="A273" s="1480"/>
      <c r="B273" s="623" t="s">
        <v>72</v>
      </c>
      <c r="C273" s="1513" t="s">
        <v>20</v>
      </c>
      <c r="D273" s="1514"/>
      <c r="E273" s="1514"/>
      <c r="F273" s="1514"/>
      <c r="G273" s="1515"/>
      <c r="H273" s="632" t="s">
        <v>166</v>
      </c>
      <c r="I273" s="1516" t="str">
        <f>IF($H270=0,"--",VLOOKUP($A267,'Result Entry'!$B$9:$EW$108,4,0))</f>
        <v>--</v>
      </c>
      <c r="J273" s="1516"/>
      <c r="K273" s="1516"/>
      <c r="L273" s="1516"/>
      <c r="M273" s="1516"/>
      <c r="N273" s="1516"/>
      <c r="O273" s="1516"/>
      <c r="P273" s="1517"/>
      <c r="Q273" s="987"/>
      <c r="R273" s="1462"/>
      <c r="S273" s="1478"/>
      <c r="T273" s="1478"/>
      <c r="U273" s="1478"/>
      <c r="V273" s="1462"/>
    </row>
    <row r="274" spans="1:22" s="515" customFormat="1" ht="39" customHeight="1">
      <c r="A274" s="1480"/>
      <c r="B274" s="623" t="s">
        <v>72</v>
      </c>
      <c r="C274" s="1518" t="s">
        <v>22</v>
      </c>
      <c r="D274" s="1519"/>
      <c r="E274" s="1519"/>
      <c r="F274" s="1519"/>
      <c r="G274" s="1520"/>
      <c r="H274" s="633" t="s">
        <v>166</v>
      </c>
      <c r="I274" s="1521" t="str">
        <f>IF($H270=0,"--",VLOOKUP($A267,'Result Entry'!$B$9:$EW$108,7,0))</f>
        <v>--</v>
      </c>
      <c r="J274" s="1521"/>
      <c r="K274" s="1521"/>
      <c r="L274" s="1521"/>
      <c r="M274" s="1521"/>
      <c r="N274" s="1521"/>
      <c r="O274" s="1521"/>
      <c r="P274" s="1522"/>
      <c r="Q274" s="987"/>
      <c r="R274" s="1462"/>
      <c r="S274" s="1478"/>
      <c r="T274" s="1478"/>
      <c r="U274" s="1478"/>
      <c r="V274" s="1462"/>
    </row>
    <row r="275" spans="1:22" s="515" customFormat="1" ht="39" customHeight="1">
      <c r="A275" s="1480"/>
      <c r="B275" s="623" t="s">
        <v>72</v>
      </c>
      <c r="C275" s="1518" t="s">
        <v>23</v>
      </c>
      <c r="D275" s="1519"/>
      <c r="E275" s="1519"/>
      <c r="F275" s="1519"/>
      <c r="G275" s="1520"/>
      <c r="H275" s="633" t="s">
        <v>166</v>
      </c>
      <c r="I275" s="1521" t="str">
        <f>IF($H270=0,"--",VLOOKUP($A267,'Result Entry'!$B$9:$EW$108,8,0))</f>
        <v>--</v>
      </c>
      <c r="J275" s="1521"/>
      <c r="K275" s="1521"/>
      <c r="L275" s="1521"/>
      <c r="M275" s="1521"/>
      <c r="N275" s="1521"/>
      <c r="O275" s="1521"/>
      <c r="P275" s="1522"/>
      <c r="Q275" s="987"/>
      <c r="R275" s="1462"/>
      <c r="S275" s="1478"/>
      <c r="T275" s="1478"/>
      <c r="U275" s="1478"/>
      <c r="V275" s="1462"/>
    </row>
    <row r="276" spans="1:22" s="515" customFormat="1" ht="39" customHeight="1">
      <c r="A276" s="1480"/>
      <c r="B276" s="623" t="s">
        <v>72</v>
      </c>
      <c r="C276" s="1518" t="s">
        <v>53</v>
      </c>
      <c r="D276" s="1519"/>
      <c r="E276" s="1519"/>
      <c r="F276" s="1519"/>
      <c r="G276" s="1520"/>
      <c r="H276" s="633" t="s">
        <v>166</v>
      </c>
      <c r="I276" s="1521" t="str">
        <f>IF($H270=0,"--",VLOOKUP($A267,'Result Entry'!$B$9:$EW$108,9,0))</f>
        <v>--</v>
      </c>
      <c r="J276" s="1521"/>
      <c r="K276" s="1521"/>
      <c r="L276" s="1521"/>
      <c r="M276" s="1521"/>
      <c r="N276" s="1521"/>
      <c r="O276" s="1521"/>
      <c r="P276" s="1522"/>
      <c r="Q276" s="987"/>
      <c r="R276" s="1462"/>
      <c r="S276" s="1478"/>
      <c r="T276" s="1478"/>
      <c r="U276" s="1478"/>
      <c r="V276" s="1462"/>
    </row>
    <row r="277" spans="1:22" s="515" customFormat="1" ht="39" customHeight="1">
      <c r="A277" s="1480"/>
      <c r="B277" s="623" t="s">
        <v>72</v>
      </c>
      <c r="C277" s="1518" t="s">
        <v>54</v>
      </c>
      <c r="D277" s="1519"/>
      <c r="E277" s="1519"/>
      <c r="F277" s="1519"/>
      <c r="G277" s="1520"/>
      <c r="H277" s="633" t="s">
        <v>166</v>
      </c>
      <c r="I277" s="1643" t="str">
        <f>IF($H270=0,"--",IF('Result Entry'!$J$4=0,'Result Entry'!$G$4,CONCATENATE('Result Entry'!$G$4,'Result Entry'!$J$4)))</f>
        <v>--</v>
      </c>
      <c r="J277" s="1521"/>
      <c r="K277" s="1521"/>
      <c r="L277" s="1521"/>
      <c r="M277" s="1521"/>
      <c r="N277" s="1521"/>
      <c r="O277" s="1521"/>
      <c r="P277" s="1522"/>
      <c r="Q277" s="987"/>
      <c r="R277" s="1462"/>
      <c r="S277" s="1478"/>
      <c r="T277" s="1478"/>
      <c r="U277" s="1478"/>
      <c r="V277" s="1462"/>
    </row>
    <row r="278" spans="1:22" s="515" customFormat="1" ht="39" customHeight="1" thickBot="1">
      <c r="A278" s="1480"/>
      <c r="B278" s="623" t="s">
        <v>72</v>
      </c>
      <c r="C278" s="1644" t="s">
        <v>25</v>
      </c>
      <c r="D278" s="1645"/>
      <c r="E278" s="1645"/>
      <c r="F278" s="1645"/>
      <c r="G278" s="1646"/>
      <c r="H278" s="634" t="s">
        <v>166</v>
      </c>
      <c r="I278" s="1647" t="str">
        <f>IF($H270=0,"--",VLOOKUP($A267,'Result Entry'!$B$9:$EW$108,10,0))</f>
        <v>--</v>
      </c>
      <c r="J278" s="1647"/>
      <c r="K278" s="1647"/>
      <c r="L278" s="1647"/>
      <c r="M278" s="1647"/>
      <c r="N278" s="1647"/>
      <c r="O278" s="1647"/>
      <c r="P278" s="1648"/>
      <c r="Q278" s="987"/>
      <c r="R278" s="1462"/>
      <c r="S278" s="1478"/>
      <c r="T278" s="1478"/>
      <c r="U278" s="1478"/>
      <c r="V278" s="1462"/>
    </row>
    <row r="279" spans="1:22" s="515" customFormat="1" ht="39" customHeight="1">
      <c r="A279" s="1480"/>
      <c r="B279" s="618" t="s">
        <v>72</v>
      </c>
      <c r="C279" s="1649" t="s">
        <v>55</v>
      </c>
      <c r="D279" s="1650"/>
      <c r="E279" s="1653" t="s">
        <v>75</v>
      </c>
      <c r="F279" s="1653" t="s">
        <v>76</v>
      </c>
      <c r="G279" s="1653" t="s">
        <v>208</v>
      </c>
      <c r="H279" s="1655" t="s">
        <v>258</v>
      </c>
      <c r="I279" s="1657" t="s">
        <v>56</v>
      </c>
      <c r="J279" s="1659" t="s">
        <v>209</v>
      </c>
      <c r="K279" s="1660"/>
      <c r="L279" s="1663" t="s">
        <v>89</v>
      </c>
      <c r="M279" s="1663"/>
      <c r="N279" s="1657"/>
      <c r="O279" s="1665" t="s">
        <v>83</v>
      </c>
      <c r="P279" s="1667" t="s">
        <v>182</v>
      </c>
      <c r="Q279" s="987"/>
      <c r="R279" s="1462"/>
      <c r="S279" s="1478"/>
      <c r="T279" s="1478"/>
      <c r="U279" s="1478"/>
      <c r="V279" s="1462"/>
    </row>
    <row r="280" spans="1:22" s="515" customFormat="1" ht="39" customHeight="1">
      <c r="A280" s="1480"/>
      <c r="B280" s="618" t="s">
        <v>72</v>
      </c>
      <c r="C280" s="1651"/>
      <c r="D280" s="1652"/>
      <c r="E280" s="1654"/>
      <c r="F280" s="1654"/>
      <c r="G280" s="1654"/>
      <c r="H280" s="1656"/>
      <c r="I280" s="1658"/>
      <c r="J280" s="1661"/>
      <c r="K280" s="1662"/>
      <c r="L280" s="1664"/>
      <c r="M280" s="1664"/>
      <c r="N280" s="1658"/>
      <c r="O280" s="1666"/>
      <c r="P280" s="1668"/>
      <c r="Q280" s="987"/>
      <c r="R280" s="1462"/>
      <c r="S280" s="1478"/>
      <c r="T280" s="1478"/>
      <c r="U280" s="1478"/>
      <c r="V280" s="1462"/>
    </row>
    <row r="281" spans="1:22" s="515" customFormat="1" ht="39" customHeight="1" thickBot="1">
      <c r="A281" s="1480"/>
      <c r="B281" s="618" t="s">
        <v>72</v>
      </c>
      <c r="C281" s="1670" t="s">
        <v>57</v>
      </c>
      <c r="D281" s="1671"/>
      <c r="E281" s="603">
        <f>'Result Entry'!$L$7</f>
        <v>10</v>
      </c>
      <c r="F281" s="603">
        <f>'Result Entry'!$M$7</f>
        <v>10</v>
      </c>
      <c r="G281" s="603">
        <f>'Result Entry'!$N$7</f>
        <v>10</v>
      </c>
      <c r="H281" s="604">
        <f>SUM(E281:G281)</f>
        <v>30</v>
      </c>
      <c r="I281" s="631">
        <f>'Result Entry'!$P$7</f>
        <v>70</v>
      </c>
      <c r="J281" s="1622">
        <f>SUM(H281,I281)</f>
        <v>100</v>
      </c>
      <c r="K281" s="1624"/>
      <c r="L281" s="1672">
        <f>'Result Entry'!$R$7</f>
        <v>100</v>
      </c>
      <c r="M281" s="1672"/>
      <c r="N281" s="1673"/>
      <c r="O281" s="629">
        <f>SUM(J281,L281)</f>
        <v>200</v>
      </c>
      <c r="P281" s="1669"/>
      <c r="Q281" s="987"/>
      <c r="R281" s="1462"/>
      <c r="S281" s="1478"/>
      <c r="T281" s="1478"/>
      <c r="U281" s="1478"/>
      <c r="V281" s="1462"/>
    </row>
    <row r="282" spans="1:22" s="515" customFormat="1" ht="39" customHeight="1">
      <c r="A282" s="1480"/>
      <c r="B282" s="618" t="s">
        <v>72</v>
      </c>
      <c r="C282" s="1638" t="str">
        <f>'Result Entry'!$L$3</f>
        <v>HINDI</v>
      </c>
      <c r="D282" s="1639"/>
      <c r="E282" s="607" t="str">
        <f>IF(OR($H270="TC",$H270="Nso",$H270=0),"--",VLOOKUP($A267,'Result Entry'!$B$9:$EW$108,11,0))</f>
        <v>--</v>
      </c>
      <c r="F282" s="607" t="str">
        <f>IF(OR($H270="TC",$H270="Nso",$H270=0),"--",VLOOKUP($A267,'Result Entry'!$B$9:$EW$108,12,0))</f>
        <v>--</v>
      </c>
      <c r="G282" s="607" t="str">
        <f>IF(OR($H270="TC",$H270="Nso",$H270=0),"--",VLOOKUP($A267,'Result Entry'!$B$9:$EW$108,13,0))</f>
        <v>--</v>
      </c>
      <c r="H282" s="608">
        <f t="shared" ref="H282:H287" si="21">SUM(E282:G282)</f>
        <v>0</v>
      </c>
      <c r="I282" s="609" t="str">
        <f>IF(OR($H270="TC",$H270="Nso",$H270=0),"--",VLOOKUP($A267,'Result Entry'!$B$9:$EW$108,15,0))</f>
        <v>--</v>
      </c>
      <c r="J282" s="1640">
        <f>SUM(H282,I282)</f>
        <v>0</v>
      </c>
      <c r="K282" s="1641"/>
      <c r="L282" s="1642" t="str">
        <f>IF(OR($H270="TC",$H270="Nso",$H270=0),"--",VLOOKUP($A267,'Result Entry'!$B$9:$EW$108,17,0))</f>
        <v>--</v>
      </c>
      <c r="M282" s="1642"/>
      <c r="N282" s="1586"/>
      <c r="O282" s="610">
        <f>SUM(J282,L282)</f>
        <v>0</v>
      </c>
      <c r="P282" s="611" t="str">
        <f>IF(OR($H270="TC",$H270="Nso",$H270=0),"--",VLOOKUP($A267,'Result Sheet 9'!$B$7:$CD$106,21,0))</f>
        <v>--</v>
      </c>
      <c r="Q282" s="987"/>
      <c r="R282" s="1462"/>
      <c r="S282" s="1478"/>
      <c r="T282" s="1478"/>
      <c r="U282" s="1478"/>
      <c r="V282" s="1462"/>
    </row>
    <row r="283" spans="1:22" s="515" customFormat="1" ht="39" customHeight="1">
      <c r="A283" s="1480"/>
      <c r="B283" s="618" t="s">
        <v>72</v>
      </c>
      <c r="C283" s="1627" t="str">
        <f>'Result Entry'!$X$3</f>
        <v>ENGLISH</v>
      </c>
      <c r="D283" s="1628"/>
      <c r="E283" s="607" t="str">
        <f>IF(OR($H270="TC",$H270="Nso",$H270=0),"--",VLOOKUP($A267,'Result Entry'!$B$9:$EW$108,23,0))</f>
        <v>--</v>
      </c>
      <c r="F283" s="607" t="str">
        <f>IF(OR($H270="TC",$H270="Nso",$H270=0),"--",VLOOKUP($A267,'Result Entry'!$B$9:$EW$108,24,0))</f>
        <v>--</v>
      </c>
      <c r="G283" s="607" t="str">
        <f>IF(OR($H270="TC",$H270="Nso",$H270=0),"--",VLOOKUP($A267,'Result Entry'!$B$9:$EW$108,25,0))</f>
        <v>--</v>
      </c>
      <c r="H283" s="612">
        <f t="shared" si="21"/>
        <v>0</v>
      </c>
      <c r="I283" s="630" t="str">
        <f>IF(OR($H270="TC",$H270="Nso",$H270=0),"--",VLOOKUP($A267,'Result Entry'!$B$9:$EW$108,27,0))</f>
        <v>--</v>
      </c>
      <c r="J283" s="1629">
        <f t="shared" ref="J283:J287" si="22">SUM(H283,I283)</f>
        <v>0</v>
      </c>
      <c r="K283" s="1630"/>
      <c r="L283" s="1631" t="str">
        <f>IF(OR($H270="TC",$H270="Nso",$H270=0),"--",VLOOKUP($A267,'Result Entry'!$B$9:$EW$108,29,0))</f>
        <v>--</v>
      </c>
      <c r="M283" s="1631"/>
      <c r="N283" s="1632"/>
      <c r="O283" s="610">
        <f t="shared" ref="O283:O287" si="23">SUM(J283,L283)</f>
        <v>0</v>
      </c>
      <c r="P283" s="611" t="str">
        <f>IF(OR($H270="TC",$H270="Nso",$H270=0),"--",VLOOKUP($A267,'Result Sheet 9'!$B$7:$CD$106,33,0))</f>
        <v>--</v>
      </c>
      <c r="Q283" s="987"/>
      <c r="R283" s="1462"/>
      <c r="S283" s="1478"/>
      <c r="T283" s="1478"/>
      <c r="U283" s="1478"/>
      <c r="V283" s="1462"/>
    </row>
    <row r="284" spans="1:22" s="515" customFormat="1" ht="39" customHeight="1">
      <c r="A284" s="1480"/>
      <c r="B284" s="618" t="s">
        <v>72</v>
      </c>
      <c r="C284" s="1627" t="str">
        <f>'Result Entry'!$AJ$3</f>
        <v>SANSKRIT</v>
      </c>
      <c r="D284" s="1628"/>
      <c r="E284" s="607" t="str">
        <f>IF(OR($H270="TC",$H270="Nso",$H270=0),"--",VLOOKUP($A267,'Result Entry'!$B$9:$EW$108,35,0))</f>
        <v>--</v>
      </c>
      <c r="F284" s="607" t="str">
        <f>IF(OR($H270="TC",$H270="Nso",$H270=0),"--",VLOOKUP($A267,'Result Entry'!$B$9:$EW$108,36,0))</f>
        <v>--</v>
      </c>
      <c r="G284" s="607" t="str">
        <f>IF(OR($H270="TC",$H270="Nso",$H270=0),"--",VLOOKUP($A267,'Result Entry'!$B$9:$EW$108,37,0))</f>
        <v>--</v>
      </c>
      <c r="H284" s="612">
        <f t="shared" si="21"/>
        <v>0</v>
      </c>
      <c r="I284" s="630" t="str">
        <f>IF(OR($H270="TC",$H270="Nso",$H270=0),"--",VLOOKUP($A267,'Result Entry'!$B$9:$EW$108,39,0))</f>
        <v>--</v>
      </c>
      <c r="J284" s="1629">
        <f t="shared" si="22"/>
        <v>0</v>
      </c>
      <c r="K284" s="1630"/>
      <c r="L284" s="1631" t="str">
        <f>IF(OR($H270="TC",$H270="Nso",$H270=0),"--",VLOOKUP($A267,'Result Entry'!$B$9:$EW$108,41,0))</f>
        <v>--</v>
      </c>
      <c r="M284" s="1631"/>
      <c r="N284" s="1632"/>
      <c r="O284" s="610">
        <f t="shared" si="23"/>
        <v>0</v>
      </c>
      <c r="P284" s="611" t="str">
        <f>IF(OR($H270="TC",$H270="Nso",$H270=0),"--",VLOOKUP($A267,'Result Sheet 9'!$B$7:$CD$106,45,0))</f>
        <v>--</v>
      </c>
      <c r="Q284" s="987"/>
      <c r="R284" s="1462"/>
      <c r="S284" s="1478"/>
      <c r="T284" s="1478"/>
      <c r="U284" s="1478"/>
      <c r="V284" s="1462"/>
    </row>
    <row r="285" spans="1:22" s="515" customFormat="1" ht="39" customHeight="1">
      <c r="A285" s="1480"/>
      <c r="B285" s="618" t="s">
        <v>72</v>
      </c>
      <c r="C285" s="1627" t="str">
        <f>'Result Entry'!$AV$3</f>
        <v>SCIENCE</v>
      </c>
      <c r="D285" s="1628"/>
      <c r="E285" s="607" t="str">
        <f>IF(OR($H270="TC",$H270="Nso",$H270=0),"--",VLOOKUP($A267,'Result Entry'!$B$9:$EW$108,47,0))</f>
        <v>--</v>
      </c>
      <c r="F285" s="607" t="str">
        <f>IF(OR($H270="TC",$H270="Nso",$H270=0),"--",VLOOKUP($A267,'Result Entry'!$B$9:$EW$108,48,0))</f>
        <v>--</v>
      </c>
      <c r="G285" s="607" t="str">
        <f>IF(OR($H270="TC",$H270="Nso",$H270=0),"--",VLOOKUP($A267,'Result Entry'!$B$9:$EW$108,49,0))</f>
        <v>--</v>
      </c>
      <c r="H285" s="612">
        <f t="shared" si="21"/>
        <v>0</v>
      </c>
      <c r="I285" s="630" t="str">
        <f>IF(OR($H270="TC",$H270="Nso",$H270=0),"--",VLOOKUP($A267,'Result Entry'!$B$9:$EW$108,51,0))</f>
        <v>--</v>
      </c>
      <c r="J285" s="1629">
        <f t="shared" si="22"/>
        <v>0</v>
      </c>
      <c r="K285" s="1630"/>
      <c r="L285" s="1631" t="str">
        <f>IF(OR($H270="TC",$H270="Nso",$H270=0),"--",VLOOKUP($A267,'Result Entry'!$B$9:$EW$108,53,0))</f>
        <v>--</v>
      </c>
      <c r="M285" s="1631"/>
      <c r="N285" s="1632"/>
      <c r="O285" s="610">
        <f t="shared" si="23"/>
        <v>0</v>
      </c>
      <c r="P285" s="611" t="str">
        <f>IF(OR($H270="TC",$H270="Nso",$H270=0),"--",VLOOKUP($A267,'Result Sheet 9'!$B$7:$CD$106,57,0))</f>
        <v>--</v>
      </c>
      <c r="Q285" s="987"/>
      <c r="R285" s="1462"/>
      <c r="S285" s="1478"/>
      <c r="T285" s="1478"/>
      <c r="U285" s="1478"/>
      <c r="V285" s="1462"/>
    </row>
    <row r="286" spans="1:22" s="515" customFormat="1" ht="39" customHeight="1">
      <c r="A286" s="1480"/>
      <c r="B286" s="618" t="s">
        <v>72</v>
      </c>
      <c r="C286" s="1627" t="str">
        <f>'Result Entry'!$BH$3</f>
        <v>MATHEMATICS</v>
      </c>
      <c r="D286" s="1628"/>
      <c r="E286" s="607" t="str">
        <f>IF(OR($H270="TC",$H270="Nso",$H270=0),"--",VLOOKUP($A267,'Result Entry'!$B$9:$EW$108,59,0))</f>
        <v>--</v>
      </c>
      <c r="F286" s="607" t="str">
        <f>IF(OR($H270="TC",$H270="Nso",$H270=0),"--",VLOOKUP($A267,'Result Entry'!$B$9:$EW$108,60,0))</f>
        <v>--</v>
      </c>
      <c r="G286" s="607" t="str">
        <f>IF(OR($H270="TC",$H270="Nso",$H270=0),"--",VLOOKUP($A267,'Result Entry'!$B$9:$EW$108,61,0))</f>
        <v>--</v>
      </c>
      <c r="H286" s="612">
        <f t="shared" si="21"/>
        <v>0</v>
      </c>
      <c r="I286" s="630" t="str">
        <f>IF(OR($H270="TC",$H270="Nso",$H270=0),"--",VLOOKUP($A267,'Result Entry'!$B$9:$EW$108,63,0))</f>
        <v>--</v>
      </c>
      <c r="J286" s="1629">
        <f t="shared" si="22"/>
        <v>0</v>
      </c>
      <c r="K286" s="1630"/>
      <c r="L286" s="1631" t="str">
        <f>IF(OR($H270="TC",$H270="Nso",$H270=0),"--",VLOOKUP($A267,'Result Entry'!$B$9:$EW$108,65,0))</f>
        <v>--</v>
      </c>
      <c r="M286" s="1631"/>
      <c r="N286" s="1632"/>
      <c r="O286" s="610">
        <f t="shared" si="23"/>
        <v>0</v>
      </c>
      <c r="P286" s="611" t="str">
        <f>IF(OR($H270="TC",$H270="Nso",$H270=0),"--",VLOOKUP($A267,'Result Sheet 9'!$B$7:$CD$106,69,0))</f>
        <v>--</v>
      </c>
      <c r="Q286" s="987"/>
      <c r="R286" s="1462"/>
      <c r="S286" s="1478"/>
      <c r="T286" s="1478"/>
      <c r="U286" s="1478"/>
      <c r="V286" s="1462"/>
    </row>
    <row r="287" spans="1:22" s="515" customFormat="1" ht="39" customHeight="1" thickBot="1">
      <c r="A287" s="1480"/>
      <c r="B287" s="618" t="s">
        <v>72</v>
      </c>
      <c r="C287" s="1633" t="str">
        <f>'Result Entry'!$BT$3</f>
        <v>SOCIAL SCIENCE</v>
      </c>
      <c r="D287" s="1634"/>
      <c r="E287" s="607" t="str">
        <f>IF(OR($H270="TC",$H270="Nso",$H270=0),"--",VLOOKUP($A267,'Result Entry'!$B$9:$EW$108,71,0))</f>
        <v>--</v>
      </c>
      <c r="F287" s="607" t="str">
        <f>IF(OR($H270="TC",$H270="Nso",$H270=0),"--",VLOOKUP($A267,'Result Entry'!$B$9:$EW$108,72,0))</f>
        <v>--</v>
      </c>
      <c r="G287" s="607" t="str">
        <f>IF(OR($H270="TC",$H270="Nso",$H270=0),"--",VLOOKUP($A267,'Result Entry'!$B$9:$EW$108,73,0))</f>
        <v>--</v>
      </c>
      <c r="H287" s="614">
        <f t="shared" si="21"/>
        <v>0</v>
      </c>
      <c r="I287" s="628" t="str">
        <f>IF(OR($H270="TC",$H270="Nso",$H270=0),"--",VLOOKUP($A267,'Result Entry'!$B$9:$EW$108,75,0))</f>
        <v>--</v>
      </c>
      <c r="J287" s="1635">
        <f t="shared" si="22"/>
        <v>0</v>
      </c>
      <c r="K287" s="1636"/>
      <c r="L287" s="1637" t="str">
        <f>IF(OR($H270="TC",$H270="Nso",$H270=0),"--",VLOOKUP($A267,'Result Entry'!$B$9:$EW$108,77,0))</f>
        <v>--</v>
      </c>
      <c r="M287" s="1637"/>
      <c r="N287" s="1599"/>
      <c r="O287" s="610">
        <f t="shared" si="23"/>
        <v>0</v>
      </c>
      <c r="P287" s="611" t="str">
        <f>IF(OR($H270="TC",$H270="Nso",$H270=0),"--",VLOOKUP($A267,'Result Sheet 9'!$B$7:$CD$106,81,0))</f>
        <v>--</v>
      </c>
      <c r="Q287" s="987"/>
      <c r="R287" s="1462"/>
      <c r="S287" s="1478"/>
      <c r="T287" s="1478"/>
      <c r="U287" s="1478"/>
      <c r="V287" s="1462"/>
    </row>
    <row r="288" spans="1:22" s="515" customFormat="1" ht="39" customHeight="1">
      <c r="A288" s="1480"/>
      <c r="B288" s="618" t="s">
        <v>72</v>
      </c>
      <c r="C288" s="1606" t="s">
        <v>84</v>
      </c>
      <c r="D288" s="1607"/>
      <c r="E288" s="1610" t="s">
        <v>58</v>
      </c>
      <c r="F288" s="1611"/>
      <c r="G288" s="1610" t="s">
        <v>227</v>
      </c>
      <c r="H288" s="1612"/>
      <c r="I288" s="1613" t="s">
        <v>43</v>
      </c>
      <c r="J288" s="1614"/>
      <c r="K288" s="1615" t="s">
        <v>101</v>
      </c>
      <c r="L288" s="1612"/>
      <c r="M288" s="1611"/>
      <c r="N288" s="1610" t="s">
        <v>41</v>
      </c>
      <c r="O288" s="1611"/>
      <c r="P288" s="625" t="s">
        <v>45</v>
      </c>
      <c r="Q288" s="987"/>
      <c r="R288" s="1462"/>
      <c r="S288" s="1478"/>
      <c r="T288" s="1478"/>
      <c r="U288" s="1478"/>
      <c r="V288" s="1462"/>
    </row>
    <row r="289" spans="1:22" s="515" customFormat="1" ht="39" customHeight="1" thickBot="1">
      <c r="A289" s="1480"/>
      <c r="B289" s="618" t="s">
        <v>72</v>
      </c>
      <c r="C289" s="1608"/>
      <c r="D289" s="1609"/>
      <c r="E289" s="1616" t="str">
        <f>IF(OR($H270="TC",$H270="Nso",$H270=0),"--",VLOOKUP($A267,'Result Entry'!$B$9:$EW$108,144,0))</f>
        <v>--</v>
      </c>
      <c r="F289" s="1617"/>
      <c r="G289" s="1618" t="str">
        <f>IF(OR($H270="TC",$H270="Nso",$H270=0),"--",VLOOKUP($A267,'Result Entry'!$B$9:$EW$108,145,0))</f>
        <v>--</v>
      </c>
      <c r="H289" s="1619"/>
      <c r="I289" s="1620" t="str">
        <f>IF(OR($H270="TC",$H270="Nso",$H270=0),"--",VLOOKUP($A267,'Result Entry'!$B$9:$EW$108,146,0))</f>
        <v>--</v>
      </c>
      <c r="J289" s="1621"/>
      <c r="K289" s="1622" t="str">
        <f>IF(OR($H270="TC",$H270="Nso",$H270=0),"--",VLOOKUP($A267,'Result Entry'!$B$9:$EW$108,147,0))</f>
        <v>--</v>
      </c>
      <c r="L289" s="1623"/>
      <c r="M289" s="1624"/>
      <c r="N289" s="1625" t="str">
        <f>IF($H270=0,"--",VLOOKUP($A267,'Result Entry'!$B$9:$EW$108,148,0))</f>
        <v>--</v>
      </c>
      <c r="O289" s="1626"/>
      <c r="P289" s="616" t="str">
        <f>IF(OR($H270="TC",$H270="Nso",$H270=0),"--",VLOOKUP($A267,'Result Entry'!$B$9:$EW$108,150,0))</f>
        <v>--</v>
      </c>
      <c r="Q289" s="987"/>
      <c r="R289" s="1462"/>
      <c r="S289" s="1478"/>
      <c r="T289" s="1478"/>
      <c r="U289" s="1478"/>
      <c r="V289" s="1462"/>
    </row>
    <row r="290" spans="1:22" s="515" customFormat="1" ht="39" customHeight="1">
      <c r="A290" s="1480"/>
      <c r="B290" s="618" t="s">
        <v>72</v>
      </c>
      <c r="C290" s="1580" t="s">
        <v>60</v>
      </c>
      <c r="D290" s="1581"/>
      <c r="E290" s="1581"/>
      <c r="F290" s="1581"/>
      <c r="G290" s="1581"/>
      <c r="H290" s="1581"/>
      <c r="I290" s="1582"/>
      <c r="J290" s="1583" t="s">
        <v>61</v>
      </c>
      <c r="K290" s="1584"/>
      <c r="L290" s="1584"/>
      <c r="M290" s="1585" t="str">
        <f>IF(OR($H270="TC",$H270="Nso",$H270=0),"--",VLOOKUP($A267,'Result Entry'!$B$9:$EW$108,141,0))</f>
        <v>--</v>
      </c>
      <c r="N290" s="1586"/>
      <c r="O290" s="1587" t="s">
        <v>112</v>
      </c>
      <c r="P290" s="1588"/>
      <c r="Q290" s="987"/>
      <c r="R290" s="1462"/>
      <c r="S290" s="1478"/>
      <c r="T290" s="1478"/>
      <c r="U290" s="1478"/>
      <c r="V290" s="1462"/>
    </row>
    <row r="291" spans="1:22" s="515" customFormat="1" ht="39" customHeight="1" thickBot="1">
      <c r="A291" s="1480"/>
      <c r="B291" s="618" t="s">
        <v>72</v>
      </c>
      <c r="C291" s="1589" t="s">
        <v>170</v>
      </c>
      <c r="D291" s="1590"/>
      <c r="E291" s="1590"/>
      <c r="F291" s="1591"/>
      <c r="G291" s="1595" t="s">
        <v>174</v>
      </c>
      <c r="H291" s="1595"/>
      <c r="I291" s="617" t="s">
        <v>49</v>
      </c>
      <c r="J291" s="1596" t="s">
        <v>62</v>
      </c>
      <c r="K291" s="1597"/>
      <c r="L291" s="1597"/>
      <c r="M291" s="1598" t="str">
        <f>IF(OR($H270="TC",$H270="Nso",$H270=0),"--",VLOOKUP($A267,'Result Entry'!$B$9:$EW$108,142,0))</f>
        <v>--</v>
      </c>
      <c r="N291" s="1599"/>
      <c r="O291" s="1600" t="str">
        <f>IF(OR($H270="TC",$H270="Nso",$H270=0),"--",VLOOKUP($A267,'Result Entry'!$B$9:$EW$108,143,0))</f>
        <v>--</v>
      </c>
      <c r="P291" s="1601"/>
      <c r="Q291" s="987"/>
      <c r="R291" s="1462"/>
      <c r="S291" s="1478"/>
      <c r="T291" s="1478"/>
      <c r="U291" s="1478"/>
      <c r="V291" s="1462"/>
    </row>
    <row r="292" spans="1:22" s="515" customFormat="1" ht="39" customHeight="1">
      <c r="A292" s="1480"/>
      <c r="B292" s="618" t="s">
        <v>72</v>
      </c>
      <c r="C292" s="1592"/>
      <c r="D292" s="1593"/>
      <c r="E292" s="1593"/>
      <c r="F292" s="1594"/>
      <c r="G292" s="1595"/>
      <c r="H292" s="1595"/>
      <c r="I292" s="626" t="s">
        <v>235</v>
      </c>
      <c r="J292" s="1602" t="s">
        <v>63</v>
      </c>
      <c r="K292" s="1603"/>
      <c r="L292" s="1603"/>
      <c r="M292" s="1604" t="str">
        <f>IF($H270=0,"--",VLOOKUP($A267,'Result Entry'!$B$9:$EW$108,152,0))</f>
        <v>--</v>
      </c>
      <c r="N292" s="1604"/>
      <c r="O292" s="1604"/>
      <c r="P292" s="1605"/>
      <c r="Q292" s="987"/>
      <c r="R292" s="1462"/>
      <c r="S292" s="1478"/>
      <c r="T292" s="1478"/>
      <c r="U292" s="1478"/>
      <c r="V292" s="1462"/>
    </row>
    <row r="293" spans="1:22" s="519" customFormat="1" ht="39" customHeight="1">
      <c r="A293" s="1480"/>
      <c r="B293" s="618" t="s">
        <v>72</v>
      </c>
      <c r="C293" s="1565" t="str">
        <f>'Result Entry'!$CF$3</f>
        <v>Fou. Of Info. Tech.</v>
      </c>
      <c r="D293" s="1566"/>
      <c r="E293" s="1566"/>
      <c r="F293" s="1567"/>
      <c r="G293" s="1568" t="str">
        <f>IF(OR($H270="TC",$H270="Nso",$H270=0),"--",VLOOKUP($A267,'Result Entry'!$B$9:$FZ$108,169,0))</f>
        <v>--</v>
      </c>
      <c r="H293" s="1568"/>
      <c r="I293" s="619" t="str">
        <f>IF(OR($H270="TC",$H270="Nso",$H270=0),"--",VLOOKUP($A267,'Result Entry'!$B$9:$FZ$108,95,0))</f>
        <v>--</v>
      </c>
      <c r="J293" s="1569" t="s">
        <v>74</v>
      </c>
      <c r="K293" s="1570"/>
      <c r="L293" s="1570"/>
      <c r="M293" s="1571" t="str">
        <f>IF($H270=0,"--",Master!$E$20)</f>
        <v>--</v>
      </c>
      <c r="N293" s="1572"/>
      <c r="O293" s="1572"/>
      <c r="P293" s="1573"/>
      <c r="Q293" s="987"/>
      <c r="R293" s="1462"/>
      <c r="S293" s="1478"/>
      <c r="T293" s="1478"/>
      <c r="U293" s="1478"/>
      <c r="V293" s="1462"/>
    </row>
    <row r="294" spans="1:22" s="519" customFormat="1" ht="39" customHeight="1">
      <c r="A294" s="1480"/>
      <c r="B294" s="618" t="s">
        <v>72</v>
      </c>
      <c r="C294" s="1523" t="str">
        <f>'Result Entry'!$CS$3</f>
        <v>Health &amp; Phy. Edu.</v>
      </c>
      <c r="D294" s="1524"/>
      <c r="E294" s="1524"/>
      <c r="F294" s="1525"/>
      <c r="G294" s="1526" t="str">
        <f>IF(OR($H270="TC",$H270="Nso",$H270=0),"--",VLOOKUP($A267,'Result Entry'!$B$9:$FZ$108,173,0))</f>
        <v>--</v>
      </c>
      <c r="H294" s="1525"/>
      <c r="I294" s="619" t="str">
        <f>IF(OR($H270="TC",$H270="Nso",$H270=0),"--",VLOOKUP($A267,'Result Entry'!$B$9:$FZ$108,118,0))</f>
        <v>--</v>
      </c>
      <c r="J294" s="1574"/>
      <c r="K294" s="1575"/>
      <c r="L294" s="1575"/>
      <c r="M294" s="1575"/>
      <c r="N294" s="1575"/>
      <c r="O294" s="1575"/>
      <c r="P294" s="1576"/>
      <c r="Q294" s="987"/>
      <c r="R294" s="1462"/>
      <c r="S294" s="1478"/>
      <c r="T294" s="1478"/>
      <c r="U294" s="1478"/>
      <c r="V294" s="1462"/>
    </row>
    <row r="295" spans="1:22" s="519" customFormat="1" ht="39" customHeight="1">
      <c r="A295" s="1480"/>
      <c r="B295" s="618" t="s">
        <v>72</v>
      </c>
      <c r="C295" s="1523" t="str">
        <f>'Result Entry'!$DP$3</f>
        <v>S.U.P.W.</v>
      </c>
      <c r="D295" s="1524"/>
      <c r="E295" s="1524"/>
      <c r="F295" s="1525"/>
      <c r="G295" s="1526" t="str">
        <f>IF(OR($H270="TC",$H270="Nso",$H270=0),"--",VLOOKUP($A267,'Result Entry'!$B$9:$FZ$108,177,0))</f>
        <v>--</v>
      </c>
      <c r="H295" s="1525"/>
      <c r="I295" s="619" t="str">
        <f>IF(OR($H270="TC",$H270="Nso",$H270=0),"--",VLOOKUP($A267,'Result Entry'!$B$9:$FZ$108,124,0))</f>
        <v>--</v>
      </c>
      <c r="J295" s="1577"/>
      <c r="K295" s="1578"/>
      <c r="L295" s="1578"/>
      <c r="M295" s="1578"/>
      <c r="N295" s="1578"/>
      <c r="O295" s="1578"/>
      <c r="P295" s="1579"/>
      <c r="Q295" s="987"/>
      <c r="R295" s="1462"/>
      <c r="S295" s="1478"/>
      <c r="T295" s="1478"/>
      <c r="U295" s="1478"/>
      <c r="V295" s="1462"/>
    </row>
    <row r="296" spans="1:22" s="519" customFormat="1" ht="39" customHeight="1">
      <c r="A296" s="1480"/>
      <c r="B296" s="618" t="s">
        <v>72</v>
      </c>
      <c r="C296" s="1523" t="str">
        <f>'Result Entry'!$DV$3</f>
        <v>Art Education</v>
      </c>
      <c r="D296" s="1524"/>
      <c r="E296" s="1524"/>
      <c r="F296" s="1525"/>
      <c r="G296" s="1526" t="str">
        <f>IF(OR($H270="TC",$H270="Nso",$H270=0),"--",VLOOKUP($A267,'Result Entry'!$B$9:$FZ$108,181,0))</f>
        <v>--</v>
      </c>
      <c r="H296" s="1525"/>
      <c r="I296" s="619" t="str">
        <f>IF(OR($H270="TC",$H270="Nso",$H270=0),"--",VLOOKUP($A267,'Result Entry'!$B$9:$FZ$108,130,0))</f>
        <v>--</v>
      </c>
      <c r="J296" s="1527" t="s">
        <v>228</v>
      </c>
      <c r="K296" s="1528"/>
      <c r="L296" s="1528"/>
      <c r="M296" s="1529"/>
      <c r="N296" s="1529"/>
      <c r="O296" s="1529"/>
      <c r="P296" s="1530"/>
      <c r="Q296" s="987"/>
      <c r="R296" s="1462"/>
      <c r="S296" s="1478"/>
      <c r="T296" s="1478"/>
      <c r="U296" s="1478"/>
      <c r="V296" s="1462"/>
    </row>
    <row r="297" spans="1:22" s="519" customFormat="1" ht="39" customHeight="1" thickBot="1">
      <c r="A297" s="1480"/>
      <c r="B297" s="618" t="s">
        <v>72</v>
      </c>
      <c r="C297" s="1531" t="str">
        <f>'Result Entry'!$EB$3</f>
        <v>H &amp; C RAJ</v>
      </c>
      <c r="D297" s="1532"/>
      <c r="E297" s="1532"/>
      <c r="F297" s="1533"/>
      <c r="G297" s="1534" t="str">
        <f>IF(OR($H270="TC",$H270="Nso",$H270=0),"--",VLOOKUP($A267,'Result Entry'!$B$9:$GY$108,185,0))</f>
        <v>--</v>
      </c>
      <c r="H297" s="1535"/>
      <c r="I297" s="620" t="str">
        <f>IF(OR($H270="TC",$H270="Nso",$H270=0),"--",VLOOKUP($A267,'Result Entry'!$B$9:$GAY$108,140,0))</f>
        <v>--</v>
      </c>
      <c r="J297" s="1527" t="s">
        <v>229</v>
      </c>
      <c r="K297" s="1528"/>
      <c r="L297" s="1528"/>
      <c r="M297" s="1529"/>
      <c r="N297" s="1529"/>
      <c r="O297" s="1529"/>
      <c r="P297" s="1530"/>
      <c r="Q297" s="987"/>
      <c r="R297" s="1462"/>
      <c r="S297" s="1478"/>
      <c r="T297" s="1478"/>
      <c r="U297" s="1478"/>
      <c r="V297" s="1462"/>
    </row>
    <row r="298" spans="1:22" s="515" customFormat="1" ht="39" customHeight="1">
      <c r="A298" s="1480"/>
      <c r="B298" s="623" t="s">
        <v>72</v>
      </c>
      <c r="C298" s="1536" t="s">
        <v>180</v>
      </c>
      <c r="D298" s="1537"/>
      <c r="E298" s="1537"/>
      <c r="F298" s="1538"/>
      <c r="G298" s="1545" t="s">
        <v>181</v>
      </c>
      <c r="H298" s="1546"/>
      <c r="I298" s="621" t="s">
        <v>31</v>
      </c>
      <c r="J298" s="1547" t="s">
        <v>230</v>
      </c>
      <c r="K298" s="1528"/>
      <c r="L298" s="1528"/>
      <c r="M298" s="1529"/>
      <c r="N298" s="1529"/>
      <c r="O298" s="1529"/>
      <c r="P298" s="1530"/>
      <c r="Q298" s="987"/>
      <c r="R298" s="1462"/>
      <c r="S298" s="1478"/>
      <c r="T298" s="1478"/>
      <c r="U298" s="1478"/>
      <c r="V298" s="1462"/>
    </row>
    <row r="299" spans="1:22" s="515" customFormat="1" ht="39" customHeight="1">
      <c r="A299" s="1480"/>
      <c r="B299" s="623" t="s">
        <v>72</v>
      </c>
      <c r="C299" s="1539"/>
      <c r="D299" s="1540"/>
      <c r="E299" s="1540"/>
      <c r="F299" s="1541"/>
      <c r="G299" s="1548" t="s">
        <v>231</v>
      </c>
      <c r="H299" s="1549"/>
      <c r="I299" s="622" t="s">
        <v>64</v>
      </c>
      <c r="J299" s="1550" t="s">
        <v>69</v>
      </c>
      <c r="K299" s="1551"/>
      <c r="L299" s="1551"/>
      <c r="M299" s="1551"/>
      <c r="N299" s="1551"/>
      <c r="O299" s="1551"/>
      <c r="P299" s="1552"/>
      <c r="Q299" s="987"/>
      <c r="R299" s="1462"/>
      <c r="S299" s="1478"/>
      <c r="T299" s="1478"/>
      <c r="U299" s="1478"/>
      <c r="V299" s="1462"/>
    </row>
    <row r="300" spans="1:22" s="515" customFormat="1" ht="39" customHeight="1">
      <c r="A300" s="1480"/>
      <c r="B300" s="623" t="s">
        <v>72</v>
      </c>
      <c r="C300" s="1539"/>
      <c r="D300" s="1540"/>
      <c r="E300" s="1540"/>
      <c r="F300" s="1541"/>
      <c r="G300" s="1548" t="s">
        <v>232</v>
      </c>
      <c r="H300" s="1549"/>
      <c r="I300" s="622" t="s">
        <v>65</v>
      </c>
      <c r="J300" s="1553"/>
      <c r="K300" s="1554"/>
      <c r="L300" s="1554"/>
      <c r="M300" s="1554"/>
      <c r="N300" s="1554"/>
      <c r="O300" s="1554"/>
      <c r="P300" s="1555"/>
      <c r="Q300" s="987"/>
      <c r="R300" s="1462"/>
      <c r="S300" s="1478"/>
      <c r="T300" s="1478"/>
      <c r="U300" s="1478"/>
      <c r="V300" s="1462"/>
    </row>
    <row r="301" spans="1:22" s="515" customFormat="1" ht="39" customHeight="1">
      <c r="A301" s="1480"/>
      <c r="B301" s="623" t="s">
        <v>72</v>
      </c>
      <c r="C301" s="1539"/>
      <c r="D301" s="1540"/>
      <c r="E301" s="1540"/>
      <c r="F301" s="1541"/>
      <c r="G301" s="1548" t="s">
        <v>233</v>
      </c>
      <c r="H301" s="1549"/>
      <c r="I301" s="622" t="s">
        <v>67</v>
      </c>
      <c r="J301" s="1553"/>
      <c r="K301" s="1554"/>
      <c r="L301" s="1554"/>
      <c r="M301" s="1554"/>
      <c r="N301" s="1554"/>
      <c r="O301" s="1554"/>
      <c r="P301" s="1555"/>
      <c r="Q301" s="987"/>
      <c r="R301" s="1462"/>
      <c r="S301" s="1478"/>
      <c r="T301" s="1478"/>
      <c r="U301" s="1478"/>
      <c r="V301" s="1462"/>
    </row>
    <row r="302" spans="1:22" s="515" customFormat="1" ht="39" customHeight="1">
      <c r="A302" s="1480"/>
      <c r="B302" s="623" t="s">
        <v>72</v>
      </c>
      <c r="C302" s="1539"/>
      <c r="D302" s="1540"/>
      <c r="E302" s="1540"/>
      <c r="F302" s="1541"/>
      <c r="G302" s="1548" t="s">
        <v>234</v>
      </c>
      <c r="H302" s="1549"/>
      <c r="I302" s="622" t="s">
        <v>66</v>
      </c>
      <c r="J302" s="1556" t="s">
        <v>85</v>
      </c>
      <c r="K302" s="1557"/>
      <c r="L302" s="1557"/>
      <c r="M302" s="1557"/>
      <c r="N302" s="1557"/>
      <c r="O302" s="1557"/>
      <c r="P302" s="1558"/>
      <c r="Q302" s="987"/>
      <c r="R302" s="1462"/>
      <c r="S302" s="1478"/>
      <c r="T302" s="1478"/>
      <c r="U302" s="1478"/>
      <c r="V302" s="1462"/>
    </row>
    <row r="303" spans="1:22" s="515" customFormat="1" ht="39" customHeight="1" thickBot="1">
      <c r="A303" s="1480"/>
      <c r="B303" s="624" t="s">
        <v>72</v>
      </c>
      <c r="C303" s="1542"/>
      <c r="D303" s="1543"/>
      <c r="E303" s="1543"/>
      <c r="F303" s="1544"/>
      <c r="G303" s="1562"/>
      <c r="H303" s="1563"/>
      <c r="I303" s="1564"/>
      <c r="J303" s="1559"/>
      <c r="K303" s="1560"/>
      <c r="L303" s="1560"/>
      <c r="M303" s="1560"/>
      <c r="N303" s="1560"/>
      <c r="O303" s="1560"/>
      <c r="P303" s="1561"/>
      <c r="Q303" s="987"/>
      <c r="R303" s="1462"/>
      <c r="S303" s="1478"/>
      <c r="T303" s="1478"/>
      <c r="U303" s="1478"/>
      <c r="V303" s="1462"/>
    </row>
    <row r="304" spans="1:22" ht="30.75" customHeight="1">
      <c r="A304" s="1402"/>
      <c r="B304" s="1402"/>
      <c r="C304" s="1402"/>
      <c r="D304" s="1402"/>
      <c r="E304" s="1402"/>
      <c r="F304" s="1402"/>
      <c r="G304" s="1402"/>
      <c r="H304" s="1402"/>
      <c r="I304" s="1402"/>
      <c r="J304" s="1402"/>
      <c r="K304" s="1402"/>
      <c r="L304" s="1402"/>
      <c r="M304" s="1402"/>
      <c r="N304" s="1402"/>
      <c r="O304" s="1402"/>
      <c r="P304" s="1402"/>
      <c r="Q304" s="1402"/>
      <c r="R304" s="1462"/>
      <c r="S304" s="1478"/>
      <c r="T304" s="1478"/>
      <c r="U304" s="1478"/>
      <c r="V304" s="1462"/>
    </row>
    <row r="305" spans="1:23" s="627" customFormat="1" ht="21" customHeight="1" thickBot="1">
      <c r="A305" s="600">
        <f>IF(A267=0,0,A267+1)</f>
        <v>9</v>
      </c>
      <c r="B305" s="1479" t="s">
        <v>51</v>
      </c>
      <c r="C305" s="1479"/>
      <c r="D305" s="1479"/>
      <c r="E305" s="1479"/>
      <c r="F305" s="1479"/>
      <c r="G305" s="1479"/>
      <c r="H305" s="1479"/>
      <c r="I305" s="1479"/>
      <c r="J305" s="1479"/>
      <c r="K305" s="1479"/>
      <c r="L305" s="1479"/>
      <c r="M305" s="1479"/>
      <c r="N305" s="1479"/>
      <c r="O305" s="1479"/>
      <c r="P305" s="1479"/>
      <c r="Q305" s="987" t="s">
        <v>173</v>
      </c>
      <c r="R305" s="1462"/>
      <c r="S305" s="1478"/>
      <c r="T305" s="1478"/>
      <c r="U305" s="1478"/>
      <c r="V305" s="1462"/>
    </row>
    <row r="306" spans="1:23" s="100" customFormat="1" ht="42.75" customHeight="1">
      <c r="A306" s="1480">
        <v>108</v>
      </c>
      <c r="B306" s="1481" t="e">
        <f>logo</f>
        <v>#REF!</v>
      </c>
      <c r="C306" s="1482"/>
      <c r="D306" s="1485" t="str">
        <f>Master!$E$8</f>
        <v xml:space="preserve">Govt. Sr. Secondary School </v>
      </c>
      <c r="E306" s="1486"/>
      <c r="F306" s="1486"/>
      <c r="G306" s="1486"/>
      <c r="H306" s="1486"/>
      <c r="I306" s="1486"/>
      <c r="J306" s="1486"/>
      <c r="K306" s="1486"/>
      <c r="L306" s="1486"/>
      <c r="M306" s="1486"/>
      <c r="N306" s="1486"/>
      <c r="O306" s="1486"/>
      <c r="P306" s="1487"/>
      <c r="Q306" s="987"/>
      <c r="R306" s="1462"/>
      <c r="S306" s="1478"/>
      <c r="T306" s="1478"/>
      <c r="U306" s="1478"/>
      <c r="V306" s="1462"/>
    </row>
    <row r="307" spans="1:23" s="100" customFormat="1" ht="35.25" customHeight="1" thickBot="1">
      <c r="A307" s="1480"/>
      <c r="B307" s="1483"/>
      <c r="C307" s="1484"/>
      <c r="D307" s="1484" t="str">
        <f>Master!$E$11</f>
        <v>P.S.-Bapini (Jodhpur)</v>
      </c>
      <c r="E307" s="1484"/>
      <c r="F307" s="1484"/>
      <c r="G307" s="1484"/>
      <c r="H307" s="1484"/>
      <c r="I307" s="1484"/>
      <c r="J307" s="1484"/>
      <c r="K307" s="1484"/>
      <c r="L307" s="1484"/>
      <c r="M307" s="1484"/>
      <c r="N307" s="1484"/>
      <c r="O307" s="1484"/>
      <c r="P307" s="1488"/>
      <c r="Q307" s="987"/>
      <c r="R307" s="1462"/>
      <c r="S307" s="1478"/>
      <c r="T307" s="1478"/>
      <c r="U307" s="1478"/>
      <c r="V307" s="1462"/>
    </row>
    <row r="308" spans="1:23" s="515" customFormat="1" ht="39" customHeight="1">
      <c r="A308" s="1480"/>
      <c r="B308" s="601"/>
      <c r="C308" s="1489" t="s">
        <v>167</v>
      </c>
      <c r="D308" s="1490"/>
      <c r="E308" s="1490"/>
      <c r="F308" s="1493" t="s">
        <v>144</v>
      </c>
      <c r="G308" s="1494"/>
      <c r="H308" s="1499">
        <f>IF(OR(A305="",A305=0),0,VLOOKUP($A305,'Result Entry'!$B$9:$K$108,6))</f>
        <v>0</v>
      </c>
      <c r="I308" s="1500"/>
      <c r="J308" s="1503" t="s">
        <v>70</v>
      </c>
      <c r="K308" s="1504"/>
      <c r="L308" s="1504"/>
      <c r="M308" s="1504"/>
      <c r="N308" s="1504"/>
      <c r="O308" s="1505">
        <f>Master!$E$14</f>
        <v>8151106901</v>
      </c>
      <c r="P308" s="1506"/>
      <c r="Q308" s="987"/>
      <c r="R308" s="1462"/>
      <c r="S308" s="1478"/>
      <c r="T308" s="1478"/>
      <c r="U308" s="1478"/>
      <c r="V308" s="1462"/>
    </row>
    <row r="309" spans="1:23" s="515" customFormat="1" ht="39" customHeight="1">
      <c r="A309" s="1480"/>
      <c r="B309" s="602"/>
      <c r="C309" s="1489"/>
      <c r="D309" s="1490"/>
      <c r="E309" s="1490"/>
      <c r="F309" s="1495"/>
      <c r="G309" s="1496"/>
      <c r="H309" s="1499"/>
      <c r="I309" s="1500"/>
      <c r="J309" s="1507" t="s">
        <v>68</v>
      </c>
      <c r="K309" s="1508"/>
      <c r="L309" s="1508"/>
      <c r="M309" s="1508"/>
      <c r="N309" s="1508"/>
      <c r="O309" s="1508"/>
      <c r="P309" s="1509"/>
      <c r="Q309" s="987"/>
      <c r="R309" s="1462"/>
      <c r="S309" s="1478"/>
      <c r="T309" s="1478"/>
      <c r="U309" s="1478"/>
      <c r="V309" s="1462"/>
    </row>
    <row r="310" spans="1:23" s="515" customFormat="1" ht="39" customHeight="1" thickBot="1">
      <c r="A310" s="1480"/>
      <c r="B310" s="602"/>
      <c r="C310" s="1491"/>
      <c r="D310" s="1492"/>
      <c r="E310" s="1492"/>
      <c r="F310" s="1497"/>
      <c r="G310" s="1498"/>
      <c r="H310" s="1501"/>
      <c r="I310" s="1502"/>
      <c r="J310" s="1510" t="str">
        <f>CONCATENATE("Session:-","  ",Master!$E$6)</f>
        <v>Session:-  2022-23</v>
      </c>
      <c r="K310" s="1511"/>
      <c r="L310" s="1511"/>
      <c r="M310" s="1511"/>
      <c r="N310" s="1511"/>
      <c r="O310" s="1511"/>
      <c r="P310" s="1512"/>
      <c r="Q310" s="987"/>
      <c r="R310" s="1462"/>
      <c r="S310" s="1478"/>
      <c r="T310" s="1478"/>
      <c r="U310" s="1478"/>
      <c r="V310" s="1462"/>
      <c r="W310" s="527"/>
    </row>
    <row r="311" spans="1:23" s="515" customFormat="1" ht="39" customHeight="1">
      <c r="A311" s="1480"/>
      <c r="B311" s="623" t="s">
        <v>72</v>
      </c>
      <c r="C311" s="1513" t="s">
        <v>20</v>
      </c>
      <c r="D311" s="1514"/>
      <c r="E311" s="1514"/>
      <c r="F311" s="1514"/>
      <c r="G311" s="1515"/>
      <c r="H311" s="632" t="s">
        <v>166</v>
      </c>
      <c r="I311" s="1516" t="str">
        <f>IF($H308=0,"--",VLOOKUP($A305,'Result Entry'!$B$9:$EW$108,4,0))</f>
        <v>--</v>
      </c>
      <c r="J311" s="1516"/>
      <c r="K311" s="1516"/>
      <c r="L311" s="1516"/>
      <c r="M311" s="1516"/>
      <c r="N311" s="1516"/>
      <c r="O311" s="1516"/>
      <c r="P311" s="1517"/>
      <c r="Q311" s="987"/>
      <c r="R311" s="1462"/>
      <c r="S311" s="1478"/>
      <c r="T311" s="1478"/>
      <c r="U311" s="1478"/>
      <c r="V311" s="1462"/>
    </row>
    <row r="312" spans="1:23" s="515" customFormat="1" ht="39" customHeight="1">
      <c r="A312" s="1480"/>
      <c r="B312" s="623" t="s">
        <v>72</v>
      </c>
      <c r="C312" s="1518" t="s">
        <v>22</v>
      </c>
      <c r="D312" s="1519"/>
      <c r="E312" s="1519"/>
      <c r="F312" s="1519"/>
      <c r="G312" s="1520"/>
      <c r="H312" s="633" t="s">
        <v>166</v>
      </c>
      <c r="I312" s="1521" t="str">
        <f>IF($H308=0,"--",VLOOKUP($A305,'Result Entry'!$B$9:$EW$108,7,0))</f>
        <v>--</v>
      </c>
      <c r="J312" s="1521"/>
      <c r="K312" s="1521"/>
      <c r="L312" s="1521"/>
      <c r="M312" s="1521"/>
      <c r="N312" s="1521"/>
      <c r="O312" s="1521"/>
      <c r="P312" s="1522"/>
      <c r="Q312" s="987"/>
      <c r="R312" s="1462"/>
      <c r="S312" s="1478"/>
      <c r="T312" s="1478"/>
      <c r="U312" s="1478"/>
      <c r="V312" s="1462"/>
    </row>
    <row r="313" spans="1:23" s="515" customFormat="1" ht="39" customHeight="1">
      <c r="A313" s="1480"/>
      <c r="B313" s="623" t="s">
        <v>72</v>
      </c>
      <c r="C313" s="1518" t="s">
        <v>23</v>
      </c>
      <c r="D313" s="1519"/>
      <c r="E313" s="1519"/>
      <c r="F313" s="1519"/>
      <c r="G313" s="1520"/>
      <c r="H313" s="633" t="s">
        <v>166</v>
      </c>
      <c r="I313" s="1521" t="str">
        <f>IF($H308=0,"--",VLOOKUP($A305,'Result Entry'!$B$9:$EW$108,8,0))</f>
        <v>--</v>
      </c>
      <c r="J313" s="1521"/>
      <c r="K313" s="1521"/>
      <c r="L313" s="1521"/>
      <c r="M313" s="1521"/>
      <c r="N313" s="1521"/>
      <c r="O313" s="1521"/>
      <c r="P313" s="1522"/>
      <c r="Q313" s="987"/>
      <c r="R313" s="1462"/>
      <c r="S313" s="1478"/>
      <c r="T313" s="1478"/>
      <c r="U313" s="1478"/>
      <c r="V313" s="1462"/>
    </row>
    <row r="314" spans="1:23" s="515" customFormat="1" ht="39" customHeight="1">
      <c r="A314" s="1480"/>
      <c r="B314" s="623" t="s">
        <v>72</v>
      </c>
      <c r="C314" s="1518" t="s">
        <v>53</v>
      </c>
      <c r="D314" s="1519"/>
      <c r="E314" s="1519"/>
      <c r="F314" s="1519"/>
      <c r="G314" s="1520"/>
      <c r="H314" s="633" t="s">
        <v>166</v>
      </c>
      <c r="I314" s="1521" t="str">
        <f>IF($H308=0,"--",VLOOKUP($A305,'Result Entry'!$B$9:$EW$108,9,0))</f>
        <v>--</v>
      </c>
      <c r="J314" s="1521"/>
      <c r="K314" s="1521"/>
      <c r="L314" s="1521"/>
      <c r="M314" s="1521"/>
      <c r="N314" s="1521"/>
      <c r="O314" s="1521"/>
      <c r="P314" s="1522"/>
      <c r="Q314" s="987"/>
      <c r="R314" s="1462"/>
      <c r="S314" s="1478"/>
      <c r="T314" s="1478"/>
      <c r="U314" s="1478"/>
      <c r="V314" s="1462"/>
    </row>
    <row r="315" spans="1:23" s="515" customFormat="1" ht="39" customHeight="1">
      <c r="A315" s="1480"/>
      <c r="B315" s="623" t="s">
        <v>72</v>
      </c>
      <c r="C315" s="1518" t="s">
        <v>54</v>
      </c>
      <c r="D315" s="1519"/>
      <c r="E315" s="1519"/>
      <c r="F315" s="1519"/>
      <c r="G315" s="1520"/>
      <c r="H315" s="633" t="s">
        <v>166</v>
      </c>
      <c r="I315" s="1643" t="str">
        <f>IF($H308=0,"--",IF('Result Entry'!$J$4=0,'Result Entry'!$G$4,CONCATENATE('Result Entry'!$G$4,'Result Entry'!$J$4)))</f>
        <v>--</v>
      </c>
      <c r="J315" s="1521"/>
      <c r="K315" s="1521"/>
      <c r="L315" s="1521"/>
      <c r="M315" s="1521"/>
      <c r="N315" s="1521"/>
      <c r="O315" s="1521"/>
      <c r="P315" s="1522"/>
      <c r="Q315" s="987"/>
      <c r="R315" s="1462"/>
      <c r="S315" s="1478"/>
      <c r="T315" s="1478"/>
      <c r="U315" s="1478"/>
      <c r="V315" s="1462"/>
    </row>
    <row r="316" spans="1:23" s="515" customFormat="1" ht="39" customHeight="1" thickBot="1">
      <c r="A316" s="1480"/>
      <c r="B316" s="623" t="s">
        <v>72</v>
      </c>
      <c r="C316" s="1644" t="s">
        <v>25</v>
      </c>
      <c r="D316" s="1645"/>
      <c r="E316" s="1645"/>
      <c r="F316" s="1645"/>
      <c r="G316" s="1646"/>
      <c r="H316" s="634" t="s">
        <v>166</v>
      </c>
      <c r="I316" s="1647" t="str">
        <f>IF($H308=0,"--",VLOOKUP($A305,'Result Entry'!$B$9:$EW$108,10,0))</f>
        <v>--</v>
      </c>
      <c r="J316" s="1647"/>
      <c r="K316" s="1647"/>
      <c r="L316" s="1647"/>
      <c r="M316" s="1647"/>
      <c r="N316" s="1647"/>
      <c r="O316" s="1647"/>
      <c r="P316" s="1648"/>
      <c r="Q316" s="987"/>
      <c r="R316" s="1462"/>
      <c r="S316" s="1478"/>
      <c r="T316" s="1478"/>
      <c r="U316" s="1478"/>
      <c r="V316" s="1462"/>
    </row>
    <row r="317" spans="1:23" s="515" customFormat="1" ht="39" customHeight="1">
      <c r="A317" s="1480"/>
      <c r="B317" s="618" t="s">
        <v>72</v>
      </c>
      <c r="C317" s="1649" t="s">
        <v>55</v>
      </c>
      <c r="D317" s="1650"/>
      <c r="E317" s="1653" t="s">
        <v>75</v>
      </c>
      <c r="F317" s="1653" t="s">
        <v>76</v>
      </c>
      <c r="G317" s="1653" t="s">
        <v>208</v>
      </c>
      <c r="H317" s="1655" t="s">
        <v>258</v>
      </c>
      <c r="I317" s="1657" t="s">
        <v>56</v>
      </c>
      <c r="J317" s="1659" t="s">
        <v>209</v>
      </c>
      <c r="K317" s="1660"/>
      <c r="L317" s="1663" t="s">
        <v>89</v>
      </c>
      <c r="M317" s="1663"/>
      <c r="N317" s="1657"/>
      <c r="O317" s="1665" t="s">
        <v>83</v>
      </c>
      <c r="P317" s="1667" t="s">
        <v>182</v>
      </c>
      <c r="Q317" s="987"/>
      <c r="R317" s="1462"/>
      <c r="S317" s="1478"/>
      <c r="T317" s="1478"/>
      <c r="U317" s="1478"/>
      <c r="V317" s="1462"/>
    </row>
    <row r="318" spans="1:23" s="515" customFormat="1" ht="39" customHeight="1">
      <c r="A318" s="1480"/>
      <c r="B318" s="618" t="s">
        <v>72</v>
      </c>
      <c r="C318" s="1651"/>
      <c r="D318" s="1652"/>
      <c r="E318" s="1654"/>
      <c r="F318" s="1654"/>
      <c r="G318" s="1654"/>
      <c r="H318" s="1656"/>
      <c r="I318" s="1658"/>
      <c r="J318" s="1661"/>
      <c r="K318" s="1662"/>
      <c r="L318" s="1664"/>
      <c r="M318" s="1664"/>
      <c r="N318" s="1658"/>
      <c r="O318" s="1666"/>
      <c r="P318" s="1668"/>
      <c r="Q318" s="987"/>
      <c r="R318" s="1462"/>
      <c r="S318" s="1478"/>
      <c r="T318" s="1478"/>
      <c r="U318" s="1478"/>
      <c r="V318" s="1462"/>
    </row>
    <row r="319" spans="1:23" s="515" customFormat="1" ht="39" customHeight="1" thickBot="1">
      <c r="A319" s="1480"/>
      <c r="B319" s="618" t="s">
        <v>72</v>
      </c>
      <c r="C319" s="1670" t="s">
        <v>57</v>
      </c>
      <c r="D319" s="1671"/>
      <c r="E319" s="603">
        <f>'Result Entry'!$L$7</f>
        <v>10</v>
      </c>
      <c r="F319" s="603">
        <f>'Result Entry'!$M$7</f>
        <v>10</v>
      </c>
      <c r="G319" s="603">
        <f>'Result Entry'!$N$7</f>
        <v>10</v>
      </c>
      <c r="H319" s="604">
        <f>SUM(E319:G319)</f>
        <v>30</v>
      </c>
      <c r="I319" s="631">
        <f>'Result Entry'!$P$7</f>
        <v>70</v>
      </c>
      <c r="J319" s="1622">
        <f>SUM(H319,I319)</f>
        <v>100</v>
      </c>
      <c r="K319" s="1624"/>
      <c r="L319" s="1672">
        <f>'Result Entry'!$R$7</f>
        <v>100</v>
      </c>
      <c r="M319" s="1672"/>
      <c r="N319" s="1673"/>
      <c r="O319" s="629">
        <f>SUM(J319,L319)</f>
        <v>200</v>
      </c>
      <c r="P319" s="1669"/>
      <c r="Q319" s="987"/>
      <c r="R319" s="1462"/>
      <c r="S319" s="1478"/>
      <c r="T319" s="1478"/>
      <c r="U319" s="1478"/>
      <c r="V319" s="1462"/>
    </row>
    <row r="320" spans="1:23" s="515" customFormat="1" ht="39" customHeight="1">
      <c r="A320" s="1480"/>
      <c r="B320" s="618" t="s">
        <v>72</v>
      </c>
      <c r="C320" s="1638" t="str">
        <f>'Result Entry'!$L$3</f>
        <v>HINDI</v>
      </c>
      <c r="D320" s="1639"/>
      <c r="E320" s="607" t="str">
        <f>IF(OR($H308="TC",$H308="Nso",$H308=0),"--",VLOOKUP($A305,'Result Entry'!$B$9:$EW$108,11,0))</f>
        <v>--</v>
      </c>
      <c r="F320" s="607" t="str">
        <f>IF(OR($H308="TC",$H308="Nso",$H308=0),"--",VLOOKUP($A305,'Result Entry'!$B$9:$EW$108,12,0))</f>
        <v>--</v>
      </c>
      <c r="G320" s="607" t="str">
        <f>IF(OR($H308="TC",$H308="Nso",$H308=0),"--",VLOOKUP($A305,'Result Entry'!$B$9:$EW$108,13,0))</f>
        <v>--</v>
      </c>
      <c r="H320" s="608">
        <f t="shared" ref="H320:H325" si="24">SUM(E320:G320)</f>
        <v>0</v>
      </c>
      <c r="I320" s="609" t="str">
        <f>IF(OR($H308="TC",$H308="Nso",$H308=0),"--",VLOOKUP($A305,'Result Entry'!$B$9:$EW$108,15,0))</f>
        <v>--</v>
      </c>
      <c r="J320" s="1640">
        <f>SUM(H320,I320)</f>
        <v>0</v>
      </c>
      <c r="K320" s="1641"/>
      <c r="L320" s="1642" t="str">
        <f>IF(OR($H308="TC",$H308="Nso",$H308=0),"--",VLOOKUP($A305,'Result Entry'!$B$9:$EW$108,17,0))</f>
        <v>--</v>
      </c>
      <c r="M320" s="1642"/>
      <c r="N320" s="1586"/>
      <c r="O320" s="610">
        <f>SUM(J320,L320)</f>
        <v>0</v>
      </c>
      <c r="P320" s="611" t="str">
        <f>IF(OR($H308="TC",$H308="Nso",$H308=0),"--",VLOOKUP($A305,'Result Sheet 9'!$B$7:$CD$106,21,0))</f>
        <v>--</v>
      </c>
      <c r="Q320" s="987"/>
      <c r="R320" s="1462"/>
      <c r="S320" s="1478"/>
      <c r="T320" s="1478"/>
      <c r="U320" s="1478"/>
      <c r="V320" s="1462"/>
    </row>
    <row r="321" spans="1:22" s="515" customFormat="1" ht="39" customHeight="1">
      <c r="A321" s="1480"/>
      <c r="B321" s="618" t="s">
        <v>72</v>
      </c>
      <c r="C321" s="1627" t="str">
        <f>'Result Entry'!$X$3</f>
        <v>ENGLISH</v>
      </c>
      <c r="D321" s="1628"/>
      <c r="E321" s="607" t="str">
        <f>IF(OR($H308="TC",$H308="Nso",$H308=0),"--",VLOOKUP($A305,'Result Entry'!$B$9:$EW$108,23,0))</f>
        <v>--</v>
      </c>
      <c r="F321" s="607" t="str">
        <f>IF(OR($H308="TC",$H308="Nso",$H308=0),"--",VLOOKUP($A305,'Result Entry'!$B$9:$EW$108,24,0))</f>
        <v>--</v>
      </c>
      <c r="G321" s="607" t="str">
        <f>IF(OR($H308="TC",$H308="Nso",$H308=0),"--",VLOOKUP($A305,'Result Entry'!$B$9:$EW$108,25,0))</f>
        <v>--</v>
      </c>
      <c r="H321" s="612">
        <f t="shared" si="24"/>
        <v>0</v>
      </c>
      <c r="I321" s="630" t="str">
        <f>IF(OR($H308="TC",$H308="Nso",$H308=0),"--",VLOOKUP($A305,'Result Entry'!$B$9:$EW$108,27,0))</f>
        <v>--</v>
      </c>
      <c r="J321" s="1629">
        <f t="shared" ref="J321:J325" si="25">SUM(H321,I321)</f>
        <v>0</v>
      </c>
      <c r="K321" s="1630"/>
      <c r="L321" s="1631" t="str">
        <f>IF(OR($H308="TC",$H308="Nso",$H308=0),"--",VLOOKUP($A305,'Result Entry'!$B$9:$EW$108,29,0))</f>
        <v>--</v>
      </c>
      <c r="M321" s="1631"/>
      <c r="N321" s="1632"/>
      <c r="O321" s="610">
        <f t="shared" ref="O321:O325" si="26">SUM(J321,L321)</f>
        <v>0</v>
      </c>
      <c r="P321" s="611" t="str">
        <f>IF(OR($H308="TC",$H308="Nso",$H308=0),"--",VLOOKUP($A305,'Result Sheet 9'!$B$7:$CD$106,33,0))</f>
        <v>--</v>
      </c>
      <c r="Q321" s="987"/>
      <c r="R321" s="1462"/>
      <c r="S321" s="1478"/>
      <c r="T321" s="1478"/>
      <c r="U321" s="1478"/>
      <c r="V321" s="1462"/>
    </row>
    <row r="322" spans="1:22" s="515" customFormat="1" ht="39" customHeight="1">
      <c r="A322" s="1480"/>
      <c r="B322" s="618" t="s">
        <v>72</v>
      </c>
      <c r="C322" s="1627" t="str">
        <f>'Result Entry'!$AJ$3</f>
        <v>SANSKRIT</v>
      </c>
      <c r="D322" s="1628"/>
      <c r="E322" s="607" t="str">
        <f>IF(OR($H308="TC",$H308="Nso",$H308=0),"--",VLOOKUP($A305,'Result Entry'!$B$9:$EW$108,35,0))</f>
        <v>--</v>
      </c>
      <c r="F322" s="607" t="str">
        <f>IF(OR($H308="TC",$H308="Nso",$H308=0),"--",VLOOKUP($A305,'Result Entry'!$B$9:$EW$108,36,0))</f>
        <v>--</v>
      </c>
      <c r="G322" s="607" t="str">
        <f>IF(OR($H308="TC",$H308="Nso",$H308=0),"--",VLOOKUP($A305,'Result Entry'!$B$9:$EW$108,37,0))</f>
        <v>--</v>
      </c>
      <c r="H322" s="612">
        <f t="shared" si="24"/>
        <v>0</v>
      </c>
      <c r="I322" s="630" t="str">
        <f>IF(OR($H308="TC",$H308="Nso",$H308=0),"--",VLOOKUP($A305,'Result Entry'!$B$9:$EW$108,39,0))</f>
        <v>--</v>
      </c>
      <c r="J322" s="1629">
        <f t="shared" si="25"/>
        <v>0</v>
      </c>
      <c r="K322" s="1630"/>
      <c r="L322" s="1631" t="str">
        <f>IF(OR($H308="TC",$H308="Nso",$H308=0),"--",VLOOKUP($A305,'Result Entry'!$B$9:$EW$108,41,0))</f>
        <v>--</v>
      </c>
      <c r="M322" s="1631"/>
      <c r="N322" s="1632"/>
      <c r="O322" s="610">
        <f t="shared" si="26"/>
        <v>0</v>
      </c>
      <c r="P322" s="611" t="str">
        <f>IF(OR($H308="TC",$H308="Nso",$H308=0),"--",VLOOKUP($A305,'Result Sheet 9'!$B$7:$CD$106,45,0))</f>
        <v>--</v>
      </c>
      <c r="Q322" s="987"/>
      <c r="R322" s="1462"/>
      <c r="S322" s="1478"/>
      <c r="T322" s="1478"/>
      <c r="U322" s="1478"/>
      <c r="V322" s="1462"/>
    </row>
    <row r="323" spans="1:22" s="515" customFormat="1" ht="39" customHeight="1">
      <c r="A323" s="1480"/>
      <c r="B323" s="618" t="s">
        <v>72</v>
      </c>
      <c r="C323" s="1627" t="str">
        <f>'Result Entry'!$AV$3</f>
        <v>SCIENCE</v>
      </c>
      <c r="D323" s="1628"/>
      <c r="E323" s="607" t="str">
        <f>IF(OR($H308="TC",$H308="Nso",$H308=0),"--",VLOOKUP($A305,'Result Entry'!$B$9:$EW$108,47,0))</f>
        <v>--</v>
      </c>
      <c r="F323" s="607" t="str">
        <f>IF(OR($H308="TC",$H308="Nso",$H308=0),"--",VLOOKUP($A305,'Result Entry'!$B$9:$EW$108,48,0))</f>
        <v>--</v>
      </c>
      <c r="G323" s="607" t="str">
        <f>IF(OR($H308="TC",$H308="Nso",$H308=0),"--",VLOOKUP($A305,'Result Entry'!$B$9:$EW$108,49,0))</f>
        <v>--</v>
      </c>
      <c r="H323" s="612">
        <f t="shared" si="24"/>
        <v>0</v>
      </c>
      <c r="I323" s="630" t="str">
        <f>IF(OR($H308="TC",$H308="Nso",$H308=0),"--",VLOOKUP($A305,'Result Entry'!$B$9:$EW$108,51,0))</f>
        <v>--</v>
      </c>
      <c r="J323" s="1629">
        <f t="shared" si="25"/>
        <v>0</v>
      </c>
      <c r="K323" s="1630"/>
      <c r="L323" s="1631" t="str">
        <f>IF(OR($H308="TC",$H308="Nso",$H308=0),"--",VLOOKUP($A305,'Result Entry'!$B$9:$EW$108,53,0))</f>
        <v>--</v>
      </c>
      <c r="M323" s="1631"/>
      <c r="N323" s="1632"/>
      <c r="O323" s="610">
        <f t="shared" si="26"/>
        <v>0</v>
      </c>
      <c r="P323" s="611" t="str">
        <f>IF(OR($H308="TC",$H308="Nso",$H308=0),"--",VLOOKUP($A305,'Result Sheet 9'!$B$7:$CD$106,57,0))</f>
        <v>--</v>
      </c>
      <c r="Q323" s="987"/>
      <c r="R323" s="1462"/>
      <c r="S323" s="1478"/>
      <c r="T323" s="1478"/>
      <c r="U323" s="1478"/>
      <c r="V323" s="1462"/>
    </row>
    <row r="324" spans="1:22" s="515" customFormat="1" ht="39" customHeight="1">
      <c r="A324" s="1480"/>
      <c r="B324" s="618" t="s">
        <v>72</v>
      </c>
      <c r="C324" s="1627" t="str">
        <f>'Result Entry'!$BH$3</f>
        <v>MATHEMATICS</v>
      </c>
      <c r="D324" s="1628"/>
      <c r="E324" s="607" t="str">
        <f>IF(OR($H308="TC",$H308="Nso",$H308=0),"--",VLOOKUP($A305,'Result Entry'!$B$9:$EW$108,59,0))</f>
        <v>--</v>
      </c>
      <c r="F324" s="607" t="str">
        <f>IF(OR($H308="TC",$H308="Nso",$H308=0),"--",VLOOKUP($A305,'Result Entry'!$B$9:$EW$108,60,0))</f>
        <v>--</v>
      </c>
      <c r="G324" s="607" t="str">
        <f>IF(OR($H308="TC",$H308="Nso",$H308=0),"--",VLOOKUP($A305,'Result Entry'!$B$9:$EW$108,61,0))</f>
        <v>--</v>
      </c>
      <c r="H324" s="612">
        <f t="shared" si="24"/>
        <v>0</v>
      </c>
      <c r="I324" s="630" t="str">
        <f>IF(OR($H308="TC",$H308="Nso",$H308=0),"--",VLOOKUP($A305,'Result Entry'!$B$9:$EW$108,63,0))</f>
        <v>--</v>
      </c>
      <c r="J324" s="1629">
        <f t="shared" si="25"/>
        <v>0</v>
      </c>
      <c r="K324" s="1630"/>
      <c r="L324" s="1631" t="str">
        <f>IF(OR($H308="TC",$H308="Nso",$H308=0),"--",VLOOKUP($A305,'Result Entry'!$B$9:$EW$108,65,0))</f>
        <v>--</v>
      </c>
      <c r="M324" s="1631"/>
      <c r="N324" s="1632"/>
      <c r="O324" s="610">
        <f t="shared" si="26"/>
        <v>0</v>
      </c>
      <c r="P324" s="611" t="str">
        <f>IF(OR($H308="TC",$H308="Nso",$H308=0),"--",VLOOKUP($A305,'Result Sheet 9'!$B$7:$CD$106,69,0))</f>
        <v>--</v>
      </c>
      <c r="Q324" s="987"/>
      <c r="R324" s="1462"/>
      <c r="S324" s="1478"/>
      <c r="T324" s="1478"/>
      <c r="U324" s="1478"/>
      <c r="V324" s="1462"/>
    </row>
    <row r="325" spans="1:22" s="515" customFormat="1" ht="39" customHeight="1" thickBot="1">
      <c r="A325" s="1480"/>
      <c r="B325" s="618" t="s">
        <v>72</v>
      </c>
      <c r="C325" s="1633" t="str">
        <f>'Result Entry'!$BT$3</f>
        <v>SOCIAL SCIENCE</v>
      </c>
      <c r="D325" s="1634"/>
      <c r="E325" s="607" t="str">
        <f>IF(OR($H308="TC",$H308="Nso",$H308=0),"--",VLOOKUP($A305,'Result Entry'!$B$9:$EW$108,71,0))</f>
        <v>--</v>
      </c>
      <c r="F325" s="607" t="str">
        <f>IF(OR($H308="TC",$H308="Nso",$H308=0),"--",VLOOKUP($A305,'Result Entry'!$B$9:$EW$108,72,0))</f>
        <v>--</v>
      </c>
      <c r="G325" s="607" t="str">
        <f>IF(OR($H308="TC",$H308="Nso",$H308=0),"--",VLOOKUP($A305,'Result Entry'!$B$9:$EW$108,73,0))</f>
        <v>--</v>
      </c>
      <c r="H325" s="614">
        <f t="shared" si="24"/>
        <v>0</v>
      </c>
      <c r="I325" s="628" t="str">
        <f>IF(OR($H308="TC",$H308="Nso",$H308=0),"--",VLOOKUP($A305,'Result Entry'!$B$9:$EW$108,75,0))</f>
        <v>--</v>
      </c>
      <c r="J325" s="1635">
        <f t="shared" si="25"/>
        <v>0</v>
      </c>
      <c r="K325" s="1636"/>
      <c r="L325" s="1637" t="str">
        <f>IF(OR($H308="TC",$H308="Nso",$H308=0),"--",VLOOKUP($A305,'Result Entry'!$B$9:$EW$108,77,0))</f>
        <v>--</v>
      </c>
      <c r="M325" s="1637"/>
      <c r="N325" s="1599"/>
      <c r="O325" s="610">
        <f t="shared" si="26"/>
        <v>0</v>
      </c>
      <c r="P325" s="611" t="str">
        <f>IF(OR($H308="TC",$H308="Nso",$H308=0),"--",VLOOKUP($A305,'Result Sheet 9'!$B$7:$CD$106,81,0))</f>
        <v>--</v>
      </c>
      <c r="Q325" s="987"/>
      <c r="R325" s="1462"/>
      <c r="S325" s="1478"/>
      <c r="T325" s="1478"/>
      <c r="U325" s="1478"/>
      <c r="V325" s="1462"/>
    </row>
    <row r="326" spans="1:22" s="515" customFormat="1" ht="39" customHeight="1">
      <c r="A326" s="1480"/>
      <c r="B326" s="618" t="s">
        <v>72</v>
      </c>
      <c r="C326" s="1606" t="s">
        <v>84</v>
      </c>
      <c r="D326" s="1607"/>
      <c r="E326" s="1610" t="s">
        <v>58</v>
      </c>
      <c r="F326" s="1611"/>
      <c r="G326" s="1610" t="s">
        <v>227</v>
      </c>
      <c r="H326" s="1612"/>
      <c r="I326" s="1613" t="s">
        <v>43</v>
      </c>
      <c r="J326" s="1614"/>
      <c r="K326" s="1615" t="s">
        <v>101</v>
      </c>
      <c r="L326" s="1612"/>
      <c r="M326" s="1611"/>
      <c r="N326" s="1610" t="s">
        <v>41</v>
      </c>
      <c r="O326" s="1611"/>
      <c r="P326" s="625" t="s">
        <v>45</v>
      </c>
      <c r="Q326" s="987"/>
      <c r="R326" s="1462"/>
      <c r="S326" s="1478"/>
      <c r="T326" s="1478"/>
      <c r="U326" s="1478"/>
      <c r="V326" s="1462"/>
    </row>
    <row r="327" spans="1:22" s="515" customFormat="1" ht="39" customHeight="1" thickBot="1">
      <c r="A327" s="1480"/>
      <c r="B327" s="618" t="s">
        <v>72</v>
      </c>
      <c r="C327" s="1608"/>
      <c r="D327" s="1609"/>
      <c r="E327" s="1616" t="str">
        <f>IF(OR($H308="TC",$H308="Nso",$H308=0),"--",VLOOKUP($A305,'Result Entry'!$B$9:$EW$108,144,0))</f>
        <v>--</v>
      </c>
      <c r="F327" s="1617"/>
      <c r="G327" s="1618" t="str">
        <f>IF(OR($H308="TC",$H308="Nso",$H308=0),"--",VLOOKUP($A305,'Result Entry'!$B$9:$EW$108,145,0))</f>
        <v>--</v>
      </c>
      <c r="H327" s="1619"/>
      <c r="I327" s="1620" t="str">
        <f>IF(OR($H308="TC",$H308="Nso",$H308=0),"--",VLOOKUP($A305,'Result Entry'!$B$9:$EW$108,146,0))</f>
        <v>--</v>
      </c>
      <c r="J327" s="1621"/>
      <c r="K327" s="1622" t="str">
        <f>IF(OR($H308="TC",$H308="Nso",$H308=0),"--",VLOOKUP($A305,'Result Entry'!$B$9:$EW$108,147,0))</f>
        <v>--</v>
      </c>
      <c r="L327" s="1623"/>
      <c r="M327" s="1624"/>
      <c r="N327" s="1625" t="str">
        <f>IF($H308=0,"--",VLOOKUP($A305,'Result Entry'!$B$9:$EW$108,148,0))</f>
        <v>--</v>
      </c>
      <c r="O327" s="1626"/>
      <c r="P327" s="616" t="str">
        <f>IF(OR($H308="TC",$H308="Nso",$H308=0),"--",VLOOKUP($A305,'Result Entry'!$B$9:$EW$108,150,0))</f>
        <v>--</v>
      </c>
      <c r="Q327" s="987"/>
      <c r="R327" s="1462"/>
      <c r="S327" s="1478"/>
      <c r="T327" s="1478"/>
      <c r="U327" s="1478"/>
      <c r="V327" s="1462"/>
    </row>
    <row r="328" spans="1:22" s="515" customFormat="1" ht="39" customHeight="1">
      <c r="A328" s="1480"/>
      <c r="B328" s="618" t="s">
        <v>72</v>
      </c>
      <c r="C328" s="1580" t="s">
        <v>60</v>
      </c>
      <c r="D328" s="1581"/>
      <c r="E328" s="1581"/>
      <c r="F328" s="1581"/>
      <c r="G328" s="1581"/>
      <c r="H328" s="1581"/>
      <c r="I328" s="1582"/>
      <c r="J328" s="1583" t="s">
        <v>61</v>
      </c>
      <c r="K328" s="1584"/>
      <c r="L328" s="1584"/>
      <c r="M328" s="1585" t="str">
        <f>IF(OR($H308="TC",$H308="Nso",$H308=0),"--",VLOOKUP($A305,'Result Entry'!$B$9:$EW$108,141,0))</f>
        <v>--</v>
      </c>
      <c r="N328" s="1586"/>
      <c r="O328" s="1587" t="s">
        <v>112</v>
      </c>
      <c r="P328" s="1588"/>
      <c r="Q328" s="987"/>
      <c r="R328" s="1462"/>
      <c r="S328" s="1478"/>
      <c r="T328" s="1478"/>
      <c r="U328" s="1478"/>
      <c r="V328" s="1462"/>
    </row>
    <row r="329" spans="1:22" s="515" customFormat="1" ht="39" customHeight="1" thickBot="1">
      <c r="A329" s="1480"/>
      <c r="B329" s="618" t="s">
        <v>72</v>
      </c>
      <c r="C329" s="1589" t="s">
        <v>170</v>
      </c>
      <c r="D329" s="1590"/>
      <c r="E329" s="1590"/>
      <c r="F329" s="1591"/>
      <c r="G329" s="1595" t="s">
        <v>174</v>
      </c>
      <c r="H329" s="1595"/>
      <c r="I329" s="617" t="s">
        <v>49</v>
      </c>
      <c r="J329" s="1596" t="s">
        <v>62</v>
      </c>
      <c r="K329" s="1597"/>
      <c r="L329" s="1597"/>
      <c r="M329" s="1598" t="str">
        <f>IF(OR($H308="TC",$H308="Nso",$H308=0),"--",VLOOKUP($A305,'Result Entry'!$B$9:$EW$108,142,0))</f>
        <v>--</v>
      </c>
      <c r="N329" s="1599"/>
      <c r="O329" s="1600" t="str">
        <f>IF(OR($H308="TC",$H308="Nso",$H308=0),"--",VLOOKUP($A305,'Result Entry'!$B$9:$EW$108,143,0))</f>
        <v>--</v>
      </c>
      <c r="P329" s="1601"/>
      <c r="Q329" s="987"/>
      <c r="R329" s="1462"/>
      <c r="S329" s="1478"/>
      <c r="T329" s="1478"/>
      <c r="U329" s="1478"/>
      <c r="V329" s="1462"/>
    </row>
    <row r="330" spans="1:22" s="515" customFormat="1" ht="39" customHeight="1">
      <c r="A330" s="1480"/>
      <c r="B330" s="618" t="s">
        <v>72</v>
      </c>
      <c r="C330" s="1592"/>
      <c r="D330" s="1593"/>
      <c r="E330" s="1593"/>
      <c r="F330" s="1594"/>
      <c r="G330" s="1595"/>
      <c r="H330" s="1595"/>
      <c r="I330" s="626" t="s">
        <v>235</v>
      </c>
      <c r="J330" s="1602" t="s">
        <v>63</v>
      </c>
      <c r="K330" s="1603"/>
      <c r="L330" s="1603"/>
      <c r="M330" s="1604" t="str">
        <f>IF($H308=0,"--",VLOOKUP($A305,'Result Entry'!$B$9:$EW$108,152,0))</f>
        <v>--</v>
      </c>
      <c r="N330" s="1604"/>
      <c r="O330" s="1604"/>
      <c r="P330" s="1605"/>
      <c r="Q330" s="987"/>
      <c r="R330" s="1462"/>
      <c r="S330" s="1478"/>
      <c r="T330" s="1478"/>
      <c r="U330" s="1478"/>
      <c r="V330" s="1462"/>
    </row>
    <row r="331" spans="1:22" s="519" customFormat="1" ht="39" customHeight="1">
      <c r="A331" s="1480"/>
      <c r="B331" s="618" t="s">
        <v>72</v>
      </c>
      <c r="C331" s="1565" t="str">
        <f>'Result Entry'!$CF$3</f>
        <v>Fou. Of Info. Tech.</v>
      </c>
      <c r="D331" s="1566"/>
      <c r="E331" s="1566"/>
      <c r="F331" s="1567"/>
      <c r="G331" s="1568" t="str">
        <f>IF(OR($H308="TC",$H308="Nso",$H308=0),"--",VLOOKUP($A305,'Result Entry'!$B$9:$FZ$108,169,0))</f>
        <v>--</v>
      </c>
      <c r="H331" s="1568"/>
      <c r="I331" s="619" t="str">
        <f>IF(OR($H308="TC",$H308="Nso",$H308=0),"--",VLOOKUP($A305,'Result Entry'!$B$9:$FZ$108,95,0))</f>
        <v>--</v>
      </c>
      <c r="J331" s="1569" t="s">
        <v>74</v>
      </c>
      <c r="K331" s="1570"/>
      <c r="L331" s="1570"/>
      <c r="M331" s="1571" t="str">
        <f>IF($H308=0,"--",Master!$E$20)</f>
        <v>--</v>
      </c>
      <c r="N331" s="1572"/>
      <c r="O331" s="1572"/>
      <c r="P331" s="1573"/>
      <c r="Q331" s="987"/>
      <c r="R331" s="1462"/>
      <c r="S331" s="1478"/>
      <c r="T331" s="1478"/>
      <c r="U331" s="1478"/>
      <c r="V331" s="1462"/>
    </row>
    <row r="332" spans="1:22" s="519" customFormat="1" ht="39" customHeight="1">
      <c r="A332" s="1480"/>
      <c r="B332" s="618" t="s">
        <v>72</v>
      </c>
      <c r="C332" s="1523" t="str">
        <f>'Result Entry'!$CS$3</f>
        <v>Health &amp; Phy. Edu.</v>
      </c>
      <c r="D332" s="1524"/>
      <c r="E332" s="1524"/>
      <c r="F332" s="1525"/>
      <c r="G332" s="1526" t="str">
        <f>IF(OR($H308="TC",$H308="Nso",$H308=0),"--",VLOOKUP($A305,'Result Entry'!$B$9:$FZ$108,173,0))</f>
        <v>--</v>
      </c>
      <c r="H332" s="1525"/>
      <c r="I332" s="619" t="str">
        <f>IF(OR($H308="TC",$H308="Nso",$H308=0),"--",VLOOKUP($A305,'Result Entry'!$B$9:$FZ$108,118,0))</f>
        <v>--</v>
      </c>
      <c r="J332" s="1574"/>
      <c r="K332" s="1575"/>
      <c r="L332" s="1575"/>
      <c r="M332" s="1575"/>
      <c r="N332" s="1575"/>
      <c r="O332" s="1575"/>
      <c r="P332" s="1576"/>
      <c r="Q332" s="987"/>
      <c r="R332" s="1462"/>
      <c r="S332" s="1478"/>
      <c r="T332" s="1478"/>
      <c r="U332" s="1478"/>
      <c r="V332" s="1462"/>
    </row>
    <row r="333" spans="1:22" s="519" customFormat="1" ht="39" customHeight="1">
      <c r="A333" s="1480"/>
      <c r="B333" s="618" t="s">
        <v>72</v>
      </c>
      <c r="C333" s="1523" t="str">
        <f>'Result Entry'!$DP$3</f>
        <v>S.U.P.W.</v>
      </c>
      <c r="D333" s="1524"/>
      <c r="E333" s="1524"/>
      <c r="F333" s="1525"/>
      <c r="G333" s="1526" t="str">
        <f>IF(OR($H308="TC",$H308="Nso",$H308=0),"--",VLOOKUP($A305,'Result Entry'!$B$9:$FZ$108,177,0))</f>
        <v>--</v>
      </c>
      <c r="H333" s="1525"/>
      <c r="I333" s="619" t="str">
        <f>IF(OR($H308="TC",$H308="Nso",$H308=0),"--",VLOOKUP($A305,'Result Entry'!$B$9:$FZ$108,124,0))</f>
        <v>--</v>
      </c>
      <c r="J333" s="1577"/>
      <c r="K333" s="1578"/>
      <c r="L333" s="1578"/>
      <c r="M333" s="1578"/>
      <c r="N333" s="1578"/>
      <c r="O333" s="1578"/>
      <c r="P333" s="1579"/>
      <c r="Q333" s="987"/>
      <c r="R333" s="1462"/>
      <c r="S333" s="1478"/>
      <c r="T333" s="1478"/>
      <c r="U333" s="1478"/>
      <c r="V333" s="1462"/>
    </row>
    <row r="334" spans="1:22" s="519" customFormat="1" ht="39" customHeight="1">
      <c r="A334" s="1480"/>
      <c r="B334" s="618" t="s">
        <v>72</v>
      </c>
      <c r="C334" s="1523" t="str">
        <f>'Result Entry'!$DV$3</f>
        <v>Art Education</v>
      </c>
      <c r="D334" s="1524"/>
      <c r="E334" s="1524"/>
      <c r="F334" s="1525"/>
      <c r="G334" s="1526" t="str">
        <f>IF(OR($H308="TC",$H308="Nso",$H308=0),"--",VLOOKUP($A305,'Result Entry'!$B$9:$FZ$108,181,0))</f>
        <v>--</v>
      </c>
      <c r="H334" s="1525"/>
      <c r="I334" s="619" t="str">
        <f>IF(OR($H308="TC",$H308="Nso",$H308=0),"--",VLOOKUP($A305,'Result Entry'!$B$9:$FZ$108,130,0))</f>
        <v>--</v>
      </c>
      <c r="J334" s="1527" t="s">
        <v>228</v>
      </c>
      <c r="K334" s="1528"/>
      <c r="L334" s="1528"/>
      <c r="M334" s="1529"/>
      <c r="N334" s="1529"/>
      <c r="O334" s="1529"/>
      <c r="P334" s="1530"/>
      <c r="Q334" s="987"/>
      <c r="R334" s="1462"/>
      <c r="S334" s="1478"/>
      <c r="T334" s="1478"/>
      <c r="U334" s="1478"/>
      <c r="V334" s="1462"/>
    </row>
    <row r="335" spans="1:22" s="519" customFormat="1" ht="39" customHeight="1" thickBot="1">
      <c r="A335" s="1480"/>
      <c r="B335" s="618" t="s">
        <v>72</v>
      </c>
      <c r="C335" s="1531" t="str">
        <f>'Result Entry'!$EB$3</f>
        <v>H &amp; C RAJ</v>
      </c>
      <c r="D335" s="1532"/>
      <c r="E335" s="1532"/>
      <c r="F335" s="1533"/>
      <c r="G335" s="1534" t="str">
        <f>IF(OR($H308="TC",$H308="Nso",$H308=0),"--",VLOOKUP($A305,'Result Entry'!$B$9:$GY$108,185,0))</f>
        <v>--</v>
      </c>
      <c r="H335" s="1535"/>
      <c r="I335" s="620" t="str">
        <f>IF(OR($H308="TC",$H308="Nso",$H308=0),"--",VLOOKUP($A305,'Result Entry'!$B$9:$GAY$108,140,0))</f>
        <v>--</v>
      </c>
      <c r="J335" s="1527" t="s">
        <v>229</v>
      </c>
      <c r="K335" s="1528"/>
      <c r="L335" s="1528"/>
      <c r="M335" s="1529"/>
      <c r="N335" s="1529"/>
      <c r="O335" s="1529"/>
      <c r="P335" s="1530"/>
      <c r="Q335" s="987"/>
      <c r="R335" s="1462"/>
      <c r="S335" s="1478"/>
      <c r="T335" s="1478"/>
      <c r="U335" s="1478"/>
      <c r="V335" s="1462"/>
    </row>
    <row r="336" spans="1:22" s="515" customFormat="1" ht="39" customHeight="1">
      <c r="A336" s="1480"/>
      <c r="B336" s="623" t="s">
        <v>72</v>
      </c>
      <c r="C336" s="1536" t="s">
        <v>180</v>
      </c>
      <c r="D336" s="1537"/>
      <c r="E336" s="1537"/>
      <c r="F336" s="1538"/>
      <c r="G336" s="1545" t="s">
        <v>181</v>
      </c>
      <c r="H336" s="1546"/>
      <c r="I336" s="621" t="s">
        <v>31</v>
      </c>
      <c r="J336" s="1547" t="s">
        <v>230</v>
      </c>
      <c r="K336" s="1528"/>
      <c r="L336" s="1528"/>
      <c r="M336" s="1529"/>
      <c r="N336" s="1529"/>
      <c r="O336" s="1529"/>
      <c r="P336" s="1530"/>
      <c r="Q336" s="987"/>
      <c r="R336" s="1462"/>
      <c r="S336" s="1478"/>
      <c r="T336" s="1478"/>
      <c r="U336" s="1478"/>
      <c r="V336" s="1462"/>
    </row>
    <row r="337" spans="1:23" s="515" customFormat="1" ht="39" customHeight="1">
      <c r="A337" s="1480"/>
      <c r="B337" s="623" t="s">
        <v>72</v>
      </c>
      <c r="C337" s="1539"/>
      <c r="D337" s="1540"/>
      <c r="E337" s="1540"/>
      <c r="F337" s="1541"/>
      <c r="G337" s="1548" t="s">
        <v>231</v>
      </c>
      <c r="H337" s="1549"/>
      <c r="I337" s="622" t="s">
        <v>64</v>
      </c>
      <c r="J337" s="1550" t="s">
        <v>69</v>
      </c>
      <c r="K337" s="1551"/>
      <c r="L337" s="1551"/>
      <c r="M337" s="1551"/>
      <c r="N337" s="1551"/>
      <c r="O337" s="1551"/>
      <c r="P337" s="1552"/>
      <c r="Q337" s="987"/>
      <c r="R337" s="1462"/>
      <c r="S337" s="1478"/>
      <c r="T337" s="1478"/>
      <c r="U337" s="1478"/>
      <c r="V337" s="1462"/>
    </row>
    <row r="338" spans="1:23" s="515" customFormat="1" ht="39" customHeight="1">
      <c r="A338" s="1480"/>
      <c r="B338" s="623" t="s">
        <v>72</v>
      </c>
      <c r="C338" s="1539"/>
      <c r="D338" s="1540"/>
      <c r="E338" s="1540"/>
      <c r="F338" s="1541"/>
      <c r="G338" s="1548" t="s">
        <v>232</v>
      </c>
      <c r="H338" s="1549"/>
      <c r="I338" s="622" t="s">
        <v>65</v>
      </c>
      <c r="J338" s="1553"/>
      <c r="K338" s="1554"/>
      <c r="L338" s="1554"/>
      <c r="M338" s="1554"/>
      <c r="N338" s="1554"/>
      <c r="O338" s="1554"/>
      <c r="P338" s="1555"/>
      <c r="Q338" s="987"/>
      <c r="R338" s="1462"/>
      <c r="S338" s="1478"/>
      <c r="T338" s="1478"/>
      <c r="U338" s="1478"/>
      <c r="V338" s="1462"/>
    </row>
    <row r="339" spans="1:23" s="515" customFormat="1" ht="39" customHeight="1">
      <c r="A339" s="1480"/>
      <c r="B339" s="623" t="s">
        <v>72</v>
      </c>
      <c r="C339" s="1539"/>
      <c r="D339" s="1540"/>
      <c r="E339" s="1540"/>
      <c r="F339" s="1541"/>
      <c r="G339" s="1548" t="s">
        <v>233</v>
      </c>
      <c r="H339" s="1549"/>
      <c r="I339" s="622" t="s">
        <v>67</v>
      </c>
      <c r="J339" s="1553"/>
      <c r="K339" s="1554"/>
      <c r="L339" s="1554"/>
      <c r="M339" s="1554"/>
      <c r="N339" s="1554"/>
      <c r="O339" s="1554"/>
      <c r="P339" s="1555"/>
      <c r="Q339" s="987"/>
      <c r="R339" s="1462"/>
      <c r="S339" s="1478"/>
      <c r="T339" s="1478"/>
      <c r="U339" s="1478"/>
      <c r="V339" s="1462"/>
    </row>
    <row r="340" spans="1:23" s="515" customFormat="1" ht="39" customHeight="1">
      <c r="A340" s="1480"/>
      <c r="B340" s="623" t="s">
        <v>72</v>
      </c>
      <c r="C340" s="1539"/>
      <c r="D340" s="1540"/>
      <c r="E340" s="1540"/>
      <c r="F340" s="1541"/>
      <c r="G340" s="1548" t="s">
        <v>234</v>
      </c>
      <c r="H340" s="1549"/>
      <c r="I340" s="622" t="s">
        <v>66</v>
      </c>
      <c r="J340" s="1556" t="s">
        <v>85</v>
      </c>
      <c r="K340" s="1557"/>
      <c r="L340" s="1557"/>
      <c r="M340" s="1557"/>
      <c r="N340" s="1557"/>
      <c r="O340" s="1557"/>
      <c r="P340" s="1558"/>
      <c r="Q340" s="987"/>
      <c r="R340" s="1462"/>
      <c r="S340" s="1478"/>
      <c r="T340" s="1478"/>
      <c r="U340" s="1478"/>
      <c r="V340" s="1462"/>
    </row>
    <row r="341" spans="1:23" s="515" customFormat="1" ht="39" customHeight="1" thickBot="1">
      <c r="A341" s="1480"/>
      <c r="B341" s="624" t="s">
        <v>72</v>
      </c>
      <c r="C341" s="1542"/>
      <c r="D341" s="1543"/>
      <c r="E341" s="1543"/>
      <c r="F341" s="1544"/>
      <c r="G341" s="1562"/>
      <c r="H341" s="1563"/>
      <c r="I341" s="1564"/>
      <c r="J341" s="1559"/>
      <c r="K341" s="1560"/>
      <c r="L341" s="1560"/>
      <c r="M341" s="1560"/>
      <c r="N341" s="1560"/>
      <c r="O341" s="1560"/>
      <c r="P341" s="1561"/>
      <c r="Q341" s="987"/>
      <c r="R341" s="1462"/>
      <c r="S341" s="1478"/>
      <c r="T341" s="1478"/>
      <c r="U341" s="1478"/>
      <c r="V341" s="1462"/>
    </row>
    <row r="342" spans="1:23" ht="30.75" customHeight="1">
      <c r="A342" s="1402"/>
      <c r="B342" s="1402"/>
      <c r="C342" s="1402"/>
      <c r="D342" s="1402"/>
      <c r="E342" s="1402"/>
      <c r="F342" s="1402"/>
      <c r="G342" s="1402"/>
      <c r="H342" s="1402"/>
      <c r="I342" s="1402"/>
      <c r="J342" s="1402"/>
      <c r="K342" s="1402"/>
      <c r="L342" s="1402"/>
      <c r="M342" s="1402"/>
      <c r="N342" s="1402"/>
      <c r="O342" s="1402"/>
      <c r="P342" s="1402"/>
      <c r="Q342" s="1402"/>
      <c r="R342" s="1462"/>
      <c r="S342" s="1478"/>
      <c r="T342" s="1478"/>
      <c r="U342" s="1478"/>
      <c r="V342" s="1462"/>
    </row>
    <row r="343" spans="1:23" s="627" customFormat="1" ht="21" customHeight="1" thickBot="1">
      <c r="A343" s="600">
        <f>IF(A305=0,0,A305+1)</f>
        <v>10</v>
      </c>
      <c r="B343" s="1479" t="s">
        <v>51</v>
      </c>
      <c r="C343" s="1479"/>
      <c r="D343" s="1479"/>
      <c r="E343" s="1479"/>
      <c r="F343" s="1479"/>
      <c r="G343" s="1479"/>
      <c r="H343" s="1479"/>
      <c r="I343" s="1479"/>
      <c r="J343" s="1479"/>
      <c r="K343" s="1479"/>
      <c r="L343" s="1479"/>
      <c r="M343" s="1479"/>
      <c r="N343" s="1479"/>
      <c r="O343" s="1479"/>
      <c r="P343" s="1479"/>
      <c r="Q343" s="987" t="s">
        <v>173</v>
      </c>
      <c r="R343" s="1462"/>
      <c r="S343" s="1478"/>
      <c r="T343" s="1478"/>
      <c r="U343" s="1478"/>
      <c r="V343" s="1462"/>
    </row>
    <row r="344" spans="1:23" s="100" customFormat="1" ht="42.75" customHeight="1">
      <c r="A344" s="1480">
        <v>108</v>
      </c>
      <c r="B344" s="1481" t="e">
        <f>logo</f>
        <v>#REF!</v>
      </c>
      <c r="C344" s="1482"/>
      <c r="D344" s="1485" t="str">
        <f>Master!$E$8</f>
        <v xml:space="preserve">Govt. Sr. Secondary School </v>
      </c>
      <c r="E344" s="1486"/>
      <c r="F344" s="1486"/>
      <c r="G344" s="1486"/>
      <c r="H344" s="1486"/>
      <c r="I344" s="1486"/>
      <c r="J344" s="1486"/>
      <c r="K344" s="1486"/>
      <c r="L344" s="1486"/>
      <c r="M344" s="1486"/>
      <c r="N344" s="1486"/>
      <c r="O344" s="1486"/>
      <c r="P344" s="1487"/>
      <c r="Q344" s="987"/>
      <c r="R344" s="1462"/>
      <c r="S344" s="1478"/>
      <c r="T344" s="1478"/>
      <c r="U344" s="1478"/>
      <c r="V344" s="1462"/>
    </row>
    <row r="345" spans="1:23" s="100" customFormat="1" ht="35.25" customHeight="1" thickBot="1">
      <c r="A345" s="1480"/>
      <c r="B345" s="1483"/>
      <c r="C345" s="1484"/>
      <c r="D345" s="1484" t="str">
        <f>Master!$E$11</f>
        <v>P.S.-Bapini (Jodhpur)</v>
      </c>
      <c r="E345" s="1484"/>
      <c r="F345" s="1484"/>
      <c r="G345" s="1484"/>
      <c r="H345" s="1484"/>
      <c r="I345" s="1484"/>
      <c r="J345" s="1484"/>
      <c r="K345" s="1484"/>
      <c r="L345" s="1484"/>
      <c r="M345" s="1484"/>
      <c r="N345" s="1484"/>
      <c r="O345" s="1484"/>
      <c r="P345" s="1488"/>
      <c r="Q345" s="987"/>
      <c r="R345" s="1462"/>
      <c r="S345" s="1478"/>
      <c r="T345" s="1478"/>
      <c r="U345" s="1478"/>
      <c r="V345" s="1462"/>
    </row>
    <row r="346" spans="1:23" s="515" customFormat="1" ht="39" customHeight="1">
      <c r="A346" s="1480"/>
      <c r="B346" s="601"/>
      <c r="C346" s="1489" t="s">
        <v>167</v>
      </c>
      <c r="D346" s="1490"/>
      <c r="E346" s="1490"/>
      <c r="F346" s="1493" t="s">
        <v>144</v>
      </c>
      <c r="G346" s="1494"/>
      <c r="H346" s="1499">
        <f>IF(OR(A343="",A343=0),0,VLOOKUP($A343,'Result Entry'!$B$9:$K$108,6))</f>
        <v>0</v>
      </c>
      <c r="I346" s="1500"/>
      <c r="J346" s="1503" t="s">
        <v>70</v>
      </c>
      <c r="K346" s="1504"/>
      <c r="L346" s="1504"/>
      <c r="M346" s="1504"/>
      <c r="N346" s="1504"/>
      <c r="O346" s="1505">
        <f>Master!$E$14</f>
        <v>8151106901</v>
      </c>
      <c r="P346" s="1506"/>
      <c r="Q346" s="987"/>
      <c r="R346" s="1462"/>
      <c r="S346" s="1478"/>
      <c r="T346" s="1478"/>
      <c r="U346" s="1478"/>
      <c r="V346" s="1462"/>
    </row>
    <row r="347" spans="1:23" s="515" customFormat="1" ht="39" customHeight="1">
      <c r="A347" s="1480"/>
      <c r="B347" s="602"/>
      <c r="C347" s="1489"/>
      <c r="D347" s="1490"/>
      <c r="E347" s="1490"/>
      <c r="F347" s="1495"/>
      <c r="G347" s="1496"/>
      <c r="H347" s="1499"/>
      <c r="I347" s="1500"/>
      <c r="J347" s="1507" t="s">
        <v>68</v>
      </c>
      <c r="K347" s="1508"/>
      <c r="L347" s="1508"/>
      <c r="M347" s="1508"/>
      <c r="N347" s="1508"/>
      <c r="O347" s="1508"/>
      <c r="P347" s="1509"/>
      <c r="Q347" s="987"/>
      <c r="R347" s="1462"/>
      <c r="S347" s="1478"/>
      <c r="T347" s="1478"/>
      <c r="U347" s="1478"/>
      <c r="V347" s="1462"/>
    </row>
    <row r="348" spans="1:23" s="515" customFormat="1" ht="39" customHeight="1" thickBot="1">
      <c r="A348" s="1480"/>
      <c r="B348" s="602"/>
      <c r="C348" s="1491"/>
      <c r="D348" s="1492"/>
      <c r="E348" s="1492"/>
      <c r="F348" s="1497"/>
      <c r="G348" s="1498"/>
      <c r="H348" s="1501"/>
      <c r="I348" s="1502"/>
      <c r="J348" s="1510" t="str">
        <f>CONCATENATE("Session:-","  ",Master!$E$6)</f>
        <v>Session:-  2022-23</v>
      </c>
      <c r="K348" s="1511"/>
      <c r="L348" s="1511"/>
      <c r="M348" s="1511"/>
      <c r="N348" s="1511"/>
      <c r="O348" s="1511"/>
      <c r="P348" s="1512"/>
      <c r="Q348" s="987"/>
      <c r="R348" s="1462"/>
      <c r="S348" s="1478"/>
      <c r="T348" s="1478"/>
      <c r="U348" s="1478"/>
      <c r="V348" s="1462"/>
      <c r="W348" s="527"/>
    </row>
    <row r="349" spans="1:23" s="515" customFormat="1" ht="39" customHeight="1">
      <c r="A349" s="1480"/>
      <c r="B349" s="623" t="s">
        <v>72</v>
      </c>
      <c r="C349" s="1513" t="s">
        <v>20</v>
      </c>
      <c r="D349" s="1514"/>
      <c r="E349" s="1514"/>
      <c r="F349" s="1514"/>
      <c r="G349" s="1515"/>
      <c r="H349" s="632" t="s">
        <v>166</v>
      </c>
      <c r="I349" s="1516" t="str">
        <f>IF($H346=0,"--",VLOOKUP($A343,'Result Entry'!$B$9:$EW$108,4,0))</f>
        <v>--</v>
      </c>
      <c r="J349" s="1516"/>
      <c r="K349" s="1516"/>
      <c r="L349" s="1516"/>
      <c r="M349" s="1516"/>
      <c r="N349" s="1516"/>
      <c r="O349" s="1516"/>
      <c r="P349" s="1517"/>
      <c r="Q349" s="987"/>
      <c r="R349" s="1462"/>
      <c r="S349" s="1478"/>
      <c r="T349" s="1478"/>
      <c r="U349" s="1478"/>
      <c r="V349" s="1462"/>
    </row>
    <row r="350" spans="1:23" s="515" customFormat="1" ht="39" customHeight="1">
      <c r="A350" s="1480"/>
      <c r="B350" s="623" t="s">
        <v>72</v>
      </c>
      <c r="C350" s="1518" t="s">
        <v>22</v>
      </c>
      <c r="D350" s="1519"/>
      <c r="E350" s="1519"/>
      <c r="F350" s="1519"/>
      <c r="G350" s="1520"/>
      <c r="H350" s="633" t="s">
        <v>166</v>
      </c>
      <c r="I350" s="1521" t="str">
        <f>IF($H346=0,"--",VLOOKUP($A343,'Result Entry'!$B$9:$EW$108,7,0))</f>
        <v>--</v>
      </c>
      <c r="J350" s="1521"/>
      <c r="K350" s="1521"/>
      <c r="L350" s="1521"/>
      <c r="M350" s="1521"/>
      <c r="N350" s="1521"/>
      <c r="O350" s="1521"/>
      <c r="P350" s="1522"/>
      <c r="Q350" s="987"/>
      <c r="R350" s="1462"/>
      <c r="S350" s="1478"/>
      <c r="T350" s="1478"/>
      <c r="U350" s="1478"/>
      <c r="V350" s="1462"/>
    </row>
    <row r="351" spans="1:23" s="515" customFormat="1" ht="39" customHeight="1">
      <c r="A351" s="1480"/>
      <c r="B351" s="623" t="s">
        <v>72</v>
      </c>
      <c r="C351" s="1518" t="s">
        <v>23</v>
      </c>
      <c r="D351" s="1519"/>
      <c r="E351" s="1519"/>
      <c r="F351" s="1519"/>
      <c r="G351" s="1520"/>
      <c r="H351" s="633" t="s">
        <v>166</v>
      </c>
      <c r="I351" s="1521" t="str">
        <f>IF($H346=0,"--",VLOOKUP($A343,'Result Entry'!$B$9:$EW$108,8,0))</f>
        <v>--</v>
      </c>
      <c r="J351" s="1521"/>
      <c r="K351" s="1521"/>
      <c r="L351" s="1521"/>
      <c r="M351" s="1521"/>
      <c r="N351" s="1521"/>
      <c r="O351" s="1521"/>
      <c r="P351" s="1522"/>
      <c r="Q351" s="987"/>
      <c r="R351" s="1462"/>
      <c r="S351" s="1478"/>
      <c r="T351" s="1478"/>
      <c r="U351" s="1478"/>
      <c r="V351" s="1462"/>
    </row>
    <row r="352" spans="1:23" s="515" customFormat="1" ht="39" customHeight="1">
      <c r="A352" s="1480"/>
      <c r="B352" s="623" t="s">
        <v>72</v>
      </c>
      <c r="C352" s="1518" t="s">
        <v>53</v>
      </c>
      <c r="D352" s="1519"/>
      <c r="E352" s="1519"/>
      <c r="F352" s="1519"/>
      <c r="G352" s="1520"/>
      <c r="H352" s="633" t="s">
        <v>166</v>
      </c>
      <c r="I352" s="1521" t="str">
        <f>IF($H346=0,"--",VLOOKUP($A343,'Result Entry'!$B$9:$EW$108,9,0))</f>
        <v>--</v>
      </c>
      <c r="J352" s="1521"/>
      <c r="K352" s="1521"/>
      <c r="L352" s="1521"/>
      <c r="M352" s="1521"/>
      <c r="N352" s="1521"/>
      <c r="O352" s="1521"/>
      <c r="P352" s="1522"/>
      <c r="Q352" s="987"/>
      <c r="R352" s="1462"/>
      <c r="S352" s="1478"/>
      <c r="T352" s="1478"/>
      <c r="U352" s="1478"/>
      <c r="V352" s="1462"/>
    </row>
    <row r="353" spans="1:22" s="515" customFormat="1" ht="39" customHeight="1">
      <c r="A353" s="1480"/>
      <c r="B353" s="623" t="s">
        <v>72</v>
      </c>
      <c r="C353" s="1518" t="s">
        <v>54</v>
      </c>
      <c r="D353" s="1519"/>
      <c r="E353" s="1519"/>
      <c r="F353" s="1519"/>
      <c r="G353" s="1520"/>
      <c r="H353" s="633" t="s">
        <v>166</v>
      </c>
      <c r="I353" s="1643" t="str">
        <f>IF($H346=0,"--",IF('Result Entry'!$J$4=0,'Result Entry'!$G$4,CONCATENATE('Result Entry'!$G$4,'Result Entry'!$J$4)))</f>
        <v>--</v>
      </c>
      <c r="J353" s="1521"/>
      <c r="K353" s="1521"/>
      <c r="L353" s="1521"/>
      <c r="M353" s="1521"/>
      <c r="N353" s="1521"/>
      <c r="O353" s="1521"/>
      <c r="P353" s="1522"/>
      <c r="Q353" s="987"/>
      <c r="R353" s="1462"/>
      <c r="S353" s="1478"/>
      <c r="T353" s="1478"/>
      <c r="U353" s="1478"/>
      <c r="V353" s="1462"/>
    </row>
    <row r="354" spans="1:22" s="515" customFormat="1" ht="39" customHeight="1" thickBot="1">
      <c r="A354" s="1480"/>
      <c r="B354" s="623" t="s">
        <v>72</v>
      </c>
      <c r="C354" s="1644" t="s">
        <v>25</v>
      </c>
      <c r="D354" s="1645"/>
      <c r="E354" s="1645"/>
      <c r="F354" s="1645"/>
      <c r="G354" s="1646"/>
      <c r="H354" s="634" t="s">
        <v>166</v>
      </c>
      <c r="I354" s="1647" t="str">
        <f>IF($H346=0,"--",VLOOKUP($A343,'Result Entry'!$B$9:$EW$108,10,0))</f>
        <v>--</v>
      </c>
      <c r="J354" s="1647"/>
      <c r="K354" s="1647"/>
      <c r="L354" s="1647"/>
      <c r="M354" s="1647"/>
      <c r="N354" s="1647"/>
      <c r="O354" s="1647"/>
      <c r="P354" s="1648"/>
      <c r="Q354" s="987"/>
      <c r="R354" s="1462"/>
      <c r="S354" s="1478"/>
      <c r="T354" s="1478"/>
      <c r="U354" s="1478"/>
      <c r="V354" s="1462"/>
    </row>
    <row r="355" spans="1:22" s="515" customFormat="1" ht="39" customHeight="1">
      <c r="A355" s="1480"/>
      <c r="B355" s="618" t="s">
        <v>72</v>
      </c>
      <c r="C355" s="1649" t="s">
        <v>55</v>
      </c>
      <c r="D355" s="1650"/>
      <c r="E355" s="1653" t="s">
        <v>75</v>
      </c>
      <c r="F355" s="1653" t="s">
        <v>76</v>
      </c>
      <c r="G355" s="1653" t="s">
        <v>208</v>
      </c>
      <c r="H355" s="1655" t="s">
        <v>258</v>
      </c>
      <c r="I355" s="1657" t="s">
        <v>56</v>
      </c>
      <c r="J355" s="1659" t="s">
        <v>209</v>
      </c>
      <c r="K355" s="1660"/>
      <c r="L355" s="1663" t="s">
        <v>89</v>
      </c>
      <c r="M355" s="1663"/>
      <c r="N355" s="1657"/>
      <c r="O355" s="1665" t="s">
        <v>83</v>
      </c>
      <c r="P355" s="1667" t="s">
        <v>182</v>
      </c>
      <c r="Q355" s="987"/>
      <c r="R355" s="1462"/>
      <c r="S355" s="1478"/>
      <c r="T355" s="1478"/>
      <c r="U355" s="1478"/>
      <c r="V355" s="1462"/>
    </row>
    <row r="356" spans="1:22" s="515" customFormat="1" ht="39" customHeight="1">
      <c r="A356" s="1480"/>
      <c r="B356" s="618" t="s">
        <v>72</v>
      </c>
      <c r="C356" s="1651"/>
      <c r="D356" s="1652"/>
      <c r="E356" s="1654"/>
      <c r="F356" s="1654"/>
      <c r="G356" s="1654"/>
      <c r="H356" s="1656"/>
      <c r="I356" s="1658"/>
      <c r="J356" s="1661"/>
      <c r="K356" s="1662"/>
      <c r="L356" s="1664"/>
      <c r="M356" s="1664"/>
      <c r="N356" s="1658"/>
      <c r="O356" s="1666"/>
      <c r="P356" s="1668"/>
      <c r="Q356" s="987"/>
      <c r="R356" s="1462"/>
      <c r="S356" s="1478"/>
      <c r="T356" s="1478"/>
      <c r="U356" s="1478"/>
      <c r="V356" s="1462"/>
    </row>
    <row r="357" spans="1:22" s="515" customFormat="1" ht="39" customHeight="1" thickBot="1">
      <c r="A357" s="1480"/>
      <c r="B357" s="618" t="s">
        <v>72</v>
      </c>
      <c r="C357" s="1670" t="s">
        <v>57</v>
      </c>
      <c r="D357" s="1671"/>
      <c r="E357" s="603">
        <f>'Result Entry'!$L$7</f>
        <v>10</v>
      </c>
      <c r="F357" s="603">
        <f>'Result Entry'!$M$7</f>
        <v>10</v>
      </c>
      <c r="G357" s="603">
        <f>'Result Entry'!$N$7</f>
        <v>10</v>
      </c>
      <c r="H357" s="604">
        <f>SUM(E357:G357)</f>
        <v>30</v>
      </c>
      <c r="I357" s="631">
        <f>'Result Entry'!$P$7</f>
        <v>70</v>
      </c>
      <c r="J357" s="1622">
        <f>SUM(H357,I357)</f>
        <v>100</v>
      </c>
      <c r="K357" s="1624"/>
      <c r="L357" s="1672">
        <f>'Result Entry'!$R$7</f>
        <v>100</v>
      </c>
      <c r="M357" s="1672"/>
      <c r="N357" s="1673"/>
      <c r="O357" s="629">
        <f>SUM(J357,L357)</f>
        <v>200</v>
      </c>
      <c r="P357" s="1669"/>
      <c r="Q357" s="987"/>
      <c r="R357" s="1462"/>
      <c r="S357" s="1478"/>
      <c r="T357" s="1478"/>
      <c r="U357" s="1478"/>
      <c r="V357" s="1462"/>
    </row>
    <row r="358" spans="1:22" s="515" customFormat="1" ht="39" customHeight="1">
      <c r="A358" s="1480"/>
      <c r="B358" s="618" t="s">
        <v>72</v>
      </c>
      <c r="C358" s="1638" t="str">
        <f>'Result Entry'!$L$3</f>
        <v>HINDI</v>
      </c>
      <c r="D358" s="1639"/>
      <c r="E358" s="607" t="str">
        <f>IF(OR($H346="TC",$H346="Nso",$H346=0),"--",VLOOKUP($A343,'Result Entry'!$B$9:$EW$108,11,0))</f>
        <v>--</v>
      </c>
      <c r="F358" s="607" t="str">
        <f>IF(OR($H346="TC",$H346="Nso",$H346=0),"--",VLOOKUP($A343,'Result Entry'!$B$9:$EW$108,12,0))</f>
        <v>--</v>
      </c>
      <c r="G358" s="607" t="str">
        <f>IF(OR($H346="TC",$H346="Nso",$H346=0),"--",VLOOKUP($A343,'Result Entry'!$B$9:$EW$108,13,0))</f>
        <v>--</v>
      </c>
      <c r="H358" s="608">
        <f t="shared" ref="H358:H363" si="27">SUM(E358:G358)</f>
        <v>0</v>
      </c>
      <c r="I358" s="609" t="str">
        <f>IF(OR($H346="TC",$H346="Nso",$H346=0),"--",VLOOKUP($A343,'Result Entry'!$B$9:$EW$108,15,0))</f>
        <v>--</v>
      </c>
      <c r="J358" s="1640">
        <f>SUM(H358,I358)</f>
        <v>0</v>
      </c>
      <c r="K358" s="1641"/>
      <c r="L358" s="1642" t="str">
        <f>IF(OR($H346="TC",$H346="Nso",$H346=0),"--",VLOOKUP($A343,'Result Entry'!$B$9:$EW$108,17,0))</f>
        <v>--</v>
      </c>
      <c r="M358" s="1642"/>
      <c r="N358" s="1586"/>
      <c r="O358" s="610">
        <f>SUM(J358,L358)</f>
        <v>0</v>
      </c>
      <c r="P358" s="611" t="str">
        <f>IF(OR($H346="TC",$H346="Nso",$H346=0),"--",VLOOKUP($A343,'Result Sheet 9'!$B$7:$CD$106,21,0))</f>
        <v>--</v>
      </c>
      <c r="Q358" s="987"/>
      <c r="R358" s="1462"/>
      <c r="S358" s="1478"/>
      <c r="T358" s="1478"/>
      <c r="U358" s="1478"/>
      <c r="V358" s="1462"/>
    </row>
    <row r="359" spans="1:22" s="515" customFormat="1" ht="39" customHeight="1">
      <c r="A359" s="1480"/>
      <c r="B359" s="618" t="s">
        <v>72</v>
      </c>
      <c r="C359" s="1627" t="str">
        <f>'Result Entry'!$X$3</f>
        <v>ENGLISH</v>
      </c>
      <c r="D359" s="1628"/>
      <c r="E359" s="607" t="str">
        <f>IF(OR($H346="TC",$H346="Nso",$H346=0),"--",VLOOKUP($A343,'Result Entry'!$B$9:$EW$108,23,0))</f>
        <v>--</v>
      </c>
      <c r="F359" s="607" t="str">
        <f>IF(OR($H346="TC",$H346="Nso",$H346=0),"--",VLOOKUP($A343,'Result Entry'!$B$9:$EW$108,24,0))</f>
        <v>--</v>
      </c>
      <c r="G359" s="607" t="str">
        <f>IF(OR($H346="TC",$H346="Nso",$H346=0),"--",VLOOKUP($A343,'Result Entry'!$B$9:$EW$108,25,0))</f>
        <v>--</v>
      </c>
      <c r="H359" s="612">
        <f t="shared" si="27"/>
        <v>0</v>
      </c>
      <c r="I359" s="630" t="str">
        <f>IF(OR($H346="TC",$H346="Nso",$H346=0),"--",VLOOKUP($A343,'Result Entry'!$B$9:$EW$108,27,0))</f>
        <v>--</v>
      </c>
      <c r="J359" s="1629">
        <f t="shared" ref="J359:J363" si="28">SUM(H359,I359)</f>
        <v>0</v>
      </c>
      <c r="K359" s="1630"/>
      <c r="L359" s="1631" t="str">
        <f>IF(OR($H346="TC",$H346="Nso",$H346=0),"--",VLOOKUP($A343,'Result Entry'!$B$9:$EW$108,29,0))</f>
        <v>--</v>
      </c>
      <c r="M359" s="1631"/>
      <c r="N359" s="1632"/>
      <c r="O359" s="610">
        <f t="shared" ref="O359:O363" si="29">SUM(J359,L359)</f>
        <v>0</v>
      </c>
      <c r="P359" s="611" t="str">
        <f>IF(OR($H346="TC",$H346="Nso",$H346=0),"--",VLOOKUP($A343,'Result Sheet 9'!$B$7:$CD$106,33,0))</f>
        <v>--</v>
      </c>
      <c r="Q359" s="987"/>
      <c r="R359" s="1462"/>
      <c r="S359" s="1478"/>
      <c r="T359" s="1478"/>
      <c r="U359" s="1478"/>
      <c r="V359" s="1462"/>
    </row>
    <row r="360" spans="1:22" s="515" customFormat="1" ht="39" customHeight="1">
      <c r="A360" s="1480"/>
      <c r="B360" s="618" t="s">
        <v>72</v>
      </c>
      <c r="C360" s="1627" t="str">
        <f>'Result Entry'!$AJ$3</f>
        <v>SANSKRIT</v>
      </c>
      <c r="D360" s="1628"/>
      <c r="E360" s="607" t="str">
        <f>IF(OR($H346="TC",$H346="Nso",$H346=0),"--",VLOOKUP($A343,'Result Entry'!$B$9:$EW$108,35,0))</f>
        <v>--</v>
      </c>
      <c r="F360" s="607" t="str">
        <f>IF(OR($H346="TC",$H346="Nso",$H346=0),"--",VLOOKUP($A343,'Result Entry'!$B$9:$EW$108,36,0))</f>
        <v>--</v>
      </c>
      <c r="G360" s="607" t="str">
        <f>IF(OR($H346="TC",$H346="Nso",$H346=0),"--",VLOOKUP($A343,'Result Entry'!$B$9:$EW$108,37,0))</f>
        <v>--</v>
      </c>
      <c r="H360" s="612">
        <f t="shared" si="27"/>
        <v>0</v>
      </c>
      <c r="I360" s="630" t="str">
        <f>IF(OR($H346="TC",$H346="Nso",$H346=0),"--",VLOOKUP($A343,'Result Entry'!$B$9:$EW$108,39,0))</f>
        <v>--</v>
      </c>
      <c r="J360" s="1629">
        <f t="shared" si="28"/>
        <v>0</v>
      </c>
      <c r="K360" s="1630"/>
      <c r="L360" s="1631" t="str">
        <f>IF(OR($H346="TC",$H346="Nso",$H346=0),"--",VLOOKUP($A343,'Result Entry'!$B$9:$EW$108,41,0))</f>
        <v>--</v>
      </c>
      <c r="M360" s="1631"/>
      <c r="N360" s="1632"/>
      <c r="O360" s="610">
        <f t="shared" si="29"/>
        <v>0</v>
      </c>
      <c r="P360" s="611" t="str">
        <f>IF(OR($H346="TC",$H346="Nso",$H346=0),"--",VLOOKUP($A343,'Result Sheet 9'!$B$7:$CD$106,45,0))</f>
        <v>--</v>
      </c>
      <c r="Q360" s="987"/>
      <c r="R360" s="1462"/>
      <c r="S360" s="1478"/>
      <c r="T360" s="1478"/>
      <c r="U360" s="1478"/>
      <c r="V360" s="1462"/>
    </row>
    <row r="361" spans="1:22" s="515" customFormat="1" ht="39" customHeight="1">
      <c r="A361" s="1480"/>
      <c r="B361" s="618" t="s">
        <v>72</v>
      </c>
      <c r="C361" s="1627" t="str">
        <f>'Result Entry'!$AV$3</f>
        <v>SCIENCE</v>
      </c>
      <c r="D361" s="1628"/>
      <c r="E361" s="607" t="str">
        <f>IF(OR($H346="TC",$H346="Nso",$H346=0),"--",VLOOKUP($A343,'Result Entry'!$B$9:$EW$108,47,0))</f>
        <v>--</v>
      </c>
      <c r="F361" s="607" t="str">
        <f>IF(OR($H346="TC",$H346="Nso",$H346=0),"--",VLOOKUP($A343,'Result Entry'!$B$9:$EW$108,48,0))</f>
        <v>--</v>
      </c>
      <c r="G361" s="607" t="str">
        <f>IF(OR($H346="TC",$H346="Nso",$H346=0),"--",VLOOKUP($A343,'Result Entry'!$B$9:$EW$108,49,0))</f>
        <v>--</v>
      </c>
      <c r="H361" s="612">
        <f t="shared" si="27"/>
        <v>0</v>
      </c>
      <c r="I361" s="630" t="str">
        <f>IF(OR($H346="TC",$H346="Nso",$H346=0),"--",VLOOKUP($A343,'Result Entry'!$B$9:$EW$108,51,0))</f>
        <v>--</v>
      </c>
      <c r="J361" s="1629">
        <f t="shared" si="28"/>
        <v>0</v>
      </c>
      <c r="K361" s="1630"/>
      <c r="L361" s="1631" t="str">
        <f>IF(OR($H346="TC",$H346="Nso",$H346=0),"--",VLOOKUP($A343,'Result Entry'!$B$9:$EW$108,53,0))</f>
        <v>--</v>
      </c>
      <c r="M361" s="1631"/>
      <c r="N361" s="1632"/>
      <c r="O361" s="610">
        <f t="shared" si="29"/>
        <v>0</v>
      </c>
      <c r="P361" s="611" t="str">
        <f>IF(OR($H346="TC",$H346="Nso",$H346=0),"--",VLOOKUP($A343,'Result Sheet 9'!$B$7:$CD$106,57,0))</f>
        <v>--</v>
      </c>
      <c r="Q361" s="987"/>
      <c r="R361" s="1462"/>
      <c r="S361" s="1478"/>
      <c r="T361" s="1478"/>
      <c r="U361" s="1478"/>
      <c r="V361" s="1462"/>
    </row>
    <row r="362" spans="1:22" s="515" customFormat="1" ht="39" customHeight="1">
      <c r="A362" s="1480"/>
      <c r="B362" s="618" t="s">
        <v>72</v>
      </c>
      <c r="C362" s="1627" t="str">
        <f>'Result Entry'!$BH$3</f>
        <v>MATHEMATICS</v>
      </c>
      <c r="D362" s="1628"/>
      <c r="E362" s="607" t="str">
        <f>IF(OR($H346="TC",$H346="Nso",$H346=0),"--",VLOOKUP($A343,'Result Entry'!$B$9:$EW$108,59,0))</f>
        <v>--</v>
      </c>
      <c r="F362" s="607" t="str">
        <f>IF(OR($H346="TC",$H346="Nso",$H346=0),"--",VLOOKUP($A343,'Result Entry'!$B$9:$EW$108,60,0))</f>
        <v>--</v>
      </c>
      <c r="G362" s="607" t="str">
        <f>IF(OR($H346="TC",$H346="Nso",$H346=0),"--",VLOOKUP($A343,'Result Entry'!$B$9:$EW$108,61,0))</f>
        <v>--</v>
      </c>
      <c r="H362" s="612">
        <f t="shared" si="27"/>
        <v>0</v>
      </c>
      <c r="I362" s="630" t="str">
        <f>IF(OR($H346="TC",$H346="Nso",$H346=0),"--",VLOOKUP($A343,'Result Entry'!$B$9:$EW$108,63,0))</f>
        <v>--</v>
      </c>
      <c r="J362" s="1629">
        <f t="shared" si="28"/>
        <v>0</v>
      </c>
      <c r="K362" s="1630"/>
      <c r="L362" s="1631" t="str">
        <f>IF(OR($H346="TC",$H346="Nso",$H346=0),"--",VLOOKUP($A343,'Result Entry'!$B$9:$EW$108,65,0))</f>
        <v>--</v>
      </c>
      <c r="M362" s="1631"/>
      <c r="N362" s="1632"/>
      <c r="O362" s="610">
        <f t="shared" si="29"/>
        <v>0</v>
      </c>
      <c r="P362" s="611" t="str">
        <f>IF(OR($H346="TC",$H346="Nso",$H346=0),"--",VLOOKUP($A343,'Result Sheet 9'!$B$7:$CD$106,69,0))</f>
        <v>--</v>
      </c>
      <c r="Q362" s="987"/>
      <c r="R362" s="1462"/>
      <c r="S362" s="1478"/>
      <c r="T362" s="1478"/>
      <c r="U362" s="1478"/>
      <c r="V362" s="1462"/>
    </row>
    <row r="363" spans="1:22" s="515" customFormat="1" ht="39" customHeight="1" thickBot="1">
      <c r="A363" s="1480"/>
      <c r="B363" s="618" t="s">
        <v>72</v>
      </c>
      <c r="C363" s="1633" t="str">
        <f>'Result Entry'!$BT$3</f>
        <v>SOCIAL SCIENCE</v>
      </c>
      <c r="D363" s="1634"/>
      <c r="E363" s="607" t="str">
        <f>IF(OR($H346="TC",$H346="Nso",$H346=0),"--",VLOOKUP($A343,'Result Entry'!$B$9:$EW$108,71,0))</f>
        <v>--</v>
      </c>
      <c r="F363" s="607" t="str">
        <f>IF(OR($H346="TC",$H346="Nso",$H346=0),"--",VLOOKUP($A343,'Result Entry'!$B$9:$EW$108,72,0))</f>
        <v>--</v>
      </c>
      <c r="G363" s="607" t="str">
        <f>IF(OR($H346="TC",$H346="Nso",$H346=0),"--",VLOOKUP($A343,'Result Entry'!$B$9:$EW$108,73,0))</f>
        <v>--</v>
      </c>
      <c r="H363" s="614">
        <f t="shared" si="27"/>
        <v>0</v>
      </c>
      <c r="I363" s="628" t="str">
        <f>IF(OR($H346="TC",$H346="Nso",$H346=0),"--",VLOOKUP($A343,'Result Entry'!$B$9:$EW$108,75,0))</f>
        <v>--</v>
      </c>
      <c r="J363" s="1635">
        <f t="shared" si="28"/>
        <v>0</v>
      </c>
      <c r="K363" s="1636"/>
      <c r="L363" s="1637" t="str">
        <f>IF(OR($H346="TC",$H346="Nso",$H346=0),"--",VLOOKUP($A343,'Result Entry'!$B$9:$EW$108,77,0))</f>
        <v>--</v>
      </c>
      <c r="M363" s="1637"/>
      <c r="N363" s="1599"/>
      <c r="O363" s="610">
        <f t="shared" si="29"/>
        <v>0</v>
      </c>
      <c r="P363" s="611" t="str">
        <f>IF(OR($H346="TC",$H346="Nso",$H346=0),"--",VLOOKUP($A343,'Result Sheet 9'!$B$7:$CD$106,81,0))</f>
        <v>--</v>
      </c>
      <c r="Q363" s="987"/>
      <c r="R363" s="1462"/>
      <c r="S363" s="1478"/>
      <c r="T363" s="1478"/>
      <c r="U363" s="1478"/>
      <c r="V363" s="1462"/>
    </row>
    <row r="364" spans="1:22" s="515" customFormat="1" ht="39" customHeight="1">
      <c r="A364" s="1480"/>
      <c r="B364" s="618" t="s">
        <v>72</v>
      </c>
      <c r="C364" s="1606" t="s">
        <v>84</v>
      </c>
      <c r="D364" s="1607"/>
      <c r="E364" s="1610" t="s">
        <v>58</v>
      </c>
      <c r="F364" s="1611"/>
      <c r="G364" s="1610" t="s">
        <v>227</v>
      </c>
      <c r="H364" s="1612"/>
      <c r="I364" s="1613" t="s">
        <v>43</v>
      </c>
      <c r="J364" s="1614"/>
      <c r="K364" s="1615" t="s">
        <v>101</v>
      </c>
      <c r="L364" s="1612"/>
      <c r="M364" s="1611"/>
      <c r="N364" s="1610" t="s">
        <v>41</v>
      </c>
      <c r="O364" s="1611"/>
      <c r="P364" s="625" t="s">
        <v>45</v>
      </c>
      <c r="Q364" s="987"/>
      <c r="R364" s="1462"/>
      <c r="S364" s="1478"/>
      <c r="T364" s="1478"/>
      <c r="U364" s="1478"/>
      <c r="V364" s="1462"/>
    </row>
    <row r="365" spans="1:22" s="515" customFormat="1" ht="39" customHeight="1" thickBot="1">
      <c r="A365" s="1480"/>
      <c r="B365" s="618" t="s">
        <v>72</v>
      </c>
      <c r="C365" s="1608"/>
      <c r="D365" s="1609"/>
      <c r="E365" s="1616" t="str">
        <f>IF(OR($H346="TC",$H346="Nso",$H346=0),"--",VLOOKUP($A343,'Result Entry'!$B$9:$EW$108,144,0))</f>
        <v>--</v>
      </c>
      <c r="F365" s="1617"/>
      <c r="G365" s="1618" t="str">
        <f>IF(OR($H346="TC",$H346="Nso",$H346=0),"--",VLOOKUP($A343,'Result Entry'!$B$9:$EW$108,145,0))</f>
        <v>--</v>
      </c>
      <c r="H365" s="1619"/>
      <c r="I365" s="1620" t="str">
        <f>IF(OR($H346="TC",$H346="Nso",$H346=0),"--",VLOOKUP($A343,'Result Entry'!$B$9:$EW$108,146,0))</f>
        <v>--</v>
      </c>
      <c r="J365" s="1621"/>
      <c r="K365" s="1622" t="str">
        <f>IF(OR($H346="TC",$H346="Nso",$H346=0),"--",VLOOKUP($A343,'Result Entry'!$B$9:$EW$108,147,0))</f>
        <v>--</v>
      </c>
      <c r="L365" s="1623"/>
      <c r="M365" s="1624"/>
      <c r="N365" s="1625" t="str">
        <f>IF($H346=0,"--",VLOOKUP($A343,'Result Entry'!$B$9:$EW$108,148,0))</f>
        <v>--</v>
      </c>
      <c r="O365" s="1626"/>
      <c r="P365" s="616" t="str">
        <f>IF(OR($H346="TC",$H346="Nso",$H346=0),"--",VLOOKUP($A343,'Result Entry'!$B$9:$EW$108,150,0))</f>
        <v>--</v>
      </c>
      <c r="Q365" s="987"/>
      <c r="R365" s="1462"/>
      <c r="S365" s="1478"/>
      <c r="T365" s="1478"/>
      <c r="U365" s="1478"/>
      <c r="V365" s="1462"/>
    </row>
    <row r="366" spans="1:22" s="515" customFormat="1" ht="39" customHeight="1">
      <c r="A366" s="1480"/>
      <c r="B366" s="618" t="s">
        <v>72</v>
      </c>
      <c r="C366" s="1580" t="s">
        <v>60</v>
      </c>
      <c r="D366" s="1581"/>
      <c r="E366" s="1581"/>
      <c r="F366" s="1581"/>
      <c r="G366" s="1581"/>
      <c r="H366" s="1581"/>
      <c r="I366" s="1582"/>
      <c r="J366" s="1583" t="s">
        <v>61</v>
      </c>
      <c r="K366" s="1584"/>
      <c r="L366" s="1584"/>
      <c r="M366" s="1585" t="str">
        <f>IF(OR($H346="TC",$H346="Nso",$H346=0),"--",VLOOKUP($A343,'Result Entry'!$B$9:$EW$108,141,0))</f>
        <v>--</v>
      </c>
      <c r="N366" s="1586"/>
      <c r="O366" s="1587" t="s">
        <v>112</v>
      </c>
      <c r="P366" s="1588"/>
      <c r="Q366" s="987"/>
      <c r="R366" s="1462"/>
      <c r="S366" s="1478"/>
      <c r="T366" s="1478"/>
      <c r="U366" s="1478"/>
      <c r="V366" s="1462"/>
    </row>
    <row r="367" spans="1:22" s="515" customFormat="1" ht="39" customHeight="1" thickBot="1">
      <c r="A367" s="1480"/>
      <c r="B367" s="618" t="s">
        <v>72</v>
      </c>
      <c r="C367" s="1589" t="s">
        <v>170</v>
      </c>
      <c r="D367" s="1590"/>
      <c r="E367" s="1590"/>
      <c r="F367" s="1591"/>
      <c r="G367" s="1595" t="s">
        <v>174</v>
      </c>
      <c r="H367" s="1595"/>
      <c r="I367" s="617" t="s">
        <v>49</v>
      </c>
      <c r="J367" s="1596" t="s">
        <v>62</v>
      </c>
      <c r="K367" s="1597"/>
      <c r="L367" s="1597"/>
      <c r="M367" s="1598" t="str">
        <f>IF(OR($H346="TC",$H346="Nso",$H346=0),"--",VLOOKUP($A343,'Result Entry'!$B$9:$EW$108,142,0))</f>
        <v>--</v>
      </c>
      <c r="N367" s="1599"/>
      <c r="O367" s="1600" t="str">
        <f>IF(OR($H346="TC",$H346="Nso",$H346=0),"--",VLOOKUP($A343,'Result Entry'!$B$9:$EW$108,143,0))</f>
        <v>--</v>
      </c>
      <c r="P367" s="1601"/>
      <c r="Q367" s="987"/>
      <c r="R367" s="1462"/>
      <c r="S367" s="1478"/>
      <c r="T367" s="1478"/>
      <c r="U367" s="1478"/>
      <c r="V367" s="1462"/>
    </row>
    <row r="368" spans="1:22" s="515" customFormat="1" ht="39" customHeight="1">
      <c r="A368" s="1480"/>
      <c r="B368" s="618" t="s">
        <v>72</v>
      </c>
      <c r="C368" s="1592"/>
      <c r="D368" s="1593"/>
      <c r="E368" s="1593"/>
      <c r="F368" s="1594"/>
      <c r="G368" s="1595"/>
      <c r="H368" s="1595"/>
      <c r="I368" s="626" t="s">
        <v>235</v>
      </c>
      <c r="J368" s="1602" t="s">
        <v>63</v>
      </c>
      <c r="K368" s="1603"/>
      <c r="L368" s="1603"/>
      <c r="M368" s="1604" t="str">
        <f>IF($H346=0,"--",VLOOKUP($A343,'Result Entry'!$B$9:$EW$108,152,0))</f>
        <v>--</v>
      </c>
      <c r="N368" s="1604"/>
      <c r="O368" s="1604"/>
      <c r="P368" s="1605"/>
      <c r="Q368" s="987"/>
      <c r="R368" s="1462"/>
      <c r="S368" s="1478"/>
      <c r="T368" s="1478"/>
      <c r="U368" s="1478"/>
      <c r="V368" s="1462"/>
    </row>
    <row r="369" spans="1:22" s="519" customFormat="1" ht="39" customHeight="1">
      <c r="A369" s="1480"/>
      <c r="B369" s="618" t="s">
        <v>72</v>
      </c>
      <c r="C369" s="1565" t="str">
        <f>'Result Entry'!$CF$3</f>
        <v>Fou. Of Info. Tech.</v>
      </c>
      <c r="D369" s="1566"/>
      <c r="E369" s="1566"/>
      <c r="F369" s="1567"/>
      <c r="G369" s="1568" t="str">
        <f>IF(OR($H346="TC",$H346="Nso",$H346=0),"--",VLOOKUP($A343,'Result Entry'!$B$9:$FZ$108,169,0))</f>
        <v>--</v>
      </c>
      <c r="H369" s="1568"/>
      <c r="I369" s="619" t="str">
        <f>IF(OR($H346="TC",$H346="Nso",$H346=0),"--",VLOOKUP($A343,'Result Entry'!$B$9:$FZ$108,95,0))</f>
        <v>--</v>
      </c>
      <c r="J369" s="1569" t="s">
        <v>74</v>
      </c>
      <c r="K369" s="1570"/>
      <c r="L369" s="1570"/>
      <c r="M369" s="1571" t="str">
        <f>IF($H346=0,"--",Master!$E$20)</f>
        <v>--</v>
      </c>
      <c r="N369" s="1572"/>
      <c r="O369" s="1572"/>
      <c r="P369" s="1573"/>
      <c r="Q369" s="987"/>
      <c r="R369" s="1462"/>
      <c r="S369" s="1478"/>
      <c r="T369" s="1478"/>
      <c r="U369" s="1478"/>
      <c r="V369" s="1462"/>
    </row>
    <row r="370" spans="1:22" s="519" customFormat="1" ht="39" customHeight="1">
      <c r="A370" s="1480"/>
      <c r="B370" s="618" t="s">
        <v>72</v>
      </c>
      <c r="C370" s="1523" t="str">
        <f>'Result Entry'!$CS$3</f>
        <v>Health &amp; Phy. Edu.</v>
      </c>
      <c r="D370" s="1524"/>
      <c r="E370" s="1524"/>
      <c r="F370" s="1525"/>
      <c r="G370" s="1526" t="str">
        <f>IF(OR($H346="TC",$H346="Nso",$H346=0),"--",VLOOKUP($A343,'Result Entry'!$B$9:$FZ$108,173,0))</f>
        <v>--</v>
      </c>
      <c r="H370" s="1525"/>
      <c r="I370" s="619" t="str">
        <f>IF(OR($H346="TC",$H346="Nso",$H346=0),"--",VLOOKUP($A343,'Result Entry'!$B$9:$FZ$108,118,0))</f>
        <v>--</v>
      </c>
      <c r="J370" s="1574"/>
      <c r="K370" s="1575"/>
      <c r="L370" s="1575"/>
      <c r="M370" s="1575"/>
      <c r="N370" s="1575"/>
      <c r="O370" s="1575"/>
      <c r="P370" s="1576"/>
      <c r="Q370" s="987"/>
      <c r="R370" s="1462"/>
      <c r="S370" s="1478"/>
      <c r="T370" s="1478"/>
      <c r="U370" s="1478"/>
      <c r="V370" s="1462"/>
    </row>
    <row r="371" spans="1:22" s="519" customFormat="1" ht="39" customHeight="1">
      <c r="A371" s="1480"/>
      <c r="B371" s="618" t="s">
        <v>72</v>
      </c>
      <c r="C371" s="1523" t="str">
        <f>'Result Entry'!$DP$3</f>
        <v>S.U.P.W.</v>
      </c>
      <c r="D371" s="1524"/>
      <c r="E371" s="1524"/>
      <c r="F371" s="1525"/>
      <c r="G371" s="1526" t="str">
        <f>IF(OR($H346="TC",$H346="Nso",$H346=0),"--",VLOOKUP($A343,'Result Entry'!$B$9:$FZ$108,177,0))</f>
        <v>--</v>
      </c>
      <c r="H371" s="1525"/>
      <c r="I371" s="619" t="str">
        <f>IF(OR($H346="TC",$H346="Nso",$H346=0),"--",VLOOKUP($A343,'Result Entry'!$B$9:$FZ$108,124,0))</f>
        <v>--</v>
      </c>
      <c r="J371" s="1577"/>
      <c r="K371" s="1578"/>
      <c r="L371" s="1578"/>
      <c r="M371" s="1578"/>
      <c r="N371" s="1578"/>
      <c r="O371" s="1578"/>
      <c r="P371" s="1579"/>
      <c r="Q371" s="987"/>
      <c r="R371" s="1462"/>
      <c r="S371" s="1478"/>
      <c r="T371" s="1478"/>
      <c r="U371" s="1478"/>
      <c r="V371" s="1462"/>
    </row>
    <row r="372" spans="1:22" s="519" customFormat="1" ht="39" customHeight="1">
      <c r="A372" s="1480"/>
      <c r="B372" s="618" t="s">
        <v>72</v>
      </c>
      <c r="C372" s="1523" t="str">
        <f>'Result Entry'!$DV$3</f>
        <v>Art Education</v>
      </c>
      <c r="D372" s="1524"/>
      <c r="E372" s="1524"/>
      <c r="F372" s="1525"/>
      <c r="G372" s="1526" t="str">
        <f>IF(OR($H346="TC",$H346="Nso",$H346=0),"--",VLOOKUP($A343,'Result Entry'!$B$9:$FZ$108,181,0))</f>
        <v>--</v>
      </c>
      <c r="H372" s="1525"/>
      <c r="I372" s="619" t="str">
        <f>IF(OR($H346="TC",$H346="Nso",$H346=0),"--",VLOOKUP($A343,'Result Entry'!$B$9:$FZ$108,130,0))</f>
        <v>--</v>
      </c>
      <c r="J372" s="1527" t="s">
        <v>228</v>
      </c>
      <c r="K372" s="1528"/>
      <c r="L372" s="1528"/>
      <c r="M372" s="1529"/>
      <c r="N372" s="1529"/>
      <c r="O372" s="1529"/>
      <c r="P372" s="1530"/>
      <c r="Q372" s="987"/>
      <c r="R372" s="1462"/>
      <c r="S372" s="1478"/>
      <c r="T372" s="1478"/>
      <c r="U372" s="1478"/>
      <c r="V372" s="1462"/>
    </row>
    <row r="373" spans="1:22" s="519" customFormat="1" ht="39" customHeight="1" thickBot="1">
      <c r="A373" s="1480"/>
      <c r="B373" s="618" t="s">
        <v>72</v>
      </c>
      <c r="C373" s="1531" t="str">
        <f>'Result Entry'!$EB$3</f>
        <v>H &amp; C RAJ</v>
      </c>
      <c r="D373" s="1532"/>
      <c r="E373" s="1532"/>
      <c r="F373" s="1533"/>
      <c r="G373" s="1534" t="str">
        <f>IF(OR($H346="TC",$H346="Nso",$H346=0),"--",VLOOKUP($A343,'Result Entry'!$B$9:$GY$108,185,0))</f>
        <v>--</v>
      </c>
      <c r="H373" s="1535"/>
      <c r="I373" s="620" t="str">
        <f>IF(OR($H346="TC",$H346="Nso",$H346=0),"--",VLOOKUP($A343,'Result Entry'!$B$9:$GAY$108,140,0))</f>
        <v>--</v>
      </c>
      <c r="J373" s="1527" t="s">
        <v>229</v>
      </c>
      <c r="K373" s="1528"/>
      <c r="L373" s="1528"/>
      <c r="M373" s="1529"/>
      <c r="N373" s="1529"/>
      <c r="O373" s="1529"/>
      <c r="P373" s="1530"/>
      <c r="Q373" s="987"/>
      <c r="R373" s="1462"/>
      <c r="S373" s="1478"/>
      <c r="T373" s="1478"/>
      <c r="U373" s="1478"/>
      <c r="V373" s="1462"/>
    </row>
    <row r="374" spans="1:22" s="515" customFormat="1" ht="39" customHeight="1">
      <c r="A374" s="1480"/>
      <c r="B374" s="623" t="s">
        <v>72</v>
      </c>
      <c r="C374" s="1536" t="s">
        <v>180</v>
      </c>
      <c r="D374" s="1537"/>
      <c r="E374" s="1537"/>
      <c r="F374" s="1538"/>
      <c r="G374" s="1545" t="s">
        <v>181</v>
      </c>
      <c r="H374" s="1546"/>
      <c r="I374" s="621" t="s">
        <v>31</v>
      </c>
      <c r="J374" s="1547" t="s">
        <v>230</v>
      </c>
      <c r="K374" s="1528"/>
      <c r="L374" s="1528"/>
      <c r="M374" s="1529"/>
      <c r="N374" s="1529"/>
      <c r="O374" s="1529"/>
      <c r="P374" s="1530"/>
      <c r="Q374" s="987"/>
      <c r="R374" s="1462"/>
      <c r="S374" s="1478"/>
      <c r="T374" s="1478"/>
      <c r="U374" s="1478"/>
      <c r="V374" s="1462"/>
    </row>
    <row r="375" spans="1:22" s="515" customFormat="1" ht="39" customHeight="1">
      <c r="A375" s="1480"/>
      <c r="B375" s="623" t="s">
        <v>72</v>
      </c>
      <c r="C375" s="1539"/>
      <c r="D375" s="1540"/>
      <c r="E375" s="1540"/>
      <c r="F375" s="1541"/>
      <c r="G375" s="1548" t="s">
        <v>231</v>
      </c>
      <c r="H375" s="1549"/>
      <c r="I375" s="622" t="s">
        <v>64</v>
      </c>
      <c r="J375" s="1550" t="s">
        <v>69</v>
      </c>
      <c r="K375" s="1551"/>
      <c r="L375" s="1551"/>
      <c r="M375" s="1551"/>
      <c r="N375" s="1551"/>
      <c r="O375" s="1551"/>
      <c r="P375" s="1552"/>
      <c r="Q375" s="987"/>
      <c r="R375" s="1462"/>
      <c r="S375" s="1478"/>
      <c r="T375" s="1478"/>
      <c r="U375" s="1478"/>
      <c r="V375" s="1462"/>
    </row>
    <row r="376" spans="1:22" s="515" customFormat="1" ht="39" customHeight="1">
      <c r="A376" s="1480"/>
      <c r="B376" s="623" t="s">
        <v>72</v>
      </c>
      <c r="C376" s="1539"/>
      <c r="D376" s="1540"/>
      <c r="E376" s="1540"/>
      <c r="F376" s="1541"/>
      <c r="G376" s="1548" t="s">
        <v>232</v>
      </c>
      <c r="H376" s="1549"/>
      <c r="I376" s="622" t="s">
        <v>65</v>
      </c>
      <c r="J376" s="1553"/>
      <c r="K376" s="1554"/>
      <c r="L376" s="1554"/>
      <c r="M376" s="1554"/>
      <c r="N376" s="1554"/>
      <c r="O376" s="1554"/>
      <c r="P376" s="1555"/>
      <c r="Q376" s="987"/>
      <c r="R376" s="1462"/>
      <c r="S376" s="1478"/>
      <c r="T376" s="1478"/>
      <c r="U376" s="1478"/>
      <c r="V376" s="1462"/>
    </row>
    <row r="377" spans="1:22" s="515" customFormat="1" ht="39" customHeight="1">
      <c r="A377" s="1480"/>
      <c r="B377" s="623" t="s">
        <v>72</v>
      </c>
      <c r="C377" s="1539"/>
      <c r="D377" s="1540"/>
      <c r="E377" s="1540"/>
      <c r="F377" s="1541"/>
      <c r="G377" s="1548" t="s">
        <v>233</v>
      </c>
      <c r="H377" s="1549"/>
      <c r="I377" s="622" t="s">
        <v>67</v>
      </c>
      <c r="J377" s="1553"/>
      <c r="K377" s="1554"/>
      <c r="L377" s="1554"/>
      <c r="M377" s="1554"/>
      <c r="N377" s="1554"/>
      <c r="O377" s="1554"/>
      <c r="P377" s="1555"/>
      <c r="Q377" s="987"/>
      <c r="R377" s="1462"/>
      <c r="S377" s="1478"/>
      <c r="T377" s="1478"/>
      <c r="U377" s="1478"/>
      <c r="V377" s="1462"/>
    </row>
    <row r="378" spans="1:22" s="515" customFormat="1" ht="39" customHeight="1">
      <c r="A378" s="1480"/>
      <c r="B378" s="623" t="s">
        <v>72</v>
      </c>
      <c r="C378" s="1539"/>
      <c r="D378" s="1540"/>
      <c r="E378" s="1540"/>
      <c r="F378" s="1541"/>
      <c r="G378" s="1548" t="s">
        <v>234</v>
      </c>
      <c r="H378" s="1549"/>
      <c r="I378" s="622" t="s">
        <v>66</v>
      </c>
      <c r="J378" s="1556" t="s">
        <v>85</v>
      </c>
      <c r="K378" s="1557"/>
      <c r="L378" s="1557"/>
      <c r="M378" s="1557"/>
      <c r="N378" s="1557"/>
      <c r="O378" s="1557"/>
      <c r="P378" s="1558"/>
      <c r="Q378" s="987"/>
      <c r="R378" s="1462"/>
      <c r="S378" s="1478"/>
      <c r="T378" s="1478"/>
      <c r="U378" s="1478"/>
      <c r="V378" s="1462"/>
    </row>
    <row r="379" spans="1:22" s="515" customFormat="1" ht="39" customHeight="1" thickBot="1">
      <c r="A379" s="1480"/>
      <c r="B379" s="624" t="s">
        <v>72</v>
      </c>
      <c r="C379" s="1542"/>
      <c r="D379" s="1543"/>
      <c r="E379" s="1543"/>
      <c r="F379" s="1544"/>
      <c r="G379" s="1562"/>
      <c r="H379" s="1563"/>
      <c r="I379" s="1564"/>
      <c r="J379" s="1559"/>
      <c r="K379" s="1560"/>
      <c r="L379" s="1560"/>
      <c r="M379" s="1560"/>
      <c r="N379" s="1560"/>
      <c r="O379" s="1560"/>
      <c r="P379" s="1561"/>
      <c r="Q379" s="987"/>
      <c r="R379" s="1462"/>
      <c r="S379" s="1478"/>
      <c r="T379" s="1478"/>
      <c r="U379" s="1478"/>
      <c r="V379" s="1462"/>
    </row>
    <row r="380" spans="1:22" ht="30.75" customHeight="1">
      <c r="A380" s="1402"/>
      <c r="B380" s="1402"/>
      <c r="C380" s="1402"/>
      <c r="D380" s="1402"/>
      <c r="E380" s="1402"/>
      <c r="F380" s="1402"/>
      <c r="G380" s="1402"/>
      <c r="H380" s="1402"/>
      <c r="I380" s="1402"/>
      <c r="J380" s="1402"/>
      <c r="K380" s="1402"/>
      <c r="L380" s="1402"/>
      <c r="M380" s="1402"/>
      <c r="N380" s="1402"/>
      <c r="O380" s="1402"/>
      <c r="P380" s="1402"/>
      <c r="Q380" s="1402"/>
      <c r="R380" s="1462"/>
      <c r="S380" s="1478"/>
      <c r="T380" s="1478"/>
      <c r="U380" s="1478"/>
      <c r="V380" s="1462"/>
    </row>
  </sheetData>
  <sheetProtection password="E8FA" sheet="1" objects="1" scenarios="1" formatColumns="0" formatRows="0"/>
  <mergeCells count="1078">
    <mergeCell ref="C31:F31"/>
    <mergeCell ref="G31:H31"/>
    <mergeCell ref="J31:L31"/>
    <mergeCell ref="M31:P31"/>
    <mergeCell ref="C27:F27"/>
    <mergeCell ref="G27:H27"/>
    <mergeCell ref="J27:L27"/>
    <mergeCell ref="M27:P27"/>
    <mergeCell ref="C28:F28"/>
    <mergeCell ref="G28:H28"/>
    <mergeCell ref="J28:P29"/>
    <mergeCell ref="C29:F29"/>
    <mergeCell ref="G29:H29"/>
    <mergeCell ref="G37:I37"/>
    <mergeCell ref="A38:Q38"/>
    <mergeCell ref="C32:F37"/>
    <mergeCell ref="G32:H32"/>
    <mergeCell ref="J32:L32"/>
    <mergeCell ref="M32:P32"/>
    <mergeCell ref="G33:H33"/>
    <mergeCell ref="J33:P35"/>
    <mergeCell ref="G34:H34"/>
    <mergeCell ref="G35:H35"/>
    <mergeCell ref="G36:H36"/>
    <mergeCell ref="J36:P37"/>
    <mergeCell ref="C25:F26"/>
    <mergeCell ref="G25:H26"/>
    <mergeCell ref="J25:L25"/>
    <mergeCell ref="M25:N25"/>
    <mergeCell ref="O25:P25"/>
    <mergeCell ref="J26:L26"/>
    <mergeCell ref="M26:P26"/>
    <mergeCell ref="G23:H23"/>
    <mergeCell ref="I23:J23"/>
    <mergeCell ref="K23:M23"/>
    <mergeCell ref="N23:O23"/>
    <mergeCell ref="C24:I24"/>
    <mergeCell ref="J24:L24"/>
    <mergeCell ref="M24:N24"/>
    <mergeCell ref="O24:P24"/>
    <mergeCell ref="C30:F30"/>
    <mergeCell ref="G30:H30"/>
    <mergeCell ref="J30:L30"/>
    <mergeCell ref="M30:P30"/>
    <mergeCell ref="C19:D19"/>
    <mergeCell ref="J19:K19"/>
    <mergeCell ref="L19:N19"/>
    <mergeCell ref="C20:D20"/>
    <mergeCell ref="J20:K20"/>
    <mergeCell ref="L20:N20"/>
    <mergeCell ref="C17:D17"/>
    <mergeCell ref="J17:K17"/>
    <mergeCell ref="L17:N17"/>
    <mergeCell ref="C18:D18"/>
    <mergeCell ref="J18:K18"/>
    <mergeCell ref="L18:N18"/>
    <mergeCell ref="C21:D21"/>
    <mergeCell ref="J21:K21"/>
    <mergeCell ref="L21:N21"/>
    <mergeCell ref="C22:D23"/>
    <mergeCell ref="E22:F22"/>
    <mergeCell ref="G22:H22"/>
    <mergeCell ref="I22:J22"/>
    <mergeCell ref="K22:M22"/>
    <mergeCell ref="N22:O22"/>
    <mergeCell ref="E23:F23"/>
    <mergeCell ref="O13:O14"/>
    <mergeCell ref="P13:P15"/>
    <mergeCell ref="C15:D15"/>
    <mergeCell ref="J15:K15"/>
    <mergeCell ref="L15:N15"/>
    <mergeCell ref="C16:D16"/>
    <mergeCell ref="J16:K16"/>
    <mergeCell ref="L16:N16"/>
    <mergeCell ref="C12:G12"/>
    <mergeCell ref="I12:P12"/>
    <mergeCell ref="C13:D14"/>
    <mergeCell ref="E13:E14"/>
    <mergeCell ref="F13:F14"/>
    <mergeCell ref="G13:G14"/>
    <mergeCell ref="H13:H14"/>
    <mergeCell ref="I13:I14"/>
    <mergeCell ref="J13:K14"/>
    <mergeCell ref="L13:N14"/>
    <mergeCell ref="I46:P46"/>
    <mergeCell ref="C47:G47"/>
    <mergeCell ref="I47:P47"/>
    <mergeCell ref="C48:G48"/>
    <mergeCell ref="I48:P48"/>
    <mergeCell ref="C49:G49"/>
    <mergeCell ref="I49:P49"/>
    <mergeCell ref="C50:G50"/>
    <mergeCell ref="I50:P50"/>
    <mergeCell ref="B1:P1"/>
    <mergeCell ref="Q1:Q37"/>
    <mergeCell ref="A2:A37"/>
    <mergeCell ref="B2:C3"/>
    <mergeCell ref="D2:P2"/>
    <mergeCell ref="D3:P3"/>
    <mergeCell ref="C4:E6"/>
    <mergeCell ref="F4:G6"/>
    <mergeCell ref="H4:I6"/>
    <mergeCell ref="J4:N4"/>
    <mergeCell ref="C9:G9"/>
    <mergeCell ref="I9:P9"/>
    <mergeCell ref="C10:G10"/>
    <mergeCell ref="I10:P10"/>
    <mergeCell ref="C11:G11"/>
    <mergeCell ref="I11:P11"/>
    <mergeCell ref="O4:P4"/>
    <mergeCell ref="J5:P5"/>
    <mergeCell ref="J6:P6"/>
    <mergeCell ref="C7:G7"/>
    <mergeCell ref="I7:P7"/>
    <mergeCell ref="C8:G8"/>
    <mergeCell ref="I8:P8"/>
    <mergeCell ref="P51:P53"/>
    <mergeCell ref="C53:D53"/>
    <mergeCell ref="J53:K53"/>
    <mergeCell ref="L53:N53"/>
    <mergeCell ref="C54:D54"/>
    <mergeCell ref="J54:K54"/>
    <mergeCell ref="L54:N54"/>
    <mergeCell ref="C55:D55"/>
    <mergeCell ref="J55:K55"/>
    <mergeCell ref="L55:N55"/>
    <mergeCell ref="C51:D52"/>
    <mergeCell ref="E51:E52"/>
    <mergeCell ref="F51:F52"/>
    <mergeCell ref="G51:G52"/>
    <mergeCell ref="H51:H52"/>
    <mergeCell ref="I51:I52"/>
    <mergeCell ref="J51:K52"/>
    <mergeCell ref="L51:N52"/>
    <mergeCell ref="O51:O52"/>
    <mergeCell ref="C59:D59"/>
    <mergeCell ref="J59:K59"/>
    <mergeCell ref="L59:N59"/>
    <mergeCell ref="C60:D61"/>
    <mergeCell ref="E60:F60"/>
    <mergeCell ref="G60:H60"/>
    <mergeCell ref="I60:J60"/>
    <mergeCell ref="K60:M60"/>
    <mergeCell ref="N60:O60"/>
    <mergeCell ref="E61:F61"/>
    <mergeCell ref="G61:H61"/>
    <mergeCell ref="I61:J61"/>
    <mergeCell ref="K61:M61"/>
    <mergeCell ref="N61:O61"/>
    <mergeCell ref="C56:D56"/>
    <mergeCell ref="J56:K56"/>
    <mergeCell ref="L56:N56"/>
    <mergeCell ref="C57:D57"/>
    <mergeCell ref="J57:K57"/>
    <mergeCell ref="L57:N57"/>
    <mergeCell ref="C58:D58"/>
    <mergeCell ref="J58:K58"/>
    <mergeCell ref="L58:N58"/>
    <mergeCell ref="C65:F65"/>
    <mergeCell ref="G65:H65"/>
    <mergeCell ref="J65:L65"/>
    <mergeCell ref="M65:P65"/>
    <mergeCell ref="C66:F66"/>
    <mergeCell ref="G66:H66"/>
    <mergeCell ref="J66:P67"/>
    <mergeCell ref="C67:F67"/>
    <mergeCell ref="G67:H67"/>
    <mergeCell ref="C62:I62"/>
    <mergeCell ref="J62:L62"/>
    <mergeCell ref="M62:N62"/>
    <mergeCell ref="O62:P62"/>
    <mergeCell ref="C63:F64"/>
    <mergeCell ref="G63:H64"/>
    <mergeCell ref="J63:L63"/>
    <mergeCell ref="M63:N63"/>
    <mergeCell ref="O63:P63"/>
    <mergeCell ref="J64:L64"/>
    <mergeCell ref="M64:P64"/>
    <mergeCell ref="A76:Q76"/>
    <mergeCell ref="C68:F68"/>
    <mergeCell ref="G68:H68"/>
    <mergeCell ref="J68:L68"/>
    <mergeCell ref="M68:P68"/>
    <mergeCell ref="C69:F69"/>
    <mergeCell ref="G69:H69"/>
    <mergeCell ref="J69:L69"/>
    <mergeCell ref="M69:P69"/>
    <mergeCell ref="C70:F75"/>
    <mergeCell ref="G70:H70"/>
    <mergeCell ref="J70:L70"/>
    <mergeCell ref="M70:P70"/>
    <mergeCell ref="G71:H71"/>
    <mergeCell ref="J71:P73"/>
    <mergeCell ref="G72:H72"/>
    <mergeCell ref="G73:H73"/>
    <mergeCell ref="G74:H74"/>
    <mergeCell ref="J74:P75"/>
    <mergeCell ref="G75:I75"/>
    <mergeCell ref="C92:D92"/>
    <mergeCell ref="J92:K92"/>
    <mergeCell ref="L92:N92"/>
    <mergeCell ref="C93:D93"/>
    <mergeCell ref="J93:K93"/>
    <mergeCell ref="L93:N93"/>
    <mergeCell ref="C94:D94"/>
    <mergeCell ref="J94:K94"/>
    <mergeCell ref="L94:N94"/>
    <mergeCell ref="C86:G86"/>
    <mergeCell ref="I86:P86"/>
    <mergeCell ref="C87:G87"/>
    <mergeCell ref="I87:P87"/>
    <mergeCell ref="C88:G88"/>
    <mergeCell ref="I88:P88"/>
    <mergeCell ref="C89:D90"/>
    <mergeCell ref="E89:E90"/>
    <mergeCell ref="F89:F90"/>
    <mergeCell ref="G89:G90"/>
    <mergeCell ref="H89:H90"/>
    <mergeCell ref="I89:I90"/>
    <mergeCell ref="J89:K90"/>
    <mergeCell ref="L89:N90"/>
    <mergeCell ref="O89:O90"/>
    <mergeCell ref="P89:P91"/>
    <mergeCell ref="C91:D91"/>
    <mergeCell ref="J91:K91"/>
    <mergeCell ref="L91:N91"/>
    <mergeCell ref="C98:D99"/>
    <mergeCell ref="E98:F98"/>
    <mergeCell ref="G98:H98"/>
    <mergeCell ref="I98:J98"/>
    <mergeCell ref="K98:M98"/>
    <mergeCell ref="N98:O98"/>
    <mergeCell ref="E99:F99"/>
    <mergeCell ref="G99:H99"/>
    <mergeCell ref="I99:J99"/>
    <mergeCell ref="K99:M99"/>
    <mergeCell ref="N99:O99"/>
    <mergeCell ref="C95:D95"/>
    <mergeCell ref="J95:K95"/>
    <mergeCell ref="L95:N95"/>
    <mergeCell ref="C96:D96"/>
    <mergeCell ref="J96:K96"/>
    <mergeCell ref="L96:N96"/>
    <mergeCell ref="C97:D97"/>
    <mergeCell ref="J97:K97"/>
    <mergeCell ref="L97:N97"/>
    <mergeCell ref="C103:F103"/>
    <mergeCell ref="G103:H103"/>
    <mergeCell ref="J103:L103"/>
    <mergeCell ref="M103:P103"/>
    <mergeCell ref="C104:F104"/>
    <mergeCell ref="G104:H104"/>
    <mergeCell ref="J104:P105"/>
    <mergeCell ref="C105:F105"/>
    <mergeCell ref="G105:H105"/>
    <mergeCell ref="C100:I100"/>
    <mergeCell ref="J100:L100"/>
    <mergeCell ref="M100:N100"/>
    <mergeCell ref="O100:P100"/>
    <mergeCell ref="C101:F102"/>
    <mergeCell ref="G101:H102"/>
    <mergeCell ref="J101:L101"/>
    <mergeCell ref="M101:N101"/>
    <mergeCell ref="O101:P101"/>
    <mergeCell ref="J102:L102"/>
    <mergeCell ref="M102:P102"/>
    <mergeCell ref="A114:Q114"/>
    <mergeCell ref="C106:F106"/>
    <mergeCell ref="G106:H106"/>
    <mergeCell ref="J106:L106"/>
    <mergeCell ref="M106:P106"/>
    <mergeCell ref="C107:F107"/>
    <mergeCell ref="G107:H107"/>
    <mergeCell ref="J107:L107"/>
    <mergeCell ref="M107:P107"/>
    <mergeCell ref="C108:F113"/>
    <mergeCell ref="G108:H108"/>
    <mergeCell ref="J108:L108"/>
    <mergeCell ref="M108:P108"/>
    <mergeCell ref="G109:H109"/>
    <mergeCell ref="J109:P111"/>
    <mergeCell ref="G110:H110"/>
    <mergeCell ref="G111:H111"/>
    <mergeCell ref="G112:H112"/>
    <mergeCell ref="J112:P113"/>
    <mergeCell ref="G113:I113"/>
    <mergeCell ref="C130:D130"/>
    <mergeCell ref="J130:K130"/>
    <mergeCell ref="L130:N130"/>
    <mergeCell ref="C131:D131"/>
    <mergeCell ref="J131:K131"/>
    <mergeCell ref="L131:N131"/>
    <mergeCell ref="C132:D132"/>
    <mergeCell ref="J132:K132"/>
    <mergeCell ref="L132:N132"/>
    <mergeCell ref="C124:G124"/>
    <mergeCell ref="I124:P124"/>
    <mergeCell ref="C125:G125"/>
    <mergeCell ref="I125:P125"/>
    <mergeCell ref="C126:G126"/>
    <mergeCell ref="I126:P126"/>
    <mergeCell ref="C127:D128"/>
    <mergeCell ref="E127:E128"/>
    <mergeCell ref="F127:F128"/>
    <mergeCell ref="G127:G128"/>
    <mergeCell ref="H127:H128"/>
    <mergeCell ref="I127:I128"/>
    <mergeCell ref="J127:K128"/>
    <mergeCell ref="L127:N128"/>
    <mergeCell ref="O127:O128"/>
    <mergeCell ref="P127:P129"/>
    <mergeCell ref="C129:D129"/>
    <mergeCell ref="J129:K129"/>
    <mergeCell ref="L129:N129"/>
    <mergeCell ref="C136:D137"/>
    <mergeCell ref="E136:F136"/>
    <mergeCell ref="G136:H136"/>
    <mergeCell ref="I136:J136"/>
    <mergeCell ref="K136:M136"/>
    <mergeCell ref="N136:O136"/>
    <mergeCell ref="E137:F137"/>
    <mergeCell ref="G137:H137"/>
    <mergeCell ref="I137:J137"/>
    <mergeCell ref="K137:M137"/>
    <mergeCell ref="N137:O137"/>
    <mergeCell ref="C133:D133"/>
    <mergeCell ref="J133:K133"/>
    <mergeCell ref="L133:N133"/>
    <mergeCell ref="C134:D134"/>
    <mergeCell ref="J134:K134"/>
    <mergeCell ref="L134:N134"/>
    <mergeCell ref="C135:D135"/>
    <mergeCell ref="J135:K135"/>
    <mergeCell ref="L135:N135"/>
    <mergeCell ref="G148:H148"/>
    <mergeCell ref="G149:H149"/>
    <mergeCell ref="G150:H150"/>
    <mergeCell ref="J150:P151"/>
    <mergeCell ref="G151:I151"/>
    <mergeCell ref="C141:F141"/>
    <mergeCell ref="G141:H141"/>
    <mergeCell ref="J141:L141"/>
    <mergeCell ref="M141:P141"/>
    <mergeCell ref="C142:F142"/>
    <mergeCell ref="G142:H142"/>
    <mergeCell ref="J142:P143"/>
    <mergeCell ref="C143:F143"/>
    <mergeCell ref="G143:H143"/>
    <mergeCell ref="C138:I138"/>
    <mergeCell ref="J138:L138"/>
    <mergeCell ref="M138:N138"/>
    <mergeCell ref="O138:P138"/>
    <mergeCell ref="C139:F140"/>
    <mergeCell ref="G139:H140"/>
    <mergeCell ref="J139:L139"/>
    <mergeCell ref="M139:N139"/>
    <mergeCell ref="O139:P139"/>
    <mergeCell ref="J140:L140"/>
    <mergeCell ref="M140:P140"/>
    <mergeCell ref="A152:Q152"/>
    <mergeCell ref="B153:P153"/>
    <mergeCell ref="Q153:Q189"/>
    <mergeCell ref="A154:A189"/>
    <mergeCell ref="B154:C155"/>
    <mergeCell ref="D154:P154"/>
    <mergeCell ref="D155:P155"/>
    <mergeCell ref="C156:E158"/>
    <mergeCell ref="F156:G158"/>
    <mergeCell ref="H156:I158"/>
    <mergeCell ref="J156:N156"/>
    <mergeCell ref="O156:P156"/>
    <mergeCell ref="J157:P157"/>
    <mergeCell ref="J158:P158"/>
    <mergeCell ref="C159:G159"/>
    <mergeCell ref="I159:P159"/>
    <mergeCell ref="C160:G160"/>
    <mergeCell ref="I160:P160"/>
    <mergeCell ref="C161:G161"/>
    <mergeCell ref="I161:P161"/>
    <mergeCell ref="C168:D168"/>
    <mergeCell ref="J168:K168"/>
    <mergeCell ref="L168:N168"/>
    <mergeCell ref="C169:D169"/>
    <mergeCell ref="J169:K169"/>
    <mergeCell ref="L169:N169"/>
    <mergeCell ref="C170:D170"/>
    <mergeCell ref="J170:K170"/>
    <mergeCell ref="L170:N170"/>
    <mergeCell ref="C162:G162"/>
    <mergeCell ref="I162:P162"/>
    <mergeCell ref="C163:G163"/>
    <mergeCell ref="I163:P163"/>
    <mergeCell ref="C164:G164"/>
    <mergeCell ref="I164:P164"/>
    <mergeCell ref="C165:D166"/>
    <mergeCell ref="E165:E166"/>
    <mergeCell ref="F165:F166"/>
    <mergeCell ref="G165:G166"/>
    <mergeCell ref="H165:H166"/>
    <mergeCell ref="I165:I166"/>
    <mergeCell ref="J165:K166"/>
    <mergeCell ref="L165:N166"/>
    <mergeCell ref="O165:O166"/>
    <mergeCell ref="P165:P167"/>
    <mergeCell ref="C167:D167"/>
    <mergeCell ref="J167:K167"/>
    <mergeCell ref="L167:N167"/>
    <mergeCell ref="C174:D175"/>
    <mergeCell ref="E174:F174"/>
    <mergeCell ref="G174:H174"/>
    <mergeCell ref="I174:J174"/>
    <mergeCell ref="K174:M174"/>
    <mergeCell ref="N174:O174"/>
    <mergeCell ref="E175:F175"/>
    <mergeCell ref="G175:H175"/>
    <mergeCell ref="I175:J175"/>
    <mergeCell ref="K175:M175"/>
    <mergeCell ref="N175:O175"/>
    <mergeCell ref="C171:D171"/>
    <mergeCell ref="J171:K171"/>
    <mergeCell ref="L171:N171"/>
    <mergeCell ref="C172:D172"/>
    <mergeCell ref="J172:K172"/>
    <mergeCell ref="L172:N172"/>
    <mergeCell ref="C173:D173"/>
    <mergeCell ref="J173:K173"/>
    <mergeCell ref="L173:N173"/>
    <mergeCell ref="G186:H186"/>
    <mergeCell ref="G187:H187"/>
    <mergeCell ref="G188:H188"/>
    <mergeCell ref="J188:P189"/>
    <mergeCell ref="G189:I189"/>
    <mergeCell ref="C179:F179"/>
    <mergeCell ref="G179:H179"/>
    <mergeCell ref="J179:L179"/>
    <mergeCell ref="M179:P179"/>
    <mergeCell ref="C180:F180"/>
    <mergeCell ref="G180:H180"/>
    <mergeCell ref="J180:P181"/>
    <mergeCell ref="C181:F181"/>
    <mergeCell ref="G181:H181"/>
    <mergeCell ref="C176:I176"/>
    <mergeCell ref="J176:L176"/>
    <mergeCell ref="M176:N176"/>
    <mergeCell ref="O176:P176"/>
    <mergeCell ref="C177:F178"/>
    <mergeCell ref="G177:H178"/>
    <mergeCell ref="J177:L177"/>
    <mergeCell ref="M177:N177"/>
    <mergeCell ref="O177:P177"/>
    <mergeCell ref="J178:L178"/>
    <mergeCell ref="M178:P178"/>
    <mergeCell ref="C206:D206"/>
    <mergeCell ref="J206:K206"/>
    <mergeCell ref="L206:N206"/>
    <mergeCell ref="C207:D207"/>
    <mergeCell ref="J207:K207"/>
    <mergeCell ref="L207:N207"/>
    <mergeCell ref="C208:D208"/>
    <mergeCell ref="J208:K208"/>
    <mergeCell ref="L208:N208"/>
    <mergeCell ref="C200:G200"/>
    <mergeCell ref="I200:P200"/>
    <mergeCell ref="C201:G201"/>
    <mergeCell ref="I201:P201"/>
    <mergeCell ref="C202:G202"/>
    <mergeCell ref="I202:P202"/>
    <mergeCell ref="C203:D204"/>
    <mergeCell ref="E203:E204"/>
    <mergeCell ref="F203:F204"/>
    <mergeCell ref="G203:G204"/>
    <mergeCell ref="H203:H204"/>
    <mergeCell ref="I203:I204"/>
    <mergeCell ref="J203:K204"/>
    <mergeCell ref="L203:N204"/>
    <mergeCell ref="O203:O204"/>
    <mergeCell ref="P203:P205"/>
    <mergeCell ref="C205:D205"/>
    <mergeCell ref="J205:K205"/>
    <mergeCell ref="L205:N205"/>
    <mergeCell ref="C212:D213"/>
    <mergeCell ref="E212:F212"/>
    <mergeCell ref="G212:H212"/>
    <mergeCell ref="I212:J212"/>
    <mergeCell ref="K212:M212"/>
    <mergeCell ref="N212:O212"/>
    <mergeCell ref="E213:F213"/>
    <mergeCell ref="G213:H213"/>
    <mergeCell ref="I213:J213"/>
    <mergeCell ref="K213:M213"/>
    <mergeCell ref="N213:O213"/>
    <mergeCell ref="C209:D209"/>
    <mergeCell ref="J209:K209"/>
    <mergeCell ref="L209:N209"/>
    <mergeCell ref="C210:D210"/>
    <mergeCell ref="J210:K210"/>
    <mergeCell ref="L210:N210"/>
    <mergeCell ref="C211:D211"/>
    <mergeCell ref="J211:K211"/>
    <mergeCell ref="L211:N211"/>
    <mergeCell ref="C217:F217"/>
    <mergeCell ref="G217:H217"/>
    <mergeCell ref="J217:L217"/>
    <mergeCell ref="M217:P217"/>
    <mergeCell ref="C218:F218"/>
    <mergeCell ref="G218:H218"/>
    <mergeCell ref="J218:P219"/>
    <mergeCell ref="C219:F219"/>
    <mergeCell ref="G219:H219"/>
    <mergeCell ref="C214:I214"/>
    <mergeCell ref="J214:L214"/>
    <mergeCell ref="M214:N214"/>
    <mergeCell ref="O214:P214"/>
    <mergeCell ref="C215:F216"/>
    <mergeCell ref="G215:H216"/>
    <mergeCell ref="J215:L215"/>
    <mergeCell ref="M215:N215"/>
    <mergeCell ref="O215:P215"/>
    <mergeCell ref="J216:L216"/>
    <mergeCell ref="M216:P216"/>
    <mergeCell ref="C220:F220"/>
    <mergeCell ref="G220:H220"/>
    <mergeCell ref="J220:L220"/>
    <mergeCell ref="M220:P220"/>
    <mergeCell ref="C221:F221"/>
    <mergeCell ref="G221:H221"/>
    <mergeCell ref="J221:L221"/>
    <mergeCell ref="M221:P221"/>
    <mergeCell ref="C222:F227"/>
    <mergeCell ref="G222:H222"/>
    <mergeCell ref="J222:L222"/>
    <mergeCell ref="M222:P222"/>
    <mergeCell ref="G223:H223"/>
    <mergeCell ref="J223:P225"/>
    <mergeCell ref="G224:H224"/>
    <mergeCell ref="G225:H225"/>
    <mergeCell ref="G226:H226"/>
    <mergeCell ref="J226:P227"/>
    <mergeCell ref="G227:I227"/>
    <mergeCell ref="A228:Q228"/>
    <mergeCell ref="B229:P229"/>
    <mergeCell ref="Q229:Q265"/>
    <mergeCell ref="A230:A265"/>
    <mergeCell ref="B230:C231"/>
    <mergeCell ref="D230:P230"/>
    <mergeCell ref="D231:P231"/>
    <mergeCell ref="C232:E234"/>
    <mergeCell ref="F232:G234"/>
    <mergeCell ref="H232:I234"/>
    <mergeCell ref="J232:N232"/>
    <mergeCell ref="O232:P232"/>
    <mergeCell ref="J233:P233"/>
    <mergeCell ref="J234:P234"/>
    <mergeCell ref="C235:G235"/>
    <mergeCell ref="I235:P235"/>
    <mergeCell ref="C236:G236"/>
    <mergeCell ref="I236:P236"/>
    <mergeCell ref="C237:G237"/>
    <mergeCell ref="I237:P237"/>
    <mergeCell ref="C244:D244"/>
    <mergeCell ref="J244:K244"/>
    <mergeCell ref="L244:N244"/>
    <mergeCell ref="C245:D245"/>
    <mergeCell ref="J245:K245"/>
    <mergeCell ref="L245:N245"/>
    <mergeCell ref="C246:D246"/>
    <mergeCell ref="J246:K246"/>
    <mergeCell ref="L246:N246"/>
    <mergeCell ref="C238:G238"/>
    <mergeCell ref="I238:P238"/>
    <mergeCell ref="C239:G239"/>
    <mergeCell ref="I239:P239"/>
    <mergeCell ref="C240:G240"/>
    <mergeCell ref="I240:P240"/>
    <mergeCell ref="C241:D242"/>
    <mergeCell ref="E241:E242"/>
    <mergeCell ref="F241:F242"/>
    <mergeCell ref="G241:G242"/>
    <mergeCell ref="H241:H242"/>
    <mergeCell ref="I241:I242"/>
    <mergeCell ref="J241:K242"/>
    <mergeCell ref="L241:N242"/>
    <mergeCell ref="O241:O242"/>
    <mergeCell ref="P241:P243"/>
    <mergeCell ref="C243:D243"/>
    <mergeCell ref="J243:K243"/>
    <mergeCell ref="L243:N243"/>
    <mergeCell ref="C250:D251"/>
    <mergeCell ref="E250:F250"/>
    <mergeCell ref="G250:H250"/>
    <mergeCell ref="I250:J250"/>
    <mergeCell ref="K250:M250"/>
    <mergeCell ref="N250:O250"/>
    <mergeCell ref="E251:F251"/>
    <mergeCell ref="G251:H251"/>
    <mergeCell ref="I251:J251"/>
    <mergeCell ref="K251:M251"/>
    <mergeCell ref="N251:O251"/>
    <mergeCell ref="C247:D247"/>
    <mergeCell ref="J247:K247"/>
    <mergeCell ref="L247:N247"/>
    <mergeCell ref="C248:D248"/>
    <mergeCell ref="J248:K248"/>
    <mergeCell ref="L248:N248"/>
    <mergeCell ref="C249:D249"/>
    <mergeCell ref="J249:K249"/>
    <mergeCell ref="L249:N249"/>
    <mergeCell ref="C255:F255"/>
    <mergeCell ref="G255:H255"/>
    <mergeCell ref="J255:L255"/>
    <mergeCell ref="M255:P255"/>
    <mergeCell ref="C256:F256"/>
    <mergeCell ref="G256:H256"/>
    <mergeCell ref="J256:P257"/>
    <mergeCell ref="C257:F257"/>
    <mergeCell ref="G257:H257"/>
    <mergeCell ref="C252:I252"/>
    <mergeCell ref="J252:L252"/>
    <mergeCell ref="M252:N252"/>
    <mergeCell ref="O252:P252"/>
    <mergeCell ref="C253:F254"/>
    <mergeCell ref="G253:H254"/>
    <mergeCell ref="J253:L253"/>
    <mergeCell ref="M253:N253"/>
    <mergeCell ref="O253:P253"/>
    <mergeCell ref="J254:L254"/>
    <mergeCell ref="M254:P254"/>
    <mergeCell ref="C258:F258"/>
    <mergeCell ref="G258:H258"/>
    <mergeCell ref="J258:L258"/>
    <mergeCell ref="M258:P258"/>
    <mergeCell ref="C259:F259"/>
    <mergeCell ref="G259:H259"/>
    <mergeCell ref="J259:L259"/>
    <mergeCell ref="M259:P259"/>
    <mergeCell ref="C260:F265"/>
    <mergeCell ref="G260:H260"/>
    <mergeCell ref="J260:L260"/>
    <mergeCell ref="M260:P260"/>
    <mergeCell ref="G261:H261"/>
    <mergeCell ref="J261:P263"/>
    <mergeCell ref="G262:H262"/>
    <mergeCell ref="G263:H263"/>
    <mergeCell ref="G264:H264"/>
    <mergeCell ref="J264:P265"/>
    <mergeCell ref="G265:I265"/>
    <mergeCell ref="A266:Q266"/>
    <mergeCell ref="B267:P267"/>
    <mergeCell ref="Q267:Q303"/>
    <mergeCell ref="A268:A303"/>
    <mergeCell ref="B268:C269"/>
    <mergeCell ref="D268:P268"/>
    <mergeCell ref="D269:P269"/>
    <mergeCell ref="C270:E272"/>
    <mergeCell ref="F270:G272"/>
    <mergeCell ref="H270:I272"/>
    <mergeCell ref="J270:N270"/>
    <mergeCell ref="O270:P270"/>
    <mergeCell ref="J271:P271"/>
    <mergeCell ref="J272:P272"/>
    <mergeCell ref="C273:G273"/>
    <mergeCell ref="I273:P273"/>
    <mergeCell ref="C274:G274"/>
    <mergeCell ref="I274:P274"/>
    <mergeCell ref="C275:G275"/>
    <mergeCell ref="I275:P275"/>
    <mergeCell ref="C282:D282"/>
    <mergeCell ref="J282:K282"/>
    <mergeCell ref="L282:N282"/>
    <mergeCell ref="C283:D283"/>
    <mergeCell ref="J283:K283"/>
    <mergeCell ref="L283:N283"/>
    <mergeCell ref="C284:D284"/>
    <mergeCell ref="J284:K284"/>
    <mergeCell ref="L284:N284"/>
    <mergeCell ref="C276:G276"/>
    <mergeCell ref="I276:P276"/>
    <mergeCell ref="C277:G277"/>
    <mergeCell ref="I277:P277"/>
    <mergeCell ref="C278:G278"/>
    <mergeCell ref="I278:P278"/>
    <mergeCell ref="C279:D280"/>
    <mergeCell ref="E279:E280"/>
    <mergeCell ref="F279:F280"/>
    <mergeCell ref="G279:G280"/>
    <mergeCell ref="H279:H280"/>
    <mergeCell ref="I279:I280"/>
    <mergeCell ref="J279:K280"/>
    <mergeCell ref="L279:N280"/>
    <mergeCell ref="O279:O280"/>
    <mergeCell ref="P279:P281"/>
    <mergeCell ref="C281:D281"/>
    <mergeCell ref="J281:K281"/>
    <mergeCell ref="L281:N281"/>
    <mergeCell ref="C288:D289"/>
    <mergeCell ref="E288:F288"/>
    <mergeCell ref="G288:H288"/>
    <mergeCell ref="I288:J288"/>
    <mergeCell ref="K288:M288"/>
    <mergeCell ref="N288:O288"/>
    <mergeCell ref="E289:F289"/>
    <mergeCell ref="G289:H289"/>
    <mergeCell ref="I289:J289"/>
    <mergeCell ref="K289:M289"/>
    <mergeCell ref="N289:O289"/>
    <mergeCell ref="C285:D285"/>
    <mergeCell ref="J285:K285"/>
    <mergeCell ref="L285:N285"/>
    <mergeCell ref="C286:D286"/>
    <mergeCell ref="J286:K286"/>
    <mergeCell ref="L286:N286"/>
    <mergeCell ref="C287:D287"/>
    <mergeCell ref="J287:K287"/>
    <mergeCell ref="L287:N287"/>
    <mergeCell ref="C293:F293"/>
    <mergeCell ref="G293:H293"/>
    <mergeCell ref="J293:L293"/>
    <mergeCell ref="M293:P293"/>
    <mergeCell ref="C294:F294"/>
    <mergeCell ref="G294:H294"/>
    <mergeCell ref="J294:P295"/>
    <mergeCell ref="C295:F295"/>
    <mergeCell ref="G295:H295"/>
    <mergeCell ref="C290:I290"/>
    <mergeCell ref="J290:L290"/>
    <mergeCell ref="M290:N290"/>
    <mergeCell ref="O290:P290"/>
    <mergeCell ref="C291:F292"/>
    <mergeCell ref="G291:H292"/>
    <mergeCell ref="J291:L291"/>
    <mergeCell ref="M291:N291"/>
    <mergeCell ref="O291:P291"/>
    <mergeCell ref="J292:L292"/>
    <mergeCell ref="M292:P292"/>
    <mergeCell ref="C296:F296"/>
    <mergeCell ref="G296:H296"/>
    <mergeCell ref="J296:L296"/>
    <mergeCell ref="M296:P296"/>
    <mergeCell ref="C297:F297"/>
    <mergeCell ref="G297:H297"/>
    <mergeCell ref="J297:L297"/>
    <mergeCell ref="M297:P297"/>
    <mergeCell ref="C298:F303"/>
    <mergeCell ref="G298:H298"/>
    <mergeCell ref="J298:L298"/>
    <mergeCell ref="M298:P298"/>
    <mergeCell ref="G299:H299"/>
    <mergeCell ref="J299:P301"/>
    <mergeCell ref="G300:H300"/>
    <mergeCell ref="G301:H301"/>
    <mergeCell ref="G302:H302"/>
    <mergeCell ref="J302:P303"/>
    <mergeCell ref="G303:I303"/>
    <mergeCell ref="A304:Q304"/>
    <mergeCell ref="B305:P305"/>
    <mergeCell ref="Q305:Q341"/>
    <mergeCell ref="A306:A341"/>
    <mergeCell ref="B306:C307"/>
    <mergeCell ref="D306:P306"/>
    <mergeCell ref="D307:P307"/>
    <mergeCell ref="C308:E310"/>
    <mergeCell ref="F308:G310"/>
    <mergeCell ref="H308:I310"/>
    <mergeCell ref="J308:N308"/>
    <mergeCell ref="O308:P308"/>
    <mergeCell ref="J309:P309"/>
    <mergeCell ref="J310:P310"/>
    <mergeCell ref="C311:G311"/>
    <mergeCell ref="I311:P311"/>
    <mergeCell ref="C312:G312"/>
    <mergeCell ref="I312:P312"/>
    <mergeCell ref="C313:G313"/>
    <mergeCell ref="I313:P313"/>
    <mergeCell ref="C320:D320"/>
    <mergeCell ref="J320:K320"/>
    <mergeCell ref="L320:N320"/>
    <mergeCell ref="C321:D321"/>
    <mergeCell ref="J321:K321"/>
    <mergeCell ref="L321:N321"/>
    <mergeCell ref="C322:D322"/>
    <mergeCell ref="J322:K322"/>
    <mergeCell ref="L322:N322"/>
    <mergeCell ref="C314:G314"/>
    <mergeCell ref="I314:P314"/>
    <mergeCell ref="C315:G315"/>
    <mergeCell ref="I315:P315"/>
    <mergeCell ref="C316:G316"/>
    <mergeCell ref="I316:P316"/>
    <mergeCell ref="C317:D318"/>
    <mergeCell ref="E317:E318"/>
    <mergeCell ref="F317:F318"/>
    <mergeCell ref="G317:G318"/>
    <mergeCell ref="H317:H318"/>
    <mergeCell ref="I317:I318"/>
    <mergeCell ref="J317:K318"/>
    <mergeCell ref="L317:N318"/>
    <mergeCell ref="O317:O318"/>
    <mergeCell ref="P317:P319"/>
    <mergeCell ref="C319:D319"/>
    <mergeCell ref="J319:K319"/>
    <mergeCell ref="L319:N319"/>
    <mergeCell ref="C326:D327"/>
    <mergeCell ref="E326:F326"/>
    <mergeCell ref="G326:H326"/>
    <mergeCell ref="I326:J326"/>
    <mergeCell ref="K326:M326"/>
    <mergeCell ref="N326:O326"/>
    <mergeCell ref="E327:F327"/>
    <mergeCell ref="G327:H327"/>
    <mergeCell ref="I327:J327"/>
    <mergeCell ref="K327:M327"/>
    <mergeCell ref="N327:O327"/>
    <mergeCell ref="C323:D323"/>
    <mergeCell ref="J323:K323"/>
    <mergeCell ref="L323:N323"/>
    <mergeCell ref="C324:D324"/>
    <mergeCell ref="J324:K324"/>
    <mergeCell ref="L324:N324"/>
    <mergeCell ref="C325:D325"/>
    <mergeCell ref="J325:K325"/>
    <mergeCell ref="L325:N325"/>
    <mergeCell ref="C331:F331"/>
    <mergeCell ref="G331:H331"/>
    <mergeCell ref="J331:L331"/>
    <mergeCell ref="M331:P331"/>
    <mergeCell ref="C332:F332"/>
    <mergeCell ref="G332:H332"/>
    <mergeCell ref="J332:P333"/>
    <mergeCell ref="C333:F333"/>
    <mergeCell ref="G333:H333"/>
    <mergeCell ref="C328:I328"/>
    <mergeCell ref="J328:L328"/>
    <mergeCell ref="M328:N328"/>
    <mergeCell ref="O328:P328"/>
    <mergeCell ref="C329:F330"/>
    <mergeCell ref="G329:H330"/>
    <mergeCell ref="J329:L329"/>
    <mergeCell ref="M329:N329"/>
    <mergeCell ref="O329:P329"/>
    <mergeCell ref="J330:L330"/>
    <mergeCell ref="M330:P330"/>
    <mergeCell ref="A342:Q342"/>
    <mergeCell ref="C334:F334"/>
    <mergeCell ref="G334:H334"/>
    <mergeCell ref="J334:L334"/>
    <mergeCell ref="M334:P334"/>
    <mergeCell ref="C335:F335"/>
    <mergeCell ref="G335:H335"/>
    <mergeCell ref="J335:L335"/>
    <mergeCell ref="M335:P335"/>
    <mergeCell ref="C336:F341"/>
    <mergeCell ref="G336:H336"/>
    <mergeCell ref="J336:L336"/>
    <mergeCell ref="M336:P336"/>
    <mergeCell ref="G337:H337"/>
    <mergeCell ref="J337:P339"/>
    <mergeCell ref="G338:H338"/>
    <mergeCell ref="G339:H339"/>
    <mergeCell ref="G340:H340"/>
    <mergeCell ref="J340:P341"/>
    <mergeCell ref="G341:I341"/>
    <mergeCell ref="C352:G352"/>
    <mergeCell ref="I352:P352"/>
    <mergeCell ref="C353:G353"/>
    <mergeCell ref="I353:P353"/>
    <mergeCell ref="C354:G354"/>
    <mergeCell ref="I354:P354"/>
    <mergeCell ref="C355:D356"/>
    <mergeCell ref="E355:E356"/>
    <mergeCell ref="F355:F356"/>
    <mergeCell ref="G355:G356"/>
    <mergeCell ref="H355:H356"/>
    <mergeCell ref="I355:I356"/>
    <mergeCell ref="J355:K356"/>
    <mergeCell ref="L355:N356"/>
    <mergeCell ref="O355:O356"/>
    <mergeCell ref="P355:P357"/>
    <mergeCell ref="C357:D357"/>
    <mergeCell ref="J357:K357"/>
    <mergeCell ref="L357:N357"/>
    <mergeCell ref="C361:D361"/>
    <mergeCell ref="J361:K361"/>
    <mergeCell ref="L361:N361"/>
    <mergeCell ref="C362:D362"/>
    <mergeCell ref="J362:K362"/>
    <mergeCell ref="L362:N362"/>
    <mergeCell ref="C363:D363"/>
    <mergeCell ref="J363:K363"/>
    <mergeCell ref="L363:N363"/>
    <mergeCell ref="C358:D358"/>
    <mergeCell ref="J358:K358"/>
    <mergeCell ref="L358:N358"/>
    <mergeCell ref="C359:D359"/>
    <mergeCell ref="J359:K359"/>
    <mergeCell ref="L359:N359"/>
    <mergeCell ref="C360:D360"/>
    <mergeCell ref="J360:K360"/>
    <mergeCell ref="L360:N360"/>
    <mergeCell ref="M366:N366"/>
    <mergeCell ref="O366:P366"/>
    <mergeCell ref="C367:F368"/>
    <mergeCell ref="G367:H368"/>
    <mergeCell ref="J367:L367"/>
    <mergeCell ref="M367:N367"/>
    <mergeCell ref="O367:P367"/>
    <mergeCell ref="J368:L368"/>
    <mergeCell ref="M368:P368"/>
    <mergeCell ref="C364:D365"/>
    <mergeCell ref="E364:F364"/>
    <mergeCell ref="G364:H364"/>
    <mergeCell ref="I364:J364"/>
    <mergeCell ref="K364:M364"/>
    <mergeCell ref="N364:O364"/>
    <mergeCell ref="E365:F365"/>
    <mergeCell ref="G365:H365"/>
    <mergeCell ref="I365:J365"/>
    <mergeCell ref="K365:M365"/>
    <mergeCell ref="N365:O365"/>
    <mergeCell ref="D79:P79"/>
    <mergeCell ref="C80:E82"/>
    <mergeCell ref="C372:F372"/>
    <mergeCell ref="G372:H372"/>
    <mergeCell ref="J372:L372"/>
    <mergeCell ref="M372:P372"/>
    <mergeCell ref="C373:F373"/>
    <mergeCell ref="G373:H373"/>
    <mergeCell ref="J373:L373"/>
    <mergeCell ref="M373:P373"/>
    <mergeCell ref="C374:F379"/>
    <mergeCell ref="G374:H374"/>
    <mergeCell ref="J374:L374"/>
    <mergeCell ref="M374:P374"/>
    <mergeCell ref="G375:H375"/>
    <mergeCell ref="J375:P377"/>
    <mergeCell ref="G376:H376"/>
    <mergeCell ref="G377:H377"/>
    <mergeCell ref="G378:H378"/>
    <mergeCell ref="J378:P379"/>
    <mergeCell ref="G379:I379"/>
    <mergeCell ref="C369:F369"/>
    <mergeCell ref="G369:H369"/>
    <mergeCell ref="J369:L369"/>
    <mergeCell ref="M369:P369"/>
    <mergeCell ref="C370:F370"/>
    <mergeCell ref="G370:H370"/>
    <mergeCell ref="J370:P371"/>
    <mergeCell ref="C371:F371"/>
    <mergeCell ref="G371:H371"/>
    <mergeCell ref="C366:I366"/>
    <mergeCell ref="J366:L366"/>
    <mergeCell ref="F80:G82"/>
    <mergeCell ref="H80:I82"/>
    <mergeCell ref="J80:N80"/>
    <mergeCell ref="O80:P80"/>
    <mergeCell ref="J81:P81"/>
    <mergeCell ref="J82:P82"/>
    <mergeCell ref="C83:G83"/>
    <mergeCell ref="I83:P83"/>
    <mergeCell ref="C84:G84"/>
    <mergeCell ref="I84:P84"/>
    <mergeCell ref="A380:Q380"/>
    <mergeCell ref="B39:P39"/>
    <mergeCell ref="Q39:Q75"/>
    <mergeCell ref="A40:A75"/>
    <mergeCell ref="B40:C41"/>
    <mergeCell ref="D40:P40"/>
    <mergeCell ref="D41:P41"/>
    <mergeCell ref="C42:E44"/>
    <mergeCell ref="F42:G44"/>
    <mergeCell ref="H42:I44"/>
    <mergeCell ref="J42:N42"/>
    <mergeCell ref="O42:P42"/>
    <mergeCell ref="J43:P43"/>
    <mergeCell ref="J44:P44"/>
    <mergeCell ref="C45:G45"/>
    <mergeCell ref="I45:P45"/>
    <mergeCell ref="C46:G46"/>
    <mergeCell ref="B77:P77"/>
    <mergeCell ref="Q77:Q113"/>
    <mergeCell ref="A78:A113"/>
    <mergeCell ref="B78:C79"/>
    <mergeCell ref="D78:P78"/>
    <mergeCell ref="Q115:Q151"/>
    <mergeCell ref="A116:A151"/>
    <mergeCell ref="B116:C117"/>
    <mergeCell ref="D116:P116"/>
    <mergeCell ref="D117:P117"/>
    <mergeCell ref="C118:E120"/>
    <mergeCell ref="F118:G120"/>
    <mergeCell ref="H118:I120"/>
    <mergeCell ref="J118:N118"/>
    <mergeCell ref="O118:P118"/>
    <mergeCell ref="J119:P119"/>
    <mergeCell ref="J120:P120"/>
    <mergeCell ref="C121:G121"/>
    <mergeCell ref="I121:P121"/>
    <mergeCell ref="C122:G122"/>
    <mergeCell ref="I122:P122"/>
    <mergeCell ref="C123:G123"/>
    <mergeCell ref="I123:P123"/>
    <mergeCell ref="C144:F144"/>
    <mergeCell ref="G144:H144"/>
    <mergeCell ref="J144:L144"/>
    <mergeCell ref="M144:P144"/>
    <mergeCell ref="C145:F145"/>
    <mergeCell ref="G145:H145"/>
    <mergeCell ref="J145:L145"/>
    <mergeCell ref="M145:P145"/>
    <mergeCell ref="C146:F151"/>
    <mergeCell ref="G146:H146"/>
    <mergeCell ref="J146:L146"/>
    <mergeCell ref="M146:P146"/>
    <mergeCell ref="G147:H147"/>
    <mergeCell ref="J147:P149"/>
    <mergeCell ref="D193:P193"/>
    <mergeCell ref="C194:E196"/>
    <mergeCell ref="F194:G196"/>
    <mergeCell ref="H194:I196"/>
    <mergeCell ref="J194:N194"/>
    <mergeCell ref="O194:P194"/>
    <mergeCell ref="J195:P195"/>
    <mergeCell ref="J196:P196"/>
    <mergeCell ref="C197:G197"/>
    <mergeCell ref="I197:P197"/>
    <mergeCell ref="C198:G198"/>
    <mergeCell ref="I198:P198"/>
    <mergeCell ref="C199:G199"/>
    <mergeCell ref="I199:P199"/>
    <mergeCell ref="C85:G85"/>
    <mergeCell ref="I85:P85"/>
    <mergeCell ref="B115:P115"/>
    <mergeCell ref="A190:Q190"/>
    <mergeCell ref="C182:F182"/>
    <mergeCell ref="G182:H182"/>
    <mergeCell ref="J182:L182"/>
    <mergeCell ref="M182:P182"/>
    <mergeCell ref="C183:F183"/>
    <mergeCell ref="G183:H183"/>
    <mergeCell ref="J183:L183"/>
    <mergeCell ref="M183:P183"/>
    <mergeCell ref="C184:F189"/>
    <mergeCell ref="G184:H184"/>
    <mergeCell ref="J184:L184"/>
    <mergeCell ref="M184:P184"/>
    <mergeCell ref="G185:H185"/>
    <mergeCell ref="J185:P187"/>
    <mergeCell ref="S1:U1"/>
    <mergeCell ref="V1:V380"/>
    <mergeCell ref="R1:R380"/>
    <mergeCell ref="S2:U4"/>
    <mergeCell ref="S5:U6"/>
    <mergeCell ref="S7:U7"/>
    <mergeCell ref="S8:U9"/>
    <mergeCell ref="S10:U380"/>
    <mergeCell ref="B343:P343"/>
    <mergeCell ref="Q343:Q379"/>
    <mergeCell ref="A344:A379"/>
    <mergeCell ref="B344:C345"/>
    <mergeCell ref="D344:P344"/>
    <mergeCell ref="D345:P345"/>
    <mergeCell ref="C346:E348"/>
    <mergeCell ref="F346:G348"/>
    <mergeCell ref="H346:I348"/>
    <mergeCell ref="J346:N346"/>
    <mergeCell ref="O346:P346"/>
    <mergeCell ref="J347:P347"/>
    <mergeCell ref="J348:P348"/>
    <mergeCell ref="C349:G349"/>
    <mergeCell ref="I349:P349"/>
    <mergeCell ref="C350:G350"/>
    <mergeCell ref="I350:P350"/>
    <mergeCell ref="C351:G351"/>
    <mergeCell ref="I351:P351"/>
    <mergeCell ref="B191:P191"/>
    <mergeCell ref="Q191:Q227"/>
    <mergeCell ref="A192:A227"/>
    <mergeCell ref="B192:C193"/>
    <mergeCell ref="D192:P192"/>
  </mergeCells>
  <conditionalFormatting sqref="F15:F21 G19:I21 O15 G24:H24 J28 G30:G31 G15:G18 F13:H13 D2:D3 B2 C15:C22 O13 C7:C13 P13:P14 C24:C25 H15:I15 C27:C32 L15:L21 I24:I31 O16:P21">
    <cfRule type="containsText" dxfId="79" priority="135" operator="containsText" text="f'k{kk foHkkx jktLFkku">
      <formula>NOT(ISERROR(SEARCH("f'k{kk foHkkx jktLFkku",B2)))</formula>
    </cfRule>
    <cfRule type="containsText" dxfId="78" priority="136" operator="containsText" text="iw.kkZad">
      <formula>NOT(ISERROR(SEARCH("iw.kkZad",B2)))</formula>
    </cfRule>
  </conditionalFormatting>
  <conditionalFormatting sqref="F15:F21 G19:I21 O15 G24:H24 J28 G30:G31 G15:G18 F13:H13 D2:D3 B2 C15:C22 O13 C7:C13 P13:P14 C24:C25 H15:I15 C27:C32 L15:L21 I24:I31 O16:P21">
    <cfRule type="containsText" dxfId="77" priority="134" operator="containsText" text="dsoy jktdh; fo|ky;ksa esa iz;ksx gsrq fu%'kqYd">
      <formula>NOT(ISERROR(SEARCH("dsoy jktdh; fo|ky;ksa esa iz;ksx gsrq fu%'kqYd",B2)))</formula>
    </cfRule>
  </conditionalFormatting>
  <conditionalFormatting sqref="G27:H31">
    <cfRule type="cellIs" dxfId="76" priority="132" operator="equal">
      <formula>"0/200"</formula>
    </cfRule>
    <cfRule type="cellIs" dxfId="75" priority="133" operator="equal">
      <formula>"0/100"</formula>
    </cfRule>
  </conditionalFormatting>
  <conditionalFormatting sqref="H4:I6">
    <cfRule type="cellIs" dxfId="74" priority="131" operator="equal">
      <formula>0</formula>
    </cfRule>
  </conditionalFormatting>
  <conditionalFormatting sqref="K1:P5 S1 V1 K7:P380 W1:XFD380 A1:J380 A77:R380 Q1:R380">
    <cfRule type="cellIs" dxfId="73" priority="130" operator="equal">
      <formula>"--"</formula>
    </cfRule>
  </conditionalFormatting>
  <conditionalFormatting sqref="H16:H21 J16:K21 O16:O21">
    <cfRule type="cellIs" dxfId="72" priority="129" operator="equal">
      <formula>0</formula>
    </cfRule>
  </conditionalFormatting>
  <conditionalFormatting sqref="F53:F59 G57:I59 O53 G62:H62 J66 G68:G69 G53:G56 F51:H51 D40:D41 B40 C53:C60 O51 C45:C51 P51:P52 C62:C63 H53:I53 C65:C70 L53:L59 I62:I69 O54:P59">
    <cfRule type="containsText" dxfId="71" priority="63" operator="containsText" text="f'k{kk foHkkx jktLFkku">
      <formula>NOT(ISERROR(SEARCH("f'k{kk foHkkx jktLFkku",B40)))</formula>
    </cfRule>
    <cfRule type="containsText" dxfId="70" priority="64" operator="containsText" text="iw.kkZad">
      <formula>NOT(ISERROR(SEARCH("iw.kkZad",B40)))</formula>
    </cfRule>
  </conditionalFormatting>
  <conditionalFormatting sqref="F53:F59 G57:I59 O53 G62:H62 J66 G68:G69 G53:G56 F51:H51 D40:D41 B40 C53:C60 O51 C45:C51 P51:P52 C62:C63 H53:I53 C65:C70 L53:L59 I62:I69 O54:P59">
    <cfRule type="containsText" dxfId="69" priority="62" operator="containsText" text="dsoy jktdh; fo|ky;ksa esa iz;ksx gsrq fu%'kqYd">
      <formula>NOT(ISERROR(SEARCH("dsoy jktdh; fo|ky;ksa esa iz;ksx gsrq fu%'kqYd",B40)))</formula>
    </cfRule>
  </conditionalFormatting>
  <conditionalFormatting sqref="G65:H69">
    <cfRule type="cellIs" dxfId="68" priority="60" operator="equal">
      <formula>"0/200"</formula>
    </cfRule>
    <cfRule type="cellIs" dxfId="67" priority="61" operator="equal">
      <formula>"0/100"</formula>
    </cfRule>
  </conditionalFormatting>
  <conditionalFormatting sqref="H42:I44">
    <cfRule type="cellIs" dxfId="66" priority="59" operator="equal">
      <formula>0</formula>
    </cfRule>
  </conditionalFormatting>
  <conditionalFormatting sqref="H54:H59 J54:K59 O54:O59">
    <cfRule type="cellIs" dxfId="65" priority="58" operator="equal">
      <formula>0</formula>
    </cfRule>
  </conditionalFormatting>
  <conditionalFormatting sqref="F91:F97 G95:I97 O91 G100:H100 J104 G106:G107 G91:G94 F89:H89 D78:D79 B78 C91:C98 O89 C83:C89 P89:P90 C100:C101 H91:I91 C103:C108 L91:L97 I100:I107 O92:P97">
    <cfRule type="containsText" dxfId="64" priority="56" operator="containsText" text="f'k{kk foHkkx jktLFkku">
      <formula>NOT(ISERROR(SEARCH("f'k{kk foHkkx jktLFkku",B78)))</formula>
    </cfRule>
    <cfRule type="containsText" dxfId="63" priority="57" operator="containsText" text="iw.kkZad">
      <formula>NOT(ISERROR(SEARCH("iw.kkZad",B78)))</formula>
    </cfRule>
  </conditionalFormatting>
  <conditionalFormatting sqref="F91:F97 G95:I97 O91 G100:H100 J104 G106:G107 G91:G94 F89:H89 D78:D79 B78 C91:C98 O89 C83:C89 P89:P90 C100:C101 H91:I91 C103:C108 L91:L97 I100:I107 O92:P97">
    <cfRule type="containsText" dxfId="62" priority="55" operator="containsText" text="dsoy jktdh; fo|ky;ksa esa iz;ksx gsrq fu%'kqYd">
      <formula>NOT(ISERROR(SEARCH("dsoy jktdh; fo|ky;ksa esa iz;ksx gsrq fu%'kqYd",B78)))</formula>
    </cfRule>
  </conditionalFormatting>
  <conditionalFormatting sqref="G103:H107">
    <cfRule type="cellIs" dxfId="61" priority="53" operator="equal">
      <formula>"0/200"</formula>
    </cfRule>
    <cfRule type="cellIs" dxfId="60" priority="54" operator="equal">
      <formula>"0/100"</formula>
    </cfRule>
  </conditionalFormatting>
  <conditionalFormatting sqref="H80:I82">
    <cfRule type="cellIs" dxfId="59" priority="52" operator="equal">
      <formula>0</formula>
    </cfRule>
  </conditionalFormatting>
  <conditionalFormatting sqref="H92:H97 J92:K97 O92:O97">
    <cfRule type="cellIs" dxfId="58" priority="51" operator="equal">
      <formula>0</formula>
    </cfRule>
  </conditionalFormatting>
  <conditionalFormatting sqref="F129:F135 G133:I135 O129 G138:H138 J142 G144:G145 G129:G132 F127:H127 D116:D117 B116 C129:C136 O127 C121:C127 P127:P128 C138:C139 H129:I129 C141:C146 L129:L135 I138:I145 O130:P135">
    <cfRule type="containsText" dxfId="57" priority="49" operator="containsText" text="f'k{kk foHkkx jktLFkku">
      <formula>NOT(ISERROR(SEARCH("f'k{kk foHkkx jktLFkku",B116)))</formula>
    </cfRule>
    <cfRule type="containsText" dxfId="56" priority="50" operator="containsText" text="iw.kkZad">
      <formula>NOT(ISERROR(SEARCH("iw.kkZad",B116)))</formula>
    </cfRule>
  </conditionalFormatting>
  <conditionalFormatting sqref="F129:F135 G133:I135 O129 G138:H138 J142 G144:G145 G129:G132 F127:H127 D116:D117 B116 C129:C136 O127 C121:C127 P127:P128 C138:C139 H129:I129 C141:C146 L129:L135 I138:I145 O130:P135">
    <cfRule type="containsText" dxfId="55" priority="48" operator="containsText" text="dsoy jktdh; fo|ky;ksa esa iz;ksx gsrq fu%'kqYd">
      <formula>NOT(ISERROR(SEARCH("dsoy jktdh; fo|ky;ksa esa iz;ksx gsrq fu%'kqYd",B116)))</formula>
    </cfRule>
  </conditionalFormatting>
  <conditionalFormatting sqref="G141:H145">
    <cfRule type="cellIs" dxfId="54" priority="46" operator="equal">
      <formula>"0/200"</formula>
    </cfRule>
    <cfRule type="cellIs" dxfId="53" priority="47" operator="equal">
      <formula>"0/100"</formula>
    </cfRule>
  </conditionalFormatting>
  <conditionalFormatting sqref="H118:I120">
    <cfRule type="cellIs" dxfId="52" priority="45" operator="equal">
      <formula>0</formula>
    </cfRule>
  </conditionalFormatting>
  <conditionalFormatting sqref="H130:H135 J130:K135 O130:O135">
    <cfRule type="cellIs" dxfId="51" priority="44" operator="equal">
      <formula>0</formula>
    </cfRule>
  </conditionalFormatting>
  <conditionalFormatting sqref="F167:F173 G171:I173 O167 G176:H176 J180 G182:G183 G167:G170 F165:H165 D154:D155 B154 C167:C174 O165 C159:C165 P165:P166 C176:C177 H167:I167 C179:C184 L167:L173 I176:I183 O168:P173">
    <cfRule type="containsText" dxfId="50" priority="42" operator="containsText" text="f'k{kk foHkkx jktLFkku">
      <formula>NOT(ISERROR(SEARCH("f'k{kk foHkkx jktLFkku",B154)))</formula>
    </cfRule>
    <cfRule type="containsText" dxfId="49" priority="43" operator="containsText" text="iw.kkZad">
      <formula>NOT(ISERROR(SEARCH("iw.kkZad",B154)))</formula>
    </cfRule>
  </conditionalFormatting>
  <conditionalFormatting sqref="F167:F173 G171:I173 O167 G176:H176 J180 G182:G183 G167:G170 F165:H165 D154:D155 B154 C167:C174 O165 C159:C165 P165:P166 C176:C177 H167:I167 C179:C184 L167:L173 I176:I183 O168:P173">
    <cfRule type="containsText" dxfId="48" priority="41" operator="containsText" text="dsoy jktdh; fo|ky;ksa esa iz;ksx gsrq fu%'kqYd">
      <formula>NOT(ISERROR(SEARCH("dsoy jktdh; fo|ky;ksa esa iz;ksx gsrq fu%'kqYd",B154)))</formula>
    </cfRule>
  </conditionalFormatting>
  <conditionalFormatting sqref="G179:H183">
    <cfRule type="cellIs" dxfId="47" priority="39" operator="equal">
      <formula>"0/200"</formula>
    </cfRule>
    <cfRule type="cellIs" dxfId="46" priority="40" operator="equal">
      <formula>"0/100"</formula>
    </cfRule>
  </conditionalFormatting>
  <conditionalFormatting sqref="H156:I158">
    <cfRule type="cellIs" dxfId="45" priority="38" operator="equal">
      <formula>0</formula>
    </cfRule>
  </conditionalFormatting>
  <conditionalFormatting sqref="H168:H173 J168:K173 O168:O173">
    <cfRule type="cellIs" dxfId="44" priority="37" operator="equal">
      <formula>0</formula>
    </cfRule>
  </conditionalFormatting>
  <conditionalFormatting sqref="F205:F211 G209:I211 O205 G214:H214 J218 G220:G221 G205:G208 F203:H203 D192:D193 B192 C205:C212 O203 C197:C203 P203:P204 C214:C215 H205:I205 C217:C222 L205:L211 I214:I221 O206:P211">
    <cfRule type="containsText" dxfId="43" priority="35" operator="containsText" text="f'k{kk foHkkx jktLFkku">
      <formula>NOT(ISERROR(SEARCH("f'k{kk foHkkx jktLFkku",B192)))</formula>
    </cfRule>
    <cfRule type="containsText" dxfId="42" priority="36" operator="containsText" text="iw.kkZad">
      <formula>NOT(ISERROR(SEARCH("iw.kkZad",B192)))</formula>
    </cfRule>
  </conditionalFormatting>
  <conditionalFormatting sqref="F205:F211 G209:I211 O205 G214:H214 J218 G220:G221 G205:G208 F203:H203 D192:D193 B192 C205:C212 O203 C197:C203 P203:P204 C214:C215 H205:I205 C217:C222 L205:L211 I214:I221 O206:P211">
    <cfRule type="containsText" dxfId="41" priority="34" operator="containsText" text="dsoy jktdh; fo|ky;ksa esa iz;ksx gsrq fu%'kqYd">
      <formula>NOT(ISERROR(SEARCH("dsoy jktdh; fo|ky;ksa esa iz;ksx gsrq fu%'kqYd",B192)))</formula>
    </cfRule>
  </conditionalFormatting>
  <conditionalFormatting sqref="G217:H221">
    <cfRule type="cellIs" dxfId="40" priority="32" operator="equal">
      <formula>"0/200"</formula>
    </cfRule>
    <cfRule type="cellIs" dxfId="39" priority="33" operator="equal">
      <formula>"0/100"</formula>
    </cfRule>
  </conditionalFormatting>
  <conditionalFormatting sqref="H194:I196">
    <cfRule type="cellIs" dxfId="38" priority="31" operator="equal">
      <formula>0</formula>
    </cfRule>
  </conditionalFormatting>
  <conditionalFormatting sqref="H206:H211 J206:K211 O206:O211">
    <cfRule type="cellIs" dxfId="37" priority="30" operator="equal">
      <formula>0</formula>
    </cfRule>
  </conditionalFormatting>
  <conditionalFormatting sqref="F243:F249 G247:I249 O243 G252:H252 J256 G258:G259 G243:G246 F241:H241 D230:D231 B230 C243:C250 O241 C235:C241 P241:P242 C252:C253 H243:I243 C255:C260 L243:L249 I252:I259 O244:P249">
    <cfRule type="containsText" dxfId="36" priority="28" operator="containsText" text="f'k{kk foHkkx jktLFkku">
      <formula>NOT(ISERROR(SEARCH("f'k{kk foHkkx jktLFkku",B230)))</formula>
    </cfRule>
    <cfRule type="containsText" dxfId="35" priority="29" operator="containsText" text="iw.kkZad">
      <formula>NOT(ISERROR(SEARCH("iw.kkZad",B230)))</formula>
    </cfRule>
  </conditionalFormatting>
  <conditionalFormatting sqref="F243:F249 G247:I249 O243 G252:H252 J256 G258:G259 G243:G246 F241:H241 D230:D231 B230 C243:C250 O241 C235:C241 P241:P242 C252:C253 H243:I243 C255:C260 L243:L249 I252:I259 O244:P249">
    <cfRule type="containsText" dxfId="34" priority="27" operator="containsText" text="dsoy jktdh; fo|ky;ksa esa iz;ksx gsrq fu%'kqYd">
      <formula>NOT(ISERROR(SEARCH("dsoy jktdh; fo|ky;ksa esa iz;ksx gsrq fu%'kqYd",B230)))</formula>
    </cfRule>
  </conditionalFormatting>
  <conditionalFormatting sqref="G255:H259">
    <cfRule type="cellIs" dxfId="33" priority="25" operator="equal">
      <formula>"0/200"</formula>
    </cfRule>
    <cfRule type="cellIs" dxfId="32" priority="26" operator="equal">
      <formula>"0/100"</formula>
    </cfRule>
  </conditionalFormatting>
  <conditionalFormatting sqref="H232:I234">
    <cfRule type="cellIs" dxfId="31" priority="24" operator="equal">
      <formula>0</formula>
    </cfRule>
  </conditionalFormatting>
  <conditionalFormatting sqref="H244:H249 J244:K249 O244:O249">
    <cfRule type="cellIs" dxfId="30" priority="23" operator="equal">
      <formula>0</formula>
    </cfRule>
  </conditionalFormatting>
  <conditionalFormatting sqref="F281:F287 G285:I287 O281 G290:H290 J294 G296:G297 G281:G284 F279:H279 D268:D269 B268 C281:C288 O279 C273:C279 P279:P280 C290:C291 H281:I281 C293:C298 L281:L287 I290:I297 O282:P287">
    <cfRule type="containsText" dxfId="29" priority="21" operator="containsText" text="f'k{kk foHkkx jktLFkku">
      <formula>NOT(ISERROR(SEARCH("f'k{kk foHkkx jktLFkku",B268)))</formula>
    </cfRule>
    <cfRule type="containsText" dxfId="28" priority="22" operator="containsText" text="iw.kkZad">
      <formula>NOT(ISERROR(SEARCH("iw.kkZad",B268)))</formula>
    </cfRule>
  </conditionalFormatting>
  <conditionalFormatting sqref="F281:F287 G285:I287 O281 G290:H290 J294 G296:G297 G281:G284 F279:H279 D268:D269 B268 C281:C288 O279 C273:C279 P279:P280 C290:C291 H281:I281 C293:C298 L281:L287 I290:I297 O282:P287">
    <cfRule type="containsText" dxfId="27" priority="20" operator="containsText" text="dsoy jktdh; fo|ky;ksa esa iz;ksx gsrq fu%'kqYd">
      <formula>NOT(ISERROR(SEARCH("dsoy jktdh; fo|ky;ksa esa iz;ksx gsrq fu%'kqYd",B268)))</formula>
    </cfRule>
  </conditionalFormatting>
  <conditionalFormatting sqref="G293:H297">
    <cfRule type="cellIs" dxfId="26" priority="18" operator="equal">
      <formula>"0/200"</formula>
    </cfRule>
    <cfRule type="cellIs" dxfId="25" priority="19" operator="equal">
      <formula>"0/100"</formula>
    </cfRule>
  </conditionalFormatting>
  <conditionalFormatting sqref="H270:I272">
    <cfRule type="cellIs" dxfId="24" priority="17" operator="equal">
      <formula>0</formula>
    </cfRule>
  </conditionalFormatting>
  <conditionalFormatting sqref="H282:H287 J282:K287 O282:O287">
    <cfRule type="cellIs" dxfId="23" priority="16" operator="equal">
      <formula>0</formula>
    </cfRule>
  </conditionalFormatting>
  <conditionalFormatting sqref="F319:F325 G323:I325 O319 G328:H328 J332 G334:G335 G319:G322 F317:H317 D306:D307 B306 C319:C326 O317 C311:C317 P317:P318 C328:C329 H319:I319 C331:C336 L319:L325 I328:I335 O320:P325">
    <cfRule type="containsText" dxfId="22" priority="14" operator="containsText" text="f'k{kk foHkkx jktLFkku">
      <formula>NOT(ISERROR(SEARCH("f'k{kk foHkkx jktLFkku",B306)))</formula>
    </cfRule>
    <cfRule type="containsText" dxfId="21" priority="15" operator="containsText" text="iw.kkZad">
      <formula>NOT(ISERROR(SEARCH("iw.kkZad",B306)))</formula>
    </cfRule>
  </conditionalFormatting>
  <conditionalFormatting sqref="F319:F325 G323:I325 O319 G328:H328 J332 G334:G335 G319:G322 F317:H317 D306:D307 B306 C319:C326 O317 C311:C317 P317:P318 C328:C329 H319:I319 C331:C336 L319:L325 I328:I335 O320:P325">
    <cfRule type="containsText" dxfId="20" priority="13" operator="containsText" text="dsoy jktdh; fo|ky;ksa esa iz;ksx gsrq fu%'kqYd">
      <formula>NOT(ISERROR(SEARCH("dsoy jktdh; fo|ky;ksa esa iz;ksx gsrq fu%'kqYd",B306)))</formula>
    </cfRule>
  </conditionalFormatting>
  <conditionalFormatting sqref="G331:H335">
    <cfRule type="cellIs" dxfId="19" priority="11" operator="equal">
      <formula>"0/200"</formula>
    </cfRule>
    <cfRule type="cellIs" dxfId="18" priority="12" operator="equal">
      <formula>"0/100"</formula>
    </cfRule>
  </conditionalFormatting>
  <conditionalFormatting sqref="H308:I310">
    <cfRule type="cellIs" dxfId="17" priority="10" operator="equal">
      <formula>0</formula>
    </cfRule>
  </conditionalFormatting>
  <conditionalFormatting sqref="H320:H325 J320:K325 O320:O325">
    <cfRule type="cellIs" dxfId="16" priority="9" operator="equal">
      <formula>0</formula>
    </cfRule>
  </conditionalFormatting>
  <conditionalFormatting sqref="F357:F363 G361:I363 O357 G366:H366 J370 G372:G373 G357:G360 F355:H355 D344:D345 B344 C357:C364 O355 C349:C355 P355:P356 C366:C367 H357:I357 C369:C374 L357:L363 I366:I373 O358:P363">
    <cfRule type="containsText" dxfId="15" priority="7" operator="containsText" text="f'k{kk foHkkx jktLFkku">
      <formula>NOT(ISERROR(SEARCH("f'k{kk foHkkx jktLFkku",B344)))</formula>
    </cfRule>
    <cfRule type="containsText" dxfId="14" priority="8" operator="containsText" text="iw.kkZad">
      <formula>NOT(ISERROR(SEARCH("iw.kkZad",B344)))</formula>
    </cfRule>
  </conditionalFormatting>
  <conditionalFormatting sqref="F357:F363 G361:I363 O357 G366:H366 J370 G372:G373 G357:G360 F355:H355 D344:D345 B344 C357:C364 O355 C349:C355 P355:P356 C366:C367 H357:I357 C369:C374 L357:L363 I366:I373 O358:P363">
    <cfRule type="containsText" dxfId="13" priority="6" operator="containsText" text="dsoy jktdh; fo|ky;ksa esa iz;ksx gsrq fu%'kqYd">
      <formula>NOT(ISERROR(SEARCH("dsoy jktdh; fo|ky;ksa esa iz;ksx gsrq fu%'kqYd",B344)))</formula>
    </cfRule>
  </conditionalFormatting>
  <conditionalFormatting sqref="G369:H373">
    <cfRule type="cellIs" dxfId="12" priority="4" operator="equal">
      <formula>"0/200"</formula>
    </cfRule>
    <cfRule type="cellIs" dxfId="11" priority="5" operator="equal">
      <formula>"0/100"</formula>
    </cfRule>
  </conditionalFormatting>
  <conditionalFormatting sqref="H346:I348">
    <cfRule type="cellIs" dxfId="10" priority="3" operator="equal">
      <formula>0</formula>
    </cfRule>
  </conditionalFormatting>
  <conditionalFormatting sqref="H358:H363 J358:K363 O358:O363">
    <cfRule type="cellIs" dxfId="9" priority="2" operator="equal">
      <formula>0</formula>
    </cfRule>
  </conditionalFormatting>
  <conditionalFormatting sqref="S8:U9 S5:U6">
    <cfRule type="cellIs" dxfId="8" priority="1" operator="equal">
      <formula>0</formula>
    </cfRule>
  </conditionalFormatting>
  <pageMargins left="0.25" right="0.25" top="0.31" bottom="0.31" header="0.3" footer="0.3"/>
  <pageSetup scale="53" orientation="portrait" r:id="rId1"/>
  <legacyDrawing r:id="rId2"/>
</worksheet>
</file>

<file path=xl/worksheets/sheet8.xml><?xml version="1.0" encoding="utf-8"?>
<worksheet xmlns="http://schemas.openxmlformats.org/spreadsheetml/2006/main" xmlns:r="http://schemas.openxmlformats.org/officeDocument/2006/relationships">
  <sheetPr>
    <tabColor rgb="FF00B050"/>
  </sheetPr>
  <dimension ref="A1:V38"/>
  <sheetViews>
    <sheetView view="pageBreakPreview" zoomScale="60" workbookViewId="0">
      <selection activeCell="B2" sqref="B2:C3"/>
    </sheetView>
  </sheetViews>
  <sheetFormatPr defaultRowHeight="15"/>
  <cols>
    <col min="1" max="1" width="3.7109375" customWidth="1"/>
    <col min="3" max="4" width="19.140625" customWidth="1"/>
    <col min="5" max="8" width="20.85546875" customWidth="1"/>
    <col min="9" max="14" width="16.28515625" customWidth="1"/>
    <col min="15" max="15" width="21.28515625" customWidth="1"/>
    <col min="16" max="16" width="26" customWidth="1"/>
    <col min="17" max="17" width="2.85546875" customWidth="1"/>
  </cols>
  <sheetData>
    <row r="1" spans="1:22" s="100" customFormat="1" ht="24.75" customHeight="1" thickBot="1">
      <c r="A1" s="539">
        <v>1</v>
      </c>
      <c r="B1" s="1836" t="s">
        <v>51</v>
      </c>
      <c r="C1" s="1836"/>
      <c r="D1" s="1836"/>
      <c r="E1" s="1836"/>
      <c r="F1" s="1836"/>
      <c r="G1" s="1836"/>
      <c r="H1" s="1836"/>
      <c r="I1" s="1836"/>
      <c r="J1" s="1836"/>
      <c r="K1" s="1836"/>
      <c r="L1" s="1836"/>
      <c r="M1" s="1836"/>
      <c r="N1" s="1836"/>
      <c r="O1" s="1836"/>
      <c r="P1" s="1836"/>
      <c r="Q1" s="987" t="s">
        <v>173</v>
      </c>
    </row>
    <row r="2" spans="1:22" s="100" customFormat="1" ht="75" customHeight="1">
      <c r="A2" s="1837"/>
      <c r="B2" s="1838"/>
      <c r="C2" s="1839"/>
      <c r="D2" s="1842" t="str">
        <f>Master!$E$8</f>
        <v xml:space="preserve">Govt. Sr. Secondary School </v>
      </c>
      <c r="E2" s="1843"/>
      <c r="F2" s="1843"/>
      <c r="G2" s="1843"/>
      <c r="H2" s="1843"/>
      <c r="I2" s="1843"/>
      <c r="J2" s="1843"/>
      <c r="K2" s="1843"/>
      <c r="L2" s="1843"/>
      <c r="M2" s="1843"/>
      <c r="N2" s="1843"/>
      <c r="O2" s="1843"/>
      <c r="P2" s="1844"/>
      <c r="Q2" s="987"/>
    </row>
    <row r="3" spans="1:22" s="100" customFormat="1" ht="52.5" customHeight="1" thickBot="1">
      <c r="A3" s="1837"/>
      <c r="B3" s="1840"/>
      <c r="C3" s="1841"/>
      <c r="D3" s="1845" t="str">
        <f>Master!$E$11</f>
        <v>P.S.-Bapini (Jodhpur)</v>
      </c>
      <c r="E3" s="1845"/>
      <c r="F3" s="1845"/>
      <c r="G3" s="1845"/>
      <c r="H3" s="1845"/>
      <c r="I3" s="1845"/>
      <c r="J3" s="1845"/>
      <c r="K3" s="1845"/>
      <c r="L3" s="1845"/>
      <c r="M3" s="1845"/>
      <c r="N3" s="1845"/>
      <c r="O3" s="1845"/>
      <c r="P3" s="1846"/>
      <c r="Q3" s="987"/>
    </row>
    <row r="4" spans="1:22" s="515" customFormat="1" ht="46.5" customHeight="1">
      <c r="A4" s="1837"/>
      <c r="B4" s="534"/>
      <c r="C4" s="1847" t="s">
        <v>167</v>
      </c>
      <c r="D4" s="1848"/>
      <c r="E4" s="1848"/>
      <c r="F4" s="1851" t="s">
        <v>144</v>
      </c>
      <c r="G4" s="1852"/>
      <c r="H4" s="1855"/>
      <c r="I4" s="1856"/>
      <c r="J4" s="1859" t="s">
        <v>70</v>
      </c>
      <c r="K4" s="1860"/>
      <c r="L4" s="1860"/>
      <c r="M4" s="1860"/>
      <c r="N4" s="1860"/>
      <c r="O4" s="1861">
        <f>Master!$E$14</f>
        <v>8151106901</v>
      </c>
      <c r="P4" s="1862"/>
      <c r="Q4" s="987"/>
    </row>
    <row r="5" spans="1:22" s="515" customFormat="1" ht="46.5" customHeight="1">
      <c r="A5" s="1837"/>
      <c r="B5" s="535"/>
      <c r="C5" s="1847"/>
      <c r="D5" s="1848"/>
      <c r="E5" s="1848"/>
      <c r="F5" s="1851"/>
      <c r="G5" s="1852"/>
      <c r="H5" s="1855"/>
      <c r="I5" s="1856"/>
      <c r="J5" s="1863" t="s">
        <v>68</v>
      </c>
      <c r="K5" s="1864"/>
      <c r="L5" s="1864"/>
      <c r="M5" s="1864"/>
      <c r="N5" s="1864"/>
      <c r="O5" s="1864"/>
      <c r="P5" s="1865"/>
      <c r="Q5" s="987"/>
    </row>
    <row r="6" spans="1:22" s="515" customFormat="1" ht="46.5" customHeight="1" thickBot="1">
      <c r="A6" s="1837"/>
      <c r="B6" s="535"/>
      <c r="C6" s="1849"/>
      <c r="D6" s="1850"/>
      <c r="E6" s="1850"/>
      <c r="F6" s="1853"/>
      <c r="G6" s="1854"/>
      <c r="H6" s="1857"/>
      <c r="I6" s="1858"/>
      <c r="J6" s="1866" t="s">
        <v>52</v>
      </c>
      <c r="K6" s="1867"/>
      <c r="L6" s="1867"/>
      <c r="M6" s="1867"/>
      <c r="N6" s="1867"/>
      <c r="O6" s="1868" t="str">
        <f>Master!$E$6</f>
        <v>2022-23</v>
      </c>
      <c r="P6" s="1869"/>
      <c r="Q6" s="987"/>
      <c r="V6" s="527"/>
    </row>
    <row r="7" spans="1:22" s="515" customFormat="1" ht="57" customHeight="1">
      <c r="A7" s="1837"/>
      <c r="B7" s="536" t="s">
        <v>72</v>
      </c>
      <c r="C7" s="1870" t="s">
        <v>20</v>
      </c>
      <c r="D7" s="1871"/>
      <c r="E7" s="1871"/>
      <c r="F7" s="1871"/>
      <c r="G7" s="1872"/>
      <c r="H7" s="516" t="s">
        <v>166</v>
      </c>
      <c r="I7" s="1873"/>
      <c r="J7" s="1873"/>
      <c r="K7" s="1873"/>
      <c r="L7" s="1873"/>
      <c r="M7" s="1873"/>
      <c r="N7" s="1873"/>
      <c r="O7" s="1873"/>
      <c r="P7" s="1874"/>
      <c r="Q7" s="987"/>
    </row>
    <row r="8" spans="1:22" s="515" customFormat="1" ht="57" customHeight="1">
      <c r="A8" s="1837"/>
      <c r="B8" s="536" t="s">
        <v>72</v>
      </c>
      <c r="C8" s="1815" t="s">
        <v>22</v>
      </c>
      <c r="D8" s="1816"/>
      <c r="E8" s="1816"/>
      <c r="F8" s="1816"/>
      <c r="G8" s="1817"/>
      <c r="H8" s="517" t="s">
        <v>166</v>
      </c>
      <c r="I8" s="1819"/>
      <c r="J8" s="1819"/>
      <c r="K8" s="1819"/>
      <c r="L8" s="1819"/>
      <c r="M8" s="1819"/>
      <c r="N8" s="1819"/>
      <c r="O8" s="1819"/>
      <c r="P8" s="1820"/>
      <c r="Q8" s="987"/>
    </row>
    <row r="9" spans="1:22" s="515" customFormat="1" ht="57" customHeight="1">
      <c r="A9" s="1837"/>
      <c r="B9" s="536" t="s">
        <v>72</v>
      </c>
      <c r="C9" s="1815" t="s">
        <v>23</v>
      </c>
      <c r="D9" s="1816"/>
      <c r="E9" s="1816"/>
      <c r="F9" s="1816"/>
      <c r="G9" s="1817"/>
      <c r="H9" s="517" t="s">
        <v>166</v>
      </c>
      <c r="I9" s="1819"/>
      <c r="J9" s="1819"/>
      <c r="K9" s="1819"/>
      <c r="L9" s="1819"/>
      <c r="M9" s="1819"/>
      <c r="N9" s="1819"/>
      <c r="O9" s="1819"/>
      <c r="P9" s="1820"/>
      <c r="Q9" s="987"/>
    </row>
    <row r="10" spans="1:22" s="515" customFormat="1" ht="57" customHeight="1">
      <c r="A10" s="1837"/>
      <c r="B10" s="536" t="s">
        <v>72</v>
      </c>
      <c r="C10" s="1815" t="s">
        <v>53</v>
      </c>
      <c r="D10" s="1816"/>
      <c r="E10" s="1816"/>
      <c r="F10" s="1816"/>
      <c r="G10" s="1817"/>
      <c r="H10" s="517" t="s">
        <v>166</v>
      </c>
      <c r="I10" s="1819"/>
      <c r="J10" s="1819"/>
      <c r="K10" s="1819"/>
      <c r="L10" s="1819"/>
      <c r="M10" s="1819"/>
      <c r="N10" s="1819"/>
      <c r="O10" s="1819"/>
      <c r="P10" s="1820"/>
      <c r="Q10" s="987"/>
    </row>
    <row r="11" spans="1:22" s="515" customFormat="1" ht="57" customHeight="1">
      <c r="A11" s="1837"/>
      <c r="B11" s="536" t="s">
        <v>72</v>
      </c>
      <c r="C11" s="1815" t="s">
        <v>54</v>
      </c>
      <c r="D11" s="1816"/>
      <c r="E11" s="1816"/>
      <c r="F11" s="1816"/>
      <c r="G11" s="1817"/>
      <c r="H11" s="517" t="s">
        <v>166</v>
      </c>
      <c r="I11" s="1818"/>
      <c r="J11" s="1819"/>
      <c r="K11" s="1819"/>
      <c r="L11" s="1819"/>
      <c r="M11" s="1819"/>
      <c r="N11" s="1819"/>
      <c r="O11" s="1819"/>
      <c r="P11" s="1820"/>
      <c r="Q11" s="987"/>
    </row>
    <row r="12" spans="1:22" s="515" customFormat="1" ht="57" customHeight="1" thickBot="1">
      <c r="A12" s="1837"/>
      <c r="B12" s="536" t="s">
        <v>72</v>
      </c>
      <c r="C12" s="1821" t="s">
        <v>25</v>
      </c>
      <c r="D12" s="1822"/>
      <c r="E12" s="1822"/>
      <c r="F12" s="1822"/>
      <c r="G12" s="1823"/>
      <c r="H12" s="518" t="s">
        <v>166</v>
      </c>
      <c r="I12" s="1824"/>
      <c r="J12" s="1824"/>
      <c r="K12" s="1824"/>
      <c r="L12" s="1824"/>
      <c r="M12" s="1824"/>
      <c r="N12" s="1824"/>
      <c r="O12" s="1824"/>
      <c r="P12" s="1825"/>
      <c r="Q12" s="987"/>
    </row>
    <row r="13" spans="1:22" s="515" customFormat="1" ht="57" customHeight="1">
      <c r="A13" s="1837"/>
      <c r="B13" s="572" t="s">
        <v>72</v>
      </c>
      <c r="C13" s="1826" t="s">
        <v>55</v>
      </c>
      <c r="D13" s="1827"/>
      <c r="E13" s="1830" t="s">
        <v>75</v>
      </c>
      <c r="F13" s="1830" t="s">
        <v>76</v>
      </c>
      <c r="G13" s="1830" t="s">
        <v>208</v>
      </c>
      <c r="H13" s="1832" t="s">
        <v>226</v>
      </c>
      <c r="I13" s="1834" t="s">
        <v>56</v>
      </c>
      <c r="J13" s="1801" t="s">
        <v>209</v>
      </c>
      <c r="K13" s="1802"/>
      <c r="L13" s="1805" t="s">
        <v>89</v>
      </c>
      <c r="M13" s="1805"/>
      <c r="N13" s="1806"/>
      <c r="O13" s="1809" t="s">
        <v>83</v>
      </c>
      <c r="P13" s="1875" t="s">
        <v>182</v>
      </c>
      <c r="Q13" s="987"/>
    </row>
    <row r="14" spans="1:22" s="515" customFormat="1" ht="57" customHeight="1">
      <c r="A14" s="1837"/>
      <c r="B14" s="572"/>
      <c r="C14" s="1828"/>
      <c r="D14" s="1829"/>
      <c r="E14" s="1831"/>
      <c r="F14" s="1831"/>
      <c r="G14" s="1831"/>
      <c r="H14" s="1833"/>
      <c r="I14" s="1835"/>
      <c r="J14" s="1803"/>
      <c r="K14" s="1804"/>
      <c r="L14" s="1807"/>
      <c r="M14" s="1807"/>
      <c r="N14" s="1808"/>
      <c r="O14" s="1810"/>
      <c r="P14" s="1876"/>
      <c r="Q14" s="987"/>
    </row>
    <row r="15" spans="1:22" s="515" customFormat="1" ht="57" customHeight="1" thickBot="1">
      <c r="A15" s="1837"/>
      <c r="B15" s="572" t="s">
        <v>72</v>
      </c>
      <c r="C15" s="1878" t="s">
        <v>57</v>
      </c>
      <c r="D15" s="1879"/>
      <c r="E15" s="579">
        <f>'Result Entry'!$L$7</f>
        <v>10</v>
      </c>
      <c r="F15" s="579">
        <f>'Result Entry'!$M$7</f>
        <v>10</v>
      </c>
      <c r="G15" s="579">
        <f>'Result Entry'!$N$7</f>
        <v>10</v>
      </c>
      <c r="H15" s="521">
        <f>SUM(E15:G15)</f>
        <v>30</v>
      </c>
      <c r="I15" s="580">
        <f>'Result Entry'!$P$7</f>
        <v>70</v>
      </c>
      <c r="J15" s="1811">
        <f>SUM(H15,I15)</f>
        <v>100</v>
      </c>
      <c r="K15" s="1812"/>
      <c r="L15" s="1813">
        <f>'Result Entry'!$R$7</f>
        <v>100</v>
      </c>
      <c r="M15" s="1813"/>
      <c r="N15" s="1814"/>
      <c r="O15" s="573">
        <f>SUM(J15,L15)</f>
        <v>200</v>
      </c>
      <c r="P15" s="1877"/>
      <c r="Q15" s="987"/>
    </row>
    <row r="16" spans="1:22" s="515" customFormat="1" ht="57" customHeight="1">
      <c r="A16" s="1837"/>
      <c r="B16" s="572" t="s">
        <v>72</v>
      </c>
      <c r="C16" s="1795" t="str">
        <f>'Result Entry'!$L$3</f>
        <v>HINDI</v>
      </c>
      <c r="D16" s="1796"/>
      <c r="E16" s="578"/>
      <c r="F16" s="578"/>
      <c r="G16" s="578"/>
      <c r="H16" s="522">
        <f t="shared" ref="H16:H21" si="0">SUM(E16:G16)</f>
        <v>0</v>
      </c>
      <c r="I16" s="581"/>
      <c r="J16" s="1797">
        <f>SUM(H16,I16)</f>
        <v>0</v>
      </c>
      <c r="K16" s="1798"/>
      <c r="L16" s="1799"/>
      <c r="M16" s="1799"/>
      <c r="N16" s="1800"/>
      <c r="O16" s="526">
        <f>SUM(J16,L16)</f>
        <v>0</v>
      </c>
      <c r="P16" s="584"/>
      <c r="Q16" s="987"/>
    </row>
    <row r="17" spans="1:17" s="515" customFormat="1" ht="57" customHeight="1">
      <c r="A17" s="1837"/>
      <c r="B17" s="572" t="s">
        <v>72</v>
      </c>
      <c r="C17" s="1783" t="str">
        <f>'Result Entry'!$X$3</f>
        <v>ENGLISH</v>
      </c>
      <c r="D17" s="1784"/>
      <c r="E17" s="578"/>
      <c r="F17" s="578"/>
      <c r="G17" s="578"/>
      <c r="H17" s="523">
        <f t="shared" si="0"/>
        <v>0</v>
      </c>
      <c r="I17" s="582"/>
      <c r="J17" s="1785">
        <f t="shared" ref="J17:J21" si="1">SUM(H17,I17)</f>
        <v>0</v>
      </c>
      <c r="K17" s="1786"/>
      <c r="L17" s="1787"/>
      <c r="M17" s="1787"/>
      <c r="N17" s="1788"/>
      <c r="O17" s="526">
        <f t="shared" ref="O17:O21" si="2">SUM(J17,L17)</f>
        <v>0</v>
      </c>
      <c r="P17" s="584"/>
      <c r="Q17" s="987"/>
    </row>
    <row r="18" spans="1:17" s="515" customFormat="1" ht="57" customHeight="1">
      <c r="A18" s="1837"/>
      <c r="B18" s="572" t="s">
        <v>72</v>
      </c>
      <c r="C18" s="1783" t="str">
        <f>'Result Entry'!$AJ$3</f>
        <v>SANSKRIT</v>
      </c>
      <c r="D18" s="1784"/>
      <c r="E18" s="578"/>
      <c r="F18" s="578"/>
      <c r="G18" s="578"/>
      <c r="H18" s="523">
        <f t="shared" si="0"/>
        <v>0</v>
      </c>
      <c r="I18" s="582"/>
      <c r="J18" s="1785">
        <f t="shared" si="1"/>
        <v>0</v>
      </c>
      <c r="K18" s="1786"/>
      <c r="L18" s="1787"/>
      <c r="M18" s="1787"/>
      <c r="N18" s="1788"/>
      <c r="O18" s="526">
        <f t="shared" si="2"/>
        <v>0</v>
      </c>
      <c r="P18" s="584"/>
      <c r="Q18" s="987"/>
    </row>
    <row r="19" spans="1:17" s="515" customFormat="1" ht="57" customHeight="1">
      <c r="A19" s="1837"/>
      <c r="B19" s="572" t="s">
        <v>72</v>
      </c>
      <c r="C19" s="1783" t="str">
        <f>'Result Entry'!$AV$3</f>
        <v>SCIENCE</v>
      </c>
      <c r="D19" s="1784"/>
      <c r="E19" s="578"/>
      <c r="F19" s="578"/>
      <c r="G19" s="578"/>
      <c r="H19" s="523">
        <f t="shared" si="0"/>
        <v>0</v>
      </c>
      <c r="I19" s="582"/>
      <c r="J19" s="1785">
        <f t="shared" si="1"/>
        <v>0</v>
      </c>
      <c r="K19" s="1786"/>
      <c r="L19" s="1787"/>
      <c r="M19" s="1787"/>
      <c r="N19" s="1788"/>
      <c r="O19" s="526">
        <f t="shared" si="2"/>
        <v>0</v>
      </c>
      <c r="P19" s="584"/>
      <c r="Q19" s="987"/>
    </row>
    <row r="20" spans="1:17" s="515" customFormat="1" ht="57" customHeight="1">
      <c r="A20" s="1837"/>
      <c r="B20" s="572" t="s">
        <v>72</v>
      </c>
      <c r="C20" s="1783" t="str">
        <f>'Result Entry'!$BH$3</f>
        <v>MATHEMATICS</v>
      </c>
      <c r="D20" s="1784"/>
      <c r="E20" s="578"/>
      <c r="F20" s="578"/>
      <c r="G20" s="578"/>
      <c r="H20" s="523">
        <f t="shared" si="0"/>
        <v>0</v>
      </c>
      <c r="I20" s="582"/>
      <c r="J20" s="1785">
        <f t="shared" si="1"/>
        <v>0</v>
      </c>
      <c r="K20" s="1786"/>
      <c r="L20" s="1787"/>
      <c r="M20" s="1787"/>
      <c r="N20" s="1788"/>
      <c r="O20" s="526">
        <f t="shared" si="2"/>
        <v>0</v>
      </c>
      <c r="P20" s="584"/>
      <c r="Q20" s="987"/>
    </row>
    <row r="21" spans="1:17" s="515" customFormat="1" ht="57" customHeight="1" thickBot="1">
      <c r="A21" s="1837"/>
      <c r="B21" s="572" t="s">
        <v>72</v>
      </c>
      <c r="C21" s="1789" t="str">
        <f>'Result Entry'!$BT$3</f>
        <v>SOCIAL SCIENCE</v>
      </c>
      <c r="D21" s="1790"/>
      <c r="E21" s="578"/>
      <c r="F21" s="578"/>
      <c r="G21" s="578"/>
      <c r="H21" s="524">
        <f t="shared" si="0"/>
        <v>0</v>
      </c>
      <c r="I21" s="583"/>
      <c r="J21" s="1791">
        <f t="shared" si="1"/>
        <v>0</v>
      </c>
      <c r="K21" s="1792"/>
      <c r="L21" s="1793"/>
      <c r="M21" s="1793"/>
      <c r="N21" s="1794"/>
      <c r="O21" s="526">
        <f t="shared" si="2"/>
        <v>0</v>
      </c>
      <c r="P21" s="584"/>
      <c r="Q21" s="987"/>
    </row>
    <row r="22" spans="1:17" s="515" customFormat="1" ht="57" customHeight="1">
      <c r="A22" s="1837"/>
      <c r="B22" s="572" t="s">
        <v>72</v>
      </c>
      <c r="C22" s="1762" t="s">
        <v>84</v>
      </c>
      <c r="D22" s="1763"/>
      <c r="E22" s="1766" t="s">
        <v>58</v>
      </c>
      <c r="F22" s="1767"/>
      <c r="G22" s="1766" t="s">
        <v>227</v>
      </c>
      <c r="H22" s="1768"/>
      <c r="I22" s="1769" t="s">
        <v>43</v>
      </c>
      <c r="J22" s="1770"/>
      <c r="K22" s="1771" t="s">
        <v>101</v>
      </c>
      <c r="L22" s="1772"/>
      <c r="M22" s="1773"/>
      <c r="N22" s="1766" t="s">
        <v>41</v>
      </c>
      <c r="O22" s="1767"/>
      <c r="P22" s="586" t="s">
        <v>45</v>
      </c>
      <c r="Q22" s="987"/>
    </row>
    <row r="23" spans="1:17" s="515" customFormat="1" ht="57" customHeight="1" thickBot="1">
      <c r="A23" s="1837"/>
      <c r="B23" s="572" t="s">
        <v>72</v>
      </c>
      <c r="C23" s="1764"/>
      <c r="D23" s="1765"/>
      <c r="E23" s="1774"/>
      <c r="F23" s="1775"/>
      <c r="G23" s="1776"/>
      <c r="H23" s="1777"/>
      <c r="I23" s="1778"/>
      <c r="J23" s="1779"/>
      <c r="K23" s="1780"/>
      <c r="L23" s="1781"/>
      <c r="M23" s="1782"/>
      <c r="N23" s="1738"/>
      <c r="O23" s="1739"/>
      <c r="P23" s="577"/>
      <c r="Q23" s="987"/>
    </row>
    <row r="24" spans="1:17" s="515" customFormat="1" ht="57" customHeight="1">
      <c r="A24" s="1837"/>
      <c r="B24" s="572" t="s">
        <v>72</v>
      </c>
      <c r="C24" s="1740" t="s">
        <v>60</v>
      </c>
      <c r="D24" s="1741"/>
      <c r="E24" s="1741"/>
      <c r="F24" s="1741"/>
      <c r="G24" s="1741"/>
      <c r="H24" s="1741"/>
      <c r="I24" s="1742"/>
      <c r="J24" s="1743" t="s">
        <v>61</v>
      </c>
      <c r="K24" s="1744"/>
      <c r="L24" s="1744"/>
      <c r="M24" s="1745"/>
      <c r="N24" s="1746"/>
      <c r="O24" s="1747" t="s">
        <v>112</v>
      </c>
      <c r="P24" s="1748"/>
      <c r="Q24" s="987"/>
    </row>
    <row r="25" spans="1:17" s="515" customFormat="1" ht="57" customHeight="1" thickBot="1">
      <c r="A25" s="1837"/>
      <c r="B25" s="572" t="s">
        <v>72</v>
      </c>
      <c r="C25" s="1749" t="s">
        <v>170</v>
      </c>
      <c r="D25" s="1750"/>
      <c r="E25" s="1750"/>
      <c r="F25" s="1751"/>
      <c r="G25" s="1755" t="s">
        <v>174</v>
      </c>
      <c r="H25" s="1755"/>
      <c r="I25" s="574" t="s">
        <v>49</v>
      </c>
      <c r="J25" s="1756" t="s">
        <v>62</v>
      </c>
      <c r="K25" s="1757"/>
      <c r="L25" s="1757"/>
      <c r="M25" s="1758"/>
      <c r="N25" s="1759"/>
      <c r="O25" s="1760"/>
      <c r="P25" s="1761"/>
      <c r="Q25" s="987"/>
    </row>
    <row r="26" spans="1:17" s="515" customFormat="1" ht="57" customHeight="1">
      <c r="A26" s="1837"/>
      <c r="B26" s="572" t="s">
        <v>72</v>
      </c>
      <c r="C26" s="1752"/>
      <c r="D26" s="1753"/>
      <c r="E26" s="1753"/>
      <c r="F26" s="1754"/>
      <c r="G26" s="1755"/>
      <c r="H26" s="1755"/>
      <c r="I26" s="525" t="s">
        <v>235</v>
      </c>
      <c r="J26" s="1725" t="s">
        <v>63</v>
      </c>
      <c r="K26" s="1726"/>
      <c r="L26" s="1726"/>
      <c r="M26" s="1727"/>
      <c r="N26" s="1727"/>
      <c r="O26" s="1727"/>
      <c r="P26" s="1728"/>
      <c r="Q26" s="987"/>
    </row>
    <row r="27" spans="1:17" s="519" customFormat="1" ht="57" customHeight="1">
      <c r="A27" s="1837"/>
      <c r="B27" s="537" t="s">
        <v>72</v>
      </c>
      <c r="C27" s="1729" t="str">
        <f>'Result Entry'!$CF$3</f>
        <v>Fou. Of Info. Tech.</v>
      </c>
      <c r="D27" s="1730"/>
      <c r="E27" s="1730"/>
      <c r="F27" s="1731"/>
      <c r="G27" s="1732"/>
      <c r="H27" s="1732"/>
      <c r="I27" s="575"/>
      <c r="J27" s="1733" t="s">
        <v>74</v>
      </c>
      <c r="K27" s="1734"/>
      <c r="L27" s="1734"/>
      <c r="M27" s="1735"/>
      <c r="N27" s="1736"/>
      <c r="O27" s="1736"/>
      <c r="P27" s="1737"/>
      <c r="Q27" s="987"/>
    </row>
    <row r="28" spans="1:17" s="519" customFormat="1" ht="57" customHeight="1">
      <c r="A28" s="1837"/>
      <c r="B28" s="537" t="s">
        <v>72</v>
      </c>
      <c r="C28" s="1712" t="str">
        <f>'Result Entry'!$CS$3</f>
        <v>Health &amp; Phy. Edu.</v>
      </c>
      <c r="D28" s="1713"/>
      <c r="E28" s="1713"/>
      <c r="F28" s="1714"/>
      <c r="G28" s="1715"/>
      <c r="H28" s="1716"/>
      <c r="I28" s="575"/>
      <c r="J28" s="1717"/>
      <c r="K28" s="1718"/>
      <c r="L28" s="1718"/>
      <c r="M28" s="1718"/>
      <c r="N28" s="1718"/>
      <c r="O28" s="1718"/>
      <c r="P28" s="1719"/>
      <c r="Q28" s="987"/>
    </row>
    <row r="29" spans="1:17" s="519" customFormat="1" ht="57" customHeight="1">
      <c r="A29" s="1837"/>
      <c r="B29" s="537" t="s">
        <v>72</v>
      </c>
      <c r="C29" s="1712" t="str">
        <f>'Result Entry'!$DP$3</f>
        <v>S.U.P.W.</v>
      </c>
      <c r="D29" s="1713"/>
      <c r="E29" s="1713"/>
      <c r="F29" s="1714"/>
      <c r="G29" s="1715"/>
      <c r="H29" s="1716"/>
      <c r="I29" s="575"/>
      <c r="J29" s="1720"/>
      <c r="K29" s="1721"/>
      <c r="L29" s="1721"/>
      <c r="M29" s="1721"/>
      <c r="N29" s="1721"/>
      <c r="O29" s="1721"/>
      <c r="P29" s="1722"/>
      <c r="Q29" s="987"/>
    </row>
    <row r="30" spans="1:17" s="519" customFormat="1" ht="57" customHeight="1">
      <c r="A30" s="1837"/>
      <c r="B30" s="537" t="s">
        <v>72</v>
      </c>
      <c r="C30" s="1712" t="str">
        <f>'Result Entry'!$DV$3</f>
        <v>Art Education</v>
      </c>
      <c r="D30" s="1713"/>
      <c r="E30" s="1713"/>
      <c r="F30" s="1714"/>
      <c r="G30" s="1715"/>
      <c r="H30" s="1716"/>
      <c r="I30" s="575"/>
      <c r="J30" s="1690" t="s">
        <v>228</v>
      </c>
      <c r="K30" s="1691"/>
      <c r="L30" s="1691"/>
      <c r="M30" s="1723"/>
      <c r="N30" s="1723"/>
      <c r="O30" s="1723"/>
      <c r="P30" s="1724"/>
      <c r="Q30" s="987"/>
    </row>
    <row r="31" spans="1:17" s="519" customFormat="1" ht="57" customHeight="1" thickBot="1">
      <c r="A31" s="1837"/>
      <c r="B31" s="537" t="s">
        <v>72</v>
      </c>
      <c r="C31" s="1685" t="str">
        <f>'Result Entry'!$EB$3</f>
        <v>H &amp; C RAJ</v>
      </c>
      <c r="D31" s="1686"/>
      <c r="E31" s="1686"/>
      <c r="F31" s="1687"/>
      <c r="G31" s="1688"/>
      <c r="H31" s="1689"/>
      <c r="I31" s="576"/>
      <c r="J31" s="1690" t="s">
        <v>229</v>
      </c>
      <c r="K31" s="1691"/>
      <c r="L31" s="1691"/>
      <c r="M31" s="1692"/>
      <c r="N31" s="1692"/>
      <c r="O31" s="1692"/>
      <c r="P31" s="1693"/>
      <c r="Q31" s="987"/>
    </row>
    <row r="32" spans="1:17" s="515" customFormat="1" ht="57" customHeight="1">
      <c r="A32" s="1837"/>
      <c r="B32" s="536" t="s">
        <v>72</v>
      </c>
      <c r="C32" s="1694" t="s">
        <v>180</v>
      </c>
      <c r="D32" s="1695"/>
      <c r="E32" s="1695"/>
      <c r="F32" s="1696"/>
      <c r="G32" s="1703" t="s">
        <v>181</v>
      </c>
      <c r="H32" s="1704"/>
      <c r="I32" s="520" t="s">
        <v>31</v>
      </c>
      <c r="J32" s="1705" t="s">
        <v>230</v>
      </c>
      <c r="K32" s="1691"/>
      <c r="L32" s="1691"/>
      <c r="M32" s="1692"/>
      <c r="N32" s="1692"/>
      <c r="O32" s="1692"/>
      <c r="P32" s="1693"/>
      <c r="Q32" s="987"/>
    </row>
    <row r="33" spans="1:17" s="515" customFormat="1" ht="57" customHeight="1">
      <c r="A33" s="1837"/>
      <c r="B33" s="536" t="s">
        <v>72</v>
      </c>
      <c r="C33" s="1697"/>
      <c r="D33" s="1698"/>
      <c r="E33" s="1698"/>
      <c r="F33" s="1699"/>
      <c r="G33" s="1674" t="s">
        <v>231</v>
      </c>
      <c r="H33" s="1675"/>
      <c r="I33" s="585" t="s">
        <v>64</v>
      </c>
      <c r="J33" s="1706" t="s">
        <v>69</v>
      </c>
      <c r="K33" s="1707"/>
      <c r="L33" s="1707"/>
      <c r="M33" s="1707"/>
      <c r="N33" s="1707"/>
      <c r="O33" s="1707"/>
      <c r="P33" s="1708"/>
      <c r="Q33" s="987"/>
    </row>
    <row r="34" spans="1:17" s="515" customFormat="1" ht="57" customHeight="1">
      <c r="A34" s="1837"/>
      <c r="B34" s="536" t="s">
        <v>72</v>
      </c>
      <c r="C34" s="1697"/>
      <c r="D34" s="1698"/>
      <c r="E34" s="1698"/>
      <c r="F34" s="1699"/>
      <c r="G34" s="1674" t="s">
        <v>232</v>
      </c>
      <c r="H34" s="1675"/>
      <c r="I34" s="585" t="s">
        <v>65</v>
      </c>
      <c r="J34" s="1709"/>
      <c r="K34" s="1710"/>
      <c r="L34" s="1710"/>
      <c r="M34" s="1710"/>
      <c r="N34" s="1710"/>
      <c r="O34" s="1710"/>
      <c r="P34" s="1711"/>
      <c r="Q34" s="987"/>
    </row>
    <row r="35" spans="1:17" s="515" customFormat="1" ht="57" customHeight="1">
      <c r="A35" s="1837"/>
      <c r="B35" s="536" t="s">
        <v>72</v>
      </c>
      <c r="C35" s="1697"/>
      <c r="D35" s="1698"/>
      <c r="E35" s="1698"/>
      <c r="F35" s="1699"/>
      <c r="G35" s="1674" t="s">
        <v>233</v>
      </c>
      <c r="H35" s="1675"/>
      <c r="I35" s="585" t="s">
        <v>67</v>
      </c>
      <c r="J35" s="1709"/>
      <c r="K35" s="1710"/>
      <c r="L35" s="1710"/>
      <c r="M35" s="1710"/>
      <c r="N35" s="1710"/>
      <c r="O35" s="1710"/>
      <c r="P35" s="1711"/>
      <c r="Q35" s="987"/>
    </row>
    <row r="36" spans="1:17" s="515" customFormat="1" ht="57" customHeight="1">
      <c r="A36" s="1837"/>
      <c r="B36" s="536" t="s">
        <v>72</v>
      </c>
      <c r="C36" s="1697"/>
      <c r="D36" s="1698"/>
      <c r="E36" s="1698"/>
      <c r="F36" s="1699"/>
      <c r="G36" s="1674" t="s">
        <v>234</v>
      </c>
      <c r="H36" s="1675"/>
      <c r="I36" s="585" t="s">
        <v>66</v>
      </c>
      <c r="J36" s="1676" t="s">
        <v>85</v>
      </c>
      <c r="K36" s="1677"/>
      <c r="L36" s="1677"/>
      <c r="M36" s="1677"/>
      <c r="N36" s="1677"/>
      <c r="O36" s="1677"/>
      <c r="P36" s="1678"/>
      <c r="Q36" s="987"/>
    </row>
    <row r="37" spans="1:17" s="515" customFormat="1" ht="57" customHeight="1" thickBot="1">
      <c r="A37" s="1837"/>
      <c r="B37" s="538" t="s">
        <v>72</v>
      </c>
      <c r="C37" s="1700"/>
      <c r="D37" s="1701"/>
      <c r="E37" s="1701"/>
      <c r="F37" s="1702"/>
      <c r="G37" s="1682"/>
      <c r="H37" s="1683"/>
      <c r="I37" s="1684"/>
      <c r="J37" s="1679"/>
      <c r="K37" s="1680"/>
      <c r="L37" s="1680"/>
      <c r="M37" s="1680"/>
      <c r="N37" s="1680"/>
      <c r="O37" s="1680"/>
      <c r="P37" s="1681"/>
      <c r="Q37" s="987"/>
    </row>
    <row r="38" spans="1:17" ht="55.5" customHeight="1">
      <c r="A38" s="1402"/>
      <c r="B38" s="1402"/>
      <c r="C38" s="1402"/>
      <c r="D38" s="1402"/>
      <c r="E38" s="1402"/>
      <c r="F38" s="1402"/>
      <c r="G38" s="1402"/>
      <c r="H38" s="1402"/>
      <c r="I38" s="1402"/>
      <c r="J38" s="1402"/>
      <c r="K38" s="1402"/>
      <c r="L38" s="1402"/>
      <c r="M38" s="1402"/>
      <c r="N38" s="1402"/>
      <c r="O38" s="1402"/>
      <c r="P38" s="1402"/>
      <c r="Q38" s="1402"/>
    </row>
  </sheetData>
  <sheetProtection password="E8FA" sheet="1" scenarios="1" formatColumns="0" formatRows="0" selectLockedCells="1"/>
  <mergeCells count="108">
    <mergeCell ref="B1:P1"/>
    <mergeCell ref="Q1:Q37"/>
    <mergeCell ref="A2:A37"/>
    <mergeCell ref="B2:C3"/>
    <mergeCell ref="D2:P2"/>
    <mergeCell ref="D3:P3"/>
    <mergeCell ref="C4:E6"/>
    <mergeCell ref="F4:G6"/>
    <mergeCell ref="H4:I6"/>
    <mergeCell ref="J4:N4"/>
    <mergeCell ref="C8:G8"/>
    <mergeCell ref="I8:P8"/>
    <mergeCell ref="C9:G9"/>
    <mergeCell ref="I9:P9"/>
    <mergeCell ref="C10:G10"/>
    <mergeCell ref="I10:P10"/>
    <mergeCell ref="O4:P4"/>
    <mergeCell ref="J5:P5"/>
    <mergeCell ref="J6:N6"/>
    <mergeCell ref="O6:P6"/>
    <mergeCell ref="C7:G7"/>
    <mergeCell ref="I7:P7"/>
    <mergeCell ref="P13:P15"/>
    <mergeCell ref="C15:D15"/>
    <mergeCell ref="C11:G11"/>
    <mergeCell ref="I11:P11"/>
    <mergeCell ref="C12:G12"/>
    <mergeCell ref="I12:P12"/>
    <mergeCell ref="C13:D14"/>
    <mergeCell ref="E13:E14"/>
    <mergeCell ref="F13:F14"/>
    <mergeCell ref="G13:G14"/>
    <mergeCell ref="H13:H14"/>
    <mergeCell ref="I13:I14"/>
    <mergeCell ref="C16:D16"/>
    <mergeCell ref="J16:K16"/>
    <mergeCell ref="L16:N16"/>
    <mergeCell ref="C17:D17"/>
    <mergeCell ref="J17:K17"/>
    <mergeCell ref="L17:N17"/>
    <mergeCell ref="J13:K14"/>
    <mergeCell ref="L13:N14"/>
    <mergeCell ref="O13:O14"/>
    <mergeCell ref="J15:K15"/>
    <mergeCell ref="L15:N15"/>
    <mergeCell ref="I23:J23"/>
    <mergeCell ref="K23:M23"/>
    <mergeCell ref="C20:D20"/>
    <mergeCell ref="J20:K20"/>
    <mergeCell ref="L20:N20"/>
    <mergeCell ref="C21:D21"/>
    <mergeCell ref="J21:K21"/>
    <mergeCell ref="L21:N21"/>
    <mergeCell ref="C18:D18"/>
    <mergeCell ref="J18:K18"/>
    <mergeCell ref="L18:N18"/>
    <mergeCell ref="C19:D19"/>
    <mergeCell ref="J19:K19"/>
    <mergeCell ref="L19:N19"/>
    <mergeCell ref="J26:L26"/>
    <mergeCell ref="M26:P26"/>
    <mergeCell ref="C27:F27"/>
    <mergeCell ref="G27:H27"/>
    <mergeCell ref="J27:L27"/>
    <mergeCell ref="M27:P27"/>
    <mergeCell ref="N23:O23"/>
    <mergeCell ref="C24:I24"/>
    <mergeCell ref="J24:L24"/>
    <mergeCell ref="M24:N24"/>
    <mergeCell ref="O24:P24"/>
    <mergeCell ref="C25:F26"/>
    <mergeCell ref="G25:H26"/>
    <mergeCell ref="J25:L25"/>
    <mergeCell ref="M25:N25"/>
    <mergeCell ref="O25:P25"/>
    <mergeCell ref="C22:D23"/>
    <mergeCell ref="E22:F22"/>
    <mergeCell ref="G22:H22"/>
    <mergeCell ref="I22:J22"/>
    <mergeCell ref="K22:M22"/>
    <mergeCell ref="N22:O22"/>
    <mergeCell ref="E23:F23"/>
    <mergeCell ref="G23:H23"/>
    <mergeCell ref="C28:F28"/>
    <mergeCell ref="G28:H28"/>
    <mergeCell ref="J28:P29"/>
    <mergeCell ref="C29:F29"/>
    <mergeCell ref="G29:H29"/>
    <mergeCell ref="C30:F30"/>
    <mergeCell ref="G30:H30"/>
    <mergeCell ref="J30:L30"/>
    <mergeCell ref="M30:P30"/>
    <mergeCell ref="G34:H34"/>
    <mergeCell ref="G35:H35"/>
    <mergeCell ref="G36:H36"/>
    <mergeCell ref="J36:P37"/>
    <mergeCell ref="G37:I37"/>
    <mergeCell ref="A38:Q38"/>
    <mergeCell ref="C31:F31"/>
    <mergeCell ref="G31:H31"/>
    <mergeCell ref="J31:L31"/>
    <mergeCell ref="M31:P31"/>
    <mergeCell ref="C32:F37"/>
    <mergeCell ref="G32:H32"/>
    <mergeCell ref="J32:L32"/>
    <mergeCell ref="M32:P32"/>
    <mergeCell ref="G33:H33"/>
    <mergeCell ref="J33:P35"/>
  </mergeCells>
  <conditionalFormatting sqref="F15:F21 G19:I21 O15 G24:H24 J28 G30:G31 G15:G18 F13:H13 D2:D3 B2 C15:C22 O13 C7:C13 P13:P14 C24:C25 H15:I15 C27:C32 O6 I24:I31 O16:P21 L15:L21">
    <cfRule type="containsText" dxfId="7" priority="7" operator="containsText" text="f'k{kk foHkkx jktLFkku">
      <formula>NOT(ISERROR(SEARCH("f'k{kk foHkkx jktLFkku",B2)))</formula>
    </cfRule>
    <cfRule type="containsText" dxfId="6" priority="8" operator="containsText" text="iw.kkZad">
      <formula>NOT(ISERROR(SEARCH("iw.kkZad",B2)))</formula>
    </cfRule>
  </conditionalFormatting>
  <conditionalFormatting sqref="F15:F21 G19:I21 O15 G24:H24 J28 G30:G31 G15:G18 F13:H13 D2:D3 B2 C15:C22 O13 C7:C13 P13:P14 C24:C25 H15:I15 C27:C32 O6 I24:I31 O16:P21 L15:L21">
    <cfRule type="containsText" dxfId="5" priority="6" operator="containsText" text="dsoy jktdh; fo|ky;ksa esa iz;ksx gsrq fu%'kqYd">
      <formula>NOT(ISERROR(SEARCH("dsoy jktdh; fo|ky;ksa esa iz;ksx gsrq fu%'kqYd",B2)))</formula>
    </cfRule>
  </conditionalFormatting>
  <conditionalFormatting sqref="G27:H31">
    <cfRule type="cellIs" dxfId="4" priority="4" operator="equal">
      <formula>"0/200"</formula>
    </cfRule>
    <cfRule type="cellIs" dxfId="3" priority="5" operator="equal">
      <formula>"0/100"</formula>
    </cfRule>
  </conditionalFormatting>
  <conditionalFormatting sqref="H4:I6">
    <cfRule type="cellIs" dxfId="2" priority="3" operator="equal">
      <formula>0</formula>
    </cfRule>
  </conditionalFormatting>
  <conditionalFormatting sqref="A1:XFD38">
    <cfRule type="cellIs" dxfId="1" priority="2" operator="equal">
      <formula>"--"</formula>
    </cfRule>
  </conditionalFormatting>
  <conditionalFormatting sqref="H16:H21 J16:K21 O16:O21">
    <cfRule type="cellIs" dxfId="0" priority="1" operator="equal">
      <formula>0</formula>
    </cfRule>
  </conditionalFormatting>
  <pageMargins left="0.3" right="0.21" top="0.24" bottom="0.24" header="0.19" footer="0.2"/>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Help</vt:lpstr>
      <vt:lpstr>Master</vt:lpstr>
      <vt:lpstr>Result Entry</vt:lpstr>
      <vt:lpstr>Result Sheet 9</vt:lpstr>
      <vt:lpstr>Statics</vt:lpstr>
      <vt:lpstr>cat Wise Result</vt:lpstr>
      <vt:lpstr>Report Card with Personal Logo</vt:lpstr>
      <vt:lpstr>Blank Report Card</vt:lpstr>
      <vt:lpstr>'cat Wise Result'!Print_Area</vt:lpstr>
      <vt:lpstr>'Report Card with Personal Logo'!Print_Area</vt:lpstr>
      <vt:lpstr>'Result Sheet 9'!Print_Area</vt:lpstr>
      <vt:lpstr>'Result Sheet 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2023-04-06T15:49:48Z</cp:lastPrinted>
  <dcterms:created xsi:type="dcterms:W3CDTF">2020-04-10T15:51:31Z</dcterms:created>
  <dcterms:modified xsi:type="dcterms:W3CDTF">2023-04-07T04:38:02Z</dcterms:modified>
</cp:coreProperties>
</file>