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</sheets>
  <definedNames>
    <definedName name="Mark">'Data Entry'!$G$6:$BM$406</definedName>
    <definedName name="NAME">Sheet1!$AX$2:$BP$2001</definedName>
    <definedName name="Name1">Sheet1!$AF$2:$AV$2101</definedName>
    <definedName name="_xlnm.Print_Area" localSheetId="5">'All Subject Strank Report'!$A$1:$M$168</definedName>
    <definedName name="_xlnm.Print_Area" localSheetId="4">'Subjectwise strank Report'!$A$1:$U$169</definedName>
    <definedName name="sessional">'Data Entry'!$CC$6:$CI$406</definedName>
    <definedName name="Subject">'Data Entry'!$CK$1:$CK$6</definedName>
  </definedNames>
  <calcPr calcId="124519"/>
</workbook>
</file>

<file path=xl/calcChain.xml><?xml version="1.0" encoding="utf-8"?>
<calcChain xmlns="http://schemas.openxmlformats.org/spreadsheetml/2006/main">
  <c r="CK3" i="10"/>
  <c r="CC7"/>
  <c r="CC8"/>
  <c r="CC9"/>
  <c r="CC10"/>
  <c r="CC11"/>
  <c r="CC12"/>
  <c r="CC13"/>
  <c r="CC14"/>
  <c r="CC15"/>
  <c r="CC16"/>
  <c r="CC17"/>
  <c r="CC18"/>
  <c r="CC19"/>
  <c r="CC20"/>
  <c r="CC21"/>
  <c r="CC22"/>
  <c r="CC23"/>
  <c r="CC24"/>
  <c r="CC25"/>
  <c r="CC26"/>
  <c r="CC27"/>
  <c r="CC28"/>
  <c r="CC29"/>
  <c r="CC30"/>
  <c r="CC31"/>
  <c r="CC32"/>
  <c r="CC33"/>
  <c r="CC34"/>
  <c r="CC35"/>
  <c r="CC36"/>
  <c r="CC37"/>
  <c r="CC38"/>
  <c r="CC39"/>
  <c r="CC40"/>
  <c r="CC41"/>
  <c r="CC42"/>
  <c r="CC43"/>
  <c r="CC44"/>
  <c r="CC45"/>
  <c r="CC46"/>
  <c r="CC47"/>
  <c r="CC48"/>
  <c r="CC49"/>
  <c r="CC50"/>
  <c r="CC51"/>
  <c r="CC52"/>
  <c r="CC53"/>
  <c r="CC54"/>
  <c r="CC55"/>
  <c r="CC56"/>
  <c r="CC57"/>
  <c r="CC58"/>
  <c r="CC59"/>
  <c r="CC60"/>
  <c r="CC61"/>
  <c r="CC62"/>
  <c r="CC63"/>
  <c r="CC64"/>
  <c r="CC65"/>
  <c r="CC66"/>
  <c r="CC67"/>
  <c r="CC68"/>
  <c r="CC69"/>
  <c r="CC70"/>
  <c r="CC71"/>
  <c r="CC72"/>
  <c r="CC73"/>
  <c r="CC74"/>
  <c r="CC75"/>
  <c r="CC76"/>
  <c r="CC77"/>
  <c r="CC78"/>
  <c r="CC79"/>
  <c r="CC80"/>
  <c r="CC81"/>
  <c r="CC82"/>
  <c r="CC83"/>
  <c r="CC84"/>
  <c r="CC85"/>
  <c r="CC86"/>
  <c r="CC87"/>
  <c r="CC88"/>
  <c r="CC89"/>
  <c r="CC90"/>
  <c r="CC91"/>
  <c r="CC92"/>
  <c r="CC93"/>
  <c r="CC94"/>
  <c r="CC95"/>
  <c r="CC96"/>
  <c r="CC97"/>
  <c r="CC98"/>
  <c r="CC99"/>
  <c r="CC100"/>
  <c r="CC101"/>
  <c r="CC102"/>
  <c r="CC103"/>
  <c r="CC104"/>
  <c r="CC105"/>
  <c r="CC106"/>
  <c r="CC107"/>
  <c r="CC108"/>
  <c r="CC109"/>
  <c r="CC110"/>
  <c r="CC111"/>
  <c r="CC112"/>
  <c r="CC113"/>
  <c r="CC114"/>
  <c r="CC115"/>
  <c r="CC116"/>
  <c r="CC117"/>
  <c r="CC118"/>
  <c r="CC119"/>
  <c r="CC120"/>
  <c r="CC121"/>
  <c r="CC122"/>
  <c r="CC123"/>
  <c r="CC124"/>
  <c r="CC125"/>
  <c r="CC126"/>
  <c r="CC127"/>
  <c r="CC128"/>
  <c r="CC129"/>
  <c r="CC130"/>
  <c r="CC131"/>
  <c r="CC132"/>
  <c r="CC133"/>
  <c r="CC134"/>
  <c r="CC135"/>
  <c r="CC136"/>
  <c r="CC137"/>
  <c r="CC138"/>
  <c r="CC139"/>
  <c r="CC140"/>
  <c r="CC141"/>
  <c r="CC142"/>
  <c r="CC143"/>
  <c r="CC144"/>
  <c r="CC145"/>
  <c r="CC146"/>
  <c r="CC147"/>
  <c r="CC148"/>
  <c r="CC149"/>
  <c r="CC150"/>
  <c r="CC151"/>
  <c r="CC152"/>
  <c r="CC153"/>
  <c r="CC154"/>
  <c r="CC155"/>
  <c r="CC156"/>
  <c r="CC157"/>
  <c r="CC158"/>
  <c r="CC159"/>
  <c r="CC160"/>
  <c r="CC161"/>
  <c r="CC162"/>
  <c r="CC163"/>
  <c r="CC164"/>
  <c r="CC165"/>
  <c r="CC166"/>
  <c r="CC167"/>
  <c r="CC168"/>
  <c r="CC169"/>
  <c r="CC170"/>
  <c r="CC171"/>
  <c r="CC172"/>
  <c r="CC173"/>
  <c r="CC174"/>
  <c r="CC175"/>
  <c r="CC176"/>
  <c r="CC177"/>
  <c r="CC178"/>
  <c r="CC179"/>
  <c r="CC180"/>
  <c r="CC181"/>
  <c r="CC182"/>
  <c r="CC183"/>
  <c r="CC184"/>
  <c r="CC185"/>
  <c r="CC186"/>
  <c r="CC187"/>
  <c r="CC188"/>
  <c r="CC189"/>
  <c r="CC190"/>
  <c r="CC191"/>
  <c r="CC192"/>
  <c r="CC193"/>
  <c r="CC194"/>
  <c r="CC195"/>
  <c r="CC196"/>
  <c r="CC197"/>
  <c r="CC198"/>
  <c r="CC199"/>
  <c r="CC200"/>
  <c r="CC201"/>
  <c r="CC202"/>
  <c r="CC203"/>
  <c r="CC204"/>
  <c r="CC205"/>
  <c r="CC206"/>
  <c r="CC207"/>
  <c r="CC208"/>
  <c r="CC209"/>
  <c r="CC210"/>
  <c r="CC211"/>
  <c r="CC212"/>
  <c r="CC213"/>
  <c r="CC214"/>
  <c r="CC215"/>
  <c r="CC216"/>
  <c r="CC217"/>
  <c r="CC218"/>
  <c r="CC219"/>
  <c r="CC220"/>
  <c r="CC221"/>
  <c r="CC222"/>
  <c r="CC223"/>
  <c r="CC224"/>
  <c r="CC225"/>
  <c r="CC226"/>
  <c r="CC227"/>
  <c r="CC228"/>
  <c r="CC229"/>
  <c r="CC230"/>
  <c r="CC231"/>
  <c r="CC232"/>
  <c r="CC233"/>
  <c r="CC234"/>
  <c r="CC235"/>
  <c r="CC236"/>
  <c r="CC237"/>
  <c r="CC238"/>
  <c r="CC239"/>
  <c r="CC240"/>
  <c r="CC241"/>
  <c r="CC242"/>
  <c r="CC243"/>
  <c r="CC244"/>
  <c r="CC245"/>
  <c r="CC246"/>
  <c r="CC247"/>
  <c r="CC248"/>
  <c r="CC249"/>
  <c r="CC250"/>
  <c r="CC251"/>
  <c r="CC252"/>
  <c r="CC253"/>
  <c r="CC254"/>
  <c r="CC255"/>
  <c r="CC256"/>
  <c r="CC257"/>
  <c r="CC258"/>
  <c r="CC259"/>
  <c r="CC260"/>
  <c r="CC261"/>
  <c r="CC262"/>
  <c r="CC263"/>
  <c r="CC264"/>
  <c r="CC265"/>
  <c r="CC266"/>
  <c r="CC267"/>
  <c r="CC268"/>
  <c r="CC269"/>
  <c r="CC270"/>
  <c r="CC271"/>
  <c r="CC272"/>
  <c r="CC273"/>
  <c r="CC274"/>
  <c r="CC275"/>
  <c r="CC276"/>
  <c r="CC277"/>
  <c r="CC278"/>
  <c r="CC279"/>
  <c r="CC280"/>
  <c r="CC281"/>
  <c r="CC282"/>
  <c r="CC283"/>
  <c r="CC284"/>
  <c r="CC285"/>
  <c r="CC286"/>
  <c r="CC287"/>
  <c r="CC288"/>
  <c r="CC289"/>
  <c r="CC290"/>
  <c r="CC291"/>
  <c r="CC292"/>
  <c r="CC293"/>
  <c r="CC294"/>
  <c r="CC295"/>
  <c r="CC296"/>
  <c r="CC297"/>
  <c r="CC298"/>
  <c r="CC299"/>
  <c r="CC300"/>
  <c r="CC301"/>
  <c r="CC302"/>
  <c r="CC303"/>
  <c r="CC304"/>
  <c r="CC305"/>
  <c r="CC306"/>
  <c r="CC307"/>
  <c r="CC308"/>
  <c r="CC309"/>
  <c r="CC310"/>
  <c r="CC311"/>
  <c r="CC312"/>
  <c r="CC313"/>
  <c r="CC314"/>
  <c r="CC315"/>
  <c r="CC316"/>
  <c r="CC317"/>
  <c r="CC318"/>
  <c r="CC319"/>
  <c r="CC320"/>
  <c r="CC321"/>
  <c r="CC322"/>
  <c r="CC323"/>
  <c r="CC324"/>
  <c r="CC325"/>
  <c r="CC326"/>
  <c r="CC327"/>
  <c r="CC328"/>
  <c r="CC329"/>
  <c r="CC330"/>
  <c r="CC331"/>
  <c r="CC332"/>
  <c r="CC333"/>
  <c r="CC334"/>
  <c r="CC335"/>
  <c r="CC336"/>
  <c r="CC337"/>
  <c r="CC338"/>
  <c r="CC339"/>
  <c r="CC340"/>
  <c r="CC341"/>
  <c r="CC342"/>
  <c r="CC343"/>
  <c r="CC344"/>
  <c r="CC345"/>
  <c r="CC346"/>
  <c r="CC347"/>
  <c r="CC348"/>
  <c r="CC349"/>
  <c r="CC350"/>
  <c r="CC351"/>
  <c r="CC352"/>
  <c r="CC353"/>
  <c r="CC354"/>
  <c r="CC355"/>
  <c r="CC356"/>
  <c r="CC357"/>
  <c r="CC358"/>
  <c r="CC359"/>
  <c r="CC360"/>
  <c r="CC361"/>
  <c r="CC362"/>
  <c r="CC363"/>
  <c r="CC364"/>
  <c r="CC365"/>
  <c r="CC366"/>
  <c r="CC367"/>
  <c r="CC368"/>
  <c r="CC369"/>
  <c r="CC370"/>
  <c r="CC371"/>
  <c r="CC372"/>
  <c r="CC373"/>
  <c r="CC374"/>
  <c r="CC375"/>
  <c r="CC376"/>
  <c r="CC377"/>
  <c r="CC378"/>
  <c r="CC379"/>
  <c r="CC380"/>
  <c r="CC381"/>
  <c r="CC382"/>
  <c r="CC383"/>
  <c r="CC384"/>
  <c r="CC385"/>
  <c r="CC386"/>
  <c r="CC387"/>
  <c r="CC388"/>
  <c r="CC389"/>
  <c r="CC390"/>
  <c r="CC391"/>
  <c r="CC392"/>
  <c r="CC393"/>
  <c r="CC394"/>
  <c r="CC395"/>
  <c r="CC396"/>
  <c r="CC397"/>
  <c r="CC398"/>
  <c r="CC399"/>
  <c r="CC400"/>
  <c r="CC401"/>
  <c r="CC402"/>
  <c r="CC403"/>
  <c r="CC404"/>
  <c r="CC405"/>
  <c r="CC406"/>
  <c r="CC407"/>
  <c r="CC6"/>
  <c r="CI7"/>
  <c r="CI8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94"/>
  <c r="CI95"/>
  <c r="CI96"/>
  <c r="CI97"/>
  <c r="CI98"/>
  <c r="CI99"/>
  <c r="CI100"/>
  <c r="CI101"/>
  <c r="CI102"/>
  <c r="CI103"/>
  <c r="CI104"/>
  <c r="CI105"/>
  <c r="CI106"/>
  <c r="CI107"/>
  <c r="CI108"/>
  <c r="CI109"/>
  <c r="CI110"/>
  <c r="CI111"/>
  <c r="CI112"/>
  <c r="CI113"/>
  <c r="CI114"/>
  <c r="CI115"/>
  <c r="CI116"/>
  <c r="CI117"/>
  <c r="CI118"/>
  <c r="CI119"/>
  <c r="CI120"/>
  <c r="CI121"/>
  <c r="CI122"/>
  <c r="CI123"/>
  <c r="CI124"/>
  <c r="CI125"/>
  <c r="CI126"/>
  <c r="CI127"/>
  <c r="CI128"/>
  <c r="CI129"/>
  <c r="CI130"/>
  <c r="CI131"/>
  <c r="CI132"/>
  <c r="CI133"/>
  <c r="CI134"/>
  <c r="CI135"/>
  <c r="CI136"/>
  <c r="CI137"/>
  <c r="CI138"/>
  <c r="CI139"/>
  <c r="CI140"/>
  <c r="CI141"/>
  <c r="CI142"/>
  <c r="CI143"/>
  <c r="CI144"/>
  <c r="CI145"/>
  <c r="CI146"/>
  <c r="CI147"/>
  <c r="CI148"/>
  <c r="CI149"/>
  <c r="CI150"/>
  <c r="CI151"/>
  <c r="CI152"/>
  <c r="CI153"/>
  <c r="CI154"/>
  <c r="CI155"/>
  <c r="CI156"/>
  <c r="CI157"/>
  <c r="CI158"/>
  <c r="CI159"/>
  <c r="CI160"/>
  <c r="CI161"/>
  <c r="CI162"/>
  <c r="CI163"/>
  <c r="CI164"/>
  <c r="CI165"/>
  <c r="CI166"/>
  <c r="CI167"/>
  <c r="CI168"/>
  <c r="CI169"/>
  <c r="CI170"/>
  <c r="CI171"/>
  <c r="CI172"/>
  <c r="CI173"/>
  <c r="CI174"/>
  <c r="CI175"/>
  <c r="CI176"/>
  <c r="CI177"/>
  <c r="CI178"/>
  <c r="CI179"/>
  <c r="CI180"/>
  <c r="CI181"/>
  <c r="CI182"/>
  <c r="CI183"/>
  <c r="CI184"/>
  <c r="CI185"/>
  <c r="CI186"/>
  <c r="CI187"/>
  <c r="CI188"/>
  <c r="CI189"/>
  <c r="CI190"/>
  <c r="CI191"/>
  <c r="CI192"/>
  <c r="CI193"/>
  <c r="CI194"/>
  <c r="CI195"/>
  <c r="CI196"/>
  <c r="CI197"/>
  <c r="CI198"/>
  <c r="CI199"/>
  <c r="CI200"/>
  <c r="CI201"/>
  <c r="CI202"/>
  <c r="CI203"/>
  <c r="CI204"/>
  <c r="CI205"/>
  <c r="CI206"/>
  <c r="CI207"/>
  <c r="CI208"/>
  <c r="CI209"/>
  <c r="CI210"/>
  <c r="CI211"/>
  <c r="CI212"/>
  <c r="CI213"/>
  <c r="CI214"/>
  <c r="CI215"/>
  <c r="CI216"/>
  <c r="CI217"/>
  <c r="CI218"/>
  <c r="CI219"/>
  <c r="CI220"/>
  <c r="CI221"/>
  <c r="CI222"/>
  <c r="CI223"/>
  <c r="CI224"/>
  <c r="CI225"/>
  <c r="CI226"/>
  <c r="CI227"/>
  <c r="CI228"/>
  <c r="CI229"/>
  <c r="CI230"/>
  <c r="CI231"/>
  <c r="CI232"/>
  <c r="CI233"/>
  <c r="CI234"/>
  <c r="CI235"/>
  <c r="CI236"/>
  <c r="CI237"/>
  <c r="CI238"/>
  <c r="CI239"/>
  <c r="CI240"/>
  <c r="CI241"/>
  <c r="CI242"/>
  <c r="CI243"/>
  <c r="CI244"/>
  <c r="CI245"/>
  <c r="CI246"/>
  <c r="CI247"/>
  <c r="CI248"/>
  <c r="CI249"/>
  <c r="CI250"/>
  <c r="CI251"/>
  <c r="CI252"/>
  <c r="CI253"/>
  <c r="CI254"/>
  <c r="CI255"/>
  <c r="CI256"/>
  <c r="CI257"/>
  <c r="CI258"/>
  <c r="CI259"/>
  <c r="CI260"/>
  <c r="CI261"/>
  <c r="CI262"/>
  <c r="CI263"/>
  <c r="CI264"/>
  <c r="CI265"/>
  <c r="CI266"/>
  <c r="CI267"/>
  <c r="CI268"/>
  <c r="CI269"/>
  <c r="CI270"/>
  <c r="CI271"/>
  <c r="CI272"/>
  <c r="CI273"/>
  <c r="CI274"/>
  <c r="CI275"/>
  <c r="CI276"/>
  <c r="CI277"/>
  <c r="CI278"/>
  <c r="CI279"/>
  <c r="CI280"/>
  <c r="CI281"/>
  <c r="CI282"/>
  <c r="CI283"/>
  <c r="CI284"/>
  <c r="CI285"/>
  <c r="CI286"/>
  <c r="CI287"/>
  <c r="CI288"/>
  <c r="CI289"/>
  <c r="CI290"/>
  <c r="CI291"/>
  <c r="CI292"/>
  <c r="CI293"/>
  <c r="CI294"/>
  <c r="CI295"/>
  <c r="CI296"/>
  <c r="CI297"/>
  <c r="CI298"/>
  <c r="CI299"/>
  <c r="CI300"/>
  <c r="CI301"/>
  <c r="CI302"/>
  <c r="CI303"/>
  <c r="CI304"/>
  <c r="CI305"/>
  <c r="CI306"/>
  <c r="CI307"/>
  <c r="CI308"/>
  <c r="CI309"/>
  <c r="CI310"/>
  <c r="CI311"/>
  <c r="CI312"/>
  <c r="CI313"/>
  <c r="CI314"/>
  <c r="CI315"/>
  <c r="CI316"/>
  <c r="CI317"/>
  <c r="CI318"/>
  <c r="CI319"/>
  <c r="CI320"/>
  <c r="CI321"/>
  <c r="CI322"/>
  <c r="CI323"/>
  <c r="CI324"/>
  <c r="CI325"/>
  <c r="CI326"/>
  <c r="CI327"/>
  <c r="CI328"/>
  <c r="CI329"/>
  <c r="CI330"/>
  <c r="CI331"/>
  <c r="CI332"/>
  <c r="CI333"/>
  <c r="CI334"/>
  <c r="CI335"/>
  <c r="CI336"/>
  <c r="CI337"/>
  <c r="CI338"/>
  <c r="CI339"/>
  <c r="CI340"/>
  <c r="CI341"/>
  <c r="CI342"/>
  <c r="CI343"/>
  <c r="CI344"/>
  <c r="CI345"/>
  <c r="CI346"/>
  <c r="CI347"/>
  <c r="CI348"/>
  <c r="CI349"/>
  <c r="CI350"/>
  <c r="CI351"/>
  <c r="CI352"/>
  <c r="CI353"/>
  <c r="CI354"/>
  <c r="CI355"/>
  <c r="CI356"/>
  <c r="CI357"/>
  <c r="CI358"/>
  <c r="CI359"/>
  <c r="CI360"/>
  <c r="CI361"/>
  <c r="CI362"/>
  <c r="CI363"/>
  <c r="CI364"/>
  <c r="CI365"/>
  <c r="CI366"/>
  <c r="CI367"/>
  <c r="CI368"/>
  <c r="CI369"/>
  <c r="CI370"/>
  <c r="CI371"/>
  <c r="CI372"/>
  <c r="CI373"/>
  <c r="CI374"/>
  <c r="CI375"/>
  <c r="CI376"/>
  <c r="CI377"/>
  <c r="CI378"/>
  <c r="CI379"/>
  <c r="CI380"/>
  <c r="CI381"/>
  <c r="CI382"/>
  <c r="CI383"/>
  <c r="CI384"/>
  <c r="CI385"/>
  <c r="CI386"/>
  <c r="CI387"/>
  <c r="CI388"/>
  <c r="CI389"/>
  <c r="CI390"/>
  <c r="CI391"/>
  <c r="CI392"/>
  <c r="CI393"/>
  <c r="CI394"/>
  <c r="CI395"/>
  <c r="CI396"/>
  <c r="CI397"/>
  <c r="CI398"/>
  <c r="CI399"/>
  <c r="CI400"/>
  <c r="CI401"/>
  <c r="CI402"/>
  <c r="CI403"/>
  <c r="CI404"/>
  <c r="CI405"/>
  <c r="CI406"/>
  <c r="CI407"/>
  <c r="CI6"/>
  <c r="CH7"/>
  <c r="CH8"/>
  <c r="CH9"/>
  <c r="CH10"/>
  <c r="CH11"/>
  <c r="CH12"/>
  <c r="CH13"/>
  <c r="CH14"/>
  <c r="CH15"/>
  <c r="CH16"/>
  <c r="CH17"/>
  <c r="CH18"/>
  <c r="CH19"/>
  <c r="CH20"/>
  <c r="CH21"/>
  <c r="CH22"/>
  <c r="CH23"/>
  <c r="CH24"/>
  <c r="CH25"/>
  <c r="CH26"/>
  <c r="CH27"/>
  <c r="CH28"/>
  <c r="CH29"/>
  <c r="CH30"/>
  <c r="CH31"/>
  <c r="CH32"/>
  <c r="CH33"/>
  <c r="CH34"/>
  <c r="CH35"/>
  <c r="CH36"/>
  <c r="CH37"/>
  <c r="CH38"/>
  <c r="CH39"/>
  <c r="CH40"/>
  <c r="CH41"/>
  <c r="CH42"/>
  <c r="CH43"/>
  <c r="CH44"/>
  <c r="CH45"/>
  <c r="CH46"/>
  <c r="CH47"/>
  <c r="CH48"/>
  <c r="CH49"/>
  <c r="CH50"/>
  <c r="CH51"/>
  <c r="CH52"/>
  <c r="CH53"/>
  <c r="CH54"/>
  <c r="CH55"/>
  <c r="CH56"/>
  <c r="CH57"/>
  <c r="CH58"/>
  <c r="CH59"/>
  <c r="CH60"/>
  <c r="CH61"/>
  <c r="CH62"/>
  <c r="CH63"/>
  <c r="CH64"/>
  <c r="CH65"/>
  <c r="CH66"/>
  <c r="CH67"/>
  <c r="CH68"/>
  <c r="CH69"/>
  <c r="CH70"/>
  <c r="CH71"/>
  <c r="CH72"/>
  <c r="CH73"/>
  <c r="CH74"/>
  <c r="CH75"/>
  <c r="CH76"/>
  <c r="CH77"/>
  <c r="CH78"/>
  <c r="CH79"/>
  <c r="CH80"/>
  <c r="CH81"/>
  <c r="CH82"/>
  <c r="CH83"/>
  <c r="CH84"/>
  <c r="CH85"/>
  <c r="CH86"/>
  <c r="CH87"/>
  <c r="CH88"/>
  <c r="CH89"/>
  <c r="CH90"/>
  <c r="CH91"/>
  <c r="CH92"/>
  <c r="CH93"/>
  <c r="CH94"/>
  <c r="CH95"/>
  <c r="CH96"/>
  <c r="CH97"/>
  <c r="CH98"/>
  <c r="CH99"/>
  <c r="CH100"/>
  <c r="CH101"/>
  <c r="CH102"/>
  <c r="CH103"/>
  <c r="CH104"/>
  <c r="CH105"/>
  <c r="CH106"/>
  <c r="CH107"/>
  <c r="CH108"/>
  <c r="CH109"/>
  <c r="CH110"/>
  <c r="CH111"/>
  <c r="CH112"/>
  <c r="CH113"/>
  <c r="CH114"/>
  <c r="CH115"/>
  <c r="CH116"/>
  <c r="CH117"/>
  <c r="CH118"/>
  <c r="CH119"/>
  <c r="CH120"/>
  <c r="CH121"/>
  <c r="CH122"/>
  <c r="CH123"/>
  <c r="CH124"/>
  <c r="CH125"/>
  <c r="CH126"/>
  <c r="CH127"/>
  <c r="CH128"/>
  <c r="CH129"/>
  <c r="CH130"/>
  <c r="CH131"/>
  <c r="CH132"/>
  <c r="CH133"/>
  <c r="CH134"/>
  <c r="CH135"/>
  <c r="CH136"/>
  <c r="CH137"/>
  <c r="CH138"/>
  <c r="CH139"/>
  <c r="CH140"/>
  <c r="CH141"/>
  <c r="CH142"/>
  <c r="CH143"/>
  <c r="CH144"/>
  <c r="CH145"/>
  <c r="CH146"/>
  <c r="CH147"/>
  <c r="CH148"/>
  <c r="CH149"/>
  <c r="CH150"/>
  <c r="CH151"/>
  <c r="CH152"/>
  <c r="CH153"/>
  <c r="CH154"/>
  <c r="CH155"/>
  <c r="CH156"/>
  <c r="CH157"/>
  <c r="CH158"/>
  <c r="CH159"/>
  <c r="CH160"/>
  <c r="CH161"/>
  <c r="CH162"/>
  <c r="CH163"/>
  <c r="CH164"/>
  <c r="CH165"/>
  <c r="CH166"/>
  <c r="CH167"/>
  <c r="CH168"/>
  <c r="CH169"/>
  <c r="CH170"/>
  <c r="CH171"/>
  <c r="CH172"/>
  <c r="CH173"/>
  <c r="CH174"/>
  <c r="CH175"/>
  <c r="CH176"/>
  <c r="CH177"/>
  <c r="CH178"/>
  <c r="CH179"/>
  <c r="CH180"/>
  <c r="CH181"/>
  <c r="CH182"/>
  <c r="CH183"/>
  <c r="CH184"/>
  <c r="CH185"/>
  <c r="CH186"/>
  <c r="CH187"/>
  <c r="CH188"/>
  <c r="CH189"/>
  <c r="CH190"/>
  <c r="CH191"/>
  <c r="CH192"/>
  <c r="CH193"/>
  <c r="CH194"/>
  <c r="CH195"/>
  <c r="CH196"/>
  <c r="CH197"/>
  <c r="CH198"/>
  <c r="CH199"/>
  <c r="CH200"/>
  <c r="CH201"/>
  <c r="CH202"/>
  <c r="CH203"/>
  <c r="CH204"/>
  <c r="CH205"/>
  <c r="CH206"/>
  <c r="CH207"/>
  <c r="CH208"/>
  <c r="CH209"/>
  <c r="CH210"/>
  <c r="CH211"/>
  <c r="CH212"/>
  <c r="CH213"/>
  <c r="CH214"/>
  <c r="CH215"/>
  <c r="CH216"/>
  <c r="CH217"/>
  <c r="CH218"/>
  <c r="CH219"/>
  <c r="CH220"/>
  <c r="CH221"/>
  <c r="CH222"/>
  <c r="CH223"/>
  <c r="CH224"/>
  <c r="CH225"/>
  <c r="CH226"/>
  <c r="CH227"/>
  <c r="CH228"/>
  <c r="CH229"/>
  <c r="CH230"/>
  <c r="CH231"/>
  <c r="CH232"/>
  <c r="CH233"/>
  <c r="CH234"/>
  <c r="CH235"/>
  <c r="CH236"/>
  <c r="CH237"/>
  <c r="CH238"/>
  <c r="CH239"/>
  <c r="CH240"/>
  <c r="CH241"/>
  <c r="CH242"/>
  <c r="CH243"/>
  <c r="CH244"/>
  <c r="CH245"/>
  <c r="CH246"/>
  <c r="CH247"/>
  <c r="CH248"/>
  <c r="CH249"/>
  <c r="CH250"/>
  <c r="CH251"/>
  <c r="CH252"/>
  <c r="CH253"/>
  <c r="CH254"/>
  <c r="CH255"/>
  <c r="CH256"/>
  <c r="CH257"/>
  <c r="CH258"/>
  <c r="CH259"/>
  <c r="CH260"/>
  <c r="CH261"/>
  <c r="CH262"/>
  <c r="CH263"/>
  <c r="CH264"/>
  <c r="CH265"/>
  <c r="CH266"/>
  <c r="CH267"/>
  <c r="CH268"/>
  <c r="CH269"/>
  <c r="CH270"/>
  <c r="CH271"/>
  <c r="CH272"/>
  <c r="CH273"/>
  <c r="CH274"/>
  <c r="CH275"/>
  <c r="CH276"/>
  <c r="CH277"/>
  <c r="CH278"/>
  <c r="CH279"/>
  <c r="CH280"/>
  <c r="CH281"/>
  <c r="CH282"/>
  <c r="CH283"/>
  <c r="CH284"/>
  <c r="CH285"/>
  <c r="CH286"/>
  <c r="CH287"/>
  <c r="CH288"/>
  <c r="CH289"/>
  <c r="CH290"/>
  <c r="CH291"/>
  <c r="CH292"/>
  <c r="CH293"/>
  <c r="CH294"/>
  <c r="CH295"/>
  <c r="CH296"/>
  <c r="CH297"/>
  <c r="CH298"/>
  <c r="CH299"/>
  <c r="CH300"/>
  <c r="CH301"/>
  <c r="CH302"/>
  <c r="CH303"/>
  <c r="CH304"/>
  <c r="CH305"/>
  <c r="CH306"/>
  <c r="CH307"/>
  <c r="CH308"/>
  <c r="CH309"/>
  <c r="CH310"/>
  <c r="CH311"/>
  <c r="CH312"/>
  <c r="CH313"/>
  <c r="CH314"/>
  <c r="CH315"/>
  <c r="CH316"/>
  <c r="CH317"/>
  <c r="CH318"/>
  <c r="CH319"/>
  <c r="CH320"/>
  <c r="CH321"/>
  <c r="CH322"/>
  <c r="CH323"/>
  <c r="CH324"/>
  <c r="CH325"/>
  <c r="CH326"/>
  <c r="CH327"/>
  <c r="CH328"/>
  <c r="CH329"/>
  <c r="CH330"/>
  <c r="CH331"/>
  <c r="CH332"/>
  <c r="CH333"/>
  <c r="CH334"/>
  <c r="CH335"/>
  <c r="CH336"/>
  <c r="CH337"/>
  <c r="CH338"/>
  <c r="CH339"/>
  <c r="CH340"/>
  <c r="CH341"/>
  <c r="CH342"/>
  <c r="CH343"/>
  <c r="CH344"/>
  <c r="CH345"/>
  <c r="CH346"/>
  <c r="CH347"/>
  <c r="CH348"/>
  <c r="CH349"/>
  <c r="CH350"/>
  <c r="CH351"/>
  <c r="CH352"/>
  <c r="CH353"/>
  <c r="CH354"/>
  <c r="CH355"/>
  <c r="CH356"/>
  <c r="CH357"/>
  <c r="CH358"/>
  <c r="CH359"/>
  <c r="CH360"/>
  <c r="CH361"/>
  <c r="CH362"/>
  <c r="CH363"/>
  <c r="CH364"/>
  <c r="CH365"/>
  <c r="CH366"/>
  <c r="CH367"/>
  <c r="CH368"/>
  <c r="CH369"/>
  <c r="CH370"/>
  <c r="CH371"/>
  <c r="CH372"/>
  <c r="CH373"/>
  <c r="CH374"/>
  <c r="CH375"/>
  <c r="CH376"/>
  <c r="CH377"/>
  <c r="CH378"/>
  <c r="CH379"/>
  <c r="CH380"/>
  <c r="CH381"/>
  <c r="CH382"/>
  <c r="CH383"/>
  <c r="CH384"/>
  <c r="CH385"/>
  <c r="CH386"/>
  <c r="CH387"/>
  <c r="CH388"/>
  <c r="CH389"/>
  <c r="CH390"/>
  <c r="CH391"/>
  <c r="CH392"/>
  <c r="CH393"/>
  <c r="CH394"/>
  <c r="CH395"/>
  <c r="CH396"/>
  <c r="CH397"/>
  <c r="CH398"/>
  <c r="CH399"/>
  <c r="CH400"/>
  <c r="CH401"/>
  <c r="CH402"/>
  <c r="CH403"/>
  <c r="CH404"/>
  <c r="CH405"/>
  <c r="CH406"/>
  <c r="CH407"/>
  <c r="CH6"/>
  <c r="CG7"/>
  <c r="CG8"/>
  <c r="CG9"/>
  <c r="CG10"/>
  <c r="CG11"/>
  <c r="CG12"/>
  <c r="CG13"/>
  <c r="CG14"/>
  <c r="CG15"/>
  <c r="CG16"/>
  <c r="CG17"/>
  <c r="CG18"/>
  <c r="CG19"/>
  <c r="CG20"/>
  <c r="CG21"/>
  <c r="CG22"/>
  <c r="CG23"/>
  <c r="CG24"/>
  <c r="CG25"/>
  <c r="CG26"/>
  <c r="CG27"/>
  <c r="CG28"/>
  <c r="CG29"/>
  <c r="CG30"/>
  <c r="CG31"/>
  <c r="CG32"/>
  <c r="CG33"/>
  <c r="CG34"/>
  <c r="CG35"/>
  <c r="CG36"/>
  <c r="CG37"/>
  <c r="CG38"/>
  <c r="CG39"/>
  <c r="CG40"/>
  <c r="CG41"/>
  <c r="CG42"/>
  <c r="CG43"/>
  <c r="CG44"/>
  <c r="CG45"/>
  <c r="CG46"/>
  <c r="CG47"/>
  <c r="CG48"/>
  <c r="CG49"/>
  <c r="CG50"/>
  <c r="CG51"/>
  <c r="CG52"/>
  <c r="CG53"/>
  <c r="CG54"/>
  <c r="CG55"/>
  <c r="CG56"/>
  <c r="CG57"/>
  <c r="CG58"/>
  <c r="CG59"/>
  <c r="CG60"/>
  <c r="CG61"/>
  <c r="CG62"/>
  <c r="CG63"/>
  <c r="CG64"/>
  <c r="CG65"/>
  <c r="CG66"/>
  <c r="CG67"/>
  <c r="CG68"/>
  <c r="CG69"/>
  <c r="CG70"/>
  <c r="CG71"/>
  <c r="CG72"/>
  <c r="CG73"/>
  <c r="CG74"/>
  <c r="CG75"/>
  <c r="CG76"/>
  <c r="CG77"/>
  <c r="CG78"/>
  <c r="CG79"/>
  <c r="CG80"/>
  <c r="CG81"/>
  <c r="CG82"/>
  <c r="CG83"/>
  <c r="CG84"/>
  <c r="CG85"/>
  <c r="CG86"/>
  <c r="CG87"/>
  <c r="CG88"/>
  <c r="CG89"/>
  <c r="CG90"/>
  <c r="CG91"/>
  <c r="CG92"/>
  <c r="CG93"/>
  <c r="CG94"/>
  <c r="CG95"/>
  <c r="CG96"/>
  <c r="CG97"/>
  <c r="CG98"/>
  <c r="CG99"/>
  <c r="CG100"/>
  <c r="CG101"/>
  <c r="CG102"/>
  <c r="CG103"/>
  <c r="CG104"/>
  <c r="CG105"/>
  <c r="CG106"/>
  <c r="CG107"/>
  <c r="CG108"/>
  <c r="CG109"/>
  <c r="CG110"/>
  <c r="CG111"/>
  <c r="CG112"/>
  <c r="CG113"/>
  <c r="CG114"/>
  <c r="CG115"/>
  <c r="CG116"/>
  <c r="CG117"/>
  <c r="CG118"/>
  <c r="CG119"/>
  <c r="CG120"/>
  <c r="CG121"/>
  <c r="CG122"/>
  <c r="CG123"/>
  <c r="CG124"/>
  <c r="CG125"/>
  <c r="CG126"/>
  <c r="CG127"/>
  <c r="CG128"/>
  <c r="CG129"/>
  <c r="CG130"/>
  <c r="CG131"/>
  <c r="CG132"/>
  <c r="CG133"/>
  <c r="CG134"/>
  <c r="CG135"/>
  <c r="CG136"/>
  <c r="CG137"/>
  <c r="CG138"/>
  <c r="CG139"/>
  <c r="CG140"/>
  <c r="CG141"/>
  <c r="CG142"/>
  <c r="CG143"/>
  <c r="CG144"/>
  <c r="CG145"/>
  <c r="CG146"/>
  <c r="CG147"/>
  <c r="CG148"/>
  <c r="CG149"/>
  <c r="CG150"/>
  <c r="CG151"/>
  <c r="CG152"/>
  <c r="CG153"/>
  <c r="CG154"/>
  <c r="CG155"/>
  <c r="CG156"/>
  <c r="CG157"/>
  <c r="CG158"/>
  <c r="CG159"/>
  <c r="CG160"/>
  <c r="CG161"/>
  <c r="CG162"/>
  <c r="CG163"/>
  <c r="CG164"/>
  <c r="CG165"/>
  <c r="CG166"/>
  <c r="CG167"/>
  <c r="CG168"/>
  <c r="CG169"/>
  <c r="CG170"/>
  <c r="CG171"/>
  <c r="CG172"/>
  <c r="CG173"/>
  <c r="CG174"/>
  <c r="CG175"/>
  <c r="CG176"/>
  <c r="CG177"/>
  <c r="CG178"/>
  <c r="CG179"/>
  <c r="CG180"/>
  <c r="CG181"/>
  <c r="CG182"/>
  <c r="CG183"/>
  <c r="CG184"/>
  <c r="CG185"/>
  <c r="CG186"/>
  <c r="CG187"/>
  <c r="CG188"/>
  <c r="CG189"/>
  <c r="CG190"/>
  <c r="CG191"/>
  <c r="CG192"/>
  <c r="CG193"/>
  <c r="CG194"/>
  <c r="CG195"/>
  <c r="CG196"/>
  <c r="CG197"/>
  <c r="CG198"/>
  <c r="CG199"/>
  <c r="CG200"/>
  <c r="CG201"/>
  <c r="CG202"/>
  <c r="CG203"/>
  <c r="CG204"/>
  <c r="CG205"/>
  <c r="CG206"/>
  <c r="CG207"/>
  <c r="CG208"/>
  <c r="CG209"/>
  <c r="CG210"/>
  <c r="CG211"/>
  <c r="CG212"/>
  <c r="CG213"/>
  <c r="CG214"/>
  <c r="CG215"/>
  <c r="CG216"/>
  <c r="CG217"/>
  <c r="CG218"/>
  <c r="CG219"/>
  <c r="CG220"/>
  <c r="CG221"/>
  <c r="CG222"/>
  <c r="CG223"/>
  <c r="CG224"/>
  <c r="CG225"/>
  <c r="CG226"/>
  <c r="CG227"/>
  <c r="CG228"/>
  <c r="CG229"/>
  <c r="CG230"/>
  <c r="CG231"/>
  <c r="CG232"/>
  <c r="CG233"/>
  <c r="CG234"/>
  <c r="CG235"/>
  <c r="CG236"/>
  <c r="CG237"/>
  <c r="CG238"/>
  <c r="CG239"/>
  <c r="CG240"/>
  <c r="CG241"/>
  <c r="CG242"/>
  <c r="CG243"/>
  <c r="CG244"/>
  <c r="CG245"/>
  <c r="CG246"/>
  <c r="CG247"/>
  <c r="CG248"/>
  <c r="CG249"/>
  <c r="CG250"/>
  <c r="CG251"/>
  <c r="CG252"/>
  <c r="CG253"/>
  <c r="CG254"/>
  <c r="CG255"/>
  <c r="CG256"/>
  <c r="CG257"/>
  <c r="CG258"/>
  <c r="CG259"/>
  <c r="CG260"/>
  <c r="CG261"/>
  <c r="CG262"/>
  <c r="CG263"/>
  <c r="CG264"/>
  <c r="CG265"/>
  <c r="CG266"/>
  <c r="CG267"/>
  <c r="CG268"/>
  <c r="CG269"/>
  <c r="CG270"/>
  <c r="CG271"/>
  <c r="CG272"/>
  <c r="CG273"/>
  <c r="CG274"/>
  <c r="CG275"/>
  <c r="CG276"/>
  <c r="CG277"/>
  <c r="CG278"/>
  <c r="CG279"/>
  <c r="CG280"/>
  <c r="CG281"/>
  <c r="CG282"/>
  <c r="CG283"/>
  <c r="CG284"/>
  <c r="CG285"/>
  <c r="CG286"/>
  <c r="CG287"/>
  <c r="CG288"/>
  <c r="CG289"/>
  <c r="CG290"/>
  <c r="CG291"/>
  <c r="CG292"/>
  <c r="CG293"/>
  <c r="CG294"/>
  <c r="CG295"/>
  <c r="CG296"/>
  <c r="CG297"/>
  <c r="CG298"/>
  <c r="CG299"/>
  <c r="CG300"/>
  <c r="CG301"/>
  <c r="CG302"/>
  <c r="CG303"/>
  <c r="CG304"/>
  <c r="CG305"/>
  <c r="CG306"/>
  <c r="CG307"/>
  <c r="CG308"/>
  <c r="CG309"/>
  <c r="CG310"/>
  <c r="CG311"/>
  <c r="CG312"/>
  <c r="CG313"/>
  <c r="CG314"/>
  <c r="CG315"/>
  <c r="CG316"/>
  <c r="CG317"/>
  <c r="CG318"/>
  <c r="CG319"/>
  <c r="CG320"/>
  <c r="CG321"/>
  <c r="CG322"/>
  <c r="CG323"/>
  <c r="CG324"/>
  <c r="CG325"/>
  <c r="CG326"/>
  <c r="CG327"/>
  <c r="CG328"/>
  <c r="CG329"/>
  <c r="CG330"/>
  <c r="CG331"/>
  <c r="CG332"/>
  <c r="CG333"/>
  <c r="CG334"/>
  <c r="CG335"/>
  <c r="CG336"/>
  <c r="CG337"/>
  <c r="CG338"/>
  <c r="CG339"/>
  <c r="CG340"/>
  <c r="CG341"/>
  <c r="CG342"/>
  <c r="CG343"/>
  <c r="CG344"/>
  <c r="CG345"/>
  <c r="CG346"/>
  <c r="CG347"/>
  <c r="CG348"/>
  <c r="CG349"/>
  <c r="CG350"/>
  <c r="CG351"/>
  <c r="CG352"/>
  <c r="CG353"/>
  <c r="CG354"/>
  <c r="CG355"/>
  <c r="CG356"/>
  <c r="CG357"/>
  <c r="CG358"/>
  <c r="CG359"/>
  <c r="CG360"/>
  <c r="CG361"/>
  <c r="CG362"/>
  <c r="CG363"/>
  <c r="CG364"/>
  <c r="CG365"/>
  <c r="CG366"/>
  <c r="CG367"/>
  <c r="CG368"/>
  <c r="CG369"/>
  <c r="CG370"/>
  <c r="CG371"/>
  <c r="CG372"/>
  <c r="CG373"/>
  <c r="CG374"/>
  <c r="CG375"/>
  <c r="CG376"/>
  <c r="CG377"/>
  <c r="CG378"/>
  <c r="CG379"/>
  <c r="CG380"/>
  <c r="CG381"/>
  <c r="CG382"/>
  <c r="CG383"/>
  <c r="CG384"/>
  <c r="CG385"/>
  <c r="CG386"/>
  <c r="CG387"/>
  <c r="CG388"/>
  <c r="CG389"/>
  <c r="CG390"/>
  <c r="CG391"/>
  <c r="CG392"/>
  <c r="CG393"/>
  <c r="CG394"/>
  <c r="CG395"/>
  <c r="CG396"/>
  <c r="CG397"/>
  <c r="CG398"/>
  <c r="CG399"/>
  <c r="CG400"/>
  <c r="CG401"/>
  <c r="CG402"/>
  <c r="CG403"/>
  <c r="CG404"/>
  <c r="CG405"/>
  <c r="CG406"/>
  <c r="CG407"/>
  <c r="CG6"/>
  <c r="CF7"/>
  <c r="CF8"/>
  <c r="CF9"/>
  <c r="CF10"/>
  <c r="CF11"/>
  <c r="CF12"/>
  <c r="CF13"/>
  <c r="CF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2"/>
  <c r="CF73"/>
  <c r="CF74"/>
  <c r="CF75"/>
  <c r="CF76"/>
  <c r="CF77"/>
  <c r="CF78"/>
  <c r="CF79"/>
  <c r="CF80"/>
  <c r="CF81"/>
  <c r="CF82"/>
  <c r="CF83"/>
  <c r="CF84"/>
  <c r="CF85"/>
  <c r="CF86"/>
  <c r="CF87"/>
  <c r="CF88"/>
  <c r="CF89"/>
  <c r="CF90"/>
  <c r="CF91"/>
  <c r="CF92"/>
  <c r="CF93"/>
  <c r="CF94"/>
  <c r="CF95"/>
  <c r="CF96"/>
  <c r="CF97"/>
  <c r="CF98"/>
  <c r="CF99"/>
  <c r="CF100"/>
  <c r="CF101"/>
  <c r="CF102"/>
  <c r="CF103"/>
  <c r="CF104"/>
  <c r="CF105"/>
  <c r="CF106"/>
  <c r="CF107"/>
  <c r="CF108"/>
  <c r="CF109"/>
  <c r="CF110"/>
  <c r="CF111"/>
  <c r="CF112"/>
  <c r="CF113"/>
  <c r="CF114"/>
  <c r="CF115"/>
  <c r="CF116"/>
  <c r="CF117"/>
  <c r="CF118"/>
  <c r="CF119"/>
  <c r="CF120"/>
  <c r="CF121"/>
  <c r="CF122"/>
  <c r="CF123"/>
  <c r="CF124"/>
  <c r="CF125"/>
  <c r="CF126"/>
  <c r="CF127"/>
  <c r="CF128"/>
  <c r="CF129"/>
  <c r="CF130"/>
  <c r="CF131"/>
  <c r="CF132"/>
  <c r="CF133"/>
  <c r="CF134"/>
  <c r="CF135"/>
  <c r="CF136"/>
  <c r="CF137"/>
  <c r="CF138"/>
  <c r="CF139"/>
  <c r="CF140"/>
  <c r="CF141"/>
  <c r="CF142"/>
  <c r="CF143"/>
  <c r="CF144"/>
  <c r="CF145"/>
  <c r="CF146"/>
  <c r="CF147"/>
  <c r="CF148"/>
  <c r="CF149"/>
  <c r="CF150"/>
  <c r="CF151"/>
  <c r="CF152"/>
  <c r="CF153"/>
  <c r="CF154"/>
  <c r="CF155"/>
  <c r="CF156"/>
  <c r="CF157"/>
  <c r="CF158"/>
  <c r="CF159"/>
  <c r="CF160"/>
  <c r="CF161"/>
  <c r="CF162"/>
  <c r="CF163"/>
  <c r="CF164"/>
  <c r="CF165"/>
  <c r="CF166"/>
  <c r="CF167"/>
  <c r="CF168"/>
  <c r="CF169"/>
  <c r="CF170"/>
  <c r="CF171"/>
  <c r="CF172"/>
  <c r="CF173"/>
  <c r="CF174"/>
  <c r="CF175"/>
  <c r="CF176"/>
  <c r="CF177"/>
  <c r="CF178"/>
  <c r="CF179"/>
  <c r="CF180"/>
  <c r="CF181"/>
  <c r="CF182"/>
  <c r="CF183"/>
  <c r="CF184"/>
  <c r="CF185"/>
  <c r="CF186"/>
  <c r="CF187"/>
  <c r="CF188"/>
  <c r="CF189"/>
  <c r="CF190"/>
  <c r="CF191"/>
  <c r="CF192"/>
  <c r="CF193"/>
  <c r="CF194"/>
  <c r="CF195"/>
  <c r="CF196"/>
  <c r="CF197"/>
  <c r="CF198"/>
  <c r="CF199"/>
  <c r="CF200"/>
  <c r="CF201"/>
  <c r="CF202"/>
  <c r="CF203"/>
  <c r="CF204"/>
  <c r="CF205"/>
  <c r="CF206"/>
  <c r="CF207"/>
  <c r="CF208"/>
  <c r="CF209"/>
  <c r="CF210"/>
  <c r="CF211"/>
  <c r="CF212"/>
  <c r="CF213"/>
  <c r="CF214"/>
  <c r="CF215"/>
  <c r="CF216"/>
  <c r="CF217"/>
  <c r="CF218"/>
  <c r="CF219"/>
  <c r="CF220"/>
  <c r="CF221"/>
  <c r="CF222"/>
  <c r="CF223"/>
  <c r="CF224"/>
  <c r="CF225"/>
  <c r="CF226"/>
  <c r="CF227"/>
  <c r="CF228"/>
  <c r="CF229"/>
  <c r="CF230"/>
  <c r="CF231"/>
  <c r="CF232"/>
  <c r="CF233"/>
  <c r="CF234"/>
  <c r="CF235"/>
  <c r="CF236"/>
  <c r="CF237"/>
  <c r="CF238"/>
  <c r="CF239"/>
  <c r="CF240"/>
  <c r="CF241"/>
  <c r="CF242"/>
  <c r="CF243"/>
  <c r="CF244"/>
  <c r="CF245"/>
  <c r="CF246"/>
  <c r="CF247"/>
  <c r="CF248"/>
  <c r="CF249"/>
  <c r="CF250"/>
  <c r="CF251"/>
  <c r="CF252"/>
  <c r="CF253"/>
  <c r="CF254"/>
  <c r="CF255"/>
  <c r="CF256"/>
  <c r="CF257"/>
  <c r="CF258"/>
  <c r="CF259"/>
  <c r="CF260"/>
  <c r="CF261"/>
  <c r="CF262"/>
  <c r="CF263"/>
  <c r="CF264"/>
  <c r="CF265"/>
  <c r="CF266"/>
  <c r="CF267"/>
  <c r="CF268"/>
  <c r="CF269"/>
  <c r="CF270"/>
  <c r="CF271"/>
  <c r="CF272"/>
  <c r="CF273"/>
  <c r="CF274"/>
  <c r="CF275"/>
  <c r="CF276"/>
  <c r="CF277"/>
  <c r="CF278"/>
  <c r="CF279"/>
  <c r="CF280"/>
  <c r="CF281"/>
  <c r="CF282"/>
  <c r="CF283"/>
  <c r="CF284"/>
  <c r="CF285"/>
  <c r="CF286"/>
  <c r="CF287"/>
  <c r="CF288"/>
  <c r="CF289"/>
  <c r="CF290"/>
  <c r="CF291"/>
  <c r="CF292"/>
  <c r="CF293"/>
  <c r="CF294"/>
  <c r="CF295"/>
  <c r="CF296"/>
  <c r="CF297"/>
  <c r="CF298"/>
  <c r="CF299"/>
  <c r="CF300"/>
  <c r="CF301"/>
  <c r="CF302"/>
  <c r="CF303"/>
  <c r="CF304"/>
  <c r="CF305"/>
  <c r="CF306"/>
  <c r="CF307"/>
  <c r="CF308"/>
  <c r="CF309"/>
  <c r="CF310"/>
  <c r="CF311"/>
  <c r="CF312"/>
  <c r="CF313"/>
  <c r="CF314"/>
  <c r="CF315"/>
  <c r="CF316"/>
  <c r="CF317"/>
  <c r="CF318"/>
  <c r="CF319"/>
  <c r="CF320"/>
  <c r="CF321"/>
  <c r="CF322"/>
  <c r="CF323"/>
  <c r="CF324"/>
  <c r="CF325"/>
  <c r="CF326"/>
  <c r="CF327"/>
  <c r="CF328"/>
  <c r="CF329"/>
  <c r="CF330"/>
  <c r="CF331"/>
  <c r="CF332"/>
  <c r="CF333"/>
  <c r="CF334"/>
  <c r="CF335"/>
  <c r="CF336"/>
  <c r="CF337"/>
  <c r="CF338"/>
  <c r="CF339"/>
  <c r="CF340"/>
  <c r="CF341"/>
  <c r="CF342"/>
  <c r="CF343"/>
  <c r="CF344"/>
  <c r="CF345"/>
  <c r="CF346"/>
  <c r="CF347"/>
  <c r="CF348"/>
  <c r="CF349"/>
  <c r="CF350"/>
  <c r="CF351"/>
  <c r="CF352"/>
  <c r="CF353"/>
  <c r="CF354"/>
  <c r="CF355"/>
  <c r="CF356"/>
  <c r="CF357"/>
  <c r="CF358"/>
  <c r="CF359"/>
  <c r="CF360"/>
  <c r="CF361"/>
  <c r="CF362"/>
  <c r="CF363"/>
  <c r="CF364"/>
  <c r="CF365"/>
  <c r="CF366"/>
  <c r="CF367"/>
  <c r="CF368"/>
  <c r="CF369"/>
  <c r="CF370"/>
  <c r="CF371"/>
  <c r="CF372"/>
  <c r="CF373"/>
  <c r="CF374"/>
  <c r="CF375"/>
  <c r="CF376"/>
  <c r="CF377"/>
  <c r="CF378"/>
  <c r="CF379"/>
  <c r="CF380"/>
  <c r="CF381"/>
  <c r="CF382"/>
  <c r="CF383"/>
  <c r="CF384"/>
  <c r="CF385"/>
  <c r="CF386"/>
  <c r="CF387"/>
  <c r="CF388"/>
  <c r="CF389"/>
  <c r="CF390"/>
  <c r="CF391"/>
  <c r="CF392"/>
  <c r="CF393"/>
  <c r="CF394"/>
  <c r="CF395"/>
  <c r="CF396"/>
  <c r="CF397"/>
  <c r="CF398"/>
  <c r="CF399"/>
  <c r="CF400"/>
  <c r="CF401"/>
  <c r="CF402"/>
  <c r="CF403"/>
  <c r="CF404"/>
  <c r="CF405"/>
  <c r="CF406"/>
  <c r="CF407"/>
  <c r="CF6"/>
  <c r="CE7"/>
  <c r="CE8"/>
  <c r="CE9"/>
  <c r="CE10"/>
  <c r="CE11"/>
  <c r="CE12"/>
  <c r="CE13"/>
  <c r="CE14"/>
  <c r="CE15"/>
  <c r="CE16"/>
  <c r="CE17"/>
  <c r="CE18"/>
  <c r="CE19"/>
  <c r="CE20"/>
  <c r="CE21"/>
  <c r="CE22"/>
  <c r="CE23"/>
  <c r="CE24"/>
  <c r="CE25"/>
  <c r="CE26"/>
  <c r="CE27"/>
  <c r="CE28"/>
  <c r="CE29"/>
  <c r="CE30"/>
  <c r="CE31"/>
  <c r="CE32"/>
  <c r="CE33"/>
  <c r="CE34"/>
  <c r="CE35"/>
  <c r="CE36"/>
  <c r="CE37"/>
  <c r="CE38"/>
  <c r="CE39"/>
  <c r="CE40"/>
  <c r="CE41"/>
  <c r="CE42"/>
  <c r="CE43"/>
  <c r="CE44"/>
  <c r="CE45"/>
  <c r="CE46"/>
  <c r="CE47"/>
  <c r="CE48"/>
  <c r="CE49"/>
  <c r="CE50"/>
  <c r="CE51"/>
  <c r="CE52"/>
  <c r="CE53"/>
  <c r="CE54"/>
  <c r="CE55"/>
  <c r="CE56"/>
  <c r="CE57"/>
  <c r="CE58"/>
  <c r="CE59"/>
  <c r="CE60"/>
  <c r="CE61"/>
  <c r="CE62"/>
  <c r="CE63"/>
  <c r="CE64"/>
  <c r="CE65"/>
  <c r="CE66"/>
  <c r="CE67"/>
  <c r="CE68"/>
  <c r="CE69"/>
  <c r="CE70"/>
  <c r="CE71"/>
  <c r="CE72"/>
  <c r="CE73"/>
  <c r="CE74"/>
  <c r="CE75"/>
  <c r="CE76"/>
  <c r="CE77"/>
  <c r="CE78"/>
  <c r="CE79"/>
  <c r="CE80"/>
  <c r="CE81"/>
  <c r="CE82"/>
  <c r="CE83"/>
  <c r="CE84"/>
  <c r="CE85"/>
  <c r="CE86"/>
  <c r="CE87"/>
  <c r="CE88"/>
  <c r="CE89"/>
  <c r="CE90"/>
  <c r="CE91"/>
  <c r="CE92"/>
  <c r="CE93"/>
  <c r="CE94"/>
  <c r="CE95"/>
  <c r="CE96"/>
  <c r="CE97"/>
  <c r="CE98"/>
  <c r="CE99"/>
  <c r="CE100"/>
  <c r="CE101"/>
  <c r="CE102"/>
  <c r="CE103"/>
  <c r="CE104"/>
  <c r="CE105"/>
  <c r="CE106"/>
  <c r="CE107"/>
  <c r="CE108"/>
  <c r="CE109"/>
  <c r="CE110"/>
  <c r="CE111"/>
  <c r="CE112"/>
  <c r="CE113"/>
  <c r="CE114"/>
  <c r="CE115"/>
  <c r="CE116"/>
  <c r="CE117"/>
  <c r="CE118"/>
  <c r="CE119"/>
  <c r="CE120"/>
  <c r="CE121"/>
  <c r="CE122"/>
  <c r="CE123"/>
  <c r="CE124"/>
  <c r="CE125"/>
  <c r="CE126"/>
  <c r="CE127"/>
  <c r="CE128"/>
  <c r="CE129"/>
  <c r="CE130"/>
  <c r="CE131"/>
  <c r="CE132"/>
  <c r="CE133"/>
  <c r="CE134"/>
  <c r="CE135"/>
  <c r="CE136"/>
  <c r="CE137"/>
  <c r="CE138"/>
  <c r="CE139"/>
  <c r="CE140"/>
  <c r="CE141"/>
  <c r="CE142"/>
  <c r="CE143"/>
  <c r="CE144"/>
  <c r="CE145"/>
  <c r="CE146"/>
  <c r="CE147"/>
  <c r="CE148"/>
  <c r="CE149"/>
  <c r="CE150"/>
  <c r="CE151"/>
  <c r="CE152"/>
  <c r="CE153"/>
  <c r="CE154"/>
  <c r="CE155"/>
  <c r="CE156"/>
  <c r="CE157"/>
  <c r="CE158"/>
  <c r="CE159"/>
  <c r="CE160"/>
  <c r="CE161"/>
  <c r="CE162"/>
  <c r="CE163"/>
  <c r="CE164"/>
  <c r="CE165"/>
  <c r="CE166"/>
  <c r="CE167"/>
  <c r="CE168"/>
  <c r="CE169"/>
  <c r="CE170"/>
  <c r="CE171"/>
  <c r="CE172"/>
  <c r="CE173"/>
  <c r="CE174"/>
  <c r="CE175"/>
  <c r="CE176"/>
  <c r="CE177"/>
  <c r="CE178"/>
  <c r="CE179"/>
  <c r="CE180"/>
  <c r="CE181"/>
  <c r="CE182"/>
  <c r="CE183"/>
  <c r="CE184"/>
  <c r="CE185"/>
  <c r="CE186"/>
  <c r="CE187"/>
  <c r="CE188"/>
  <c r="CE189"/>
  <c r="CE190"/>
  <c r="CE191"/>
  <c r="CE192"/>
  <c r="CE193"/>
  <c r="CE194"/>
  <c r="CE195"/>
  <c r="CE196"/>
  <c r="CE197"/>
  <c r="CE198"/>
  <c r="CE199"/>
  <c r="CE200"/>
  <c r="CE201"/>
  <c r="CE202"/>
  <c r="CE203"/>
  <c r="CE204"/>
  <c r="CE205"/>
  <c r="CE206"/>
  <c r="CE207"/>
  <c r="CE208"/>
  <c r="CE209"/>
  <c r="CE210"/>
  <c r="CE211"/>
  <c r="CE212"/>
  <c r="CE213"/>
  <c r="CE214"/>
  <c r="CE215"/>
  <c r="CE216"/>
  <c r="CE217"/>
  <c r="CE218"/>
  <c r="CE219"/>
  <c r="CE220"/>
  <c r="CE221"/>
  <c r="CE222"/>
  <c r="CE223"/>
  <c r="CE224"/>
  <c r="CE225"/>
  <c r="CE226"/>
  <c r="CE227"/>
  <c r="CE228"/>
  <c r="CE229"/>
  <c r="CE230"/>
  <c r="CE231"/>
  <c r="CE232"/>
  <c r="CE233"/>
  <c r="CE234"/>
  <c r="CE235"/>
  <c r="CE236"/>
  <c r="CE237"/>
  <c r="CE238"/>
  <c r="CE239"/>
  <c r="CE240"/>
  <c r="CE241"/>
  <c r="CE242"/>
  <c r="CE243"/>
  <c r="CE244"/>
  <c r="CE245"/>
  <c r="CE246"/>
  <c r="CE247"/>
  <c r="CE248"/>
  <c r="CE249"/>
  <c r="CE250"/>
  <c r="CE251"/>
  <c r="CE252"/>
  <c r="CE253"/>
  <c r="CE254"/>
  <c r="CE255"/>
  <c r="CE256"/>
  <c r="CE257"/>
  <c r="CE258"/>
  <c r="CE259"/>
  <c r="CE260"/>
  <c r="CE261"/>
  <c r="CE262"/>
  <c r="CE263"/>
  <c r="CE264"/>
  <c r="CE265"/>
  <c r="CE266"/>
  <c r="CE267"/>
  <c r="CE268"/>
  <c r="CE269"/>
  <c r="CE270"/>
  <c r="CE271"/>
  <c r="CE272"/>
  <c r="CE273"/>
  <c r="CE274"/>
  <c r="CE275"/>
  <c r="CE276"/>
  <c r="CE277"/>
  <c r="CE278"/>
  <c r="CE279"/>
  <c r="CE280"/>
  <c r="CE281"/>
  <c r="CE282"/>
  <c r="CE283"/>
  <c r="CE284"/>
  <c r="CE285"/>
  <c r="CE286"/>
  <c r="CE287"/>
  <c r="CE288"/>
  <c r="CE289"/>
  <c r="CE290"/>
  <c r="CE291"/>
  <c r="CE292"/>
  <c r="CE293"/>
  <c r="CE294"/>
  <c r="CE295"/>
  <c r="CE296"/>
  <c r="CE297"/>
  <c r="CE298"/>
  <c r="CE299"/>
  <c r="CE300"/>
  <c r="CE301"/>
  <c r="CE302"/>
  <c r="CE303"/>
  <c r="CE304"/>
  <c r="CE305"/>
  <c r="CE306"/>
  <c r="CE307"/>
  <c r="CE308"/>
  <c r="CE309"/>
  <c r="CE310"/>
  <c r="CE311"/>
  <c r="CE312"/>
  <c r="CE313"/>
  <c r="CE314"/>
  <c r="CE315"/>
  <c r="CE316"/>
  <c r="CE317"/>
  <c r="CE318"/>
  <c r="CE319"/>
  <c r="CE320"/>
  <c r="CE321"/>
  <c r="CE322"/>
  <c r="CE323"/>
  <c r="CE324"/>
  <c r="CE325"/>
  <c r="CE326"/>
  <c r="CE327"/>
  <c r="CE328"/>
  <c r="CE329"/>
  <c r="CE330"/>
  <c r="CE331"/>
  <c r="CE332"/>
  <c r="CE333"/>
  <c r="CE334"/>
  <c r="CE335"/>
  <c r="CE336"/>
  <c r="CE337"/>
  <c r="CE338"/>
  <c r="CE339"/>
  <c r="CE340"/>
  <c r="CE341"/>
  <c r="CE342"/>
  <c r="CE343"/>
  <c r="CE344"/>
  <c r="CE345"/>
  <c r="CE346"/>
  <c r="CE347"/>
  <c r="CE348"/>
  <c r="CE349"/>
  <c r="CE350"/>
  <c r="CE351"/>
  <c r="CE352"/>
  <c r="CE353"/>
  <c r="CE354"/>
  <c r="CE355"/>
  <c r="CE356"/>
  <c r="CE357"/>
  <c r="CE358"/>
  <c r="CE359"/>
  <c r="CE360"/>
  <c r="CE361"/>
  <c r="CE362"/>
  <c r="CE363"/>
  <c r="CE364"/>
  <c r="CE365"/>
  <c r="CE366"/>
  <c r="CE367"/>
  <c r="CE368"/>
  <c r="CE369"/>
  <c r="CE370"/>
  <c r="CE371"/>
  <c r="CE372"/>
  <c r="CE373"/>
  <c r="CE374"/>
  <c r="CE375"/>
  <c r="CE376"/>
  <c r="CE377"/>
  <c r="CE378"/>
  <c r="CE379"/>
  <c r="CE380"/>
  <c r="CE381"/>
  <c r="CE382"/>
  <c r="CE383"/>
  <c r="CE384"/>
  <c r="CE385"/>
  <c r="CE386"/>
  <c r="CE387"/>
  <c r="CE388"/>
  <c r="CE389"/>
  <c r="CE390"/>
  <c r="CE391"/>
  <c r="CE392"/>
  <c r="CE393"/>
  <c r="CE394"/>
  <c r="CE395"/>
  <c r="CE396"/>
  <c r="CE397"/>
  <c r="CE398"/>
  <c r="CE399"/>
  <c r="CE400"/>
  <c r="CE401"/>
  <c r="CE402"/>
  <c r="CE403"/>
  <c r="CE404"/>
  <c r="CE405"/>
  <c r="CE406"/>
  <c r="CE407"/>
  <c r="CE6"/>
  <c r="CD7"/>
  <c r="CD8"/>
  <c r="CD9"/>
  <c r="CD10"/>
  <c r="CD11"/>
  <c r="CD12"/>
  <c r="CD13"/>
  <c r="CD14"/>
  <c r="CD15"/>
  <c r="CD16"/>
  <c r="CD17"/>
  <c r="CD18"/>
  <c r="CD19"/>
  <c r="CD20"/>
  <c r="CD21"/>
  <c r="CD22"/>
  <c r="CD23"/>
  <c r="CD24"/>
  <c r="CD25"/>
  <c r="CD26"/>
  <c r="CD27"/>
  <c r="CD28"/>
  <c r="CD29"/>
  <c r="CD30"/>
  <c r="CD31"/>
  <c r="CD32"/>
  <c r="CD33"/>
  <c r="CD34"/>
  <c r="CD35"/>
  <c r="CD36"/>
  <c r="CD37"/>
  <c r="CD38"/>
  <c r="CD39"/>
  <c r="CD40"/>
  <c r="CD41"/>
  <c r="CD42"/>
  <c r="CD43"/>
  <c r="CD44"/>
  <c r="CD45"/>
  <c r="CD46"/>
  <c r="CD47"/>
  <c r="CD48"/>
  <c r="CD49"/>
  <c r="CD50"/>
  <c r="CD51"/>
  <c r="CD52"/>
  <c r="CD53"/>
  <c r="CD54"/>
  <c r="CD55"/>
  <c r="CD56"/>
  <c r="CD57"/>
  <c r="CD58"/>
  <c r="CD59"/>
  <c r="CD60"/>
  <c r="CD61"/>
  <c r="CD62"/>
  <c r="CD63"/>
  <c r="CD64"/>
  <c r="CD65"/>
  <c r="CD66"/>
  <c r="CD67"/>
  <c r="CD68"/>
  <c r="CD69"/>
  <c r="CD70"/>
  <c r="CD71"/>
  <c r="CD72"/>
  <c r="CD73"/>
  <c r="CD74"/>
  <c r="CD75"/>
  <c r="CD76"/>
  <c r="CD77"/>
  <c r="CD78"/>
  <c r="CD79"/>
  <c r="CD80"/>
  <c r="CD81"/>
  <c r="CD82"/>
  <c r="CD83"/>
  <c r="CD84"/>
  <c r="CD85"/>
  <c r="CD86"/>
  <c r="CD87"/>
  <c r="CD88"/>
  <c r="CD89"/>
  <c r="CD90"/>
  <c r="CD91"/>
  <c r="CD92"/>
  <c r="CD93"/>
  <c r="CD94"/>
  <c r="CD95"/>
  <c r="CD96"/>
  <c r="CD97"/>
  <c r="CD98"/>
  <c r="CD99"/>
  <c r="CD100"/>
  <c r="CD101"/>
  <c r="CD102"/>
  <c r="CD103"/>
  <c r="CD104"/>
  <c r="CD105"/>
  <c r="CD106"/>
  <c r="CD107"/>
  <c r="CD108"/>
  <c r="CD109"/>
  <c r="CD110"/>
  <c r="CD111"/>
  <c r="CD112"/>
  <c r="CD113"/>
  <c r="CD114"/>
  <c r="CD115"/>
  <c r="CD116"/>
  <c r="CD117"/>
  <c r="CD118"/>
  <c r="CD119"/>
  <c r="CD120"/>
  <c r="CD121"/>
  <c r="CD122"/>
  <c r="CD123"/>
  <c r="CD124"/>
  <c r="CD125"/>
  <c r="CD126"/>
  <c r="CD127"/>
  <c r="CD128"/>
  <c r="CD129"/>
  <c r="CD130"/>
  <c r="CD131"/>
  <c r="CD132"/>
  <c r="CD133"/>
  <c r="CD134"/>
  <c r="CD135"/>
  <c r="CD136"/>
  <c r="CD137"/>
  <c r="CD138"/>
  <c r="CD139"/>
  <c r="CD140"/>
  <c r="CD141"/>
  <c r="CD142"/>
  <c r="CD143"/>
  <c r="CD144"/>
  <c r="CD145"/>
  <c r="CD146"/>
  <c r="CD147"/>
  <c r="CD148"/>
  <c r="CD149"/>
  <c r="CD150"/>
  <c r="CD151"/>
  <c r="CD152"/>
  <c r="CD153"/>
  <c r="CD154"/>
  <c r="CD155"/>
  <c r="CD156"/>
  <c r="CD157"/>
  <c r="CD158"/>
  <c r="CD159"/>
  <c r="CD160"/>
  <c r="CD161"/>
  <c r="CD162"/>
  <c r="CD163"/>
  <c r="CD164"/>
  <c r="CD165"/>
  <c r="CD166"/>
  <c r="CD167"/>
  <c r="CD168"/>
  <c r="CD169"/>
  <c r="CD170"/>
  <c r="CD171"/>
  <c r="CD172"/>
  <c r="CD173"/>
  <c r="CD174"/>
  <c r="CD175"/>
  <c r="CD176"/>
  <c r="CD177"/>
  <c r="CD178"/>
  <c r="CD179"/>
  <c r="CD180"/>
  <c r="CD181"/>
  <c r="CD182"/>
  <c r="CD183"/>
  <c r="CD184"/>
  <c r="CD185"/>
  <c r="CD186"/>
  <c r="CD187"/>
  <c r="CD188"/>
  <c r="CD189"/>
  <c r="CD190"/>
  <c r="CD191"/>
  <c r="CD192"/>
  <c r="CD193"/>
  <c r="CD194"/>
  <c r="CD195"/>
  <c r="CD196"/>
  <c r="CD197"/>
  <c r="CD198"/>
  <c r="CD199"/>
  <c r="CD200"/>
  <c r="CD201"/>
  <c r="CD202"/>
  <c r="CD203"/>
  <c r="CD204"/>
  <c r="CD205"/>
  <c r="CD206"/>
  <c r="CD207"/>
  <c r="CD208"/>
  <c r="CD209"/>
  <c r="CD210"/>
  <c r="CD211"/>
  <c r="CD212"/>
  <c r="CD213"/>
  <c r="CD214"/>
  <c r="CD215"/>
  <c r="CD216"/>
  <c r="CD217"/>
  <c r="CD218"/>
  <c r="CD219"/>
  <c r="CD220"/>
  <c r="CD221"/>
  <c r="CD222"/>
  <c r="CD223"/>
  <c r="CD224"/>
  <c r="CD225"/>
  <c r="CD226"/>
  <c r="CD227"/>
  <c r="CD228"/>
  <c r="CD229"/>
  <c r="CD230"/>
  <c r="CD231"/>
  <c r="CD232"/>
  <c r="CD233"/>
  <c r="CD234"/>
  <c r="CD235"/>
  <c r="CD236"/>
  <c r="CD237"/>
  <c r="CD238"/>
  <c r="CD239"/>
  <c r="CD240"/>
  <c r="CD241"/>
  <c r="CD242"/>
  <c r="CD243"/>
  <c r="CD244"/>
  <c r="CD245"/>
  <c r="CD246"/>
  <c r="CD247"/>
  <c r="CD248"/>
  <c r="CD249"/>
  <c r="CD250"/>
  <c r="CD251"/>
  <c r="CD252"/>
  <c r="CD253"/>
  <c r="CD254"/>
  <c r="CD255"/>
  <c r="CD256"/>
  <c r="CD257"/>
  <c r="CD258"/>
  <c r="CD259"/>
  <c r="CD260"/>
  <c r="CD261"/>
  <c r="CD262"/>
  <c r="CD263"/>
  <c r="CD264"/>
  <c r="CD265"/>
  <c r="CD266"/>
  <c r="CD267"/>
  <c r="CD268"/>
  <c r="CD269"/>
  <c r="CD270"/>
  <c r="CD271"/>
  <c r="CD272"/>
  <c r="CD273"/>
  <c r="CD274"/>
  <c r="CD275"/>
  <c r="CD276"/>
  <c r="CD277"/>
  <c r="CD278"/>
  <c r="CD279"/>
  <c r="CD280"/>
  <c r="CD281"/>
  <c r="CD282"/>
  <c r="CD283"/>
  <c r="CD284"/>
  <c r="CD285"/>
  <c r="CD286"/>
  <c r="CD287"/>
  <c r="CD288"/>
  <c r="CD289"/>
  <c r="CD290"/>
  <c r="CD291"/>
  <c r="CD292"/>
  <c r="CD293"/>
  <c r="CD294"/>
  <c r="CD295"/>
  <c r="CD296"/>
  <c r="CD297"/>
  <c r="CD298"/>
  <c r="CD299"/>
  <c r="CD300"/>
  <c r="CD301"/>
  <c r="CD302"/>
  <c r="CD303"/>
  <c r="CD304"/>
  <c r="CD305"/>
  <c r="CD306"/>
  <c r="CD307"/>
  <c r="CD308"/>
  <c r="CD309"/>
  <c r="CD310"/>
  <c r="CD311"/>
  <c r="CD312"/>
  <c r="CD313"/>
  <c r="CD314"/>
  <c r="CD315"/>
  <c r="CD316"/>
  <c r="CD317"/>
  <c r="CD318"/>
  <c r="CD319"/>
  <c r="CD320"/>
  <c r="CD321"/>
  <c r="CD322"/>
  <c r="CD323"/>
  <c r="CD324"/>
  <c r="CD325"/>
  <c r="CD326"/>
  <c r="CD327"/>
  <c r="CD328"/>
  <c r="CD329"/>
  <c r="CD330"/>
  <c r="CD331"/>
  <c r="CD332"/>
  <c r="CD333"/>
  <c r="CD334"/>
  <c r="CD335"/>
  <c r="CD336"/>
  <c r="CD337"/>
  <c r="CD338"/>
  <c r="CD339"/>
  <c r="CD340"/>
  <c r="CD341"/>
  <c r="CD342"/>
  <c r="CD343"/>
  <c r="CD344"/>
  <c r="CD345"/>
  <c r="CD346"/>
  <c r="CD347"/>
  <c r="CD348"/>
  <c r="CD349"/>
  <c r="CD350"/>
  <c r="CD351"/>
  <c r="CD352"/>
  <c r="CD353"/>
  <c r="CD354"/>
  <c r="CD355"/>
  <c r="CD356"/>
  <c r="CD357"/>
  <c r="CD358"/>
  <c r="CD359"/>
  <c r="CD360"/>
  <c r="CD361"/>
  <c r="CD362"/>
  <c r="CD363"/>
  <c r="CD364"/>
  <c r="CD365"/>
  <c r="CD366"/>
  <c r="CD367"/>
  <c r="CD368"/>
  <c r="CD369"/>
  <c r="CD370"/>
  <c r="CD371"/>
  <c r="CD372"/>
  <c r="CD373"/>
  <c r="CD374"/>
  <c r="CD375"/>
  <c r="CD376"/>
  <c r="CD377"/>
  <c r="CD378"/>
  <c r="CD379"/>
  <c r="CD380"/>
  <c r="CD381"/>
  <c r="CD382"/>
  <c r="CD383"/>
  <c r="CD384"/>
  <c r="CD385"/>
  <c r="CD386"/>
  <c r="CD387"/>
  <c r="CD388"/>
  <c r="CD389"/>
  <c r="CD390"/>
  <c r="CD391"/>
  <c r="CD392"/>
  <c r="CD393"/>
  <c r="CD394"/>
  <c r="CD395"/>
  <c r="CD396"/>
  <c r="CD397"/>
  <c r="CD398"/>
  <c r="CD399"/>
  <c r="CD400"/>
  <c r="CD401"/>
  <c r="CD402"/>
  <c r="CD403"/>
  <c r="CD404"/>
  <c r="CD405"/>
  <c r="CD406"/>
  <c r="CD407"/>
  <c r="CD6"/>
  <c r="K7" l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6"/>
  <c r="Q6" i="9"/>
  <c r="CK6" i="10"/>
  <c r="CK5"/>
  <c r="CK4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3"/>
  <c r="A2"/>
  <c r="A1"/>
  <c r="CK2" i="10"/>
  <c r="CK1"/>
  <c r="A3" i="9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7"/>
  <c r="AW289"/>
  <c r="AW290"/>
  <c r="AW291"/>
  <c r="AW293"/>
  <c r="AW294"/>
  <c r="AW295"/>
  <c r="AW297"/>
  <c r="AW298"/>
  <c r="AW299"/>
  <c r="AW301"/>
  <c r="AW302"/>
  <c r="AW303"/>
  <c r="AW305"/>
  <c r="AW306"/>
  <c r="AW307"/>
  <c r="AW309"/>
  <c r="AW310"/>
  <c r="AW311"/>
  <c r="AW313"/>
  <c r="AW314"/>
  <c r="AW284"/>
  <c r="AZ3" l="1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T39" s="1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1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6" i="10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1"/>
  <c r="G336"/>
  <c r="C332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2"/>
  <c r="C338"/>
  <c r="F333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G343"/>
  <c r="F339"/>
  <c r="B335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1"/>
  <c r="E336"/>
  <c r="H331"/>
  <c r="E341"/>
  <c r="C339"/>
  <c r="H336"/>
  <c r="F334"/>
  <c r="D332"/>
  <c r="B330"/>
  <c r="G327"/>
  <c r="E325"/>
  <c r="C323"/>
  <c r="H320"/>
  <c r="F318"/>
  <c r="D316"/>
  <c r="B314"/>
  <c r="G311"/>
  <c r="E309"/>
  <c r="C307"/>
  <c r="H304"/>
  <c r="F302"/>
  <c r="D300"/>
  <c r="B298"/>
  <c r="G295"/>
  <c r="E293"/>
  <c r="C291"/>
  <c r="H288"/>
  <c r="F286"/>
  <c r="D284"/>
  <c r="B282"/>
  <c r="G279"/>
  <c r="E277"/>
  <c r="C275"/>
  <c r="H272"/>
  <c r="F270"/>
  <c r="D268"/>
  <c r="B266"/>
  <c r="G263"/>
  <c r="E261"/>
  <c r="C259"/>
  <c r="H256"/>
  <c r="F254"/>
  <c r="D252"/>
  <c r="B250"/>
  <c r="G247"/>
  <c r="E245"/>
  <c r="C243"/>
  <c r="H240"/>
  <c r="F238"/>
  <c r="D236"/>
  <c r="B234"/>
  <c r="G231"/>
  <c r="E229"/>
  <c r="C227"/>
  <c r="H224"/>
  <c r="F222"/>
  <c r="D220"/>
  <c r="B218"/>
  <c r="G215"/>
  <c r="H212"/>
  <c r="H208"/>
  <c r="D204"/>
  <c r="G199"/>
  <c r="C330"/>
  <c r="H323"/>
  <c r="G314"/>
  <c r="F305"/>
  <c r="E296"/>
  <c r="D287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2"/>
  <c r="H337"/>
  <c r="D333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F343"/>
  <c r="D339"/>
  <c r="G334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40"/>
  <c r="C336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2"/>
  <c r="F337"/>
  <c r="B333"/>
  <c r="B342"/>
  <c r="G339"/>
  <c r="E337"/>
  <c r="C335"/>
  <c r="H332"/>
  <c r="F330"/>
  <c r="D328"/>
  <c r="B326"/>
  <c r="G323"/>
  <c r="E321"/>
  <c r="C319"/>
  <c r="H316"/>
  <c r="F314"/>
  <c r="D312"/>
  <c r="B310"/>
  <c r="G307"/>
  <c r="E305"/>
  <c r="C303"/>
  <c r="H300"/>
  <c r="F298"/>
  <c r="D296"/>
  <c r="B294"/>
  <c r="G291"/>
  <c r="E289"/>
  <c r="C287"/>
  <c r="H284"/>
  <c r="F282"/>
  <c r="D280"/>
  <c r="B278"/>
  <c r="G275"/>
  <c r="E273"/>
  <c r="C271"/>
  <c r="H268"/>
  <c r="F266"/>
  <c r="D264"/>
  <c r="B262"/>
  <c r="G259"/>
  <c r="E257"/>
  <c r="C255"/>
  <c r="H252"/>
  <c r="F250"/>
  <c r="D248"/>
  <c r="B246"/>
  <c r="G243"/>
  <c r="E241"/>
  <c r="C239"/>
  <c r="H236"/>
  <c r="F234"/>
  <c r="D232"/>
  <c r="B230"/>
  <c r="G227"/>
  <c r="E225"/>
  <c r="C223"/>
  <c r="H220"/>
  <c r="F218"/>
  <c r="D216"/>
  <c r="E213"/>
  <c r="E209"/>
  <c r="H204"/>
  <c r="D200"/>
  <c r="G330"/>
  <c r="C326"/>
  <c r="B317"/>
  <c r="H307"/>
  <c r="G298"/>
  <c r="F289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E343"/>
  <c r="B339"/>
  <c r="E334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C344"/>
  <c r="E340"/>
  <c r="H335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1"/>
  <c r="D337"/>
  <c r="G332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3"/>
  <c r="G338"/>
  <c r="C334"/>
  <c r="F342"/>
  <c r="D340"/>
  <c r="B338"/>
  <c r="G335"/>
  <c r="E333"/>
  <c r="C331"/>
  <c r="H328"/>
  <c r="F326"/>
  <c r="D324"/>
  <c r="B322"/>
  <c r="G319"/>
  <c r="E317"/>
  <c r="C315"/>
  <c r="H312"/>
  <c r="F310"/>
  <c r="D308"/>
  <c r="B306"/>
  <c r="G303"/>
  <c r="E301"/>
  <c r="C299"/>
  <c r="H296"/>
  <c r="F294"/>
  <c r="D292"/>
  <c r="B290"/>
  <c r="G287"/>
  <c r="E285"/>
  <c r="C283"/>
  <c r="H280"/>
  <c r="F278"/>
  <c r="D276"/>
  <c r="B274"/>
  <c r="G271"/>
  <c r="E269"/>
  <c r="C267"/>
  <c r="H264"/>
  <c r="F262"/>
  <c r="D260"/>
  <c r="B258"/>
  <c r="G255"/>
  <c r="E253"/>
  <c r="C251"/>
  <c r="H248"/>
  <c r="F246"/>
  <c r="D244"/>
  <c r="B242"/>
  <c r="G239"/>
  <c r="E237"/>
  <c r="C235"/>
  <c r="H232"/>
  <c r="F230"/>
  <c r="D228"/>
  <c r="B226"/>
  <c r="G223"/>
  <c r="E221"/>
  <c r="C219"/>
  <c r="H216"/>
  <c r="B214"/>
  <c r="C211"/>
  <c r="F206"/>
  <c r="B202"/>
  <c r="E197"/>
  <c r="H327"/>
  <c r="D319"/>
  <c r="C310"/>
  <c r="B301"/>
  <c r="H6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F143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H143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98"/>
  <c r="G200"/>
  <c r="B203"/>
  <c r="D205"/>
  <c r="F207"/>
  <c r="H209"/>
  <c r="C212"/>
  <c r="E214"/>
  <c r="G216"/>
  <c r="B219"/>
  <c r="D221"/>
  <c r="F223"/>
  <c r="H225"/>
  <c r="C228"/>
  <c r="E230"/>
  <c r="G232"/>
  <c r="B235"/>
  <c r="D237"/>
  <c r="F239"/>
  <c r="H241"/>
  <c r="C244"/>
  <c r="E246"/>
  <c r="G248"/>
  <c r="B251"/>
  <c r="D253"/>
  <c r="F255"/>
  <c r="H257"/>
  <c r="C260"/>
  <c r="E262"/>
  <c r="G264"/>
  <c r="B267"/>
  <c r="D269"/>
  <c r="F271"/>
  <c r="H273"/>
  <c r="C276"/>
  <c r="E278"/>
  <c r="G280"/>
  <c r="B283"/>
  <c r="D285"/>
  <c r="F287"/>
  <c r="H289"/>
  <c r="C292"/>
  <c r="E294"/>
  <c r="G296"/>
  <c r="B299"/>
  <c r="D301"/>
  <c r="F303"/>
  <c r="H305"/>
  <c r="C308"/>
  <c r="E310"/>
  <c r="G312"/>
  <c r="B315"/>
  <c r="D317"/>
  <c r="F319"/>
  <c r="H321"/>
  <c r="C324"/>
  <c r="E326"/>
  <c r="G328"/>
  <c r="B331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333"/>
  <c r="E335"/>
  <c r="G337"/>
  <c r="B340"/>
  <c r="D342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B143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D143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97"/>
  <c r="C200"/>
  <c r="E202"/>
  <c r="G204"/>
  <c r="B207"/>
  <c r="D209"/>
  <c r="F211"/>
  <c r="H213"/>
  <c r="C216"/>
  <c r="E218"/>
  <c r="G220"/>
  <c r="B223"/>
  <c r="D225"/>
  <c r="F227"/>
  <c r="H229"/>
  <c r="C232"/>
  <c r="E234"/>
  <c r="G236"/>
  <c r="B239"/>
  <c r="D241"/>
  <c r="F243"/>
  <c r="H245"/>
  <c r="C248"/>
  <c r="E250"/>
  <c r="G252"/>
  <c r="B255"/>
  <c r="D257"/>
  <c r="F259"/>
  <c r="H261"/>
  <c r="C264"/>
  <c r="E266"/>
  <c r="G268"/>
  <c r="B271"/>
  <c r="D273"/>
  <c r="F275"/>
  <c r="H277"/>
  <c r="C280"/>
  <c r="E282"/>
  <c r="G284"/>
  <c r="B287"/>
  <c r="D289"/>
  <c r="F291"/>
  <c r="H293"/>
  <c r="C296"/>
  <c r="E298"/>
  <c r="G300"/>
  <c r="B303"/>
  <c r="D305"/>
  <c r="F307"/>
  <c r="H309"/>
  <c r="C312"/>
  <c r="E314"/>
  <c r="G316"/>
  <c r="B319"/>
  <c r="D321"/>
  <c r="F323"/>
  <c r="H325"/>
  <c r="C328"/>
  <c r="E330"/>
  <c r="G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334"/>
  <c r="C337"/>
  <c r="E339"/>
  <c r="G341"/>
  <c r="F197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G143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E143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97"/>
  <c r="F199"/>
  <c r="H201"/>
  <c r="C204"/>
  <c r="E206"/>
  <c r="G208"/>
  <c r="B211"/>
  <c r="D213"/>
  <c r="F215"/>
  <c r="H217"/>
  <c r="C220"/>
  <c r="E222"/>
  <c r="G224"/>
  <c r="B227"/>
  <c r="D229"/>
  <c r="F231"/>
  <c r="H233"/>
  <c r="C236"/>
  <c r="E238"/>
  <c r="G240"/>
  <c r="B243"/>
  <c r="D245"/>
  <c r="F247"/>
  <c r="H249"/>
  <c r="C252"/>
  <c r="E254"/>
  <c r="G256"/>
  <c r="B259"/>
  <c r="D261"/>
  <c r="F263"/>
  <c r="H265"/>
  <c r="C268"/>
  <c r="E270"/>
  <c r="G272"/>
  <c r="B275"/>
  <c r="D277"/>
  <c r="F279"/>
  <c r="H281"/>
  <c r="C284"/>
  <c r="E286"/>
  <c r="G288"/>
  <c r="B291"/>
  <c r="D293"/>
  <c r="F295"/>
  <c r="H297"/>
  <c r="C300"/>
  <c r="E302"/>
  <c r="G304"/>
  <c r="B307"/>
  <c r="D309"/>
  <c r="F311"/>
  <c r="H313"/>
  <c r="C316"/>
  <c r="E318"/>
  <c r="G320"/>
  <c r="B323"/>
  <c r="D325"/>
  <c r="F327"/>
  <c r="H329"/>
  <c r="C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334"/>
  <c r="F336"/>
  <c r="H338"/>
  <c r="C341"/>
  <c r="B197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196"/>
  <c r="C199"/>
  <c r="E201"/>
  <c r="G203"/>
  <c r="B206"/>
  <c r="D208"/>
  <c r="F210"/>
  <c r="C143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F196"/>
  <c r="B199"/>
  <c r="D201"/>
  <c r="F203"/>
  <c r="H205"/>
  <c r="C208"/>
  <c r="E210"/>
  <c r="G212"/>
  <c r="B215"/>
  <c r="D217"/>
  <c r="F219"/>
  <c r="H221"/>
  <c r="C224"/>
  <c r="E226"/>
  <c r="G228"/>
  <c r="B231"/>
  <c r="D233"/>
  <c r="F235"/>
  <c r="H237"/>
  <c r="C240"/>
  <c r="E242"/>
  <c r="G244"/>
  <c r="B247"/>
  <c r="D249"/>
  <c r="F251"/>
  <c r="H253"/>
  <c r="C256"/>
  <c r="E258"/>
  <c r="G260"/>
  <c r="B263"/>
  <c r="D265"/>
  <c r="F267"/>
  <c r="H269"/>
  <c r="C272"/>
  <c r="E274"/>
  <c r="G276"/>
  <c r="B279"/>
  <c r="D281"/>
  <c r="F283"/>
  <c r="H285"/>
  <c r="C288"/>
  <c r="E290"/>
  <c r="G292"/>
  <c r="B295"/>
  <c r="D297"/>
  <c r="F299"/>
  <c r="H301"/>
  <c r="C304"/>
  <c r="E306"/>
  <c r="G308"/>
  <c r="B311"/>
  <c r="D313"/>
  <c r="F315"/>
  <c r="H317"/>
  <c r="C320"/>
  <c r="E322"/>
  <c r="G324"/>
  <c r="B327"/>
  <c r="D329"/>
  <c r="F331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333"/>
  <c r="B336"/>
  <c r="D338"/>
  <c r="F340"/>
  <c r="H342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198"/>
  <c r="H200"/>
  <c r="C203"/>
  <c r="E205"/>
  <c r="G207"/>
  <c r="B210"/>
  <c r="D212"/>
  <c r="F214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B344"/>
  <c r="C340"/>
  <c r="F335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1"/>
  <c r="B337"/>
  <c r="E332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3"/>
  <c r="E338"/>
  <c r="H333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H343"/>
  <c r="H339"/>
  <c r="D335"/>
  <c r="C343"/>
  <c r="H340"/>
  <c r="F338"/>
  <c r="D336"/>
  <c r="B334"/>
  <c r="G331"/>
  <c r="E329"/>
  <c r="C327"/>
  <c r="H324"/>
  <c r="F322"/>
  <c r="D320"/>
  <c r="B318"/>
  <c r="G315"/>
  <c r="E313"/>
  <c r="C311"/>
  <c r="H308"/>
  <c r="F306"/>
  <c r="D304"/>
  <c r="B302"/>
  <c r="G299"/>
  <c r="E297"/>
  <c r="C295"/>
  <c r="H292"/>
  <c r="F290"/>
  <c r="D288"/>
  <c r="B286"/>
  <c r="G283"/>
  <c r="E281"/>
  <c r="C279"/>
  <c r="H276"/>
  <c r="F274"/>
  <c r="D272"/>
  <c r="B270"/>
  <c r="G267"/>
  <c r="E265"/>
  <c r="C263"/>
  <c r="H260"/>
  <c r="F258"/>
  <c r="D256"/>
  <c r="B254"/>
  <c r="G251"/>
  <c r="E249"/>
  <c r="C247"/>
  <c r="H244"/>
  <c r="F242"/>
  <c r="D240"/>
  <c r="B238"/>
  <c r="G235"/>
  <c r="E233"/>
  <c r="C231"/>
  <c r="H228"/>
  <c r="F226"/>
  <c r="D224"/>
  <c r="B222"/>
  <c r="G219"/>
  <c r="E217"/>
  <c r="C215"/>
  <c r="G211"/>
  <c r="C207"/>
  <c r="F202"/>
  <c r="B198"/>
  <c r="E328"/>
  <c r="F321"/>
  <c r="E312"/>
  <c r="D303"/>
  <c r="C294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7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6" i="10"/>
  <c r="C28"/>
  <c r="H105"/>
  <c r="F49"/>
  <c r="E13"/>
  <c r="D69"/>
  <c r="C124"/>
  <c r="G6"/>
  <c r="E142"/>
  <c r="G91"/>
  <c r="F87"/>
  <c r="B138"/>
  <c r="B51"/>
  <c r="B6"/>
  <c r="D133"/>
  <c r="B115"/>
  <c r="G96"/>
  <c r="E78"/>
  <c r="C60"/>
  <c r="H41"/>
  <c r="H9"/>
  <c r="D116"/>
  <c r="C59"/>
  <c r="G86"/>
  <c r="H137"/>
  <c r="F119"/>
  <c r="D101"/>
  <c r="B83"/>
  <c r="G64"/>
  <c r="E46"/>
  <c r="B19"/>
  <c r="D128"/>
  <c r="E77"/>
  <c r="D123"/>
  <c r="D18"/>
  <c r="E6"/>
  <c r="D6"/>
  <c r="G128"/>
  <c r="E110"/>
  <c r="C92"/>
  <c r="H73"/>
  <c r="F55"/>
  <c r="D37"/>
  <c r="G103"/>
  <c r="H40"/>
  <c r="C140"/>
  <c r="F135"/>
  <c r="B131"/>
  <c r="E126"/>
  <c r="H121"/>
  <c r="D117"/>
  <c r="G112"/>
  <c r="C108"/>
  <c r="F103"/>
  <c r="B99"/>
  <c r="E94"/>
  <c r="H89"/>
  <c r="D85"/>
  <c r="G80"/>
  <c r="C76"/>
  <c r="F71"/>
  <c r="B67"/>
  <c r="E62"/>
  <c r="H57"/>
  <c r="D53"/>
  <c r="G48"/>
  <c r="C44"/>
  <c r="F39"/>
  <c r="G32"/>
  <c r="F23"/>
  <c r="E14"/>
  <c r="F142"/>
  <c r="E133"/>
  <c r="B122"/>
  <c r="B110"/>
  <c r="B98"/>
  <c r="E85"/>
  <c r="D68"/>
  <c r="B50"/>
  <c r="G31"/>
  <c r="F141"/>
  <c r="B105"/>
  <c r="E68"/>
  <c r="H141"/>
  <c r="D137"/>
  <c r="G132"/>
  <c r="C128"/>
  <c r="F123"/>
  <c r="B119"/>
  <c r="E114"/>
  <c r="H109"/>
  <c r="D105"/>
  <c r="G100"/>
  <c r="C96"/>
  <c r="F91"/>
  <c r="B87"/>
  <c r="E82"/>
  <c r="H77"/>
  <c r="D73"/>
  <c r="G68"/>
  <c r="C64"/>
  <c r="F59"/>
  <c r="B55"/>
  <c r="E50"/>
  <c r="H45"/>
  <c r="D41"/>
  <c r="B35"/>
  <c r="H25"/>
  <c r="G16"/>
  <c r="F7"/>
  <c r="G135"/>
  <c r="E125"/>
  <c r="H112"/>
  <c r="H100"/>
  <c r="H88"/>
  <c r="H72"/>
  <c r="F54"/>
  <c r="D36"/>
  <c r="C114"/>
  <c r="F77"/>
  <c r="B37"/>
  <c r="F139"/>
  <c r="B135"/>
  <c r="E130"/>
  <c r="H125"/>
  <c r="D121"/>
  <c r="G116"/>
  <c r="C112"/>
  <c r="F107"/>
  <c r="B103"/>
  <c r="E98"/>
  <c r="H93"/>
  <c r="D89"/>
  <c r="G84"/>
  <c r="C80"/>
  <c r="F75"/>
  <c r="B71"/>
  <c r="E66"/>
  <c r="H61"/>
  <c r="D57"/>
  <c r="G52"/>
  <c r="C48"/>
  <c r="F43"/>
  <c r="B39"/>
  <c r="E30"/>
  <c r="D21"/>
  <c r="C12"/>
  <c r="D140"/>
  <c r="C131"/>
  <c r="C119"/>
  <c r="C107"/>
  <c r="F94"/>
  <c r="B82"/>
  <c r="G63"/>
  <c r="E45"/>
  <c r="F22"/>
  <c r="E132"/>
  <c r="H95"/>
  <c r="D59"/>
  <c r="G36"/>
  <c r="E34"/>
  <c r="C32"/>
  <c r="H29"/>
  <c r="D25"/>
  <c r="B23"/>
  <c r="G20"/>
  <c r="E18"/>
  <c r="C16"/>
  <c r="H13"/>
  <c r="F11"/>
  <c r="D9"/>
  <c r="B7"/>
  <c r="B142"/>
  <c r="G139"/>
  <c r="E137"/>
  <c r="C135"/>
  <c r="H132"/>
  <c r="F130"/>
  <c r="G127"/>
  <c r="D124"/>
  <c r="E121"/>
  <c r="F118"/>
  <c r="C115"/>
  <c r="D112"/>
  <c r="E109"/>
  <c r="B106"/>
  <c r="C103"/>
  <c r="D100"/>
  <c r="H96"/>
  <c r="B94"/>
  <c r="C91"/>
  <c r="G87"/>
  <c r="H84"/>
  <c r="H80"/>
  <c r="D76"/>
  <c r="G71"/>
  <c r="C67"/>
  <c r="F62"/>
  <c r="B58"/>
  <c r="E53"/>
  <c r="H48"/>
  <c r="D44"/>
  <c r="G39"/>
  <c r="C35"/>
  <c r="E29"/>
  <c r="D20"/>
  <c r="C11"/>
  <c r="D139"/>
  <c r="C130"/>
  <c r="B121"/>
  <c r="H111"/>
  <c r="G102"/>
  <c r="F93"/>
  <c r="E84"/>
  <c r="D75"/>
  <c r="C66"/>
  <c r="B57"/>
  <c r="G46"/>
  <c r="E32"/>
  <c r="F116"/>
  <c r="G140"/>
  <c r="E138"/>
  <c r="C136"/>
  <c r="H133"/>
  <c r="F131"/>
  <c r="D129"/>
  <c r="B127"/>
  <c r="G124"/>
  <c r="E122"/>
  <c r="C120"/>
  <c r="H117"/>
  <c r="F115"/>
  <c r="D113"/>
  <c r="B111"/>
  <c r="G108"/>
  <c r="E106"/>
  <c r="C104"/>
  <c r="H101"/>
  <c r="F99"/>
  <c r="D97"/>
  <c r="B95"/>
  <c r="G92"/>
  <c r="E90"/>
  <c r="C88"/>
  <c r="H8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H140"/>
  <c r="F138"/>
  <c r="D136"/>
  <c r="B134"/>
  <c r="G131"/>
  <c r="H128"/>
  <c r="B126"/>
  <c r="C123"/>
  <c r="G119"/>
  <c r="H116"/>
  <c r="B114"/>
  <c r="F110"/>
  <c r="G107"/>
  <c r="H104"/>
  <c r="E101"/>
  <c r="F98"/>
  <c r="G95"/>
  <c r="D92"/>
  <c r="E89"/>
  <c r="F86"/>
  <c r="C83"/>
  <c r="F78"/>
  <c r="B74"/>
  <c r="E69"/>
  <c r="H64"/>
  <c r="D60"/>
  <c r="G55"/>
  <c r="C51"/>
  <c r="F46"/>
  <c r="B42"/>
  <c r="E37"/>
  <c r="H32"/>
  <c r="H24"/>
  <c r="G15"/>
  <c r="G134"/>
  <c r="F125"/>
  <c r="E116"/>
  <c r="D107"/>
  <c r="C98"/>
  <c r="B89"/>
  <c r="H79"/>
  <c r="G70"/>
  <c r="F61"/>
  <c r="E52"/>
  <c r="E40"/>
  <c r="B17"/>
  <c r="G45"/>
  <c r="D141"/>
  <c r="B139"/>
  <c r="G136"/>
  <c r="E134"/>
  <c r="C132"/>
  <c r="H129"/>
  <c r="F127"/>
  <c r="D125"/>
  <c r="B123"/>
  <c r="G120"/>
  <c r="E118"/>
  <c r="C116"/>
  <c r="H113"/>
  <c r="F111"/>
  <c r="D109"/>
  <c r="B107"/>
  <c r="G104"/>
  <c r="E102"/>
  <c r="C100"/>
  <c r="H97"/>
  <c r="F95"/>
  <c r="D93"/>
  <c r="B91"/>
  <c r="G88"/>
  <c r="E86"/>
  <c r="C84"/>
  <c r="H81"/>
  <c r="F79"/>
  <c r="D77"/>
  <c r="B75"/>
  <c r="G72"/>
  <c r="E70"/>
  <c r="C68"/>
  <c r="H65"/>
  <c r="F63"/>
  <c r="D61"/>
  <c r="B59"/>
  <c r="G56"/>
  <c r="E54"/>
  <c r="C52"/>
  <c r="H49"/>
  <c r="F47"/>
  <c r="D45"/>
  <c r="B43"/>
  <c r="G40"/>
  <c r="E38"/>
  <c r="C36"/>
  <c r="H33"/>
  <c r="F31"/>
  <c r="D29"/>
  <c r="B27"/>
  <c r="G24"/>
  <c r="E22"/>
  <c r="C20"/>
  <c r="H17"/>
  <c r="F15"/>
  <c r="D13"/>
  <c r="B11"/>
  <c r="G8"/>
  <c r="E141"/>
  <c r="C139"/>
  <c r="H136"/>
  <c r="F134"/>
  <c r="D132"/>
  <c r="B130"/>
  <c r="F126"/>
  <c r="G123"/>
  <c r="H120"/>
  <c r="E117"/>
  <c r="F114"/>
  <c r="G111"/>
  <c r="D108"/>
  <c r="E105"/>
  <c r="F102"/>
  <c r="C99"/>
  <c r="D96"/>
  <c r="E93"/>
  <c r="B90"/>
  <c r="C87"/>
  <c r="D84"/>
  <c r="G79"/>
  <c r="C75"/>
  <c r="F70"/>
  <c r="B66"/>
  <c r="E61"/>
  <c r="H56"/>
  <c r="D52"/>
  <c r="G47"/>
  <c r="C43"/>
  <c r="F38"/>
  <c r="B34"/>
  <c r="C27"/>
  <c r="B18"/>
  <c r="H8"/>
  <c r="B137"/>
  <c r="H127"/>
  <c r="G118"/>
  <c r="F109"/>
  <c r="E100"/>
  <c r="D91"/>
  <c r="C82"/>
  <c r="B73"/>
  <c r="H63"/>
  <c r="G54"/>
  <c r="H43"/>
  <c r="G26"/>
  <c r="B64"/>
  <c r="F82"/>
  <c r="D80"/>
  <c r="B78"/>
  <c r="G75"/>
  <c r="E73"/>
  <c r="C71"/>
  <c r="H68"/>
  <c r="F66"/>
  <c r="D64"/>
  <c r="B62"/>
  <c r="G59"/>
  <c r="E57"/>
  <c r="C55"/>
  <c r="H52"/>
  <c r="F50"/>
  <c r="D48"/>
  <c r="B46"/>
  <c r="G43"/>
  <c r="E41"/>
  <c r="C39"/>
  <c r="H36"/>
  <c r="F34"/>
  <c r="D32"/>
  <c r="B30"/>
  <c r="G27"/>
  <c r="E25"/>
  <c r="C23"/>
  <c r="H20"/>
  <c r="F18"/>
  <c r="D16"/>
  <c r="B14"/>
  <c r="G11"/>
  <c r="E9"/>
  <c r="C7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D47"/>
  <c r="E44"/>
  <c r="F41"/>
  <c r="C38"/>
  <c r="F33"/>
  <c r="B29"/>
  <c r="H19"/>
  <c r="H7"/>
  <c r="G125"/>
  <c r="D82"/>
  <c r="F30"/>
  <c r="D28"/>
  <c r="B26"/>
  <c r="G23"/>
  <c r="E21"/>
  <c r="C19"/>
  <c r="H16"/>
  <c r="F14"/>
  <c r="D12"/>
  <c r="B10"/>
  <c r="G7"/>
  <c r="G142"/>
  <c r="E140"/>
  <c r="C138"/>
  <c r="H135"/>
  <c r="F133"/>
  <c r="D131"/>
  <c r="B129"/>
  <c r="G126"/>
  <c r="E124"/>
  <c r="C122"/>
  <c r="H119"/>
  <c r="F117"/>
  <c r="D115"/>
  <c r="B113"/>
  <c r="G110"/>
  <c r="E108"/>
  <c r="C106"/>
  <c r="H103"/>
  <c r="F101"/>
  <c r="D99"/>
  <c r="B97"/>
  <c r="G94"/>
  <c r="E92"/>
  <c r="C90"/>
  <c r="H87"/>
  <c r="F85"/>
  <c r="D83"/>
  <c r="B81"/>
  <c r="G78"/>
  <c r="E76"/>
  <c r="C74"/>
  <c r="H71"/>
  <c r="F69"/>
  <c r="D67"/>
  <c r="B65"/>
  <c r="G62"/>
  <c r="E60"/>
  <c r="C58"/>
  <c r="H55"/>
  <c r="F53"/>
  <c r="D51"/>
  <c r="E48"/>
  <c r="B45"/>
  <c r="C42"/>
  <c r="D39"/>
  <c r="G34"/>
  <c r="C30"/>
  <c r="C22"/>
  <c r="D11"/>
  <c r="H134"/>
  <c r="D98"/>
  <c r="E27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E49"/>
  <c r="C47"/>
  <c r="H44"/>
  <c r="F42"/>
  <c r="D40"/>
  <c r="B38"/>
  <c r="G35"/>
  <c r="E33"/>
  <c r="C31"/>
  <c r="H28"/>
  <c r="F26"/>
  <c r="D24"/>
  <c r="B22"/>
  <c r="G19"/>
  <c r="E17"/>
  <c r="C15"/>
  <c r="H12"/>
  <c r="F10"/>
  <c r="D8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B49"/>
  <c r="C46"/>
  <c r="G42"/>
  <c r="H39"/>
  <c r="H35"/>
  <c r="D31"/>
  <c r="E24"/>
  <c r="C14"/>
  <c r="E107"/>
  <c r="C50"/>
  <c r="H47"/>
  <c r="F45"/>
  <c r="D43"/>
  <c r="B41"/>
  <c r="G38"/>
  <c r="E36"/>
  <c r="C34"/>
  <c r="H31"/>
  <c r="F29"/>
  <c r="D27"/>
  <c r="B25"/>
  <c r="G22"/>
  <c r="E20"/>
  <c r="C18"/>
  <c r="G14"/>
  <c r="H11"/>
  <c r="B9"/>
  <c r="C137"/>
  <c r="B128"/>
  <c r="H118"/>
  <c r="G109"/>
  <c r="F100"/>
  <c r="F84"/>
  <c r="D66"/>
  <c r="B48"/>
  <c r="G29"/>
  <c r="H27"/>
  <c r="F25"/>
  <c r="D23"/>
  <c r="B21"/>
  <c r="G18"/>
  <c r="H15"/>
  <c r="E12"/>
  <c r="F9"/>
  <c r="E139"/>
  <c r="D130"/>
  <c r="C121"/>
  <c r="B112"/>
  <c r="H102"/>
  <c r="E91"/>
  <c r="C73"/>
  <c r="H54"/>
  <c r="F36"/>
  <c r="C9"/>
  <c r="B80"/>
  <c r="F37"/>
  <c r="D35"/>
  <c r="B33"/>
  <c r="G30"/>
  <c r="E28"/>
  <c r="C26"/>
  <c r="H23"/>
  <c r="F21"/>
  <c r="D19"/>
  <c r="E16"/>
  <c r="F13"/>
  <c r="C10"/>
  <c r="D7"/>
  <c r="G141"/>
  <c r="F132"/>
  <c r="E123"/>
  <c r="D114"/>
  <c r="C105"/>
  <c r="G93"/>
  <c r="E75"/>
  <c r="C57"/>
  <c r="H38"/>
  <c r="B16"/>
  <c r="F20"/>
  <c r="E11"/>
  <c r="B96"/>
  <c r="H86"/>
  <c r="G77"/>
  <c r="F68"/>
  <c r="E59"/>
  <c r="D50"/>
  <c r="C41"/>
  <c r="B32"/>
  <c r="H22"/>
  <c r="G13"/>
  <c r="C89"/>
  <c r="H70"/>
  <c r="G61"/>
  <c r="F52"/>
  <c r="E43"/>
  <c r="D34"/>
  <c r="C25"/>
  <c r="F8"/>
  <c r="C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7"/>
  <c r="H142"/>
  <c r="F140"/>
  <c r="D138"/>
  <c r="B136"/>
  <c r="G133"/>
  <c r="E131"/>
  <c r="C129"/>
  <c r="H126"/>
  <c r="F124"/>
  <c r="D122"/>
  <c r="B120"/>
  <c r="G117"/>
  <c r="E115"/>
  <c r="C113"/>
  <c r="H110"/>
  <c r="F108"/>
  <c r="D106"/>
  <c r="B104"/>
  <c r="G101"/>
  <c r="E99"/>
  <c r="C97"/>
  <c r="H94"/>
  <c r="F92"/>
  <c r="D90"/>
  <c r="B88"/>
  <c r="G85"/>
  <c r="E83"/>
  <c r="C81"/>
  <c r="H78"/>
  <c r="F76"/>
  <c r="D74"/>
  <c r="B72"/>
  <c r="G69"/>
  <c r="E67"/>
  <c r="C65"/>
  <c r="H62"/>
  <c r="F60"/>
  <c r="D58"/>
  <c r="B56"/>
  <c r="G53"/>
  <c r="E51"/>
  <c r="C49"/>
  <c r="H46"/>
  <c r="F44"/>
  <c r="D42"/>
  <c r="B40"/>
  <c r="G37"/>
  <c r="E35"/>
  <c r="C33"/>
  <c r="H30"/>
  <c r="F28"/>
  <c r="D26"/>
  <c r="B24"/>
  <c r="G21"/>
  <c r="E19"/>
  <c r="C17"/>
  <c r="H14"/>
  <c r="F12"/>
  <c r="D10"/>
  <c r="B8"/>
  <c r="F17"/>
  <c r="D15"/>
  <c r="B13"/>
  <c r="G10"/>
  <c r="E8"/>
  <c r="C141"/>
  <c r="H138"/>
  <c r="F136"/>
  <c r="D134"/>
  <c r="B132"/>
  <c r="G129"/>
  <c r="E127"/>
  <c r="C125"/>
  <c r="H122"/>
  <c r="F120"/>
  <c r="D118"/>
  <c r="B116"/>
  <c r="G113"/>
  <c r="E111"/>
  <c r="C109"/>
  <c r="H106"/>
  <c r="F104"/>
  <c r="D102"/>
  <c r="B100"/>
  <c r="G97"/>
  <c r="E95"/>
  <c r="C93"/>
  <c r="H90"/>
  <c r="F88"/>
  <c r="D86"/>
  <c r="B84"/>
  <c r="G81"/>
  <c r="E79"/>
  <c r="C77"/>
  <c r="H74"/>
  <c r="F72"/>
  <c r="D70"/>
  <c r="B68"/>
  <c r="G65"/>
  <c r="E63"/>
  <c r="C61"/>
  <c r="H58"/>
  <c r="F56"/>
  <c r="D54"/>
  <c r="B52"/>
  <c r="G49"/>
  <c r="E47"/>
  <c r="C45"/>
  <c r="H42"/>
  <c r="F40"/>
  <c r="D38"/>
  <c r="B36"/>
  <c r="G33"/>
  <c r="E31"/>
  <c r="C29"/>
  <c r="H26"/>
  <c r="F24"/>
  <c r="D22"/>
  <c r="B20"/>
  <c r="G17"/>
  <c r="E15"/>
  <c r="C13"/>
  <c r="H10"/>
  <c r="A2" i="9"/>
  <c r="A1"/>
  <c r="J61" i="13" l="1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H34"/>
  <c r="L34"/>
  <c r="K34"/>
  <c r="J34"/>
  <c r="I34"/>
  <c r="M34"/>
  <c r="H12"/>
  <c r="L12"/>
  <c r="K12"/>
  <c r="J12"/>
  <c r="I12"/>
  <c r="M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H24"/>
  <c r="L24"/>
  <c r="K24"/>
  <c r="J24"/>
  <c r="I24"/>
  <c r="M24"/>
  <c r="H152"/>
  <c r="L152"/>
  <c r="K152"/>
  <c r="J152"/>
  <c r="I152"/>
  <c r="M152"/>
  <c r="J21"/>
  <c r="I21"/>
  <c r="M21"/>
  <c r="H21"/>
  <c r="L21"/>
  <c r="K21"/>
  <c r="J107"/>
  <c r="I107"/>
  <c r="M107"/>
  <c r="H107"/>
  <c r="L107"/>
  <c r="K107"/>
  <c r="H18"/>
  <c r="L18"/>
  <c r="K18"/>
  <c r="J18"/>
  <c r="I18"/>
  <c r="M18"/>
  <c r="H138"/>
  <c r="L138"/>
  <c r="K138"/>
  <c r="J138"/>
  <c r="I138"/>
  <c r="M138"/>
  <c r="H26"/>
  <c r="L26"/>
  <c r="K26"/>
  <c r="J26"/>
  <c r="I26"/>
  <c r="M26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H30"/>
  <c r="L30"/>
  <c r="K30"/>
  <c r="J30"/>
  <c r="I30"/>
  <c r="M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K6"/>
  <c r="L6"/>
  <c r="H6"/>
  <c r="M6"/>
  <c r="I6"/>
  <c r="J6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J31"/>
  <c r="I31"/>
  <c r="M31"/>
  <c r="H31"/>
  <c r="L31"/>
  <c r="K31"/>
  <c r="H132"/>
  <c r="L132"/>
  <c r="K132"/>
  <c r="J132"/>
  <c r="I132"/>
  <c r="M132"/>
  <c r="J87"/>
  <c r="I87"/>
  <c r="M87"/>
  <c r="H87"/>
  <c r="L87"/>
  <c r="K87"/>
  <c r="J33"/>
  <c r="I33"/>
  <c r="M33"/>
  <c r="H33"/>
  <c r="L33"/>
  <c r="K33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J27"/>
  <c r="I27"/>
  <c r="M27"/>
  <c r="H27"/>
  <c r="L27"/>
  <c r="K27"/>
  <c r="H36"/>
  <c r="L36"/>
  <c r="K36"/>
  <c r="J36"/>
  <c r="I36"/>
  <c r="M36"/>
  <c r="J119"/>
  <c r="I119"/>
  <c r="M119"/>
  <c r="H119"/>
  <c r="L119"/>
  <c r="K119"/>
  <c r="H28"/>
  <c r="L28"/>
  <c r="K28"/>
  <c r="J28"/>
  <c r="I28"/>
  <c r="M28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H14"/>
  <c r="L14"/>
  <c r="K14"/>
  <c r="J14"/>
  <c r="I14"/>
  <c r="M14"/>
  <c r="J29"/>
  <c r="I29"/>
  <c r="M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I25"/>
  <c r="M25"/>
  <c r="H25"/>
  <c r="L25"/>
  <c r="K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J35"/>
  <c r="I35"/>
  <c r="M35"/>
  <c r="H35"/>
  <c r="L35"/>
  <c r="K35"/>
  <c r="J77"/>
  <c r="I77"/>
  <c r="M77"/>
  <c r="H77"/>
  <c r="L77"/>
  <c r="K77"/>
  <c r="H120"/>
  <c r="L120"/>
  <c r="K120"/>
  <c r="J120"/>
  <c r="I120"/>
  <c r="M120"/>
  <c r="H32"/>
  <c r="L32"/>
  <c r="K32"/>
  <c r="J32"/>
  <c r="I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M41" i="9"/>
  <c r="I130"/>
  <c r="M130"/>
  <c r="H130"/>
  <c r="L130"/>
  <c r="P130"/>
  <c r="K130"/>
  <c r="O130"/>
  <c r="J130"/>
  <c r="N130"/>
  <c r="I106"/>
  <c r="M106"/>
  <c r="H106"/>
  <c r="L106"/>
  <c r="P106"/>
  <c r="K106"/>
  <c r="O106"/>
  <c r="J106"/>
  <c r="N106"/>
  <c r="K128"/>
  <c r="O128"/>
  <c r="J128"/>
  <c r="N128"/>
  <c r="I128"/>
  <c r="M128"/>
  <c r="H128"/>
  <c r="L128"/>
  <c r="P128"/>
  <c r="K120"/>
  <c r="O120"/>
  <c r="J120"/>
  <c r="N120"/>
  <c r="I120"/>
  <c r="M120"/>
  <c r="H120"/>
  <c r="L120"/>
  <c r="P120"/>
  <c r="K104"/>
  <c r="O104"/>
  <c r="J104"/>
  <c r="N104"/>
  <c r="I104"/>
  <c r="M104"/>
  <c r="H104"/>
  <c r="L104"/>
  <c r="P104"/>
  <c r="H135"/>
  <c r="L135"/>
  <c r="P135"/>
  <c r="K135"/>
  <c r="O135"/>
  <c r="J135"/>
  <c r="N135"/>
  <c r="I135"/>
  <c r="M135"/>
  <c r="H131"/>
  <c r="L131"/>
  <c r="P131"/>
  <c r="K131"/>
  <c r="O131"/>
  <c r="J131"/>
  <c r="N131"/>
  <c r="I131"/>
  <c r="M131"/>
  <c r="K60"/>
  <c r="O60"/>
  <c r="J60"/>
  <c r="N60"/>
  <c r="I60"/>
  <c r="M60"/>
  <c r="H60"/>
  <c r="L60"/>
  <c r="P60"/>
  <c r="H39"/>
  <c r="L39"/>
  <c r="P39"/>
  <c r="K39"/>
  <c r="O39"/>
  <c r="J39"/>
  <c r="N39"/>
  <c r="I39"/>
  <c r="M39"/>
  <c r="J45"/>
  <c r="N45"/>
  <c r="I45"/>
  <c r="M45"/>
  <c r="H45"/>
  <c r="L45"/>
  <c r="P45"/>
  <c r="K45"/>
  <c r="O45"/>
  <c r="K24"/>
  <c r="O24"/>
  <c r="J24"/>
  <c r="N24"/>
  <c r="I24"/>
  <c r="M24"/>
  <c r="H24"/>
  <c r="L24"/>
  <c r="P24"/>
  <c r="H91"/>
  <c r="L91"/>
  <c r="P91"/>
  <c r="K91"/>
  <c r="O91"/>
  <c r="J91"/>
  <c r="N91"/>
  <c r="I91"/>
  <c r="M91"/>
  <c r="I30"/>
  <c r="M30"/>
  <c r="H30"/>
  <c r="L30"/>
  <c r="P30"/>
  <c r="K30"/>
  <c r="O30"/>
  <c r="J30"/>
  <c r="N30"/>
  <c r="J97"/>
  <c r="N97"/>
  <c r="I97"/>
  <c r="M97"/>
  <c r="H97"/>
  <c r="L97"/>
  <c r="P97"/>
  <c r="K97"/>
  <c r="O97"/>
  <c r="I126"/>
  <c r="M126"/>
  <c r="H126"/>
  <c r="L126"/>
  <c r="P126"/>
  <c r="K126"/>
  <c r="O126"/>
  <c r="J126"/>
  <c r="N126"/>
  <c r="J157"/>
  <c r="N157"/>
  <c r="I157"/>
  <c r="M157"/>
  <c r="H157"/>
  <c r="L157"/>
  <c r="P157"/>
  <c r="K157"/>
  <c r="O157"/>
  <c r="K20"/>
  <c r="O20"/>
  <c r="J20"/>
  <c r="N20"/>
  <c r="I20"/>
  <c r="M20"/>
  <c r="H20"/>
  <c r="L20"/>
  <c r="P20"/>
  <c r="I66"/>
  <c r="M66"/>
  <c r="H66"/>
  <c r="L66"/>
  <c r="P66"/>
  <c r="K66"/>
  <c r="O66"/>
  <c r="J66"/>
  <c r="N66"/>
  <c r="H51"/>
  <c r="L51"/>
  <c r="P51"/>
  <c r="K51"/>
  <c r="O51"/>
  <c r="J51"/>
  <c r="N51"/>
  <c r="I51"/>
  <c r="M51"/>
  <c r="J57"/>
  <c r="N57"/>
  <c r="I57"/>
  <c r="M57"/>
  <c r="H57"/>
  <c r="L57"/>
  <c r="P57"/>
  <c r="K57"/>
  <c r="O57"/>
  <c r="H151"/>
  <c r="L151"/>
  <c r="P151"/>
  <c r="K151"/>
  <c r="O151"/>
  <c r="J151"/>
  <c r="N151"/>
  <c r="I151"/>
  <c r="M151"/>
  <c r="K116"/>
  <c r="O116"/>
  <c r="J116"/>
  <c r="N116"/>
  <c r="I116"/>
  <c r="M116"/>
  <c r="H116"/>
  <c r="L116"/>
  <c r="P116"/>
  <c r="H147"/>
  <c r="L147"/>
  <c r="P147"/>
  <c r="K147"/>
  <c r="O147"/>
  <c r="J147"/>
  <c r="N147"/>
  <c r="I147"/>
  <c r="M147"/>
  <c r="K76"/>
  <c r="O76"/>
  <c r="J76"/>
  <c r="N76"/>
  <c r="I76"/>
  <c r="M76"/>
  <c r="H76"/>
  <c r="L76"/>
  <c r="P76"/>
  <c r="H55"/>
  <c r="L55"/>
  <c r="P55"/>
  <c r="K55"/>
  <c r="O55"/>
  <c r="J55"/>
  <c r="N55"/>
  <c r="I55"/>
  <c r="M55"/>
  <c r="J61"/>
  <c r="N61"/>
  <c r="I61"/>
  <c r="M61"/>
  <c r="H61"/>
  <c r="L61"/>
  <c r="P61"/>
  <c r="K61"/>
  <c r="O61"/>
  <c r="K40"/>
  <c r="O40"/>
  <c r="J40"/>
  <c r="N40"/>
  <c r="I40"/>
  <c r="M40"/>
  <c r="H40"/>
  <c r="L40"/>
  <c r="P40"/>
  <c r="I46"/>
  <c r="M46"/>
  <c r="H46"/>
  <c r="L46"/>
  <c r="P46"/>
  <c r="K46"/>
  <c r="O46"/>
  <c r="J46"/>
  <c r="N46"/>
  <c r="K140"/>
  <c r="O140"/>
  <c r="J140"/>
  <c r="N140"/>
  <c r="I140"/>
  <c r="M140"/>
  <c r="H140"/>
  <c r="L140"/>
  <c r="P140"/>
  <c r="I18"/>
  <c r="M18"/>
  <c r="H18"/>
  <c r="L18"/>
  <c r="P18"/>
  <c r="K18"/>
  <c r="O18"/>
  <c r="J18"/>
  <c r="N18"/>
  <c r="K64"/>
  <c r="O64"/>
  <c r="J64"/>
  <c r="N64"/>
  <c r="I64"/>
  <c r="M64"/>
  <c r="H64"/>
  <c r="L64"/>
  <c r="P64"/>
  <c r="K68"/>
  <c r="O68"/>
  <c r="J68"/>
  <c r="N68"/>
  <c r="I68"/>
  <c r="M68"/>
  <c r="H68"/>
  <c r="L68"/>
  <c r="P68"/>
  <c r="I38"/>
  <c r="M38"/>
  <c r="H38"/>
  <c r="L38"/>
  <c r="P38"/>
  <c r="K38"/>
  <c r="O38"/>
  <c r="J38"/>
  <c r="N38"/>
  <c r="I142"/>
  <c r="M142"/>
  <c r="H142"/>
  <c r="L142"/>
  <c r="P142"/>
  <c r="K142"/>
  <c r="O142"/>
  <c r="J142"/>
  <c r="N142"/>
  <c r="K36"/>
  <c r="O36"/>
  <c r="J36"/>
  <c r="N36"/>
  <c r="I36"/>
  <c r="M36"/>
  <c r="H36"/>
  <c r="L36"/>
  <c r="P36"/>
  <c r="I82"/>
  <c r="M82"/>
  <c r="H82"/>
  <c r="L82"/>
  <c r="P82"/>
  <c r="K82"/>
  <c r="O82"/>
  <c r="J82"/>
  <c r="N82"/>
  <c r="I110"/>
  <c r="M110"/>
  <c r="H110"/>
  <c r="L110"/>
  <c r="P110"/>
  <c r="K110"/>
  <c r="O110"/>
  <c r="J110"/>
  <c r="N110"/>
  <c r="O41"/>
  <c r="H41"/>
  <c r="J41"/>
  <c r="I114"/>
  <c r="M114"/>
  <c r="H114"/>
  <c r="L114"/>
  <c r="P114"/>
  <c r="K114"/>
  <c r="O114"/>
  <c r="J114"/>
  <c r="N114"/>
  <c r="J137"/>
  <c r="N137"/>
  <c r="I137"/>
  <c r="M137"/>
  <c r="H137"/>
  <c r="L137"/>
  <c r="P137"/>
  <c r="K137"/>
  <c r="O137"/>
  <c r="J161"/>
  <c r="N161"/>
  <c r="I161"/>
  <c r="M161"/>
  <c r="H161"/>
  <c r="L161"/>
  <c r="P161"/>
  <c r="K161"/>
  <c r="O161"/>
  <c r="J153"/>
  <c r="N153"/>
  <c r="I153"/>
  <c r="M153"/>
  <c r="H153"/>
  <c r="L153"/>
  <c r="P153"/>
  <c r="K153"/>
  <c r="O153"/>
  <c r="J113"/>
  <c r="N113"/>
  <c r="I113"/>
  <c r="M113"/>
  <c r="H113"/>
  <c r="L113"/>
  <c r="P113"/>
  <c r="K113"/>
  <c r="O113"/>
  <c r="K144"/>
  <c r="O144"/>
  <c r="J144"/>
  <c r="N144"/>
  <c r="I144"/>
  <c r="M144"/>
  <c r="H144"/>
  <c r="L144"/>
  <c r="P144"/>
  <c r="I134"/>
  <c r="M134"/>
  <c r="H134"/>
  <c r="L134"/>
  <c r="P134"/>
  <c r="K134"/>
  <c r="O134"/>
  <c r="J134"/>
  <c r="N134"/>
  <c r="K28"/>
  <c r="O28"/>
  <c r="J28"/>
  <c r="N28"/>
  <c r="I28"/>
  <c r="M28"/>
  <c r="H28"/>
  <c r="L28"/>
  <c r="P28"/>
  <c r="I74"/>
  <c r="M74"/>
  <c r="H74"/>
  <c r="L74"/>
  <c r="P74"/>
  <c r="K74"/>
  <c r="O74"/>
  <c r="J74"/>
  <c r="N74"/>
  <c r="J13"/>
  <c r="N13"/>
  <c r="I13"/>
  <c r="M13"/>
  <c r="H13"/>
  <c r="L13"/>
  <c r="P13"/>
  <c r="K13"/>
  <c r="O13"/>
  <c r="H59"/>
  <c r="L59"/>
  <c r="P59"/>
  <c r="K59"/>
  <c r="O59"/>
  <c r="J59"/>
  <c r="N59"/>
  <c r="I59"/>
  <c r="M59"/>
  <c r="J65"/>
  <c r="N65"/>
  <c r="I65"/>
  <c r="M65"/>
  <c r="H65"/>
  <c r="L65"/>
  <c r="P65"/>
  <c r="K65"/>
  <c r="O65"/>
  <c r="K136"/>
  <c r="O136"/>
  <c r="J136"/>
  <c r="N136"/>
  <c r="I136"/>
  <c r="M136"/>
  <c r="H136"/>
  <c r="L136"/>
  <c r="P136"/>
  <c r="J125"/>
  <c r="N125"/>
  <c r="I125"/>
  <c r="M125"/>
  <c r="H125"/>
  <c r="L125"/>
  <c r="P125"/>
  <c r="K125"/>
  <c r="O125"/>
  <c r="K156"/>
  <c r="O156"/>
  <c r="J156"/>
  <c r="N156"/>
  <c r="I156"/>
  <c r="M156"/>
  <c r="H156"/>
  <c r="L156"/>
  <c r="P156"/>
  <c r="H95"/>
  <c r="L95"/>
  <c r="P95"/>
  <c r="K95"/>
  <c r="O95"/>
  <c r="J95"/>
  <c r="N95"/>
  <c r="I95"/>
  <c r="M95"/>
  <c r="I34"/>
  <c r="M34"/>
  <c r="H34"/>
  <c r="L34"/>
  <c r="P34"/>
  <c r="K34"/>
  <c r="O34"/>
  <c r="J34"/>
  <c r="N34"/>
  <c r="J101"/>
  <c r="N101"/>
  <c r="I101"/>
  <c r="M101"/>
  <c r="H101"/>
  <c r="L101"/>
  <c r="P101"/>
  <c r="K101"/>
  <c r="O101"/>
  <c r="K80"/>
  <c r="O80"/>
  <c r="J80"/>
  <c r="N80"/>
  <c r="I80"/>
  <c r="M80"/>
  <c r="H80"/>
  <c r="L80"/>
  <c r="P80"/>
  <c r="H19"/>
  <c r="L19"/>
  <c r="P19"/>
  <c r="K19"/>
  <c r="O19"/>
  <c r="J19"/>
  <c r="N19"/>
  <c r="I19"/>
  <c r="M19"/>
  <c r="I86"/>
  <c r="M86"/>
  <c r="H86"/>
  <c r="L86"/>
  <c r="P86"/>
  <c r="K86"/>
  <c r="O86"/>
  <c r="J86"/>
  <c r="N86"/>
  <c r="J25"/>
  <c r="N25"/>
  <c r="I25"/>
  <c r="M25"/>
  <c r="H25"/>
  <c r="L25"/>
  <c r="P25"/>
  <c r="K25"/>
  <c r="O25"/>
  <c r="H119"/>
  <c r="L119"/>
  <c r="P119"/>
  <c r="K119"/>
  <c r="O119"/>
  <c r="J119"/>
  <c r="N119"/>
  <c r="I119"/>
  <c r="M119"/>
  <c r="I150"/>
  <c r="M150"/>
  <c r="H150"/>
  <c r="L150"/>
  <c r="P150"/>
  <c r="K150"/>
  <c r="O150"/>
  <c r="J150"/>
  <c r="N150"/>
  <c r="H115"/>
  <c r="L115"/>
  <c r="P115"/>
  <c r="K115"/>
  <c r="O115"/>
  <c r="J115"/>
  <c r="N115"/>
  <c r="I115"/>
  <c r="M115"/>
  <c r="K44"/>
  <c r="O44"/>
  <c r="J44"/>
  <c r="N44"/>
  <c r="I44"/>
  <c r="M44"/>
  <c r="H44"/>
  <c r="L44"/>
  <c r="P44"/>
  <c r="H23"/>
  <c r="L23"/>
  <c r="P23"/>
  <c r="K23"/>
  <c r="O23"/>
  <c r="J23"/>
  <c r="N23"/>
  <c r="I23"/>
  <c r="M23"/>
  <c r="I90"/>
  <c r="M90"/>
  <c r="H90"/>
  <c r="L90"/>
  <c r="P90"/>
  <c r="K90"/>
  <c r="O90"/>
  <c r="J90"/>
  <c r="N90"/>
  <c r="J29"/>
  <c r="N29"/>
  <c r="I29"/>
  <c r="M29"/>
  <c r="H29"/>
  <c r="L29"/>
  <c r="P29"/>
  <c r="K29"/>
  <c r="O29"/>
  <c r="K8"/>
  <c r="O8"/>
  <c r="J8"/>
  <c r="N8"/>
  <c r="I8"/>
  <c r="M8"/>
  <c r="H8"/>
  <c r="L8"/>
  <c r="P8"/>
  <c r="H75"/>
  <c r="L75"/>
  <c r="P75"/>
  <c r="K75"/>
  <c r="O75"/>
  <c r="J75"/>
  <c r="N75"/>
  <c r="I75"/>
  <c r="M75"/>
  <c r="I14"/>
  <c r="M14"/>
  <c r="H14"/>
  <c r="L14"/>
  <c r="P14"/>
  <c r="K14"/>
  <c r="O14"/>
  <c r="J14"/>
  <c r="N14"/>
  <c r="J81"/>
  <c r="N81"/>
  <c r="I81"/>
  <c r="M81"/>
  <c r="H81"/>
  <c r="L81"/>
  <c r="P81"/>
  <c r="K81"/>
  <c r="O81"/>
  <c r="J85"/>
  <c r="N85"/>
  <c r="I85"/>
  <c r="M85"/>
  <c r="H85"/>
  <c r="L85"/>
  <c r="P85"/>
  <c r="K85"/>
  <c r="O85"/>
  <c r="J9"/>
  <c r="N9"/>
  <c r="I9"/>
  <c r="M9"/>
  <c r="H9"/>
  <c r="L9"/>
  <c r="P9"/>
  <c r="K9"/>
  <c r="O9"/>
  <c r="K108"/>
  <c r="O108"/>
  <c r="J108"/>
  <c r="N108"/>
  <c r="I108"/>
  <c r="M108"/>
  <c r="H108"/>
  <c r="L108"/>
  <c r="P108"/>
  <c r="K32"/>
  <c r="O32"/>
  <c r="J32"/>
  <c r="N32"/>
  <c r="I32"/>
  <c r="M32"/>
  <c r="H32"/>
  <c r="L32"/>
  <c r="P32"/>
  <c r="J73"/>
  <c r="N73"/>
  <c r="I73"/>
  <c r="M73"/>
  <c r="H73"/>
  <c r="L73"/>
  <c r="P73"/>
  <c r="K73"/>
  <c r="O73"/>
  <c r="H35"/>
  <c r="L35"/>
  <c r="P35"/>
  <c r="K35"/>
  <c r="O35"/>
  <c r="J35"/>
  <c r="N35"/>
  <c r="I35"/>
  <c r="M35"/>
  <c r="L41"/>
  <c r="N41"/>
  <c r="J105"/>
  <c r="N105"/>
  <c r="I105"/>
  <c r="M105"/>
  <c r="H105"/>
  <c r="L105"/>
  <c r="P105"/>
  <c r="K105"/>
  <c r="O105"/>
  <c r="J129"/>
  <c r="N129"/>
  <c r="I129"/>
  <c r="M129"/>
  <c r="H129"/>
  <c r="L129"/>
  <c r="P129"/>
  <c r="K129"/>
  <c r="O129"/>
  <c r="J121"/>
  <c r="N121"/>
  <c r="I121"/>
  <c r="M121"/>
  <c r="H121"/>
  <c r="L121"/>
  <c r="K121"/>
  <c r="P121"/>
  <c r="O121"/>
  <c r="K112"/>
  <c r="O112"/>
  <c r="J112"/>
  <c r="N112"/>
  <c r="I112"/>
  <c r="M112"/>
  <c r="H112"/>
  <c r="L112"/>
  <c r="P112"/>
  <c r="J133"/>
  <c r="N133"/>
  <c r="I133"/>
  <c r="M133"/>
  <c r="H133"/>
  <c r="L133"/>
  <c r="P133"/>
  <c r="K133"/>
  <c r="O133"/>
  <c r="H103"/>
  <c r="L103"/>
  <c r="P103"/>
  <c r="K103"/>
  <c r="O103"/>
  <c r="J103"/>
  <c r="N103"/>
  <c r="I103"/>
  <c r="M103"/>
  <c r="I42"/>
  <c r="M42"/>
  <c r="H42"/>
  <c r="L42"/>
  <c r="P42"/>
  <c r="K42"/>
  <c r="O42"/>
  <c r="J42"/>
  <c r="N42"/>
  <c r="K88"/>
  <c r="O88"/>
  <c r="J88"/>
  <c r="N88"/>
  <c r="I88"/>
  <c r="M88"/>
  <c r="H88"/>
  <c r="L88"/>
  <c r="P88"/>
  <c r="H27"/>
  <c r="L27"/>
  <c r="P27"/>
  <c r="K27"/>
  <c r="O27"/>
  <c r="J27"/>
  <c r="N27"/>
  <c r="I27"/>
  <c r="M27"/>
  <c r="I94"/>
  <c r="M94"/>
  <c r="H94"/>
  <c r="L94"/>
  <c r="P94"/>
  <c r="K94"/>
  <c r="O94"/>
  <c r="J94"/>
  <c r="N94"/>
  <c r="J33"/>
  <c r="N33"/>
  <c r="I33"/>
  <c r="M33"/>
  <c r="H33"/>
  <c r="L33"/>
  <c r="P33"/>
  <c r="K33"/>
  <c r="O33"/>
  <c r="H159"/>
  <c r="L159"/>
  <c r="P159"/>
  <c r="K159"/>
  <c r="O159"/>
  <c r="J159"/>
  <c r="N159"/>
  <c r="I159"/>
  <c r="M159"/>
  <c r="K124"/>
  <c r="O124"/>
  <c r="J124"/>
  <c r="N124"/>
  <c r="I124"/>
  <c r="M124"/>
  <c r="H124"/>
  <c r="L124"/>
  <c r="P124"/>
  <c r="H155"/>
  <c r="L155"/>
  <c r="P155"/>
  <c r="K155"/>
  <c r="O155"/>
  <c r="J155"/>
  <c r="N155"/>
  <c r="I155"/>
  <c r="M155"/>
  <c r="K84"/>
  <c r="O84"/>
  <c r="J84"/>
  <c r="N84"/>
  <c r="I84"/>
  <c r="M84"/>
  <c r="H84"/>
  <c r="L84"/>
  <c r="P84"/>
  <c r="H63"/>
  <c r="L63"/>
  <c r="P63"/>
  <c r="K63"/>
  <c r="O63"/>
  <c r="J63"/>
  <c r="N63"/>
  <c r="I63"/>
  <c r="M63"/>
  <c r="J69"/>
  <c r="N69"/>
  <c r="I69"/>
  <c r="M69"/>
  <c r="H69"/>
  <c r="L69"/>
  <c r="P69"/>
  <c r="K69"/>
  <c r="O69"/>
  <c r="K48"/>
  <c r="O48"/>
  <c r="J48"/>
  <c r="N48"/>
  <c r="I48"/>
  <c r="M48"/>
  <c r="H48"/>
  <c r="L48"/>
  <c r="P48"/>
  <c r="I54"/>
  <c r="M54"/>
  <c r="H54"/>
  <c r="L54"/>
  <c r="P54"/>
  <c r="K54"/>
  <c r="O54"/>
  <c r="J54"/>
  <c r="N54"/>
  <c r="I118"/>
  <c r="M118"/>
  <c r="H118"/>
  <c r="L118"/>
  <c r="P118"/>
  <c r="K118"/>
  <c r="O118"/>
  <c r="J118"/>
  <c r="N118"/>
  <c r="J149"/>
  <c r="N149"/>
  <c r="I149"/>
  <c r="M149"/>
  <c r="H149"/>
  <c r="L149"/>
  <c r="P149"/>
  <c r="K149"/>
  <c r="O149"/>
  <c r="K12"/>
  <c r="O12"/>
  <c r="J12"/>
  <c r="N12"/>
  <c r="I12"/>
  <c r="M12"/>
  <c r="H12"/>
  <c r="L12"/>
  <c r="P12"/>
  <c r="I58"/>
  <c r="M58"/>
  <c r="H58"/>
  <c r="L58"/>
  <c r="P58"/>
  <c r="K58"/>
  <c r="O58"/>
  <c r="J58"/>
  <c r="N58"/>
  <c r="H43"/>
  <c r="L43"/>
  <c r="P43"/>
  <c r="K43"/>
  <c r="O43"/>
  <c r="J43"/>
  <c r="N43"/>
  <c r="I43"/>
  <c r="M43"/>
  <c r="J49"/>
  <c r="N49"/>
  <c r="I49"/>
  <c r="M49"/>
  <c r="H49"/>
  <c r="L49"/>
  <c r="P49"/>
  <c r="K49"/>
  <c r="O49"/>
  <c r="J109"/>
  <c r="N109"/>
  <c r="I109"/>
  <c r="M109"/>
  <c r="H109"/>
  <c r="L109"/>
  <c r="P109"/>
  <c r="K109"/>
  <c r="O109"/>
  <c r="H79"/>
  <c r="L79"/>
  <c r="P79"/>
  <c r="K79"/>
  <c r="O79"/>
  <c r="J79"/>
  <c r="N79"/>
  <c r="I79"/>
  <c r="M79"/>
  <c r="H143"/>
  <c r="L143"/>
  <c r="P143"/>
  <c r="K143"/>
  <c r="O143"/>
  <c r="J143"/>
  <c r="N143"/>
  <c r="I143"/>
  <c r="M143"/>
  <c r="J53"/>
  <c r="N53"/>
  <c r="I53"/>
  <c r="M53"/>
  <c r="H53"/>
  <c r="L53"/>
  <c r="P53"/>
  <c r="K53"/>
  <c r="O53"/>
  <c r="H99"/>
  <c r="L99"/>
  <c r="P99"/>
  <c r="K99"/>
  <c r="O99"/>
  <c r="J99"/>
  <c r="N99"/>
  <c r="I99"/>
  <c r="M99"/>
  <c r="H111"/>
  <c r="L111"/>
  <c r="P111"/>
  <c r="K111"/>
  <c r="O111"/>
  <c r="J111"/>
  <c r="N111"/>
  <c r="I111"/>
  <c r="M111"/>
  <c r="J21"/>
  <c r="N21"/>
  <c r="I21"/>
  <c r="M21"/>
  <c r="H21"/>
  <c r="L21"/>
  <c r="P21"/>
  <c r="K21"/>
  <c r="O21"/>
  <c r="H67"/>
  <c r="L67"/>
  <c r="P67"/>
  <c r="K67"/>
  <c r="O67"/>
  <c r="J67"/>
  <c r="N67"/>
  <c r="I67"/>
  <c r="M67"/>
  <c r="K96"/>
  <c r="O96"/>
  <c r="J96"/>
  <c r="N96"/>
  <c r="I96"/>
  <c r="M96"/>
  <c r="H96"/>
  <c r="L96"/>
  <c r="P96"/>
  <c r="P41"/>
  <c r="I41"/>
  <c r="I154"/>
  <c r="M154"/>
  <c r="H154"/>
  <c r="L154"/>
  <c r="P154"/>
  <c r="K154"/>
  <c r="O154"/>
  <c r="J154"/>
  <c r="N154"/>
  <c r="I146"/>
  <c r="M146"/>
  <c r="H146"/>
  <c r="L146"/>
  <c r="P146"/>
  <c r="K146"/>
  <c r="O146"/>
  <c r="J146"/>
  <c r="N146"/>
  <c r="I138"/>
  <c r="M138"/>
  <c r="H138"/>
  <c r="L138"/>
  <c r="P138"/>
  <c r="K138"/>
  <c r="O138"/>
  <c r="J138"/>
  <c r="N138"/>
  <c r="I122"/>
  <c r="M122"/>
  <c r="H122"/>
  <c r="L122"/>
  <c r="P122"/>
  <c r="K122"/>
  <c r="O122"/>
  <c r="J122"/>
  <c r="N122"/>
  <c r="J145"/>
  <c r="N145"/>
  <c r="I145"/>
  <c r="M145"/>
  <c r="H145"/>
  <c r="L145"/>
  <c r="P145"/>
  <c r="K145"/>
  <c r="O145"/>
  <c r="K160"/>
  <c r="O160"/>
  <c r="J160"/>
  <c r="N160"/>
  <c r="I160"/>
  <c r="M160"/>
  <c r="H160"/>
  <c r="L160"/>
  <c r="P160"/>
  <c r="K152"/>
  <c r="O152"/>
  <c r="J152"/>
  <c r="N152"/>
  <c r="I152"/>
  <c r="M152"/>
  <c r="H152"/>
  <c r="L152"/>
  <c r="P152"/>
  <c r="K132"/>
  <c r="O132"/>
  <c r="J132"/>
  <c r="N132"/>
  <c r="I132"/>
  <c r="M132"/>
  <c r="H132"/>
  <c r="L132"/>
  <c r="P132"/>
  <c r="K92"/>
  <c r="O92"/>
  <c r="J92"/>
  <c r="N92"/>
  <c r="I92"/>
  <c r="M92"/>
  <c r="H92"/>
  <c r="L92"/>
  <c r="P92"/>
  <c r="H71"/>
  <c r="L71"/>
  <c r="P71"/>
  <c r="K71"/>
  <c r="O71"/>
  <c r="J71"/>
  <c r="N71"/>
  <c r="I71"/>
  <c r="M71"/>
  <c r="I10"/>
  <c r="M10"/>
  <c r="H10"/>
  <c r="L10"/>
  <c r="P10"/>
  <c r="K10"/>
  <c r="O10"/>
  <c r="J10"/>
  <c r="N10"/>
  <c r="J77"/>
  <c r="N77"/>
  <c r="I77"/>
  <c r="M77"/>
  <c r="H77"/>
  <c r="L77"/>
  <c r="P77"/>
  <c r="K77"/>
  <c r="O77"/>
  <c r="K56"/>
  <c r="O56"/>
  <c r="J56"/>
  <c r="N56"/>
  <c r="I56"/>
  <c r="M56"/>
  <c r="H56"/>
  <c r="L56"/>
  <c r="P56"/>
  <c r="I62"/>
  <c r="M62"/>
  <c r="H62"/>
  <c r="L62"/>
  <c r="P62"/>
  <c r="K62"/>
  <c r="O62"/>
  <c r="J62"/>
  <c r="N62"/>
  <c r="H127"/>
  <c r="L127"/>
  <c r="P127"/>
  <c r="K127"/>
  <c r="O127"/>
  <c r="J127"/>
  <c r="N127"/>
  <c r="I127"/>
  <c r="M127"/>
  <c r="I158"/>
  <c r="M158"/>
  <c r="H158"/>
  <c r="L158"/>
  <c r="P158"/>
  <c r="K158"/>
  <c r="O158"/>
  <c r="J158"/>
  <c r="N158"/>
  <c r="H123"/>
  <c r="L123"/>
  <c r="P123"/>
  <c r="K123"/>
  <c r="O123"/>
  <c r="J123"/>
  <c r="N123"/>
  <c r="I123"/>
  <c r="M123"/>
  <c r="K52"/>
  <c r="O52"/>
  <c r="J52"/>
  <c r="N52"/>
  <c r="I52"/>
  <c r="M52"/>
  <c r="H52"/>
  <c r="L52"/>
  <c r="P52"/>
  <c r="H31"/>
  <c r="L31"/>
  <c r="P31"/>
  <c r="K31"/>
  <c r="O31"/>
  <c r="J31"/>
  <c r="N31"/>
  <c r="I31"/>
  <c r="M31"/>
  <c r="I98"/>
  <c r="M98"/>
  <c r="H98"/>
  <c r="L98"/>
  <c r="P98"/>
  <c r="K98"/>
  <c r="O98"/>
  <c r="J98"/>
  <c r="N98"/>
  <c r="J37"/>
  <c r="N37"/>
  <c r="I37"/>
  <c r="M37"/>
  <c r="H37"/>
  <c r="L37"/>
  <c r="P37"/>
  <c r="K37"/>
  <c r="O37"/>
  <c r="K16"/>
  <c r="O16"/>
  <c r="J16"/>
  <c r="N16"/>
  <c r="I16"/>
  <c r="M16"/>
  <c r="H16"/>
  <c r="L16"/>
  <c r="P16"/>
  <c r="H83"/>
  <c r="L83"/>
  <c r="P83"/>
  <c r="K83"/>
  <c r="O83"/>
  <c r="J83"/>
  <c r="N83"/>
  <c r="I83"/>
  <c r="M83"/>
  <c r="I22"/>
  <c r="M22"/>
  <c r="H22"/>
  <c r="L22"/>
  <c r="P22"/>
  <c r="K22"/>
  <c r="O22"/>
  <c r="J22"/>
  <c r="N22"/>
  <c r="J89"/>
  <c r="N89"/>
  <c r="I89"/>
  <c r="M89"/>
  <c r="H89"/>
  <c r="L89"/>
  <c r="P89"/>
  <c r="K89"/>
  <c r="O89"/>
  <c r="J117"/>
  <c r="N117"/>
  <c r="I117"/>
  <c r="M117"/>
  <c r="H117"/>
  <c r="L117"/>
  <c r="P117"/>
  <c r="K117"/>
  <c r="O117"/>
  <c r="K148"/>
  <c r="O148"/>
  <c r="J148"/>
  <c r="N148"/>
  <c r="I148"/>
  <c r="M148"/>
  <c r="H148"/>
  <c r="L148"/>
  <c r="P148"/>
  <c r="H87"/>
  <c r="L87"/>
  <c r="P87"/>
  <c r="K87"/>
  <c r="O87"/>
  <c r="J87"/>
  <c r="N87"/>
  <c r="I87"/>
  <c r="M87"/>
  <c r="I26"/>
  <c r="M26"/>
  <c r="H26"/>
  <c r="L26"/>
  <c r="P26"/>
  <c r="K26"/>
  <c r="O26"/>
  <c r="J26"/>
  <c r="N26"/>
  <c r="J93"/>
  <c r="N93"/>
  <c r="I93"/>
  <c r="M93"/>
  <c r="H93"/>
  <c r="L93"/>
  <c r="P93"/>
  <c r="K93"/>
  <c r="O93"/>
  <c r="O7"/>
  <c r="K7"/>
  <c r="P7"/>
  <c r="L7"/>
  <c r="H7"/>
  <c r="M7"/>
  <c r="I7"/>
  <c r="N7"/>
  <c r="J7"/>
  <c r="K72"/>
  <c r="O72"/>
  <c r="J72"/>
  <c r="N72"/>
  <c r="I72"/>
  <c r="M72"/>
  <c r="H72"/>
  <c r="L72"/>
  <c r="P72"/>
  <c r="H11"/>
  <c r="L11"/>
  <c r="P11"/>
  <c r="K11"/>
  <c r="O11"/>
  <c r="J11"/>
  <c r="N11"/>
  <c r="I11"/>
  <c r="M11"/>
  <c r="I78"/>
  <c r="M78"/>
  <c r="H78"/>
  <c r="L78"/>
  <c r="P78"/>
  <c r="K78"/>
  <c r="O78"/>
  <c r="J78"/>
  <c r="N78"/>
  <c r="J17"/>
  <c r="N17"/>
  <c r="I17"/>
  <c r="M17"/>
  <c r="H17"/>
  <c r="L17"/>
  <c r="P17"/>
  <c r="K17"/>
  <c r="O17"/>
  <c r="K100"/>
  <c r="O100"/>
  <c r="J100"/>
  <c r="N100"/>
  <c r="I100"/>
  <c r="M100"/>
  <c r="H100"/>
  <c r="L100"/>
  <c r="P100"/>
  <c r="I70"/>
  <c r="M70"/>
  <c r="H70"/>
  <c r="L70"/>
  <c r="P70"/>
  <c r="K70"/>
  <c r="O70"/>
  <c r="J70"/>
  <c r="N70"/>
  <c r="H139"/>
  <c r="L139"/>
  <c r="P139"/>
  <c r="K139"/>
  <c r="O139"/>
  <c r="J139"/>
  <c r="N139"/>
  <c r="I139"/>
  <c r="M139"/>
  <c r="H47"/>
  <c r="L47"/>
  <c r="P47"/>
  <c r="K47"/>
  <c r="O47"/>
  <c r="J47"/>
  <c r="N47"/>
  <c r="I47"/>
  <c r="M47"/>
  <c r="H107"/>
  <c r="L107"/>
  <c r="P107"/>
  <c r="K107"/>
  <c r="O107"/>
  <c r="J107"/>
  <c r="N107"/>
  <c r="I107"/>
  <c r="M107"/>
  <c r="H15"/>
  <c r="L15"/>
  <c r="P15"/>
  <c r="K15"/>
  <c r="O15"/>
  <c r="J15"/>
  <c r="N15"/>
  <c r="I15"/>
  <c r="M15"/>
  <c r="J141"/>
  <c r="N141"/>
  <c r="I141"/>
  <c r="M141"/>
  <c r="H141"/>
  <c r="L141"/>
  <c r="P141"/>
  <c r="K141"/>
  <c r="O141"/>
  <c r="I102"/>
  <c r="M102"/>
  <c r="H102"/>
  <c r="L102"/>
  <c r="P102"/>
  <c r="K102"/>
  <c r="O102"/>
  <c r="J102"/>
  <c r="N102"/>
  <c r="I50"/>
  <c r="M50"/>
  <c r="H50"/>
  <c r="L50"/>
  <c r="P50"/>
  <c r="K50"/>
  <c r="O50"/>
  <c r="J50"/>
  <c r="N50"/>
  <c r="K41"/>
  <c r="Q138"/>
  <c r="U138" s="1"/>
  <c r="Q122"/>
  <c r="Q145"/>
  <c r="Q160"/>
  <c r="U160" s="1"/>
  <c r="Q152"/>
  <c r="Q132"/>
  <c r="U132" s="1"/>
  <c r="Q92"/>
  <c r="U92" s="1"/>
  <c r="Q71"/>
  <c r="Q77"/>
  <c r="U77" s="1"/>
  <c r="Q56"/>
  <c r="Q62"/>
  <c r="Q127"/>
  <c r="U127" s="1"/>
  <c r="Q158"/>
  <c r="U158" s="1"/>
  <c r="Q123"/>
  <c r="U123" s="1"/>
  <c r="Q52"/>
  <c r="U52" s="1"/>
  <c r="Q98"/>
  <c r="U98" s="1"/>
  <c r="Q37"/>
  <c r="U37" s="1"/>
  <c r="Q83"/>
  <c r="U83" s="1"/>
  <c r="Q89"/>
  <c r="Q117"/>
  <c r="U117" s="1"/>
  <c r="Q148"/>
  <c r="U148" s="1"/>
  <c r="Q87"/>
  <c r="U87" s="1"/>
  <c r="Q93"/>
  <c r="Q72"/>
  <c r="Q78"/>
  <c r="Q100"/>
  <c r="Q70"/>
  <c r="U70" s="1"/>
  <c r="Q139"/>
  <c r="Q47"/>
  <c r="U47" s="1"/>
  <c r="Q107"/>
  <c r="Q141"/>
  <c r="U141" s="1"/>
  <c r="Q102"/>
  <c r="Q50"/>
  <c r="Q41"/>
  <c r="Q154"/>
  <c r="U154" s="1"/>
  <c r="Q130"/>
  <c r="U130" s="1"/>
  <c r="Q106"/>
  <c r="U106" s="1"/>
  <c r="Q128"/>
  <c r="U128" s="1"/>
  <c r="Q120"/>
  <c r="Q104"/>
  <c r="U104" s="1"/>
  <c r="Q135"/>
  <c r="U135" s="1"/>
  <c r="Q131"/>
  <c r="U131" s="1"/>
  <c r="Q60"/>
  <c r="U60" s="1"/>
  <c r="Q39"/>
  <c r="Q45"/>
  <c r="Q91"/>
  <c r="Q97"/>
  <c r="Q126"/>
  <c r="U126" s="1"/>
  <c r="Q157"/>
  <c r="U157" s="1"/>
  <c r="Q66"/>
  <c r="U66" s="1"/>
  <c r="Q51"/>
  <c r="Q57"/>
  <c r="Q151"/>
  <c r="U151" s="1"/>
  <c r="Q116"/>
  <c r="U116" s="1"/>
  <c r="Q147"/>
  <c r="U147" s="1"/>
  <c r="Q76"/>
  <c r="Q55"/>
  <c r="Q61"/>
  <c r="Q40"/>
  <c r="Q46"/>
  <c r="Q140"/>
  <c r="U140" s="1"/>
  <c r="Q64"/>
  <c r="Q68"/>
  <c r="Q38"/>
  <c r="U38" s="1"/>
  <c r="Q142"/>
  <c r="Q82"/>
  <c r="U82" s="1"/>
  <c r="Q110"/>
  <c r="U110" s="1"/>
  <c r="Q114"/>
  <c r="U114" s="1"/>
  <c r="Q137"/>
  <c r="U137" s="1"/>
  <c r="Q161"/>
  <c r="U161" s="1"/>
  <c r="Q153"/>
  <c r="U153" s="1"/>
  <c r="Q113"/>
  <c r="U113" s="1"/>
  <c r="Q144"/>
  <c r="U144" s="1"/>
  <c r="Q134"/>
  <c r="U134" s="1"/>
  <c r="Q74"/>
  <c r="U74" s="1"/>
  <c r="Q59"/>
  <c r="U59" s="1"/>
  <c r="Q65"/>
  <c r="U65" s="1"/>
  <c r="Q136"/>
  <c r="U136" s="1"/>
  <c r="Q125"/>
  <c r="U125" s="1"/>
  <c r="Q156"/>
  <c r="Q95"/>
  <c r="U95" s="1"/>
  <c r="Q101"/>
  <c r="U101" s="1"/>
  <c r="Q80"/>
  <c r="U80" s="1"/>
  <c r="Q86"/>
  <c r="U86" s="1"/>
  <c r="Q119"/>
  <c r="U119" s="1"/>
  <c r="Q150"/>
  <c r="Q115"/>
  <c r="Q44"/>
  <c r="Q90"/>
  <c r="Q75"/>
  <c r="Q81"/>
  <c r="Q85"/>
  <c r="Q108"/>
  <c r="U108" s="1"/>
  <c r="Q73"/>
  <c r="U73" s="1"/>
  <c r="Q146"/>
  <c r="U146" s="1"/>
  <c r="Q105"/>
  <c r="U105" s="1"/>
  <c r="Q129"/>
  <c r="U129" s="1"/>
  <c r="Q121"/>
  <c r="U121" s="1"/>
  <c r="Q112"/>
  <c r="U112" s="1"/>
  <c r="Q133"/>
  <c r="U133" s="1"/>
  <c r="Q103"/>
  <c r="U103" s="1"/>
  <c r="Q42"/>
  <c r="Q88"/>
  <c r="U88" s="1"/>
  <c r="Q94"/>
  <c r="U94" s="1"/>
  <c r="Q159"/>
  <c r="Q124"/>
  <c r="U124" s="1"/>
  <c r="Q155"/>
  <c r="U155" s="1"/>
  <c r="Q84"/>
  <c r="U84" s="1"/>
  <c r="Q63"/>
  <c r="Q69"/>
  <c r="U69" s="1"/>
  <c r="Q48"/>
  <c r="Q54"/>
  <c r="Q118"/>
  <c r="Q149"/>
  <c r="Q58"/>
  <c r="Q43"/>
  <c r="Q49"/>
  <c r="Q109"/>
  <c r="Q79"/>
  <c r="Q143"/>
  <c r="Q53"/>
  <c r="Q99"/>
  <c r="Q111"/>
  <c r="Q67"/>
  <c r="Q96"/>
  <c r="U96" s="1"/>
  <c r="Q7" l="1"/>
  <c r="Q28"/>
  <c r="U28" s="1"/>
  <c r="Q10"/>
  <c r="S10" s="1"/>
  <c r="Q22"/>
  <c r="S22" s="1"/>
  <c r="Q16"/>
  <c r="R16" s="1"/>
  <c r="S67"/>
  <c r="R67"/>
  <c r="S143"/>
  <c r="R143"/>
  <c r="S43"/>
  <c r="R43"/>
  <c r="R54"/>
  <c r="S54"/>
  <c r="R84"/>
  <c r="S84"/>
  <c r="R94"/>
  <c r="S94"/>
  <c r="R133"/>
  <c r="S133"/>
  <c r="R105"/>
  <c r="S105"/>
  <c r="R108"/>
  <c r="S108"/>
  <c r="R90"/>
  <c r="S90"/>
  <c r="S119"/>
  <c r="R119"/>
  <c r="S95"/>
  <c r="R95"/>
  <c r="R65"/>
  <c r="S65"/>
  <c r="R134"/>
  <c r="S134"/>
  <c r="S161"/>
  <c r="R161"/>
  <c r="R82"/>
  <c r="S82"/>
  <c r="R64"/>
  <c r="S64"/>
  <c r="R61"/>
  <c r="S61"/>
  <c r="R116"/>
  <c r="S116"/>
  <c r="R66"/>
  <c r="S66"/>
  <c r="S91"/>
  <c r="R91"/>
  <c r="S131"/>
  <c r="R131"/>
  <c r="R128"/>
  <c r="S128"/>
  <c r="R41"/>
  <c r="S41"/>
  <c r="S107"/>
  <c r="R107"/>
  <c r="R100"/>
  <c r="S100"/>
  <c r="S87"/>
  <c r="R87"/>
  <c r="R22"/>
  <c r="R98"/>
  <c r="S98"/>
  <c r="S127"/>
  <c r="R127"/>
  <c r="R152"/>
  <c r="S152"/>
  <c r="S138"/>
  <c r="R138"/>
  <c r="R96"/>
  <c r="S96"/>
  <c r="R53"/>
  <c r="S53"/>
  <c r="R49"/>
  <c r="S49"/>
  <c r="R118"/>
  <c r="S118"/>
  <c r="S63"/>
  <c r="R63"/>
  <c r="S159"/>
  <c r="R159"/>
  <c r="S103"/>
  <c r="R103"/>
  <c r="R129"/>
  <c r="S129"/>
  <c r="R73"/>
  <c r="S73"/>
  <c r="S75"/>
  <c r="R75"/>
  <c r="S150"/>
  <c r="R150"/>
  <c r="R101"/>
  <c r="S101"/>
  <c r="R136"/>
  <c r="S136"/>
  <c r="R28"/>
  <c r="R153"/>
  <c r="S153"/>
  <c r="R110"/>
  <c r="S110"/>
  <c r="R68"/>
  <c r="S68"/>
  <c r="R40"/>
  <c r="S40"/>
  <c r="S147"/>
  <c r="R147"/>
  <c r="S51"/>
  <c r="R51"/>
  <c r="R97"/>
  <c r="S97"/>
  <c r="R60"/>
  <c r="S60"/>
  <c r="R120"/>
  <c r="S120"/>
  <c r="S154"/>
  <c r="R154"/>
  <c r="R141"/>
  <c r="S141"/>
  <c r="R70"/>
  <c r="S70"/>
  <c r="R93"/>
  <c r="S93"/>
  <c r="R89"/>
  <c r="S89"/>
  <c r="R37"/>
  <c r="S37"/>
  <c r="R158"/>
  <c r="S158"/>
  <c r="R77"/>
  <c r="S77"/>
  <c r="R132"/>
  <c r="S132"/>
  <c r="S122"/>
  <c r="R122"/>
  <c r="S99"/>
  <c r="R99"/>
  <c r="R109"/>
  <c r="S109"/>
  <c r="R149"/>
  <c r="S149"/>
  <c r="R69"/>
  <c r="S69"/>
  <c r="R124"/>
  <c r="S124"/>
  <c r="R42"/>
  <c r="S42"/>
  <c r="R121"/>
  <c r="S121"/>
  <c r="R81"/>
  <c r="S81"/>
  <c r="S115"/>
  <c r="R115"/>
  <c r="R80"/>
  <c r="S80"/>
  <c r="R125"/>
  <c r="S125"/>
  <c r="R74"/>
  <c r="S74"/>
  <c r="R113"/>
  <c r="S113"/>
  <c r="S114"/>
  <c r="R114"/>
  <c r="R38"/>
  <c r="S38"/>
  <c r="R46"/>
  <c r="S46"/>
  <c r="R76"/>
  <c r="S76"/>
  <c r="R57"/>
  <c r="S57"/>
  <c r="R126"/>
  <c r="S126"/>
  <c r="S39"/>
  <c r="R39"/>
  <c r="R104"/>
  <c r="S104"/>
  <c r="S130"/>
  <c r="R130"/>
  <c r="R102"/>
  <c r="S102"/>
  <c r="S139"/>
  <c r="R139"/>
  <c r="R72"/>
  <c r="S72"/>
  <c r="R117"/>
  <c r="S117"/>
  <c r="S123"/>
  <c r="R123"/>
  <c r="R56"/>
  <c r="S56"/>
  <c r="R92"/>
  <c r="S92"/>
  <c r="R145"/>
  <c r="S145"/>
  <c r="S111"/>
  <c r="R111"/>
  <c r="S79"/>
  <c r="R79"/>
  <c r="R58"/>
  <c r="S58"/>
  <c r="R48"/>
  <c r="S48"/>
  <c r="S155"/>
  <c r="R155"/>
  <c r="R88"/>
  <c r="S88"/>
  <c r="R112"/>
  <c r="S112"/>
  <c r="S146"/>
  <c r="R146"/>
  <c r="R85"/>
  <c r="S85"/>
  <c r="R44"/>
  <c r="S44"/>
  <c r="R86"/>
  <c r="S86"/>
  <c r="R156"/>
  <c r="S156"/>
  <c r="S59"/>
  <c r="R59"/>
  <c r="R144"/>
  <c r="S144"/>
  <c r="R137"/>
  <c r="S137"/>
  <c r="R142"/>
  <c r="S142"/>
  <c r="R140"/>
  <c r="S140"/>
  <c r="S55"/>
  <c r="R55"/>
  <c r="S151"/>
  <c r="R151"/>
  <c r="R157"/>
  <c r="S157"/>
  <c r="R45"/>
  <c r="S45"/>
  <c r="S135"/>
  <c r="R135"/>
  <c r="S106"/>
  <c r="R106"/>
  <c r="R50"/>
  <c r="S50"/>
  <c r="S47"/>
  <c r="R47"/>
  <c r="R78"/>
  <c r="S78"/>
  <c r="R148"/>
  <c r="S148"/>
  <c r="S83"/>
  <c r="R83"/>
  <c r="R52"/>
  <c r="S52"/>
  <c r="R62"/>
  <c r="S62"/>
  <c r="S71"/>
  <c r="R71"/>
  <c r="R160"/>
  <c r="S160"/>
  <c r="U111"/>
  <c r="Q12"/>
  <c r="U12" s="1"/>
  <c r="Q20"/>
  <c r="U20" s="1"/>
  <c r="Q32"/>
  <c r="U32" s="1"/>
  <c r="Q14"/>
  <c r="U14" s="1"/>
  <c r="Q29"/>
  <c r="U29" s="1"/>
  <c r="Q23"/>
  <c r="U23" s="1"/>
  <c r="Q25"/>
  <c r="U25" s="1"/>
  <c r="Q19"/>
  <c r="U19" s="1"/>
  <c r="Q34"/>
  <c r="U34" s="1"/>
  <c r="Q30"/>
  <c r="U30" s="1"/>
  <c r="U67"/>
  <c r="Q26"/>
  <c r="U26" s="1"/>
  <c r="Q8"/>
  <c r="U8" s="1"/>
  <c r="Q36"/>
  <c r="U36" s="1"/>
  <c r="Q24"/>
  <c r="U24" s="1"/>
  <c r="Q17"/>
  <c r="U17" s="1"/>
  <c r="Q21"/>
  <c r="U21" s="1"/>
  <c r="Q18"/>
  <c r="U18" s="1"/>
  <c r="U99"/>
  <c r="U143"/>
  <c r="U63"/>
  <c r="U85"/>
  <c r="U142"/>
  <c r="U61"/>
  <c r="U57"/>
  <c r="U97"/>
  <c r="U145"/>
  <c r="Q13"/>
  <c r="U13" s="1"/>
  <c r="U159"/>
  <c r="Q11"/>
  <c r="U11" s="1"/>
  <c r="U109"/>
  <c r="U75"/>
  <c r="U90"/>
  <c r="U64"/>
  <c r="U55"/>
  <c r="U107"/>
  <c r="U139"/>
  <c r="U100"/>
  <c r="U93"/>
  <c r="U71"/>
  <c r="Q9"/>
  <c r="U9" s="1"/>
  <c r="U79"/>
  <c r="U81"/>
  <c r="U150"/>
  <c r="U62"/>
  <c r="U122"/>
  <c r="U118"/>
  <c r="Q15"/>
  <c r="U15" s="1"/>
  <c r="Q31"/>
  <c r="U31" s="1"/>
  <c r="U53"/>
  <c r="U58"/>
  <c r="U149"/>
  <c r="U54"/>
  <c r="U115"/>
  <c r="U68"/>
  <c r="U76"/>
  <c r="U91"/>
  <c r="U120"/>
  <c r="U102"/>
  <c r="U78"/>
  <c r="U72"/>
  <c r="U89"/>
  <c r="U56"/>
  <c r="U152"/>
  <c r="Q33"/>
  <c r="U33" s="1"/>
  <c r="Q27"/>
  <c r="U27" s="1"/>
  <c r="Q35"/>
  <c r="U156"/>
  <c r="U42"/>
  <c r="U51"/>
  <c r="U49"/>
  <c r="U50"/>
  <c r="U48"/>
  <c r="U44"/>
  <c r="U40"/>
  <c r="U46"/>
  <c r="U45"/>
  <c r="U41"/>
  <c r="U43"/>
  <c r="U39"/>
  <c r="U22"/>
  <c r="U10" l="1"/>
  <c r="R10"/>
  <c r="S16"/>
  <c r="T16" s="1"/>
  <c r="U16"/>
  <c r="R7"/>
  <c r="T10"/>
  <c r="S28"/>
  <c r="T28" s="1"/>
  <c r="T22"/>
  <c r="T37"/>
  <c r="T38"/>
  <c r="S7"/>
  <c r="R33"/>
  <c r="S33"/>
  <c r="S31"/>
  <c r="R31"/>
  <c r="S11"/>
  <c r="R11"/>
  <c r="R18"/>
  <c r="S18"/>
  <c r="R36"/>
  <c r="S36"/>
  <c r="R30"/>
  <c r="S30"/>
  <c r="S23"/>
  <c r="R23"/>
  <c r="R20"/>
  <c r="S20"/>
  <c r="S27"/>
  <c r="R27"/>
  <c r="R24"/>
  <c r="S24"/>
  <c r="R25"/>
  <c r="S25"/>
  <c r="R32"/>
  <c r="S32"/>
  <c r="S35"/>
  <c r="R35"/>
  <c r="S15"/>
  <c r="R15"/>
  <c r="R13"/>
  <c r="S13"/>
  <c r="R17"/>
  <c r="S17"/>
  <c r="R26"/>
  <c r="S26"/>
  <c r="S19"/>
  <c r="R19"/>
  <c r="R14"/>
  <c r="S14"/>
  <c r="R9"/>
  <c r="S9"/>
  <c r="R21"/>
  <c r="S21"/>
  <c r="R8"/>
  <c r="S8"/>
  <c r="R34"/>
  <c r="S34"/>
  <c r="R29"/>
  <c r="S29"/>
  <c r="R12"/>
  <c r="S12"/>
  <c r="U35"/>
  <c r="U7"/>
  <c r="T7" l="1"/>
  <c r="T36"/>
  <c r="T24"/>
  <c r="T25"/>
  <c r="T27"/>
  <c r="T11"/>
  <c r="T31"/>
  <c r="T14"/>
  <c r="T26"/>
  <c r="T13"/>
  <c r="T21"/>
  <c r="T17"/>
  <c r="T12"/>
  <c r="T30"/>
  <c r="T23"/>
  <c r="T32"/>
  <c r="T33"/>
  <c r="T34"/>
  <c r="T19"/>
  <c r="T35"/>
  <c r="T20"/>
  <c r="T29"/>
  <c r="T8"/>
  <c r="T9"/>
  <c r="T15"/>
  <c r="T18"/>
</calcChain>
</file>

<file path=xl/sharedStrings.xml><?xml version="1.0" encoding="utf-8"?>
<sst xmlns="http://schemas.openxmlformats.org/spreadsheetml/2006/main" count="5349" uniqueCount="1725">
  <si>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</si>
  <si>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</si>
  <si>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</si>
  <si>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</si>
  <si>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</si>
  <si>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</si>
  <si>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</si>
  <si>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</si>
  <si>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</si>
  <si>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</si>
  <si>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</si>
  <si>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</si>
  <si>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</si>
  <si>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</si>
  <si>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</si>
  <si>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</si>
  <si>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</si>
  <si>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</si>
  <si>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</si>
  <si>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</si>
  <si>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</si>
  <si>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</si>
  <si>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</si>
  <si>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</si>
  <si>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</si>
  <si>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</si>
  <si>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</si>
  <si>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</si>
  <si>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</si>
  <si>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</si>
  <si>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</si>
  <si>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</si>
  <si>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</si>
  <si>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</si>
  <si>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</si>
  <si>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</si>
  <si>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</si>
  <si>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</si>
  <si>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</si>
  <si>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</si>
  <si>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</si>
  <si>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</si>
  <si>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</si>
  <si>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</si>
  <si>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</si>
  <si>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</si>
  <si>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</si>
  <si>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</si>
  <si>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</si>
  <si>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</si>
  <si>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</si>
  <si>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</si>
  <si>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</si>
  <si>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</si>
  <si>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</si>
  <si>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</si>
  <si>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</si>
  <si>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</si>
  <si>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</si>
  <si>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</si>
  <si>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</si>
  <si>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</si>
  <si>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</si>
  <si>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</si>
  <si>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</si>
  <si>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</si>
  <si>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</si>
  <si>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</si>
  <si>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</si>
  <si>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</si>
  <si>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</si>
  <si>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</si>
  <si>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</si>
  <si>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</si>
  <si>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</si>
  <si>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</si>
  <si>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</si>
  <si>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</si>
  <si>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</si>
  <si>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</si>
  <si>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</si>
  <si>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</si>
  <si>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</si>
  <si>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</si>
  <si>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</si>
  <si>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</si>
  <si>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</si>
  <si>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</si>
  <si>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</si>
  <si>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</si>
  <si>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</si>
  <si>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</si>
  <si>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</si>
  <si>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</si>
  <si>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</si>
  <si>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</si>
  <si>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</si>
  <si>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</si>
  <si>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</si>
  <si>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</si>
  <si>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</si>
  <si>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</si>
  <si>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</si>
  <si>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</si>
  <si>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</si>
  <si>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</si>
  <si>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</si>
  <si>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</si>
  <si>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</si>
  <si>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</si>
  <si>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</si>
  <si>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</si>
  <si>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</si>
  <si>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</si>
  <si>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</si>
  <si>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</si>
  <si>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</si>
  <si>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</si>
  <si>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</si>
  <si>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</si>
  <si>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</si>
  <si>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</si>
  <si>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</si>
  <si>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</si>
  <si>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</si>
  <si>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</si>
  <si>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</si>
  <si>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</si>
  <si>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</si>
  <si>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</si>
  <si>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</si>
  <si>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</si>
  <si>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</si>
  <si>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</si>
  <si>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</si>
  <si>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</si>
  <si>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</si>
  <si>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</si>
  <si>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</si>
  <si>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</si>
  <si>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</si>
  <si>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</si>
  <si>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</si>
  <si>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</si>
  <si>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</si>
  <si>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</si>
  <si>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</si>
  <si>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</si>
  <si>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</si>
  <si>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</si>
  <si>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</si>
  <si>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</si>
  <si>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</si>
  <si>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</si>
  <si>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</si>
  <si>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</si>
  <si>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</si>
  <si>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</si>
  <si>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</si>
  <si>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</si>
  <si>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</si>
  <si>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</si>
  <si>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</si>
  <si>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</si>
  <si>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</si>
  <si>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</si>
  <si>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</si>
  <si>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</si>
  <si>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</si>
  <si>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</si>
  <si>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</si>
  <si>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</si>
  <si>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</si>
  <si>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</si>
  <si>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</si>
  <si>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</si>
  <si>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</si>
  <si>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</si>
  <si>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</si>
  <si>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</si>
  <si>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</si>
  <si>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</si>
  <si>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</si>
  <si>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</si>
  <si>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</si>
  <si>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</si>
  <si>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</si>
  <si>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</si>
  <si>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</si>
  <si>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</si>
  <si>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</si>
  <si>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</si>
  <si>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</si>
  <si>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</si>
  <si>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</si>
  <si>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</si>
  <si>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</si>
  <si>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</si>
  <si>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</si>
  <si>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</si>
  <si>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</si>
  <si>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</si>
  <si>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</si>
  <si>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</si>
  <si>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</si>
  <si>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</si>
  <si>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</si>
  <si>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</si>
  <si>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</si>
  <si>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</si>
  <si>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</si>
  <si>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</si>
  <si>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</si>
  <si>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</si>
  <si>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</si>
  <si>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</si>
  <si>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</si>
  <si>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</si>
  <si>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</si>
  <si>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</si>
  <si>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</si>
  <si>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</si>
  <si>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</si>
  <si>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</si>
  <si>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</si>
  <si>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</si>
  <si>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</si>
  <si>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</si>
  <si>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</si>
  <si>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</si>
  <si>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</si>
  <si>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</si>
  <si>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</si>
  <si>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</si>
  <si>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</si>
  <si>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</si>
  <si>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</si>
  <si>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</si>
  <si>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</si>
  <si>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</si>
  <si>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</si>
  <si>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</si>
  <si>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</si>
  <si>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</si>
  <si>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</si>
  <si>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</si>
  <si>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</si>
  <si>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</si>
  <si>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</si>
  <si>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</si>
  <si>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</si>
  <si>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</si>
  <si>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</si>
  <si>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</si>
  <si>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</si>
  <si>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</si>
  <si>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</si>
  <si>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</si>
  <si>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</si>
  <si>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</si>
  <si>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</si>
  <si>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</si>
  <si>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</si>
  <si>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</si>
  <si>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</si>
  <si>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</si>
  <si>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</si>
  <si>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</si>
  <si>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</si>
  <si>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</si>
  <si>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</si>
  <si>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</si>
  <si>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</si>
  <si>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</si>
  <si>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</si>
  <si>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</si>
  <si>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</si>
  <si>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</si>
  <si>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</si>
  <si>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</si>
  <si>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</si>
  <si>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</si>
  <si>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</si>
  <si>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</si>
  <si>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</si>
  <si>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</si>
  <si>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</si>
  <si>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</si>
  <si>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</si>
  <si>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</si>
  <si>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</si>
  <si>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</si>
  <si>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</si>
  <si>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</si>
  <si>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</si>
  <si>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</si>
  <si>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</si>
  <si>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</si>
  <si>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</si>
  <si>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</si>
  <si>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</si>
  <si>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</si>
  <si>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</si>
  <si>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</si>
  <si>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</si>
  <si>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</si>
  <si>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</si>
  <si>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</si>
  <si>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</si>
  <si>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</si>
  <si>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</si>
  <si>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</si>
  <si>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</si>
  <si>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</si>
  <si>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</si>
  <si>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</si>
  <si>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</si>
  <si>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</si>
  <si>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</si>
  <si>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</si>
  <si>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</si>
  <si>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</si>
  <si>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</si>
  <si>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</si>
  <si>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</si>
  <si>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</si>
  <si>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</si>
  <si>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</si>
  <si>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</si>
  <si>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</si>
  <si>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</si>
  <si>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</si>
  <si>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</si>
  <si>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</si>
  <si>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</si>
  <si>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</si>
  <si>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</si>
  <si>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</si>
  <si>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</si>
  <si>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</si>
  <si>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</si>
  <si>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</si>
  <si>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</si>
  <si>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</si>
  <si>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</si>
  <si>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</si>
  <si>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</si>
  <si>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</si>
  <si>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</si>
  <si>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</si>
  <si>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</si>
  <si>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</si>
  <si>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</si>
  <si>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</si>
  <si>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</si>
  <si>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</si>
  <si>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</si>
  <si>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</si>
  <si>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</si>
  <si>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</si>
  <si>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</si>
  <si>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</si>
  <si>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</si>
  <si>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</si>
  <si>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</si>
  <si>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</si>
  <si>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</si>
  <si>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</si>
  <si>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</si>
  <si>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</si>
  <si>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</si>
  <si>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</si>
  <si>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</si>
  <si>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</si>
  <si>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</si>
  <si>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</si>
  <si>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</si>
  <si>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</si>
  <si>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</si>
  <si>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</si>
  <si>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</si>
  <si>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</si>
  <si>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</si>
  <si>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</si>
  <si>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</si>
  <si>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</si>
  <si>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</si>
  <si>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</si>
  <si>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</si>
  <si>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</si>
  <si>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</si>
  <si>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</si>
  <si>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</si>
  <si>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</si>
  <si>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</si>
  <si>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</si>
  <si>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</si>
  <si>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</si>
  <si>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</si>
  <si>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</si>
  <si>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</si>
  <si>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</si>
  <si>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</si>
  <si>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</si>
  <si>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</si>
  <si>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</si>
  <si>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</si>
  <si>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</si>
  <si>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</si>
  <si>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</si>
  <si>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</si>
  <si>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</si>
  <si>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</si>
  <si>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</si>
  <si>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</si>
  <si>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</si>
  <si>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</si>
  <si>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</si>
  <si>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</si>
  <si>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</si>
  <si>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</si>
  <si>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</si>
  <si>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</si>
  <si>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</si>
  <si>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</si>
  <si>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</si>
  <si>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</si>
  <si>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</si>
  <si>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</si>
  <si>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</si>
  <si>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</si>
  <si>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</si>
  <si>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</si>
  <si>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</si>
  <si>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</si>
  <si>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</si>
  <si>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</si>
  <si>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</si>
  <si>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</si>
  <si>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</si>
  <si>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</si>
  <si>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</si>
  <si>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</si>
  <si>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</si>
  <si>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</si>
  <si>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</si>
  <si>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</si>
  <si>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</si>
  <si>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</si>
  <si>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</si>
  <si>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</si>
  <si>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</si>
  <si>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</si>
  <si>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</si>
  <si>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</si>
  <si>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</si>
  <si>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</si>
  <si>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</si>
  <si>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</si>
  <si>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</si>
  <si>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</si>
  <si>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</si>
  <si>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</si>
  <si>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</si>
  <si>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</si>
  <si>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</si>
  <si>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</si>
  <si>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</si>
  <si>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</si>
  <si>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</si>
  <si>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</si>
  <si>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</si>
  <si>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</si>
  <si>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</si>
  <si>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</si>
  <si>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</si>
  <si>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</si>
  <si>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</si>
  <si>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</si>
  <si>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</si>
  <si>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</si>
  <si>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</si>
  <si>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</si>
  <si>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</si>
  <si>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</si>
  <si>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</si>
  <si>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</si>
  <si>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</si>
  <si>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</si>
  <si>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</si>
  <si>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</si>
  <si>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</si>
  <si>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</si>
  <si>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</si>
  <si>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</si>
  <si>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</si>
  <si>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</si>
  <si>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</si>
  <si>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</si>
  <si>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</si>
  <si>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</si>
  <si>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</si>
  <si>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</si>
  <si>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</si>
  <si>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</si>
  <si>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</si>
  <si>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</si>
  <si>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</si>
  <si>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</si>
  <si>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</si>
  <si>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</si>
  <si>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</si>
  <si>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</si>
  <si>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</si>
  <si>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</si>
  <si>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</si>
  <si>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</si>
  <si>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</si>
  <si>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</si>
  <si>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</si>
  <si>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</si>
  <si>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</si>
  <si>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</si>
  <si>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</si>
  <si>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</si>
  <si>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</si>
  <si>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</si>
  <si>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</si>
  <si>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</si>
  <si>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</si>
  <si>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</si>
  <si>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</si>
  <si>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</si>
  <si>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</si>
  <si>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</si>
  <si>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</si>
  <si>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</si>
  <si>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</si>
  <si>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</si>
  <si>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</si>
  <si>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</si>
  <si>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</si>
  <si>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</si>
  <si>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</si>
  <si>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</si>
  <si>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</si>
  <si>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</si>
  <si>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</si>
  <si>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</si>
  <si>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</si>
  <si>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</si>
  <si>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</si>
  <si>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</si>
  <si>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</si>
  <si>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</si>
  <si>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</si>
  <si>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</si>
  <si>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</si>
  <si>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</si>
  <si>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</si>
  <si>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</si>
  <si>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</si>
  <si>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</si>
  <si>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</si>
  <si>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</si>
  <si>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</si>
  <si>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</si>
  <si>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</si>
  <si>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</si>
  <si>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</si>
  <si>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</si>
  <si>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</si>
  <si>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</si>
  <si>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</si>
  <si>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</si>
  <si>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</si>
  <si>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</si>
  <si>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</si>
  <si>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</si>
  <si>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</si>
  <si>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</si>
  <si>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</si>
  <si>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</si>
  <si>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</si>
  <si>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</si>
  <si>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</si>
  <si>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</si>
  <si>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</si>
  <si>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</si>
  <si>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</si>
  <si>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</si>
  <si>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</si>
  <si>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</si>
  <si>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</si>
  <si>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</si>
  <si>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</si>
  <si>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</si>
  <si>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</si>
  <si>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</si>
  <si>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</si>
  <si>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</si>
  <si>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</si>
  <si>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</si>
  <si>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</si>
  <si>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</si>
  <si>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</si>
  <si>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</si>
  <si>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</si>
  <si>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</si>
  <si>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</si>
  <si>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</si>
  <si>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</si>
  <si>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</si>
  <si>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</si>
  <si>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</si>
  <si>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</si>
  <si>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</si>
  <si>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</si>
  <si>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</si>
  <si>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</si>
  <si>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</si>
  <si>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</si>
  <si>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</si>
  <si>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</si>
  <si>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</si>
  <si>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</si>
  <si>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</si>
  <si>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</si>
  <si>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</si>
  <si>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</si>
  <si>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</si>
  <si>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</si>
  <si>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</si>
  <si>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</si>
  <si>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</si>
  <si>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</si>
  <si>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</si>
  <si>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</si>
  <si>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</si>
  <si>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</si>
  <si>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</si>
  <si>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</si>
  <si>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</si>
  <si>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</si>
  <si>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</si>
  <si>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</si>
  <si>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</si>
  <si>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</si>
  <si>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</si>
  <si>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</si>
  <si>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</si>
  <si>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</si>
  <si>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</si>
  <si>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</si>
  <si>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</si>
  <si>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</si>
  <si>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</si>
  <si>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</si>
  <si>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</si>
  <si>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</si>
  <si>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</si>
  <si>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</si>
  <si>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</si>
  <si>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</si>
  <si>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</si>
  <si>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</si>
  <si>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</si>
  <si>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</si>
  <si>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</si>
  <si>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</si>
  <si>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</si>
  <si>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</si>
  <si>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</si>
  <si>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</si>
  <si>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</si>
  <si>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</si>
  <si>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</si>
  <si>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</si>
  <si>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</si>
  <si>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</si>
  <si>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</si>
  <si>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</si>
  <si>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</si>
  <si>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</si>
  <si>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</si>
  <si>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</si>
  <si>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</si>
  <si>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</si>
  <si>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</si>
  <si>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</si>
  <si>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</si>
  <si>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</si>
  <si>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</si>
  <si>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</si>
  <si>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</si>
  <si>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</si>
  <si>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</si>
  <si>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</si>
  <si>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</si>
  <si>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</si>
  <si>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</si>
  <si>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</si>
  <si>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</si>
  <si>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</si>
  <si>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</si>
  <si>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</si>
  <si>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</si>
  <si>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</si>
  <si>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</si>
  <si>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</si>
  <si>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</si>
  <si>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</si>
  <si>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</si>
  <si>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</si>
  <si>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</si>
  <si>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</si>
  <si>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</si>
  <si>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</si>
  <si>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</si>
  <si>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</si>
  <si>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</si>
  <si>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</si>
  <si>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</si>
  <si>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</si>
  <si>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</si>
  <si>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</si>
  <si>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</si>
  <si>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</si>
  <si>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</si>
  <si>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</si>
  <si>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</si>
  <si>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</si>
  <si>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</si>
  <si>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</si>
  <si>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</si>
  <si>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</si>
  <si>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</si>
  <si>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</si>
  <si>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</si>
  <si>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</si>
  <si>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</si>
  <si>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</si>
  <si>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</si>
  <si>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</si>
  <si>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</si>
  <si>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</si>
  <si>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</si>
  <si>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</si>
  <si>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</si>
  <si>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</si>
  <si>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</si>
  <si>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</si>
  <si>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</si>
  <si>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</si>
  <si>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</si>
  <si>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</si>
  <si>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</si>
  <si>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</si>
  <si>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</si>
  <si>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</si>
  <si>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</si>
  <si>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</si>
  <si>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</si>
  <si>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</si>
  <si>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</si>
  <si>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</si>
  <si>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</si>
  <si>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</si>
  <si>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</si>
  <si>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</si>
  <si>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</si>
  <si>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</si>
  <si>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</si>
  <si>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</si>
  <si>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</si>
  <si>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</si>
  <si>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</si>
  <si>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</si>
  <si>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</si>
  <si>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</si>
  <si>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</si>
  <si>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</si>
  <si>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</si>
  <si>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</si>
  <si>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</si>
  <si>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</si>
  <si>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</si>
  <si>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</si>
  <si>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</si>
  <si>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</si>
  <si>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</si>
  <si>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</si>
  <si>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</si>
  <si>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</si>
  <si>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</si>
  <si>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</si>
  <si>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</si>
  <si>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</si>
  <si>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</si>
  <si>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</si>
  <si>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</si>
  <si>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</si>
  <si>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</si>
  <si>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</si>
  <si>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</si>
  <si>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</si>
  <si>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</si>
  <si>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</si>
  <si>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</si>
  <si>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</si>
  <si>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</si>
  <si>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</si>
  <si>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</si>
  <si>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</si>
  <si>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</si>
  <si>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</si>
  <si>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</si>
  <si>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</si>
  <si>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</si>
  <si>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</si>
  <si>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</si>
  <si>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</si>
  <si>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</si>
  <si>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</si>
  <si>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</si>
  <si>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</si>
  <si>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</si>
  <si>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</si>
  <si>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</si>
  <si>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</si>
  <si>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</si>
  <si>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</si>
  <si>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</si>
  <si>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</si>
  <si>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</si>
  <si>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</si>
  <si>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</si>
  <si>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</si>
  <si>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</si>
  <si>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</si>
  <si>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</si>
  <si>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</si>
  <si>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</si>
  <si>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</si>
  <si>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</si>
  <si>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</si>
  <si>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</si>
  <si>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</si>
  <si>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</si>
  <si>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</si>
  <si>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</si>
  <si>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</si>
  <si>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</si>
  <si>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</si>
  <si>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</si>
  <si>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</si>
  <si>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</si>
  <si>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</si>
  <si>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</si>
  <si>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</si>
  <si>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</si>
  <si>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</si>
  <si>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</si>
  <si>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</si>
  <si>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</si>
  <si>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</si>
  <si>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</si>
  <si>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</si>
  <si>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</si>
  <si>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</si>
  <si>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</si>
  <si>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</si>
  <si>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</si>
  <si>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</si>
  <si>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</si>
  <si>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</si>
  <si>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</si>
  <si>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</si>
  <si>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</si>
  <si>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</si>
  <si>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</si>
  <si>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</si>
  <si>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</si>
  <si>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</si>
  <si>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</si>
  <si>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</si>
  <si>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</si>
  <si>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</si>
  <si>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</si>
  <si>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</si>
  <si>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</si>
  <si>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</si>
  <si>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</si>
  <si>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</si>
  <si>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</si>
  <si>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</si>
  <si>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</si>
  <si>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</si>
  <si>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</si>
  <si>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</si>
  <si>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</si>
  <si>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</si>
  <si>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</si>
  <si>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</si>
  <si>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</si>
  <si>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</si>
  <si>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</si>
  <si>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</si>
  <si>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</si>
  <si>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</si>
  <si>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</si>
  <si>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</si>
  <si>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</si>
  <si>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</si>
  <si>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</si>
  <si>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</si>
  <si>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</si>
  <si>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</si>
  <si>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</si>
  <si>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</si>
  <si>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</si>
  <si>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</si>
  <si>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</si>
  <si>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</si>
  <si>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</si>
  <si>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</si>
  <si>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</si>
  <si>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</si>
  <si>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</si>
  <si>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</si>
  <si>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</si>
  <si>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</si>
  <si>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</si>
  <si>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</si>
  <si>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</si>
  <si>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</si>
  <si>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</si>
  <si>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</si>
  <si>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</si>
  <si>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</si>
  <si>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</si>
  <si>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</si>
  <si>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</si>
  <si>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</si>
  <si>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</si>
  <si>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</si>
  <si>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</si>
  <si>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</si>
  <si>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</si>
  <si>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</si>
  <si>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</si>
  <si>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</si>
  <si>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</si>
  <si>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</si>
  <si>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</si>
  <si>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</si>
  <si>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</si>
  <si>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</si>
  <si>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</si>
  <si>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</si>
  <si>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</si>
  <si>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</si>
  <si>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</si>
  <si>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</si>
  <si>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</si>
  <si>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</si>
  <si>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</si>
  <si>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</si>
  <si>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</si>
  <si>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</si>
  <si>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</si>
  <si>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</si>
  <si>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</si>
  <si>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</si>
  <si>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</si>
  <si>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</si>
  <si>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</si>
  <si>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</si>
  <si>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</si>
  <si>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</si>
  <si>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</si>
  <si>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</si>
  <si>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</si>
  <si>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</si>
  <si>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</si>
  <si>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</si>
  <si>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</si>
  <si>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</si>
  <si>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</si>
  <si>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</si>
  <si>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</si>
  <si>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</si>
  <si>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</si>
  <si>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</si>
  <si>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</si>
  <si>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</si>
  <si>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</si>
  <si>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</si>
  <si>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</si>
  <si>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</si>
  <si>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</si>
  <si>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</si>
  <si>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</si>
  <si>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</si>
  <si>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</si>
  <si>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</si>
  <si>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</si>
  <si>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</si>
  <si>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</si>
  <si>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</si>
  <si>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</si>
  <si>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</si>
  <si>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</si>
  <si>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</si>
  <si>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</si>
  <si>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</si>
  <si>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</si>
  <si>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</si>
  <si>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</si>
  <si>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</si>
  <si>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</si>
  <si>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</si>
  <si>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</si>
  <si>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</si>
  <si>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</si>
  <si>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</si>
  <si>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</si>
  <si>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</si>
  <si>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</si>
  <si>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</si>
  <si>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</si>
  <si>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</si>
  <si>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</si>
  <si>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</si>
  <si>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</si>
  <si>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</si>
  <si>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</si>
  <si>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</si>
  <si>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</si>
  <si>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</si>
  <si>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</si>
  <si>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</si>
  <si>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</si>
  <si>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</si>
  <si>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</si>
  <si>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</si>
  <si>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</si>
  <si>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</si>
  <si>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</si>
  <si>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</si>
  <si>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</si>
  <si>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</si>
  <si>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</si>
  <si>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</si>
  <si>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</si>
  <si>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</si>
  <si>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</si>
  <si>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</si>
  <si>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</si>
  <si>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</si>
  <si>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</si>
  <si>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</si>
  <si>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</si>
  <si>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</si>
  <si>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</si>
  <si>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</si>
  <si>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</si>
  <si>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</si>
  <si>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</si>
  <si>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</si>
  <si>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</si>
  <si>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</si>
  <si>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</si>
  <si>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</si>
  <si>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</si>
  <si>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</si>
  <si>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</si>
  <si>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</si>
  <si>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</si>
  <si>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</si>
  <si>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</si>
  <si>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</si>
  <si>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</si>
  <si>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</si>
  <si>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</si>
  <si>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</si>
  <si>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</si>
  <si>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</si>
  <si>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</si>
  <si>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</si>
  <si>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</si>
  <si>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</si>
  <si>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</si>
  <si>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</si>
  <si>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</si>
  <si>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</si>
  <si>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</si>
  <si>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</si>
  <si>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</si>
  <si>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</si>
  <si>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</si>
  <si>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</si>
  <si>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</si>
  <si>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</si>
  <si>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</si>
  <si>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</si>
  <si>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</si>
  <si>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</si>
  <si>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</si>
  <si>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</si>
  <si>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</si>
  <si>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</si>
  <si>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</si>
  <si>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</si>
  <si>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</si>
  <si>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</si>
  <si>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</si>
  <si>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</si>
  <si>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</si>
  <si>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</si>
  <si>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</si>
  <si>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</si>
  <si>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</si>
  <si>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</si>
  <si>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</si>
  <si>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</si>
  <si>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</si>
  <si>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</si>
  <si>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</si>
  <si>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</si>
  <si>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</si>
  <si>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</si>
  <si>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</si>
  <si>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</si>
  <si>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</si>
  <si>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</si>
  <si>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</si>
  <si>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</si>
  <si>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</si>
  <si>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</si>
  <si>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</si>
  <si>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</si>
  <si>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</si>
  <si>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</si>
  <si>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</si>
  <si>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</si>
  <si>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</si>
  <si>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</si>
  <si>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</si>
  <si>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</si>
  <si>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</si>
  <si>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</si>
  <si>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</si>
  <si>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</si>
  <si>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</si>
  <si>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</si>
  <si>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</si>
  <si>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</si>
  <si>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</si>
  <si>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</si>
  <si>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</si>
  <si>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</si>
  <si>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</si>
  <si>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</si>
  <si>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</si>
  <si>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</si>
  <si>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</si>
  <si>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</si>
  <si>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</si>
  <si>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</si>
  <si>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</si>
  <si>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</si>
  <si>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</si>
  <si>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</si>
  <si>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</si>
  <si>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</si>
  <si>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</si>
  <si>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</si>
  <si>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</si>
  <si>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</si>
  <si>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</si>
  <si>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</si>
  <si>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</si>
  <si>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</si>
  <si>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</si>
  <si>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</si>
  <si>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</si>
  <si>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</si>
  <si>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</si>
  <si>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</si>
  <si>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</si>
  <si>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</si>
  <si>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</si>
  <si>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</si>
  <si>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</si>
  <si>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</si>
  <si>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</si>
  <si>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</si>
  <si>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</si>
  <si>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</si>
  <si>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</si>
  <si>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</si>
  <si>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</si>
  <si>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</si>
  <si>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</si>
  <si>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</si>
  <si>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</si>
  <si>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</si>
  <si>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</si>
  <si>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</si>
  <si>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</si>
  <si>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</si>
  <si>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</si>
  <si>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</si>
  <si>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</si>
  <si>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</si>
  <si>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</si>
  <si>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</si>
  <si>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</si>
  <si>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</si>
  <si>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</si>
  <si>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</si>
  <si>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</si>
  <si>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</si>
  <si>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</si>
  <si>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</si>
  <si>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</si>
  <si>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</si>
  <si>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</si>
  <si>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</si>
  <si>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</si>
  <si>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</si>
  <si>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</si>
  <si>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</si>
  <si>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</si>
  <si>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</si>
  <si>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</si>
  <si>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</si>
  <si>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</si>
  <si>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</si>
  <si>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</si>
  <si>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</si>
  <si>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</si>
  <si>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</si>
  <si>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</si>
  <si>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</si>
  <si>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</si>
  <si>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</si>
  <si>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</si>
  <si>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</si>
  <si>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</si>
  <si>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</si>
  <si>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</si>
  <si>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</si>
  <si>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</si>
  <si>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</si>
  <si>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</si>
  <si>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</si>
  <si>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</si>
  <si>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</si>
  <si>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</si>
  <si>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</si>
  <si>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</si>
  <si>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</si>
  <si>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</si>
  <si>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</si>
  <si>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</si>
  <si>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</si>
  <si>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</si>
  <si>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</si>
  <si>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</si>
  <si>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</si>
  <si>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</si>
  <si>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</si>
  <si>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</si>
  <si>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</si>
  <si>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</si>
  <si>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</si>
  <si>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</si>
  <si>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</si>
  <si>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</si>
  <si>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</si>
  <si>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</si>
  <si>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</si>
  <si>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</si>
  <si>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</si>
  <si>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</si>
  <si>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</si>
  <si>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</si>
  <si>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</si>
  <si>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</si>
  <si>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</si>
  <si>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</si>
  <si>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</si>
  <si>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</si>
  <si>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</si>
  <si>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</si>
  <si>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</si>
  <si>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</si>
  <si>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</si>
  <si>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</si>
  <si>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</si>
  <si>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</si>
  <si>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</si>
  <si>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</si>
  <si>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</si>
  <si>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</si>
  <si>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</si>
  <si>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</si>
  <si>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</si>
  <si>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</si>
  <si>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</si>
  <si>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</si>
  <si>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</si>
  <si>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</si>
  <si>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</si>
  <si>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</si>
  <si>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</si>
  <si>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</si>
  <si>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</si>
  <si>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</si>
  <si>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</si>
  <si>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</si>
  <si>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</si>
  <si>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</si>
  <si>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</si>
  <si>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</si>
  <si>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</si>
  <si>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</si>
  <si>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</si>
  <si>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</si>
  <si>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</si>
  <si>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</si>
  <si>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</si>
  <si>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</si>
  <si>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</si>
  <si>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</si>
  <si>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</si>
  <si>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</si>
  <si>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</si>
  <si>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</si>
  <si>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</si>
  <si>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</si>
  <si>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</si>
  <si>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</si>
  <si>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</si>
  <si>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</si>
  <si>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</si>
  <si>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</si>
  <si>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</si>
  <si>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</si>
  <si>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</si>
  <si>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</si>
  <si>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</si>
  <si>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</si>
  <si>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</si>
  <si>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</si>
  <si>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</si>
  <si>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</si>
  <si>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</si>
  <si>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</si>
  <si>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</si>
  <si>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</si>
  <si>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</si>
  <si>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</si>
  <si>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</si>
  <si>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</si>
  <si>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</si>
  <si>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</si>
  <si>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</si>
  <si>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</si>
  <si>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</si>
  <si>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</si>
  <si>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</si>
  <si>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</si>
  <si>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</si>
  <si>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</si>
  <si>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</si>
  <si>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</si>
  <si>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</si>
  <si>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</si>
  <si>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</si>
  <si>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</si>
  <si>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</si>
  <si>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</si>
  <si>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</si>
  <si>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</si>
  <si>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</si>
  <si>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</si>
  <si>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</si>
  <si>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</si>
  <si>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</si>
  <si>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</si>
  <si>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</si>
  <si>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</si>
  <si>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</si>
  <si>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</si>
  <si>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</si>
  <si>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</si>
  <si>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</si>
  <si>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</si>
  <si>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</si>
  <si>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</si>
  <si>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</si>
  <si>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</si>
  <si>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</si>
  <si>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</si>
  <si>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</si>
  <si>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</si>
  <si>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</si>
  <si>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</si>
  <si>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</si>
  <si>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</si>
  <si>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</si>
  <si>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</si>
  <si>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</si>
  <si>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</si>
  <si>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</si>
  <si>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</si>
  <si>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</si>
  <si>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</si>
  <si>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</si>
  <si>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</si>
  <si>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</si>
  <si>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</si>
  <si>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</si>
  <si>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</si>
  <si>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</si>
  <si>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</si>
  <si>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</si>
  <si>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</si>
  <si>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</si>
  <si>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</si>
  <si>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</si>
  <si>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</si>
  <si>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</si>
  <si>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</si>
  <si>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</si>
  <si>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</si>
  <si>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</si>
  <si>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</si>
  <si>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</si>
  <si>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</si>
  <si>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</si>
  <si>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</si>
  <si>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</si>
  <si>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</si>
  <si>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</si>
  <si>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</si>
  <si>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</si>
  <si>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</si>
  <si>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</si>
  <si>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</si>
  <si>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</si>
  <si>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</si>
  <si>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</si>
  <si>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</si>
  <si>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</si>
  <si>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</si>
  <si>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</si>
  <si>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</si>
  <si>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</si>
  <si>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</si>
  <si>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</si>
  <si>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</si>
  <si>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</si>
  <si>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</si>
  <si>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</si>
  <si>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</si>
  <si>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</si>
  <si>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</si>
  <si>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</si>
  <si>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</si>
  <si>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</si>
  <si>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</si>
  <si>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</si>
  <si>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</si>
  <si>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</si>
  <si>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</si>
  <si>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</si>
  <si>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</si>
  <si>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</si>
  <si>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</si>
  <si>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</si>
  <si>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</si>
  <si>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</si>
  <si>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</si>
  <si>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</si>
  <si>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</si>
  <si>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</si>
  <si>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</si>
  <si>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</si>
  <si>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</si>
  <si>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</si>
  <si>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</si>
  <si>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</si>
  <si>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</si>
  <si>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</si>
  <si>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</si>
  <si>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</si>
  <si>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</si>
  <si>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</si>
  <si>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</si>
  <si>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</si>
  <si>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</si>
  <si>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</si>
  <si>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</si>
  <si>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</si>
  <si>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</si>
  <si>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</si>
  <si>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</si>
  <si>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</si>
  <si>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</si>
  <si>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</si>
  <si>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</si>
  <si>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</si>
  <si>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</si>
  <si>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</si>
  <si>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</si>
  <si>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</si>
  <si>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</si>
  <si>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</si>
  <si>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</si>
  <si>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</si>
  <si>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</si>
  <si>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</si>
  <si>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</si>
  <si>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</si>
  <si>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</si>
  <si>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</si>
  <si>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</si>
  <si>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</si>
  <si>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</si>
  <si>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</si>
  <si>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</si>
  <si>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</si>
  <si>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</si>
  <si>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</si>
  <si>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</si>
  <si>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</si>
  <si>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</si>
  <si>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</si>
  <si>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</si>
  <si>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</si>
  <si>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</si>
  <si>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</si>
  <si>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</si>
  <si>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</si>
  <si>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</si>
  <si>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</si>
  <si>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</si>
  <si>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</si>
  <si>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</si>
  <si>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</si>
  <si>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</si>
  <si>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</si>
  <si>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</si>
  <si>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</si>
  <si>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</si>
  <si>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</si>
  <si>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</si>
  <si>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</si>
  <si>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</si>
  <si>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</si>
  <si>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</si>
  <si>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</si>
  <si>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</si>
  <si>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</si>
  <si>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</si>
  <si>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</si>
  <si>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</si>
  <si>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</si>
  <si>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</si>
  <si>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</si>
  <si>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</si>
  <si>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</si>
  <si>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</si>
  <si>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</si>
  <si>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</si>
  <si>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</si>
  <si>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</si>
  <si>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</si>
  <si>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</si>
  <si>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</si>
  <si>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</si>
  <si>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</si>
  <si>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</si>
  <si>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</si>
  <si>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</si>
  <si>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</si>
  <si>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</si>
  <si>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</si>
  <si>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</si>
  <si>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</si>
  <si>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</si>
  <si>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</si>
  <si>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</si>
  <si>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</si>
  <si>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</si>
  <si>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</si>
  <si>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</si>
  <si>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</si>
  <si>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</si>
  <si>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</si>
  <si>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</si>
  <si>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</si>
  <si>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</si>
  <si>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</si>
  <si>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</si>
  <si>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</si>
  <si>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</si>
  <si>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</si>
  <si>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</si>
  <si>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</si>
  <si>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</si>
  <si>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</si>
  <si>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</si>
  <si>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</si>
  <si>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</si>
  <si>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</si>
  <si>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</si>
  <si>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</si>
  <si>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</si>
  <si>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</si>
  <si>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</si>
  <si>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</si>
  <si>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</si>
  <si>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</si>
  <si>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</si>
  <si>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</si>
  <si>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</si>
  <si>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</si>
  <si>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</si>
  <si>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</si>
  <si>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</si>
  <si>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</si>
  <si>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</si>
  <si>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</si>
  <si>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</si>
  <si>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</si>
  <si>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</si>
  <si>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</si>
  <si>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</si>
  <si>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</si>
  <si>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</si>
  <si>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</si>
  <si>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</si>
  <si>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</si>
  <si>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</si>
  <si>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</si>
  <si>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</si>
  <si>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</si>
  <si>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</si>
  <si>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>B</t>
  </si>
  <si>
    <t>C</t>
  </si>
  <si>
    <t>D</t>
  </si>
  <si>
    <t>E</t>
  </si>
  <si>
    <t>G</t>
  </si>
  <si>
    <t>H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</si>
  <si>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</si>
  <si>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</si>
  <si>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</si>
  <si>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</si>
  <si>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</si>
  <si>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Subject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</si>
  <si>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</si>
  <si>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</si>
  <si>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</si>
  <si>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</si>
  <si>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</si>
  <si>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</si>
  <si>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</si>
  <si>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</si>
  <si>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</si>
  <si>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</si>
  <si>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</si>
  <si>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r>
      <t xml:space="preserve">1. प्रारम्भिक  शिक्षा  पूर्णता प्रमाण  पत्र परीक्षा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</si>
  <si>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</si>
  <si>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</si>
  <si>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लिखित आंकलन (SA-1, SA-2)</t>
  </si>
  <si>
    <t xml:space="preserve">पोर्टफोलियो स्थिति </t>
  </si>
  <si>
    <t xml:space="preserve">चैक लिस्ट आकलन </t>
  </si>
  <si>
    <t xml:space="preserve">अवलोकन एव मौखिक गतिविधि </t>
  </si>
  <si>
    <t xml:space="preserve">नियमितता एवं सम्बंद्धता </t>
  </si>
  <si>
    <t xml:space="preserve">वर्तनी उच्च्चारण एवं सुलेख सुधार </t>
  </si>
  <si>
    <t xml:space="preserve">व्यक्तिगत गुण एवं अभिवृति </t>
  </si>
  <si>
    <t xml:space="preserve">स्वास्थ्य एवं शारीरिक शिक्षा स्वच्छता </t>
  </si>
  <si>
    <t xml:space="preserve">नौ बैग डे गतिविधियाँ </t>
  </si>
  <si>
    <t>हिन्दी</t>
  </si>
  <si>
    <t xml:space="preserve">उपस्थिति </t>
  </si>
  <si>
    <t>कुल मिटिग्स</t>
  </si>
  <si>
    <t xml:space="preserve">कुल उपस्थिति </t>
  </si>
  <si>
    <t xml:space="preserve">अंग्रेजी </t>
  </si>
  <si>
    <t xml:space="preserve">तृतीय भाषा </t>
  </si>
  <si>
    <t xml:space="preserve">गणित </t>
  </si>
  <si>
    <t xml:space="preserve">विज्ञान </t>
  </si>
  <si>
    <t xml:space="preserve">सामाजिक विज्ञान </t>
  </si>
  <si>
    <t xml:space="preserve">शिक्षण अधिगम एवं कक्षा कक्षीय प्रक्रिया </t>
  </si>
  <si>
    <t xml:space="preserve">प्रदत्त कार्य एवं प्रतिपुष्टि </t>
  </si>
  <si>
    <t xml:space="preserve">व्यक्तिगत गुण एवं अभिवृतियों पर आधारित गतिविधि  </t>
  </si>
  <si>
    <t>कुल योग</t>
  </si>
  <si>
    <t xml:space="preserve">सत्रांक </t>
  </si>
  <si>
    <t xml:space="preserve">कक्षा कक्षीय प्रक्रिया के सत्रांक </t>
  </si>
  <si>
    <t>योग सत्रांक</t>
  </si>
  <si>
    <t xml:space="preserve">विशेष विवरण </t>
  </si>
  <si>
    <t xml:space="preserve">उपस्थिति प्रतिशत </t>
  </si>
  <si>
    <t>गणित</t>
  </si>
  <si>
    <t>संस्कृत</t>
  </si>
  <si>
    <t>उर्दू</t>
  </si>
  <si>
    <t>पंजाबी</t>
  </si>
  <si>
    <t>गुजराती</t>
  </si>
  <si>
    <t>सिन्धी</t>
  </si>
  <si>
    <t>प्रपत्र :-</t>
  </si>
  <si>
    <t xml:space="preserve"> 'अ '</t>
  </si>
  <si>
    <r>
      <t xml:space="preserve">For </t>
    </r>
    <r>
      <rPr>
        <b/>
        <u/>
        <sz val="12"/>
        <color theme="1"/>
        <rFont val="Calibri"/>
        <family val="2"/>
        <scheme val="minor"/>
      </rPr>
      <t xml:space="preserve">CCE </t>
    </r>
    <r>
      <rPr>
        <b/>
        <i/>
        <u/>
        <sz val="12"/>
        <color theme="1"/>
        <rFont val="Calibri"/>
        <family val="2"/>
        <scheme val="minor"/>
      </rPr>
      <t>Pattern</t>
    </r>
  </si>
  <si>
    <t>Sheet Password</t>
  </si>
  <si>
    <t>https://youtu.be/_c3V1R6IWn0</t>
  </si>
  <si>
    <t>सत्रांक वर्कशीट 2023-2024</t>
  </si>
  <si>
    <t>08Strank2024</t>
  </si>
  <si>
    <t>Password Of Satrank Sheet  :-             08Strank2024</t>
  </si>
  <si>
    <t xml:space="preserve">सत्र 2023-24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</si>
  <si>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09-01-2024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</si>
  <si>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</si>
  <si>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r>
      <t xml:space="preserve">जिसके अंतर्गत नियमित विद्यार्थियों के लिए विद्यालय द्वारा किये गए सतत मूल्यांकन के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</si>
  <si>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>2. इसको तीन भागों में बाटा गया है , सीसीई संचालित विद्यालयों में सत्रांक का निर्धारण प्रपत्र अ के आधार पर होगा , जो इस प्रकार है -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</si>
</sst>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3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tted">
        <color rgb="FFC00000"/>
      </left>
      <right/>
      <top style="dotted">
        <color rgb="FFC00000"/>
      </top>
      <bottom style="dotted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</borders>
  <cellStyleXfs count="3">
    <xf numFmtId="0" fontId="0" fillId="0" borderId="0"/>
    <xf numFmtId="0" fontId="28" fillId="20" borderId="19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25" fillId="8" borderId="0" xfId="0" applyFont="1" applyFill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1" borderId="0" xfId="0" applyFill="1"/>
    <xf numFmtId="0" fontId="11" fillId="0" borderId="22" xfId="0" applyFont="1" applyBorder="1" applyAlignment="1">
      <alignment horizontal="justify" vertical="center" wrapText="1"/>
    </xf>
    <xf numFmtId="0" fontId="33" fillId="0" borderId="22" xfId="0" applyFont="1" applyBorder="1" applyAlignment="1">
      <alignment horizontal="justify" vertical="center" wrapText="1"/>
    </xf>
    <xf numFmtId="0" fontId="32" fillId="0" borderId="2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34" fillId="2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7" borderId="3" xfId="0" applyFont="1" applyFill="1" applyBorder="1" applyAlignment="1" applyProtection="1">
      <alignment horizontal="center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4" borderId="23" xfId="0" applyFont="1" applyFill="1" applyBorder="1" applyAlignment="1">
      <alignment horizontal="justify" vertical="center" wrapText="1"/>
    </xf>
    <xf numFmtId="0" fontId="7" fillId="25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8" fillId="0" borderId="0" xfId="2" applyFont="1" applyAlignment="1" applyProtection="1">
      <alignment horizontal="center" vertical="center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8" fillId="12" borderId="14" xfId="0" applyFont="1" applyFill="1" applyBorder="1" applyAlignment="1" applyProtection="1">
      <alignment horizontal="center" vertical="center" textRotation="90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4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42" fillId="22" borderId="0" xfId="0" applyFont="1" applyFill="1" applyAlignment="1">
      <alignment horizontal="center" vertical="center" wrapText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3" fillId="11" borderId="0" xfId="0" applyFont="1" applyFill="1" applyAlignment="1" applyProtection="1">
      <alignment vertical="center" wrapText="1"/>
      <protection hidden="1"/>
    </xf>
    <xf numFmtId="0" fontId="7" fillId="15" borderId="25" xfId="0" applyFont="1" applyFill="1" applyBorder="1" applyAlignment="1" applyProtection="1">
      <alignment vertical="center" wrapText="1"/>
      <protection hidden="1"/>
    </xf>
    <xf numFmtId="0" fontId="13" fillId="11" borderId="25" xfId="0" applyFont="1" applyFill="1" applyBorder="1" applyAlignment="1" applyProtection="1">
      <alignment vertical="center" wrapText="1"/>
      <protection hidden="1"/>
    </xf>
    <xf numFmtId="0" fontId="45" fillId="0" borderId="22" xfId="0" applyFont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8" xfId="0" applyFont="1" applyFill="1" applyBorder="1" applyAlignment="1" applyProtection="1">
      <alignment horizontal="center" vertical="center" textRotation="90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6" fillId="0" borderId="33" xfId="0" applyFont="1" applyFill="1" applyBorder="1" applyAlignment="1" applyProtection="1">
      <alignment horizontal="center" vertical="center" wrapText="1"/>
      <protection locked="0"/>
    </xf>
    <xf numFmtId="0" fontId="26" fillId="0" borderId="34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37" xfId="0" applyFont="1" applyFill="1" applyBorder="1" applyAlignment="1" applyProtection="1">
      <alignment horizontal="center" vertical="center" wrapText="1"/>
      <protection locked="0"/>
    </xf>
    <xf numFmtId="0" fontId="26" fillId="0" borderId="38" xfId="0" applyFont="1" applyFill="1" applyBorder="1" applyAlignment="1" applyProtection="1">
      <alignment horizontal="center" vertical="center" wrapText="1"/>
      <protection locked="0"/>
    </xf>
    <xf numFmtId="0" fontId="26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20" fillId="17" borderId="45" xfId="0" applyFont="1" applyFill="1" applyBorder="1" applyAlignment="1" applyProtection="1">
      <alignment horizontal="right" vertical="center" wrapText="1"/>
      <protection hidden="1"/>
    </xf>
    <xf numFmtId="0" fontId="25" fillId="18" borderId="4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7" fillId="0" borderId="8" xfId="0" applyFont="1" applyFill="1" applyBorder="1" applyAlignment="1" applyProtection="1">
      <alignment horizontal="center" vertical="center" textRotation="90" wrapText="1"/>
      <protection hidden="1"/>
    </xf>
    <xf numFmtId="0" fontId="47" fillId="0" borderId="15" xfId="0" applyFont="1" applyFill="1" applyBorder="1" applyAlignment="1" applyProtection="1">
      <alignment horizontal="center" vertical="center" textRotation="90" wrapText="1"/>
      <protection hidden="1"/>
    </xf>
    <xf numFmtId="0" fontId="47" fillId="0" borderId="2" xfId="0" applyFont="1" applyFill="1" applyBorder="1" applyAlignment="1" applyProtection="1">
      <alignment horizontal="center" vertical="center" textRotation="90" wrapText="1"/>
      <protection hidden="1"/>
    </xf>
    <xf numFmtId="0" fontId="48" fillId="3" borderId="5" xfId="0" applyFont="1" applyFill="1" applyBorder="1" applyAlignment="1" applyProtection="1">
      <alignment horizontal="center" vertical="center"/>
      <protection hidden="1"/>
    </xf>
    <xf numFmtId="165" fontId="45" fillId="7" borderId="6" xfId="0" applyNumberFormat="1" applyFont="1" applyFill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4" fillId="0" borderId="1" xfId="0" applyFont="1" applyFill="1" applyBorder="1" applyAlignment="1" applyProtection="1">
      <alignment horizontal="center" vertical="center" wrapText="1"/>
      <protection hidden="1"/>
    </xf>
    <xf numFmtId="0" fontId="39" fillId="28" borderId="0" xfId="0" applyFont="1" applyFill="1" applyAlignment="1" applyProtection="1">
      <alignment horizontal="center" vertical="center" wrapText="1"/>
      <protection hidden="1"/>
    </xf>
    <xf numFmtId="0" fontId="40" fillId="28" borderId="0" xfId="0" applyFont="1" applyFill="1" applyAlignment="1" applyProtection="1">
      <alignment horizontal="center" vertical="center" wrapText="1"/>
      <protection hidden="1"/>
    </xf>
    <xf numFmtId="0" fontId="41" fillId="28" borderId="0" xfId="0" applyFont="1" applyFill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3" fillId="3" borderId="6" xfId="0" applyFont="1" applyFill="1" applyBorder="1" applyAlignment="1" applyProtection="1">
      <alignment vertical="center" wrapText="1"/>
      <protection hidden="1"/>
    </xf>
    <xf numFmtId="0" fontId="13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6" fillId="27" borderId="3" xfId="0" applyFont="1" applyFill="1" applyBorder="1" applyAlignment="1" applyProtection="1">
      <alignment horizontal="center" vertical="center"/>
      <protection locked="0"/>
    </xf>
    <xf numFmtId="0" fontId="10" fillId="27" borderId="48" xfId="0" applyFont="1" applyFill="1" applyBorder="1" applyAlignment="1" applyProtection="1">
      <alignment horizontal="center" vertical="center"/>
      <protection locked="0"/>
    </xf>
    <xf numFmtId="0" fontId="46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37" fillId="0" borderId="0" xfId="0" applyFont="1" applyFill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36" fillId="0" borderId="0" xfId="2" applyFont="1" applyAlignment="1" applyProtection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27" fillId="20" borderId="40" xfId="1" applyFont="1" applyBorder="1" applyAlignment="1" applyProtection="1">
      <alignment horizontal="center" vertical="center" wrapText="1"/>
      <protection locked="0"/>
    </xf>
    <xf numFmtId="0" fontId="27" fillId="20" borderId="41" xfId="1" applyFont="1" applyBorder="1" applyAlignment="1" applyProtection="1">
      <alignment horizontal="center" vertical="center" wrapText="1"/>
      <protection locked="0"/>
    </xf>
    <xf numFmtId="0" fontId="27" fillId="20" borderId="42" xfId="1" applyFont="1" applyBorder="1" applyAlignment="1" applyProtection="1">
      <alignment horizontal="center" vertical="center" wrapText="1"/>
      <protection locked="0"/>
    </xf>
    <xf numFmtId="0" fontId="18" fillId="16" borderId="40" xfId="0" applyFont="1" applyFill="1" applyBorder="1" applyAlignment="1" applyProtection="1">
      <alignment horizontal="center" vertical="center" wrapText="1"/>
      <protection locked="0"/>
    </xf>
    <xf numFmtId="0" fontId="18" fillId="16" borderId="41" xfId="0" applyFont="1" applyFill="1" applyBorder="1" applyAlignment="1" applyProtection="1">
      <alignment horizontal="center" vertical="center" wrapText="1"/>
      <protection locked="0"/>
    </xf>
    <xf numFmtId="0" fontId="18" fillId="16" borderId="42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 wrapText="1"/>
      <protection hidden="1"/>
    </xf>
    <xf numFmtId="0" fontId="5" fillId="4" borderId="18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9" fillId="17" borderId="43" xfId="0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51" fillId="10" borderId="14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vertical="center" wrapText="1"/>
      <protection hidden="1"/>
    </xf>
    <xf numFmtId="0" fontId="13" fillId="26" borderId="46" xfId="0" applyFont="1" applyFill="1" applyBorder="1" applyAlignment="1" applyProtection="1">
      <alignment horizontal="center" vertical="center" wrapText="1"/>
      <protection hidden="1"/>
    </xf>
    <xf numFmtId="0" fontId="13" fillId="26" borderId="0" xfId="0" applyFont="1" applyFill="1" applyBorder="1" applyAlignment="1" applyProtection="1">
      <alignment horizontal="center" vertical="center" wrapText="1"/>
      <protection hidden="1"/>
    </xf>
    <xf numFmtId="0" fontId="13" fillId="26" borderId="47" xfId="0" applyFont="1" applyFill="1" applyBorder="1" applyAlignment="1" applyProtection="1">
      <alignment horizontal="center" vertical="center" wrapText="1"/>
      <protection hidden="1"/>
    </xf>
    <xf numFmtId="0" fontId="5" fillId="5" borderId="16" xfId="0" applyFont="1" applyFill="1" applyBorder="1" applyAlignment="1" applyProtection="1">
      <alignment horizontal="center" vertical="center" wrapText="1"/>
      <protection hidden="1"/>
    </xf>
    <xf numFmtId="0" fontId="5" fillId="5" borderId="17" xfId="0" applyFont="1" applyFill="1" applyBorder="1" applyAlignment="1" applyProtection="1">
      <alignment horizontal="center" vertical="center" wrapText="1"/>
      <protection hidden="1"/>
    </xf>
    <xf numFmtId="0" fontId="5" fillId="5" borderId="18" xfId="0" applyFont="1" applyFill="1" applyBorder="1" applyAlignment="1" applyProtection="1">
      <alignment horizontal="center" vertical="center" wrapText="1"/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19" fillId="12" borderId="17" xfId="0" applyFont="1" applyFill="1" applyBorder="1" applyAlignment="1" applyProtection="1">
      <alignment horizontal="center" vertical="center" wrapText="1"/>
      <protection hidden="1"/>
    </xf>
    <xf numFmtId="0" fontId="19" fillId="12" borderId="18" xfId="0" applyFont="1" applyFill="1" applyBorder="1" applyAlignment="1" applyProtection="1">
      <alignment horizontal="center" vertical="center" wrapText="1"/>
      <protection hidden="1"/>
    </xf>
    <xf numFmtId="0" fontId="15" fillId="14" borderId="11" xfId="0" applyFont="1" applyFill="1" applyBorder="1" applyAlignment="1" applyProtection="1">
      <alignment horizontal="center"/>
      <protection hidden="1"/>
    </xf>
    <xf numFmtId="0" fontId="15" fillId="14" borderId="0" xfId="0" applyFont="1" applyFill="1" applyBorder="1" applyAlignment="1" applyProtection="1">
      <alignment horizontal="center"/>
      <protection hidden="1"/>
    </xf>
    <xf numFmtId="0" fontId="31" fillId="14" borderId="11" xfId="0" applyFont="1" applyFill="1" applyBorder="1" applyAlignment="1" applyProtection="1">
      <alignment horizontal="center" vertical="center"/>
      <protection hidden="1"/>
    </xf>
    <xf numFmtId="0" fontId="31" fillId="14" borderId="0" xfId="0" applyFont="1" applyFill="1" applyBorder="1" applyAlignment="1" applyProtection="1">
      <alignment horizontal="center" vertical="center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0" fontId="30" fillId="13" borderId="9" xfId="0" applyFont="1" applyFill="1" applyBorder="1" applyAlignment="1" applyProtection="1">
      <alignment horizontal="center" vertical="center"/>
      <protection hidden="1"/>
    </xf>
    <xf numFmtId="0" fontId="30" fillId="13" borderId="0" xfId="0" applyFont="1" applyFill="1" applyBorder="1" applyAlignment="1" applyProtection="1">
      <alignment horizontal="center" vertical="center"/>
      <protection hidden="1"/>
    </xf>
    <xf numFmtId="0" fontId="36" fillId="8" borderId="0" xfId="2" applyFont="1" applyFill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9" xfId="0" applyFont="1" applyFill="1" applyBorder="1" applyAlignment="1" applyProtection="1">
      <alignment horizontal="center" vertical="center" textRotation="90" wrapText="1"/>
      <protection hidden="1"/>
    </xf>
    <xf numFmtId="0" fontId="13" fillId="26" borderId="31" xfId="0" applyFont="1" applyFill="1" applyBorder="1" applyAlignment="1" applyProtection="1">
      <alignment horizontal="center" vertical="center" textRotation="90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3" fillId="2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29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6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49" fillId="0" borderId="6" xfId="0" applyFont="1" applyBorder="1" applyAlignment="1" applyProtection="1">
      <alignment horizontal="left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9525</xdr:colOff>
      <xdr:row>1</xdr:row>
      <xdr:rowOff>304800</xdr:rowOff>
    </xdr:from>
    <xdr:to>
      <xdr:col>67</xdr:col>
      <xdr:colOff>1809750</xdr:colOff>
      <xdr:row>3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P19:BP65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showGridLines="0" showRowColHeaders="0" tabSelected="1" topLeftCell="B1" workbookViewId="0">
      <selection activeCell="G13" sqref="G13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1"/>
      <c r="C2" s="41"/>
      <c r="D2" s="41"/>
    </row>
    <row r="3" spans="2:9" ht="27" customHeight="1">
      <c r="B3" s="41"/>
      <c r="C3" s="67" t="s">
        <v>1720</v>
      </c>
      <c r="D3" s="41"/>
      <c r="G3" s="129" t="s">
        <v>1674</v>
      </c>
      <c r="H3" s="129"/>
      <c r="I3" s="129"/>
    </row>
    <row r="4" spans="2:9" ht="21" customHeight="1" thickBot="1">
      <c r="B4" s="41"/>
      <c r="C4" s="46" t="s">
        <v>1721</v>
      </c>
      <c r="D4" s="41"/>
      <c r="G4" s="129"/>
      <c r="H4" s="129"/>
      <c r="I4" s="129"/>
    </row>
    <row r="5" spans="2:9" ht="39.950000000000003" customHeight="1">
      <c r="B5" s="41"/>
      <c r="C5" s="45" t="s">
        <v>1676</v>
      </c>
      <c r="D5" s="41"/>
      <c r="G5" s="128" t="s">
        <v>1716</v>
      </c>
      <c r="H5" s="128"/>
      <c r="I5" s="128"/>
    </row>
    <row r="6" spans="2:9" ht="39.950000000000003" customHeight="1">
      <c r="B6" s="41"/>
      <c r="C6" s="44" t="s">
        <v>1723</v>
      </c>
      <c r="D6" s="41"/>
    </row>
    <row r="7" spans="2:9" ht="30" customHeight="1">
      <c r="B7" s="41"/>
      <c r="C7" s="42" t="s">
        <v>1724</v>
      </c>
      <c r="D7" s="41"/>
    </row>
    <row r="8" spans="2:9" ht="32.25" customHeight="1">
      <c r="B8" s="41"/>
      <c r="C8" s="43" t="s">
        <v>1677</v>
      </c>
      <c r="D8" s="41"/>
    </row>
    <row r="9" spans="2:9" ht="84.75" customHeight="1">
      <c r="B9" s="41"/>
      <c r="C9" s="72" t="s">
        <v>1722</v>
      </c>
      <c r="D9" s="41"/>
    </row>
    <row r="10" spans="2:9" ht="39.950000000000003" customHeight="1" thickBot="1">
      <c r="B10" s="41"/>
      <c r="C10" s="55" t="s">
        <v>1678</v>
      </c>
      <c r="D10" s="41"/>
    </row>
    <row r="11" spans="2:9">
      <c r="B11" s="41"/>
      <c r="C11" s="41"/>
      <c r="D11" s="41"/>
    </row>
    <row r="12" spans="2:9" ht="15.75" thickBot="1"/>
    <row r="13" spans="2:9" ht="26.25" customHeight="1" thickBot="1">
      <c r="C13" s="56" t="s">
        <v>1719</v>
      </c>
    </row>
    <row r="15" spans="2:9" ht="24.95" customHeight="1">
      <c r="C15" s="47" t="s">
        <v>1668</v>
      </c>
    </row>
    <row r="16" spans="2:9" ht="24.95" customHeight="1">
      <c r="C16" s="48" t="s">
        <v>1669</v>
      </c>
    </row>
    <row r="17" spans="3:3" ht="24.95" customHeight="1">
      <c r="C17" s="49" t="s">
        <v>1670</v>
      </c>
    </row>
    <row r="18" spans="3:3" ht="24.95" customHeight="1">
      <c r="C18" s="50" t="s">
        <v>1671</v>
      </c>
    </row>
    <row r="19" spans="3:3" ht="23.25" customHeight="1">
      <c r="C19" s="58" t="s">
        <v>1672</v>
      </c>
    </row>
    <row r="22" spans="3:3" ht="22.5" customHeight="1">
      <c r="C22" s="57" t="s">
        <v>1675</v>
      </c>
    </row>
    <row r="23" spans="3:3" ht="18.75">
      <c r="C23" s="58" t="s">
        <v>1673</v>
      </c>
    </row>
  </sheetData>
  <sheetProtection password="C1FB" sheet="1" objects="1" scenarios="1" selectLockedCells="1"/>
  <mergeCells count="2">
    <mergeCell ref="G5:I5"/>
    <mergeCell ref="G3:I4"/>
  </mergeCells>
  <hyperlinks>
    <hyperlink ref="C19" r:id="rId1"/>
    <hyperlink ref="G5" r:id="rId2"/>
    <hyperlink ref="C2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workbookViewId="0">
      <selection activeCell="F2" sqref="F2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</row>
    <row r="2" spans="1:30" ht="30">
      <c r="A2" s="20">
        <v>1</v>
      </c>
      <c r="B2" s="20" t="s">
        <v>45</v>
      </c>
      <c r="C2" s="20">
        <v>936</v>
      </c>
      <c r="D2" s="21">
        <v>44397</v>
      </c>
      <c r="E2" s="20" t="s">
        <v>46</v>
      </c>
      <c r="F2" s="20"/>
      <c r="G2" s="20" t="s">
        <v>47</v>
      </c>
      <c r="H2" s="20" t="s">
        <v>48</v>
      </c>
      <c r="I2" s="20" t="s">
        <v>49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50</v>
      </c>
      <c r="P2" s="20" t="s">
        <v>51</v>
      </c>
      <c r="Q2" s="20"/>
      <c r="R2" s="20" t="s">
        <v>52</v>
      </c>
      <c r="S2" s="20">
        <v>8200204302</v>
      </c>
      <c r="T2" s="20" t="s">
        <v>53</v>
      </c>
      <c r="U2" s="20"/>
      <c r="V2" s="20">
        <v>7891611094</v>
      </c>
      <c r="W2" s="20" t="s">
        <v>54</v>
      </c>
      <c r="X2" s="20">
        <v>100000</v>
      </c>
      <c r="Y2" s="20" t="s">
        <v>55</v>
      </c>
      <c r="Z2" s="20" t="s">
        <v>55</v>
      </c>
      <c r="AA2" s="20" t="s">
        <v>56</v>
      </c>
      <c r="AB2" s="20">
        <v>8</v>
      </c>
      <c r="AC2" s="20" t="s">
        <v>57</v>
      </c>
      <c r="AD2" s="20">
        <v>1</v>
      </c>
    </row>
    <row r="3" spans="1:30" ht="30">
      <c r="A3" s="20">
        <v>1</v>
      </c>
      <c r="B3" s="20" t="s">
        <v>45</v>
      </c>
      <c r="C3" s="20">
        <v>944</v>
      </c>
      <c r="D3" s="21">
        <v>44397</v>
      </c>
      <c r="E3" s="20" t="s">
        <v>58</v>
      </c>
      <c r="F3" s="20"/>
      <c r="G3" s="20" t="s">
        <v>59</v>
      </c>
      <c r="H3" s="20" t="s">
        <v>60</v>
      </c>
      <c r="I3" s="20" t="s">
        <v>61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50</v>
      </c>
      <c r="P3" s="20" t="s">
        <v>62</v>
      </c>
      <c r="Q3" s="20"/>
      <c r="R3" s="20" t="s">
        <v>52</v>
      </c>
      <c r="S3" s="20">
        <v>8200204302</v>
      </c>
      <c r="T3" s="20" t="s">
        <v>63</v>
      </c>
      <c r="U3" s="20"/>
      <c r="V3" s="20">
        <v>9829969405</v>
      </c>
      <c r="W3" s="20" t="s">
        <v>64</v>
      </c>
      <c r="X3" s="20">
        <v>42000</v>
      </c>
      <c r="Y3" s="20" t="s">
        <v>55</v>
      </c>
      <c r="Z3" s="20" t="s">
        <v>55</v>
      </c>
      <c r="AA3" s="20" t="s">
        <v>65</v>
      </c>
      <c r="AB3" s="20">
        <v>7</v>
      </c>
      <c r="AC3" s="20" t="s">
        <v>57</v>
      </c>
      <c r="AD3" s="20">
        <v>10</v>
      </c>
    </row>
    <row r="4" spans="1:30" ht="30">
      <c r="A4" s="20">
        <v>1</v>
      </c>
      <c r="B4" s="20" t="s">
        <v>45</v>
      </c>
      <c r="C4" s="20">
        <v>934</v>
      </c>
      <c r="D4" s="21">
        <v>44397</v>
      </c>
      <c r="E4" s="20" t="s">
        <v>66</v>
      </c>
      <c r="F4" s="20"/>
      <c r="G4" s="20" t="s">
        <v>67</v>
      </c>
      <c r="H4" s="20" t="s">
        <v>68</v>
      </c>
      <c r="I4" s="20" t="s">
        <v>61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50</v>
      </c>
      <c r="P4" s="20" t="s">
        <v>51</v>
      </c>
      <c r="Q4" s="20"/>
      <c r="R4" s="20" t="s">
        <v>52</v>
      </c>
      <c r="S4" s="20">
        <v>8200204302</v>
      </c>
      <c r="T4" s="20" t="s">
        <v>69</v>
      </c>
      <c r="U4" s="20"/>
      <c r="V4" s="20">
        <v>7014906522</v>
      </c>
      <c r="W4" s="20" t="s">
        <v>70</v>
      </c>
      <c r="X4" s="20">
        <v>60000</v>
      </c>
      <c r="Y4" s="20" t="s">
        <v>55</v>
      </c>
      <c r="Z4" s="20" t="s">
        <v>55</v>
      </c>
      <c r="AA4" s="20" t="s">
        <v>56</v>
      </c>
      <c r="AB4" s="20">
        <v>7</v>
      </c>
      <c r="AC4" s="20" t="s">
        <v>57</v>
      </c>
      <c r="AD4" s="20">
        <v>1</v>
      </c>
    </row>
    <row r="5" spans="1:30" ht="30">
      <c r="A5" s="20">
        <v>1</v>
      </c>
      <c r="B5" s="20" t="s">
        <v>45</v>
      </c>
      <c r="C5" s="20">
        <v>926</v>
      </c>
      <c r="D5" s="21">
        <v>44397</v>
      </c>
      <c r="E5" s="20" t="s">
        <v>71</v>
      </c>
      <c r="F5" s="20"/>
      <c r="G5" s="20" t="s">
        <v>72</v>
      </c>
      <c r="H5" s="20" t="s">
        <v>73</v>
      </c>
      <c r="I5" s="20" t="s">
        <v>61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50</v>
      </c>
      <c r="P5" s="20" t="s">
        <v>51</v>
      </c>
      <c r="Q5" s="20"/>
      <c r="R5" s="20" t="s">
        <v>52</v>
      </c>
      <c r="S5" s="20">
        <v>8200204302</v>
      </c>
      <c r="T5" s="20"/>
      <c r="U5" s="20"/>
      <c r="V5" s="20">
        <v>9784456024</v>
      </c>
      <c r="W5" s="20" t="s">
        <v>74</v>
      </c>
      <c r="X5" s="20">
        <v>72000</v>
      </c>
      <c r="Y5" s="20" t="s">
        <v>55</v>
      </c>
      <c r="Z5" s="20" t="s">
        <v>55</v>
      </c>
      <c r="AA5" s="20" t="s">
        <v>56</v>
      </c>
      <c r="AB5" s="20">
        <v>6</v>
      </c>
      <c r="AC5" s="20" t="s">
        <v>57</v>
      </c>
      <c r="AD5" s="20">
        <v>1</v>
      </c>
    </row>
    <row r="6" spans="1:30" ht="30">
      <c r="A6" s="20">
        <v>1</v>
      </c>
      <c r="B6" s="20" t="s">
        <v>45</v>
      </c>
      <c r="C6" s="20">
        <v>951</v>
      </c>
      <c r="D6" s="21">
        <v>44397</v>
      </c>
      <c r="E6" s="20" t="s">
        <v>75</v>
      </c>
      <c r="F6" s="20"/>
      <c r="G6" s="20" t="s">
        <v>76</v>
      </c>
      <c r="H6" s="20" t="s">
        <v>77</v>
      </c>
      <c r="I6" s="20" t="s">
        <v>61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50</v>
      </c>
      <c r="P6" s="20" t="s">
        <v>62</v>
      </c>
      <c r="Q6" s="20"/>
      <c r="R6" s="20" t="s">
        <v>52</v>
      </c>
      <c r="S6" s="20">
        <v>8200204302</v>
      </c>
      <c r="T6" s="20" t="s">
        <v>78</v>
      </c>
      <c r="U6" s="20"/>
      <c r="V6" s="20">
        <v>9414391387</v>
      </c>
      <c r="W6" s="20" t="s">
        <v>79</v>
      </c>
      <c r="X6" s="20">
        <v>600000</v>
      </c>
      <c r="Y6" s="20" t="s">
        <v>55</v>
      </c>
      <c r="Z6" s="20" t="s">
        <v>55</v>
      </c>
      <c r="AA6" s="20" t="s">
        <v>65</v>
      </c>
      <c r="AB6" s="20">
        <v>7</v>
      </c>
      <c r="AC6" s="20" t="s">
        <v>57</v>
      </c>
      <c r="AD6" s="20">
        <v>12</v>
      </c>
    </row>
    <row r="7" spans="1:30" ht="30">
      <c r="A7" s="20">
        <v>1</v>
      </c>
      <c r="B7" s="20" t="s">
        <v>45</v>
      </c>
      <c r="C7" s="20">
        <v>939</v>
      </c>
      <c r="D7" s="21">
        <v>44397</v>
      </c>
      <c r="E7" s="20" t="s">
        <v>80</v>
      </c>
      <c r="F7" s="20"/>
      <c r="G7" s="20" t="s">
        <v>81</v>
      </c>
      <c r="H7" s="20" t="s">
        <v>82</v>
      </c>
      <c r="I7" s="20" t="s">
        <v>49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50</v>
      </c>
      <c r="P7" s="20" t="s">
        <v>62</v>
      </c>
      <c r="Q7" s="20"/>
      <c r="R7" s="20" t="s">
        <v>52</v>
      </c>
      <c r="S7" s="20">
        <v>8200204302</v>
      </c>
      <c r="T7" s="20" t="s">
        <v>83</v>
      </c>
      <c r="U7" s="20"/>
      <c r="V7" s="20">
        <v>9799366805</v>
      </c>
      <c r="W7" s="20" t="s">
        <v>84</v>
      </c>
      <c r="X7" s="20">
        <v>144000</v>
      </c>
      <c r="Y7" s="20" t="s">
        <v>55</v>
      </c>
      <c r="Z7" s="20" t="s">
        <v>55</v>
      </c>
      <c r="AA7" s="20" t="s">
        <v>65</v>
      </c>
      <c r="AB7" s="20">
        <v>8</v>
      </c>
      <c r="AC7" s="20" t="s">
        <v>57</v>
      </c>
      <c r="AD7" s="20">
        <v>1</v>
      </c>
    </row>
    <row r="8" spans="1:30" ht="30">
      <c r="A8" s="20">
        <v>1</v>
      </c>
      <c r="B8" s="20" t="s">
        <v>45</v>
      </c>
      <c r="C8" s="20">
        <v>922</v>
      </c>
      <c r="D8" s="21">
        <v>44397</v>
      </c>
      <c r="E8" s="20" t="s">
        <v>85</v>
      </c>
      <c r="F8" s="20"/>
      <c r="G8" s="20" t="s">
        <v>86</v>
      </c>
      <c r="H8" s="20" t="s">
        <v>87</v>
      </c>
      <c r="I8" s="20" t="s">
        <v>49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88</v>
      </c>
      <c r="P8" s="20" t="s">
        <v>62</v>
      </c>
      <c r="Q8" s="20"/>
      <c r="R8" s="20" t="s">
        <v>52</v>
      </c>
      <c r="S8" s="20">
        <v>8200204302</v>
      </c>
      <c r="T8" s="20" t="s">
        <v>89</v>
      </c>
      <c r="U8" s="20"/>
      <c r="V8" s="20">
        <v>8290682099</v>
      </c>
      <c r="W8" s="20" t="s">
        <v>90</v>
      </c>
      <c r="X8" s="20">
        <v>0</v>
      </c>
      <c r="Y8" s="20" t="s">
        <v>55</v>
      </c>
      <c r="Z8" s="20" t="s">
        <v>55</v>
      </c>
      <c r="AA8" s="20" t="s">
        <v>65</v>
      </c>
      <c r="AB8" s="20">
        <v>7</v>
      </c>
      <c r="AC8" s="20" t="s">
        <v>57</v>
      </c>
      <c r="AD8" s="20">
        <v>1</v>
      </c>
    </row>
    <row r="9" spans="1:30" ht="30">
      <c r="A9" s="20">
        <v>1</v>
      </c>
      <c r="B9" s="20" t="s">
        <v>45</v>
      </c>
      <c r="C9" s="20">
        <v>942</v>
      </c>
      <c r="D9" s="21">
        <v>44397</v>
      </c>
      <c r="E9" s="20" t="s">
        <v>91</v>
      </c>
      <c r="F9" s="20"/>
      <c r="G9" s="20" t="s">
        <v>92</v>
      </c>
      <c r="H9" s="20" t="s">
        <v>93</v>
      </c>
      <c r="I9" s="20" t="s">
        <v>61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50</v>
      </c>
      <c r="P9" s="20" t="s">
        <v>62</v>
      </c>
      <c r="Q9" s="20"/>
      <c r="R9" s="20" t="s">
        <v>52</v>
      </c>
      <c r="S9" s="20">
        <v>8200204302</v>
      </c>
      <c r="T9" s="20" t="s">
        <v>94</v>
      </c>
      <c r="U9" s="20"/>
      <c r="V9" s="20">
        <v>9269749899</v>
      </c>
      <c r="W9" s="20" t="s">
        <v>95</v>
      </c>
      <c r="X9" s="20">
        <v>240000</v>
      </c>
      <c r="Y9" s="20" t="s">
        <v>55</v>
      </c>
      <c r="Z9" s="20" t="s">
        <v>55</v>
      </c>
      <c r="AA9" s="20" t="s">
        <v>65</v>
      </c>
      <c r="AB9" s="20">
        <v>7</v>
      </c>
      <c r="AC9" s="20" t="s">
        <v>57</v>
      </c>
      <c r="AD9" s="20">
        <v>1</v>
      </c>
    </row>
    <row r="10" spans="1:30" ht="30">
      <c r="A10" s="20">
        <v>1</v>
      </c>
      <c r="B10" s="20" t="s">
        <v>45</v>
      </c>
      <c r="C10" s="20">
        <v>925</v>
      </c>
      <c r="D10" s="21">
        <v>44397</v>
      </c>
      <c r="E10" s="20" t="s">
        <v>96</v>
      </c>
      <c r="F10" s="20"/>
      <c r="G10" s="20" t="s">
        <v>97</v>
      </c>
      <c r="H10" s="20" t="s">
        <v>98</v>
      </c>
      <c r="I10" s="20" t="s">
        <v>49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50</v>
      </c>
      <c r="P10" s="20" t="s">
        <v>62</v>
      </c>
      <c r="Q10" s="20"/>
      <c r="R10" s="20" t="s">
        <v>52</v>
      </c>
      <c r="S10" s="20">
        <v>8200204302</v>
      </c>
      <c r="T10" s="20"/>
      <c r="U10" s="20"/>
      <c r="V10" s="20">
        <v>9799366805</v>
      </c>
      <c r="W10" s="20" t="s">
        <v>99</v>
      </c>
      <c r="X10" s="20">
        <v>0</v>
      </c>
      <c r="Y10" s="20" t="s">
        <v>55</v>
      </c>
      <c r="Z10" s="20" t="s">
        <v>55</v>
      </c>
      <c r="AA10" s="20" t="s">
        <v>65</v>
      </c>
      <c r="AB10" s="20">
        <v>7</v>
      </c>
      <c r="AC10" s="20" t="s">
        <v>57</v>
      </c>
      <c r="AD10" s="20">
        <v>1</v>
      </c>
    </row>
    <row r="11" spans="1:30" ht="30">
      <c r="A11" s="20">
        <v>1</v>
      </c>
      <c r="B11" s="20" t="s">
        <v>45</v>
      </c>
      <c r="C11" s="20">
        <v>952</v>
      </c>
      <c r="D11" s="21">
        <v>44397</v>
      </c>
      <c r="E11" s="20" t="s">
        <v>100</v>
      </c>
      <c r="F11" s="20"/>
      <c r="G11" s="20" t="s">
        <v>101</v>
      </c>
      <c r="H11" s="20" t="s">
        <v>102</v>
      </c>
      <c r="I11" s="20" t="s">
        <v>61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88</v>
      </c>
      <c r="P11" s="20" t="s">
        <v>62</v>
      </c>
      <c r="Q11" s="20"/>
      <c r="R11" s="20" t="s">
        <v>52</v>
      </c>
      <c r="S11" s="20">
        <v>8200204302</v>
      </c>
      <c r="T11" s="20" t="s">
        <v>103</v>
      </c>
      <c r="U11" s="20"/>
      <c r="V11" s="20">
        <v>7023129868</v>
      </c>
      <c r="W11" s="20" t="s">
        <v>104</v>
      </c>
      <c r="X11" s="20">
        <v>120000</v>
      </c>
      <c r="Y11" s="20" t="s">
        <v>55</v>
      </c>
      <c r="Z11" s="20" t="s">
        <v>55</v>
      </c>
      <c r="AA11" s="20" t="s">
        <v>65</v>
      </c>
      <c r="AB11" s="20">
        <v>7</v>
      </c>
      <c r="AC11" s="20" t="s">
        <v>57</v>
      </c>
      <c r="AD11" s="20">
        <v>1</v>
      </c>
    </row>
    <row r="12" spans="1:30" ht="30">
      <c r="A12" s="20">
        <v>1</v>
      </c>
      <c r="B12" s="20" t="s">
        <v>45</v>
      </c>
      <c r="C12" s="20">
        <v>931</v>
      </c>
      <c r="D12" s="21">
        <v>44397</v>
      </c>
      <c r="E12" s="20" t="s">
        <v>105</v>
      </c>
      <c r="F12" s="20"/>
      <c r="G12" s="20" t="s">
        <v>106</v>
      </c>
      <c r="H12" s="20" t="s">
        <v>107</v>
      </c>
      <c r="I12" s="20" t="s">
        <v>61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50</v>
      </c>
      <c r="P12" s="20"/>
      <c r="Q12" s="20"/>
      <c r="R12" s="20" t="s">
        <v>52</v>
      </c>
      <c r="S12" s="20">
        <v>8200204302</v>
      </c>
      <c r="T12" s="20" t="s">
        <v>108</v>
      </c>
      <c r="U12" s="20"/>
      <c r="V12" s="20">
        <v>9782630108</v>
      </c>
      <c r="W12" s="20" t="s">
        <v>109</v>
      </c>
      <c r="X12" s="20">
        <v>72000</v>
      </c>
      <c r="Y12" s="20" t="s">
        <v>55</v>
      </c>
      <c r="Z12" s="20" t="s">
        <v>55</v>
      </c>
      <c r="AA12" s="20"/>
      <c r="AB12" s="20">
        <v>7</v>
      </c>
      <c r="AC12" s="20" t="s">
        <v>57</v>
      </c>
      <c r="AD12" s="20">
        <v>1</v>
      </c>
    </row>
    <row r="13" spans="1:30" ht="30">
      <c r="A13" s="20">
        <v>1</v>
      </c>
      <c r="B13" s="20" t="s">
        <v>45</v>
      </c>
      <c r="C13" s="20">
        <v>923</v>
      </c>
      <c r="D13" s="21">
        <v>44397</v>
      </c>
      <c r="E13" s="20" t="s">
        <v>110</v>
      </c>
      <c r="F13" s="20"/>
      <c r="G13" s="20" t="s">
        <v>111</v>
      </c>
      <c r="H13" s="20" t="s">
        <v>112</v>
      </c>
      <c r="I13" s="20" t="s">
        <v>49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50</v>
      </c>
      <c r="P13" s="20"/>
      <c r="Q13" s="20"/>
      <c r="R13" s="20" t="s">
        <v>52</v>
      </c>
      <c r="S13" s="20">
        <v>8200204302</v>
      </c>
      <c r="T13" s="20" t="s">
        <v>113</v>
      </c>
      <c r="U13" s="20"/>
      <c r="V13" s="20">
        <v>9784035188</v>
      </c>
      <c r="W13" s="20" t="s">
        <v>114</v>
      </c>
      <c r="X13" s="20">
        <v>140000</v>
      </c>
      <c r="Y13" s="20" t="s">
        <v>55</v>
      </c>
      <c r="Z13" s="20" t="s">
        <v>55</v>
      </c>
      <c r="AA13" s="20"/>
      <c r="AB13" s="20">
        <v>7</v>
      </c>
      <c r="AC13" s="20" t="s">
        <v>57</v>
      </c>
      <c r="AD13" s="20">
        <v>12</v>
      </c>
    </row>
    <row r="14" spans="1:30" ht="30">
      <c r="A14" s="20">
        <v>1</v>
      </c>
      <c r="B14" s="20" t="s">
        <v>45</v>
      </c>
      <c r="C14" s="20">
        <v>949</v>
      </c>
      <c r="D14" s="21">
        <v>44397</v>
      </c>
      <c r="E14" s="20" t="s">
        <v>115</v>
      </c>
      <c r="F14" s="20"/>
      <c r="G14" s="20" t="s">
        <v>116</v>
      </c>
      <c r="H14" s="20" t="s">
        <v>117</v>
      </c>
      <c r="I14" s="20" t="s">
        <v>61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50</v>
      </c>
      <c r="P14" s="20" t="s">
        <v>62</v>
      </c>
      <c r="Q14" s="20"/>
      <c r="R14" s="20" t="s">
        <v>52</v>
      </c>
      <c r="S14" s="20">
        <v>8200204302</v>
      </c>
      <c r="T14" s="20" t="s">
        <v>118</v>
      </c>
      <c r="U14" s="20"/>
      <c r="V14" s="20">
        <v>9033891457</v>
      </c>
      <c r="W14" s="20" t="s">
        <v>119</v>
      </c>
      <c r="X14" s="20">
        <v>300000</v>
      </c>
      <c r="Y14" s="20" t="s">
        <v>55</v>
      </c>
      <c r="Z14" s="20" t="s">
        <v>55</v>
      </c>
      <c r="AA14" s="20" t="s">
        <v>65</v>
      </c>
      <c r="AB14" s="20">
        <v>8</v>
      </c>
      <c r="AC14" s="20" t="s">
        <v>57</v>
      </c>
      <c r="AD14" s="20">
        <v>12</v>
      </c>
    </row>
    <row r="15" spans="1:30" ht="30">
      <c r="A15" s="20">
        <v>1</v>
      </c>
      <c r="B15" s="20" t="s">
        <v>45</v>
      </c>
      <c r="C15" s="20">
        <v>933</v>
      </c>
      <c r="D15" s="21">
        <v>44397</v>
      </c>
      <c r="E15" s="20" t="s">
        <v>120</v>
      </c>
      <c r="F15" s="20"/>
      <c r="G15" s="20" t="s">
        <v>121</v>
      </c>
      <c r="H15" s="20" t="s">
        <v>122</v>
      </c>
      <c r="I15" s="20" t="s">
        <v>49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50</v>
      </c>
      <c r="P15" s="20" t="s">
        <v>51</v>
      </c>
      <c r="Q15" s="20"/>
      <c r="R15" s="20" t="s">
        <v>52</v>
      </c>
      <c r="S15" s="20">
        <v>8200204302</v>
      </c>
      <c r="T15" s="20" t="s">
        <v>123</v>
      </c>
      <c r="U15" s="20"/>
      <c r="V15" s="20">
        <v>7742805507</v>
      </c>
      <c r="W15" s="20" t="s">
        <v>124</v>
      </c>
      <c r="X15" s="20">
        <v>24000</v>
      </c>
      <c r="Y15" s="20" t="s">
        <v>55</v>
      </c>
      <c r="Z15" s="20" t="s">
        <v>55</v>
      </c>
      <c r="AA15" s="20" t="s">
        <v>56</v>
      </c>
      <c r="AB15" s="20">
        <v>8</v>
      </c>
      <c r="AC15" s="20" t="s">
        <v>57</v>
      </c>
      <c r="AD15" s="20">
        <v>1</v>
      </c>
    </row>
    <row r="16" spans="1:30" ht="30">
      <c r="A16" s="20">
        <v>1</v>
      </c>
      <c r="B16" s="20" t="s">
        <v>45</v>
      </c>
      <c r="C16" s="20">
        <v>946</v>
      </c>
      <c r="D16" s="21">
        <v>44397</v>
      </c>
      <c r="E16" s="20" t="s">
        <v>120</v>
      </c>
      <c r="F16" s="20"/>
      <c r="G16" s="20" t="s">
        <v>125</v>
      </c>
      <c r="H16" s="20" t="s">
        <v>126</v>
      </c>
      <c r="I16" s="20" t="s">
        <v>49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50</v>
      </c>
      <c r="P16" s="20" t="s">
        <v>51</v>
      </c>
      <c r="Q16" s="20"/>
      <c r="R16" s="20" t="s">
        <v>52</v>
      </c>
      <c r="S16" s="20">
        <v>8200204302</v>
      </c>
      <c r="T16" s="20" t="s">
        <v>127</v>
      </c>
      <c r="U16" s="20"/>
      <c r="V16" s="20">
        <v>7019532711</v>
      </c>
      <c r="W16" s="20" t="s">
        <v>128</v>
      </c>
      <c r="X16" s="20">
        <v>180000</v>
      </c>
      <c r="Y16" s="20" t="s">
        <v>55</v>
      </c>
      <c r="Z16" s="20" t="s">
        <v>55</v>
      </c>
      <c r="AA16" s="20" t="s">
        <v>56</v>
      </c>
      <c r="AB16" s="20">
        <v>7</v>
      </c>
      <c r="AC16" s="20" t="s">
        <v>57</v>
      </c>
      <c r="AD16" s="20">
        <v>1</v>
      </c>
    </row>
    <row r="17" spans="1:30" ht="30">
      <c r="A17" s="20">
        <v>1</v>
      </c>
      <c r="B17" s="20" t="s">
        <v>45</v>
      </c>
      <c r="C17" s="20">
        <v>937</v>
      </c>
      <c r="D17" s="21">
        <v>44397</v>
      </c>
      <c r="E17" s="20" t="s">
        <v>129</v>
      </c>
      <c r="F17" s="20"/>
      <c r="G17" s="20" t="s">
        <v>130</v>
      </c>
      <c r="H17" s="20" t="s">
        <v>131</v>
      </c>
      <c r="I17" s="20" t="s">
        <v>49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50</v>
      </c>
      <c r="P17" s="20" t="s">
        <v>62</v>
      </c>
      <c r="Q17" s="20"/>
      <c r="R17" s="20" t="s">
        <v>52</v>
      </c>
      <c r="S17" s="20">
        <v>8200204302</v>
      </c>
      <c r="T17" s="20" t="s">
        <v>132</v>
      </c>
      <c r="U17" s="20"/>
      <c r="V17" s="20">
        <v>8290814806</v>
      </c>
      <c r="W17" s="20" t="s">
        <v>133</v>
      </c>
      <c r="X17" s="20">
        <v>180000</v>
      </c>
      <c r="Y17" s="20" t="s">
        <v>55</v>
      </c>
      <c r="Z17" s="20" t="s">
        <v>55</v>
      </c>
      <c r="AA17" s="20" t="s">
        <v>65</v>
      </c>
      <c r="AB17" s="20">
        <v>7</v>
      </c>
      <c r="AC17" s="20" t="s">
        <v>57</v>
      </c>
      <c r="AD17" s="20">
        <v>1</v>
      </c>
    </row>
    <row r="18" spans="1:30" ht="30">
      <c r="A18" s="20">
        <v>1</v>
      </c>
      <c r="B18" s="20" t="s">
        <v>45</v>
      </c>
      <c r="C18" s="20">
        <v>935</v>
      </c>
      <c r="D18" s="21">
        <v>44397</v>
      </c>
      <c r="E18" s="20" t="s">
        <v>134</v>
      </c>
      <c r="F18" s="20"/>
      <c r="G18" s="20" t="s">
        <v>135</v>
      </c>
      <c r="H18" s="20" t="s">
        <v>136</v>
      </c>
      <c r="I18" s="20" t="s">
        <v>61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88</v>
      </c>
      <c r="P18" s="20" t="s">
        <v>62</v>
      </c>
      <c r="Q18" s="20"/>
      <c r="R18" s="20" t="s">
        <v>52</v>
      </c>
      <c r="S18" s="20">
        <v>8200204302</v>
      </c>
      <c r="T18" s="20" t="s">
        <v>137</v>
      </c>
      <c r="U18" s="20"/>
      <c r="V18" s="20">
        <v>8058730460</v>
      </c>
      <c r="W18" s="20" t="s">
        <v>138</v>
      </c>
      <c r="X18" s="20">
        <v>60000</v>
      </c>
      <c r="Y18" s="20" t="s">
        <v>55</v>
      </c>
      <c r="Z18" s="20" t="s">
        <v>55</v>
      </c>
      <c r="AA18" s="20" t="s">
        <v>65</v>
      </c>
      <c r="AB18" s="20">
        <v>7</v>
      </c>
      <c r="AC18" s="20" t="s">
        <v>57</v>
      </c>
      <c r="AD18" s="20">
        <v>1</v>
      </c>
    </row>
    <row r="19" spans="1:30" ht="30">
      <c r="A19" s="20">
        <v>1</v>
      </c>
      <c r="B19" s="20" t="s">
        <v>45</v>
      </c>
      <c r="C19" s="20">
        <v>940</v>
      </c>
      <c r="D19" s="21">
        <v>44397</v>
      </c>
      <c r="E19" s="20" t="s">
        <v>139</v>
      </c>
      <c r="F19" s="20"/>
      <c r="G19" s="20" t="s">
        <v>140</v>
      </c>
      <c r="H19" s="20" t="s">
        <v>107</v>
      </c>
      <c r="I19" s="20" t="s">
        <v>49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50</v>
      </c>
      <c r="P19" s="20" t="s">
        <v>62</v>
      </c>
      <c r="Q19" s="20"/>
      <c r="R19" s="20" t="s">
        <v>52</v>
      </c>
      <c r="S19" s="20">
        <v>8200204302</v>
      </c>
      <c r="T19" s="20" t="s">
        <v>141</v>
      </c>
      <c r="U19" s="20"/>
      <c r="V19" s="20">
        <v>9829959678</v>
      </c>
      <c r="W19" s="20" t="s">
        <v>142</v>
      </c>
      <c r="X19" s="20">
        <v>454000</v>
      </c>
      <c r="Y19" s="20" t="s">
        <v>55</v>
      </c>
      <c r="Z19" s="20" t="s">
        <v>55</v>
      </c>
      <c r="AA19" s="20" t="s">
        <v>65</v>
      </c>
      <c r="AB19" s="20">
        <v>6</v>
      </c>
      <c r="AC19" s="20" t="s">
        <v>57</v>
      </c>
      <c r="AD19" s="20">
        <v>1</v>
      </c>
    </row>
    <row r="20" spans="1:30" ht="30">
      <c r="A20" s="20">
        <v>1</v>
      </c>
      <c r="B20" s="20" t="s">
        <v>45</v>
      </c>
      <c r="C20" s="20">
        <v>924</v>
      </c>
      <c r="D20" s="21">
        <v>44397</v>
      </c>
      <c r="E20" s="20" t="s">
        <v>143</v>
      </c>
      <c r="F20" s="20"/>
      <c r="G20" s="20" t="s">
        <v>144</v>
      </c>
      <c r="H20" s="20" t="s">
        <v>145</v>
      </c>
      <c r="I20" s="20" t="s">
        <v>61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50</v>
      </c>
      <c r="P20" s="20" t="s">
        <v>62</v>
      </c>
      <c r="Q20" s="20"/>
      <c r="R20" s="20" t="s">
        <v>52</v>
      </c>
      <c r="S20" s="20">
        <v>8200204302</v>
      </c>
      <c r="T20" s="20" t="s">
        <v>146</v>
      </c>
      <c r="U20" s="20"/>
      <c r="V20" s="20">
        <v>6377065395</v>
      </c>
      <c r="W20" s="20" t="s">
        <v>147</v>
      </c>
      <c r="X20" s="20">
        <v>96000</v>
      </c>
      <c r="Y20" s="20" t="s">
        <v>55</v>
      </c>
      <c r="Z20" s="20" t="s">
        <v>55</v>
      </c>
      <c r="AA20" s="20" t="s">
        <v>65</v>
      </c>
      <c r="AB20" s="20">
        <v>6</v>
      </c>
      <c r="AC20" s="20" t="s">
        <v>57</v>
      </c>
      <c r="AD20" s="20">
        <v>1</v>
      </c>
    </row>
    <row r="21" spans="1:30" ht="30">
      <c r="A21" s="20">
        <v>1</v>
      </c>
      <c r="B21" s="20" t="s">
        <v>45</v>
      </c>
      <c r="C21" s="20">
        <v>921</v>
      </c>
      <c r="D21" s="21">
        <v>44397</v>
      </c>
      <c r="E21" s="20" t="s">
        <v>148</v>
      </c>
      <c r="F21" s="20"/>
      <c r="G21" s="20" t="s">
        <v>149</v>
      </c>
      <c r="H21" s="20" t="s">
        <v>150</v>
      </c>
      <c r="I21" s="20" t="s">
        <v>61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151</v>
      </c>
      <c r="P21" s="20" t="s">
        <v>62</v>
      </c>
      <c r="Q21" s="20"/>
      <c r="R21" s="20" t="s">
        <v>52</v>
      </c>
      <c r="S21" s="20">
        <v>8200204302</v>
      </c>
      <c r="T21" s="20" t="s">
        <v>152</v>
      </c>
      <c r="U21" s="20"/>
      <c r="V21" s="20">
        <v>9352208109</v>
      </c>
      <c r="W21" s="20" t="s">
        <v>153</v>
      </c>
      <c r="X21" s="20">
        <v>372000</v>
      </c>
      <c r="Y21" s="20" t="s">
        <v>55</v>
      </c>
      <c r="Z21" s="20" t="s">
        <v>55</v>
      </c>
      <c r="AA21" s="20" t="s">
        <v>65</v>
      </c>
      <c r="AB21" s="20">
        <v>7</v>
      </c>
      <c r="AC21" s="20" t="s">
        <v>57</v>
      </c>
      <c r="AD21" s="20">
        <v>1</v>
      </c>
    </row>
    <row r="22" spans="1:30" ht="30">
      <c r="A22" s="20">
        <v>1</v>
      </c>
      <c r="B22" s="20" t="s">
        <v>45</v>
      </c>
      <c r="C22" s="20">
        <v>948</v>
      </c>
      <c r="D22" s="21">
        <v>44397</v>
      </c>
      <c r="E22" s="20" t="s">
        <v>154</v>
      </c>
      <c r="F22" s="20"/>
      <c r="G22" s="20" t="s">
        <v>155</v>
      </c>
      <c r="H22" s="20" t="s">
        <v>156</v>
      </c>
      <c r="I22" s="20" t="s">
        <v>61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157</v>
      </c>
      <c r="P22" s="20" t="s">
        <v>62</v>
      </c>
      <c r="Q22" s="20"/>
      <c r="R22" s="20" t="s">
        <v>52</v>
      </c>
      <c r="S22" s="20">
        <v>8200204302</v>
      </c>
      <c r="T22" s="20"/>
      <c r="U22" s="20"/>
      <c r="V22" s="20">
        <v>6378338871</v>
      </c>
      <c r="W22" s="20" t="s">
        <v>158</v>
      </c>
      <c r="X22" s="20">
        <v>144000</v>
      </c>
      <c r="Y22" s="20" t="s">
        <v>55</v>
      </c>
      <c r="Z22" s="20" t="s">
        <v>55</v>
      </c>
      <c r="AA22" s="20" t="s">
        <v>65</v>
      </c>
      <c r="AB22" s="20">
        <v>7</v>
      </c>
      <c r="AC22" s="20" t="s">
        <v>57</v>
      </c>
      <c r="AD22" s="20">
        <v>1</v>
      </c>
    </row>
    <row r="23" spans="1:30" ht="30">
      <c r="A23" s="20">
        <v>1</v>
      </c>
      <c r="B23" s="20" t="s">
        <v>45</v>
      </c>
      <c r="C23" s="20">
        <v>943</v>
      </c>
      <c r="D23" s="21">
        <v>44397</v>
      </c>
      <c r="E23" s="20" t="s">
        <v>159</v>
      </c>
      <c r="F23" s="20"/>
      <c r="G23" s="20" t="s">
        <v>160</v>
      </c>
      <c r="H23" s="20" t="s">
        <v>161</v>
      </c>
      <c r="I23" s="20" t="s">
        <v>49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88</v>
      </c>
      <c r="P23" s="20" t="s">
        <v>62</v>
      </c>
      <c r="Q23" s="20"/>
      <c r="R23" s="20" t="s">
        <v>52</v>
      </c>
      <c r="S23" s="20">
        <v>8200204302</v>
      </c>
      <c r="T23" s="20" t="s">
        <v>162</v>
      </c>
      <c r="U23" s="20"/>
      <c r="V23" s="20">
        <v>9252486288</v>
      </c>
      <c r="W23" s="20" t="s">
        <v>138</v>
      </c>
      <c r="X23" s="20">
        <v>60000</v>
      </c>
      <c r="Y23" s="20" t="s">
        <v>55</v>
      </c>
      <c r="Z23" s="20" t="s">
        <v>55</v>
      </c>
      <c r="AA23" s="20" t="s">
        <v>65</v>
      </c>
      <c r="AB23" s="20">
        <v>7</v>
      </c>
      <c r="AC23" s="20" t="s">
        <v>57</v>
      </c>
      <c r="AD23" s="20">
        <v>1</v>
      </c>
    </row>
    <row r="24" spans="1:30" ht="30">
      <c r="A24" s="20">
        <v>1</v>
      </c>
      <c r="B24" s="20" t="s">
        <v>45</v>
      </c>
      <c r="C24" s="20">
        <v>929</v>
      </c>
      <c r="D24" s="21">
        <v>44397</v>
      </c>
      <c r="E24" s="20" t="s">
        <v>163</v>
      </c>
      <c r="F24" s="20"/>
      <c r="G24" s="20" t="s">
        <v>164</v>
      </c>
      <c r="H24" s="20" t="s">
        <v>165</v>
      </c>
      <c r="I24" s="20" t="s">
        <v>61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50</v>
      </c>
      <c r="P24" s="20" t="s">
        <v>62</v>
      </c>
      <c r="Q24" s="20"/>
      <c r="R24" s="20" t="s">
        <v>52</v>
      </c>
      <c r="S24" s="20">
        <v>8200204302</v>
      </c>
      <c r="T24" s="20"/>
      <c r="U24" s="20"/>
      <c r="V24" s="20">
        <v>7740947773</v>
      </c>
      <c r="W24" s="20" t="s">
        <v>166</v>
      </c>
      <c r="X24" s="20">
        <v>250000</v>
      </c>
      <c r="Y24" s="20" t="s">
        <v>55</v>
      </c>
      <c r="Z24" s="20" t="s">
        <v>55</v>
      </c>
      <c r="AA24" s="20" t="s">
        <v>65</v>
      </c>
      <c r="AB24" s="20">
        <v>8</v>
      </c>
      <c r="AC24" s="20" t="s">
        <v>57</v>
      </c>
      <c r="AD24" s="20">
        <v>1</v>
      </c>
    </row>
    <row r="25" spans="1:30" ht="30">
      <c r="A25" s="20">
        <v>1</v>
      </c>
      <c r="B25" s="20" t="s">
        <v>45</v>
      </c>
      <c r="C25" s="20">
        <v>932</v>
      </c>
      <c r="D25" s="21">
        <v>44397</v>
      </c>
      <c r="E25" s="20" t="s">
        <v>167</v>
      </c>
      <c r="F25" s="20"/>
      <c r="G25" s="20" t="s">
        <v>168</v>
      </c>
      <c r="H25" s="20" t="s">
        <v>169</v>
      </c>
      <c r="I25" s="20" t="s">
        <v>49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50</v>
      </c>
      <c r="P25" s="20" t="s">
        <v>62</v>
      </c>
      <c r="Q25" s="20"/>
      <c r="R25" s="20" t="s">
        <v>52</v>
      </c>
      <c r="S25" s="20">
        <v>8200204302</v>
      </c>
      <c r="T25" s="20" t="s">
        <v>170</v>
      </c>
      <c r="U25" s="20"/>
      <c r="V25" s="20">
        <v>9636363969</v>
      </c>
      <c r="W25" s="20" t="s">
        <v>171</v>
      </c>
      <c r="X25" s="20">
        <v>120000</v>
      </c>
      <c r="Y25" s="20" t="s">
        <v>55</v>
      </c>
      <c r="Z25" s="20" t="s">
        <v>55</v>
      </c>
      <c r="AA25" s="20" t="s">
        <v>65</v>
      </c>
      <c r="AB25" s="20">
        <v>8</v>
      </c>
      <c r="AC25" s="20" t="s">
        <v>57</v>
      </c>
      <c r="AD25" s="20">
        <v>1</v>
      </c>
    </row>
    <row r="26" spans="1:30" ht="30">
      <c r="A26" s="20">
        <v>1</v>
      </c>
      <c r="B26" s="20" t="s">
        <v>45</v>
      </c>
      <c r="C26" s="20">
        <v>927</v>
      </c>
      <c r="D26" s="21">
        <v>44397</v>
      </c>
      <c r="E26" s="20" t="s">
        <v>172</v>
      </c>
      <c r="F26" s="20"/>
      <c r="G26" s="20" t="s">
        <v>173</v>
      </c>
      <c r="H26" s="20" t="s">
        <v>174</v>
      </c>
      <c r="I26" s="20" t="s">
        <v>61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50</v>
      </c>
      <c r="P26" s="20" t="s">
        <v>62</v>
      </c>
      <c r="Q26" s="20"/>
      <c r="R26" s="20" t="s">
        <v>52</v>
      </c>
      <c r="S26" s="20">
        <v>8200204302</v>
      </c>
      <c r="T26" s="20" t="s">
        <v>175</v>
      </c>
      <c r="U26" s="20"/>
      <c r="V26" s="20">
        <v>9001102701</v>
      </c>
      <c r="W26" s="20" t="s">
        <v>176</v>
      </c>
      <c r="X26" s="20">
        <v>144000</v>
      </c>
      <c r="Y26" s="20" t="s">
        <v>55</v>
      </c>
      <c r="Z26" s="20" t="s">
        <v>55</v>
      </c>
      <c r="AA26" s="20" t="s">
        <v>65</v>
      </c>
      <c r="AB26" s="20">
        <v>6</v>
      </c>
      <c r="AC26" s="20" t="s">
        <v>57</v>
      </c>
      <c r="AD26" s="20">
        <v>1</v>
      </c>
    </row>
    <row r="27" spans="1:30" ht="30">
      <c r="A27" s="20">
        <v>1</v>
      </c>
      <c r="B27" s="20" t="s">
        <v>45</v>
      </c>
      <c r="C27" s="20">
        <v>938</v>
      </c>
      <c r="D27" s="21">
        <v>44397</v>
      </c>
      <c r="E27" s="20" t="s">
        <v>177</v>
      </c>
      <c r="F27" s="20"/>
      <c r="G27" s="20" t="s">
        <v>178</v>
      </c>
      <c r="H27" s="20" t="s">
        <v>179</v>
      </c>
      <c r="I27" s="20" t="s">
        <v>61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157</v>
      </c>
      <c r="P27" s="20" t="s">
        <v>62</v>
      </c>
      <c r="Q27" s="20"/>
      <c r="R27" s="20" t="s">
        <v>52</v>
      </c>
      <c r="S27" s="20">
        <v>8200204302</v>
      </c>
      <c r="T27" s="20"/>
      <c r="U27" s="20"/>
      <c r="V27" s="20">
        <v>7737969735</v>
      </c>
      <c r="W27" s="20" t="s">
        <v>180</v>
      </c>
      <c r="X27" s="20">
        <v>120000</v>
      </c>
      <c r="Y27" s="20" t="s">
        <v>55</v>
      </c>
      <c r="Z27" s="20" t="s">
        <v>55</v>
      </c>
      <c r="AA27" s="20" t="s">
        <v>65</v>
      </c>
      <c r="AB27" s="20">
        <v>7</v>
      </c>
      <c r="AC27" s="20" t="s">
        <v>57</v>
      </c>
      <c r="AD27" s="20">
        <v>1</v>
      </c>
    </row>
    <row r="28" spans="1:30" ht="30">
      <c r="A28" s="20">
        <v>1</v>
      </c>
      <c r="B28" s="20" t="s">
        <v>45</v>
      </c>
      <c r="C28" s="20">
        <v>950</v>
      </c>
      <c r="D28" s="21">
        <v>44397</v>
      </c>
      <c r="E28" s="20" t="s">
        <v>181</v>
      </c>
      <c r="F28" s="20"/>
      <c r="G28" s="20" t="s">
        <v>182</v>
      </c>
      <c r="H28" s="20" t="s">
        <v>183</v>
      </c>
      <c r="I28" s="20" t="s">
        <v>61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50</v>
      </c>
      <c r="P28" s="20" t="s">
        <v>62</v>
      </c>
      <c r="Q28" s="20"/>
      <c r="R28" s="20" t="s">
        <v>52</v>
      </c>
      <c r="S28" s="20">
        <v>8200204302</v>
      </c>
      <c r="T28" s="20"/>
      <c r="U28" s="20"/>
      <c r="V28" s="20">
        <v>6375404158</v>
      </c>
      <c r="W28" s="20" t="s">
        <v>184</v>
      </c>
      <c r="X28" s="20">
        <v>120000</v>
      </c>
      <c r="Y28" s="20" t="s">
        <v>55</v>
      </c>
      <c r="Z28" s="20" t="s">
        <v>55</v>
      </c>
      <c r="AA28" s="20" t="s">
        <v>65</v>
      </c>
      <c r="AB28" s="20">
        <v>6</v>
      </c>
      <c r="AC28" s="20" t="s">
        <v>57</v>
      </c>
      <c r="AD28" s="20">
        <v>3</v>
      </c>
    </row>
    <row r="29" spans="1:30" ht="30">
      <c r="A29" s="20">
        <v>1</v>
      </c>
      <c r="B29" s="20" t="s">
        <v>45</v>
      </c>
      <c r="C29" s="20">
        <v>945</v>
      </c>
      <c r="D29" s="21">
        <v>44397</v>
      </c>
      <c r="E29" s="20" t="s">
        <v>185</v>
      </c>
      <c r="F29" s="20"/>
      <c r="G29" s="20" t="s">
        <v>186</v>
      </c>
      <c r="H29" s="20" t="s">
        <v>187</v>
      </c>
      <c r="I29" s="20" t="s">
        <v>61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50</v>
      </c>
      <c r="P29" s="20" t="s">
        <v>62</v>
      </c>
      <c r="Q29" s="20"/>
      <c r="R29" s="20" t="s">
        <v>52</v>
      </c>
      <c r="S29" s="20">
        <v>8200204302</v>
      </c>
      <c r="T29" s="20" t="s">
        <v>188</v>
      </c>
      <c r="U29" s="20"/>
      <c r="V29" s="20">
        <v>8209451757</v>
      </c>
      <c r="W29" s="20" t="s">
        <v>176</v>
      </c>
      <c r="X29" s="20">
        <v>72000</v>
      </c>
      <c r="Y29" s="20" t="s">
        <v>55</v>
      </c>
      <c r="Z29" s="20" t="s">
        <v>55</v>
      </c>
      <c r="AA29" s="20" t="s">
        <v>65</v>
      </c>
      <c r="AB29" s="20">
        <v>7</v>
      </c>
      <c r="AC29" s="20" t="s">
        <v>57</v>
      </c>
      <c r="AD29" s="20">
        <v>1</v>
      </c>
    </row>
    <row r="30" spans="1:30" ht="30">
      <c r="A30" s="20">
        <v>1</v>
      </c>
      <c r="B30" s="20" t="s">
        <v>45</v>
      </c>
      <c r="C30" s="20">
        <v>928</v>
      </c>
      <c r="D30" s="21">
        <v>44397</v>
      </c>
      <c r="E30" s="20" t="s">
        <v>189</v>
      </c>
      <c r="F30" s="20"/>
      <c r="G30" s="20" t="s">
        <v>190</v>
      </c>
      <c r="H30" s="20" t="s">
        <v>191</v>
      </c>
      <c r="I30" s="20" t="s">
        <v>61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50</v>
      </c>
      <c r="P30" s="20" t="s">
        <v>62</v>
      </c>
      <c r="Q30" s="20"/>
      <c r="R30" s="20" t="s">
        <v>52</v>
      </c>
      <c r="S30" s="20">
        <v>8200204302</v>
      </c>
      <c r="T30" s="20" t="s">
        <v>192</v>
      </c>
      <c r="U30" s="20"/>
      <c r="V30" s="20">
        <v>8104771274</v>
      </c>
      <c r="W30" s="20" t="s">
        <v>193</v>
      </c>
      <c r="X30" s="20">
        <v>140000</v>
      </c>
      <c r="Y30" s="20" t="s">
        <v>55</v>
      </c>
      <c r="Z30" s="20" t="s">
        <v>55</v>
      </c>
      <c r="AA30" s="20" t="s">
        <v>65</v>
      </c>
      <c r="AB30" s="20">
        <v>6</v>
      </c>
      <c r="AC30" s="20" t="s">
        <v>57</v>
      </c>
      <c r="AD30" s="20">
        <v>1</v>
      </c>
    </row>
    <row r="31" spans="1:30" ht="30">
      <c r="A31" s="20">
        <v>1</v>
      </c>
      <c r="B31" s="20" t="s">
        <v>45</v>
      </c>
      <c r="C31" s="20">
        <v>947</v>
      </c>
      <c r="D31" s="21">
        <v>44397</v>
      </c>
      <c r="E31" s="20" t="s">
        <v>194</v>
      </c>
      <c r="F31" s="20"/>
      <c r="G31" s="20" t="s">
        <v>195</v>
      </c>
      <c r="H31" s="20" t="s">
        <v>196</v>
      </c>
      <c r="I31" s="20" t="s">
        <v>61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50</v>
      </c>
      <c r="P31" s="20" t="s">
        <v>62</v>
      </c>
      <c r="Q31" s="20"/>
      <c r="R31" s="20" t="s">
        <v>52</v>
      </c>
      <c r="S31" s="20">
        <v>8200204302</v>
      </c>
      <c r="T31" s="20" t="s">
        <v>197</v>
      </c>
      <c r="U31" s="20"/>
      <c r="V31" s="20">
        <v>9829470240</v>
      </c>
      <c r="W31" s="20" t="s">
        <v>198</v>
      </c>
      <c r="X31" s="20">
        <v>360000</v>
      </c>
      <c r="Y31" s="20" t="s">
        <v>55</v>
      </c>
      <c r="Z31" s="20" t="s">
        <v>55</v>
      </c>
      <c r="AA31" s="20" t="s">
        <v>65</v>
      </c>
      <c r="AB31" s="20">
        <v>7</v>
      </c>
      <c r="AC31" s="20" t="s">
        <v>57</v>
      </c>
      <c r="AD31" s="20">
        <v>1</v>
      </c>
    </row>
    <row r="32" spans="1:30" ht="30">
      <c r="A32" s="20">
        <v>1</v>
      </c>
      <c r="B32" s="20" t="s">
        <v>45</v>
      </c>
      <c r="C32" s="20">
        <v>930</v>
      </c>
      <c r="D32" s="21">
        <v>44397</v>
      </c>
      <c r="E32" s="20" t="s">
        <v>199</v>
      </c>
      <c r="F32" s="20"/>
      <c r="G32" s="20" t="s">
        <v>200</v>
      </c>
      <c r="H32" s="20" t="s">
        <v>201</v>
      </c>
      <c r="I32" s="20" t="s">
        <v>61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50</v>
      </c>
      <c r="P32" s="20" t="s">
        <v>62</v>
      </c>
      <c r="Q32" s="20"/>
      <c r="R32" s="20" t="s">
        <v>52</v>
      </c>
      <c r="S32" s="20">
        <v>8200204302</v>
      </c>
      <c r="T32" s="20" t="s">
        <v>202</v>
      </c>
      <c r="U32" s="20"/>
      <c r="V32" s="20">
        <v>9413269510</v>
      </c>
      <c r="W32" s="20" t="s">
        <v>203</v>
      </c>
      <c r="X32" s="20">
        <v>0</v>
      </c>
      <c r="Y32" s="20" t="s">
        <v>55</v>
      </c>
      <c r="Z32" s="20" t="s">
        <v>55</v>
      </c>
      <c r="AA32" s="20" t="s">
        <v>65</v>
      </c>
      <c r="AB32" s="20">
        <v>7</v>
      </c>
      <c r="AC32" s="20" t="s">
        <v>57</v>
      </c>
      <c r="AD32" s="20">
        <v>1</v>
      </c>
    </row>
    <row r="33" spans="1:30" ht="30">
      <c r="A33" s="20">
        <v>1</v>
      </c>
      <c r="B33" s="20" t="s">
        <v>45</v>
      </c>
      <c r="C33" s="20">
        <v>941</v>
      </c>
      <c r="D33" s="21">
        <v>44397</v>
      </c>
      <c r="E33" s="20" t="s">
        <v>204</v>
      </c>
      <c r="F33" s="20"/>
      <c r="G33" s="20" t="s">
        <v>205</v>
      </c>
      <c r="H33" s="20" t="s">
        <v>206</v>
      </c>
      <c r="I33" s="20" t="s">
        <v>49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151</v>
      </c>
      <c r="P33" s="20" t="s">
        <v>51</v>
      </c>
      <c r="Q33" s="20"/>
      <c r="R33" s="20" t="s">
        <v>52</v>
      </c>
      <c r="S33" s="20">
        <v>8200204302</v>
      </c>
      <c r="T33" s="20" t="s">
        <v>207</v>
      </c>
      <c r="U33" s="20"/>
      <c r="V33" s="20">
        <v>9602864242</v>
      </c>
      <c r="W33" s="20" t="s">
        <v>208</v>
      </c>
      <c r="X33" s="20">
        <v>54000</v>
      </c>
      <c r="Y33" s="20" t="s">
        <v>55</v>
      </c>
      <c r="Z33" s="20" t="s">
        <v>55</v>
      </c>
      <c r="AA33" s="20" t="s">
        <v>56</v>
      </c>
      <c r="AB33" s="20">
        <v>7</v>
      </c>
      <c r="AC33" s="20" t="s">
        <v>57</v>
      </c>
      <c r="AD33" s="20">
        <v>1</v>
      </c>
    </row>
    <row r="34" spans="1:30" ht="30">
      <c r="A34" s="20">
        <v>2</v>
      </c>
      <c r="B34" s="20" t="s">
        <v>45</v>
      </c>
      <c r="C34" s="20">
        <v>747</v>
      </c>
      <c r="D34" s="21">
        <v>44060</v>
      </c>
      <c r="E34" s="20" t="s">
        <v>209</v>
      </c>
      <c r="F34" s="20"/>
      <c r="G34" s="20" t="s">
        <v>210</v>
      </c>
      <c r="H34" s="20" t="s">
        <v>211</v>
      </c>
      <c r="I34" s="20" t="s">
        <v>61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50</v>
      </c>
      <c r="P34" s="20" t="s">
        <v>51</v>
      </c>
      <c r="Q34" s="20"/>
      <c r="R34" s="20" t="s">
        <v>52</v>
      </c>
      <c r="S34" s="20">
        <v>8200204302</v>
      </c>
      <c r="T34" s="20" t="s">
        <v>212</v>
      </c>
      <c r="U34" s="20"/>
      <c r="V34" s="20">
        <v>9414391771</v>
      </c>
      <c r="W34" s="20" t="s">
        <v>213</v>
      </c>
      <c r="X34" s="20">
        <v>200000</v>
      </c>
      <c r="Y34" s="20" t="s">
        <v>55</v>
      </c>
      <c r="Z34" s="20" t="s">
        <v>55</v>
      </c>
      <c r="AA34" s="20" t="s">
        <v>56</v>
      </c>
      <c r="AB34" s="20">
        <v>7</v>
      </c>
      <c r="AC34" s="20" t="s">
        <v>57</v>
      </c>
      <c r="AD34" s="20">
        <v>1</v>
      </c>
    </row>
    <row r="35" spans="1:30" ht="30">
      <c r="A35" s="20">
        <v>2</v>
      </c>
      <c r="B35" s="20" t="s">
        <v>45</v>
      </c>
      <c r="C35" s="20">
        <v>731</v>
      </c>
      <c r="D35" s="21">
        <v>44060</v>
      </c>
      <c r="E35" s="20" t="s">
        <v>214</v>
      </c>
      <c r="F35" s="20"/>
      <c r="G35" s="20" t="s">
        <v>215</v>
      </c>
      <c r="H35" s="20" t="s">
        <v>216</v>
      </c>
      <c r="I35" s="20" t="s">
        <v>49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50</v>
      </c>
      <c r="P35" s="20" t="s">
        <v>51</v>
      </c>
      <c r="Q35" s="20"/>
      <c r="R35" s="20" t="s">
        <v>52</v>
      </c>
      <c r="S35" s="20">
        <v>8200204302</v>
      </c>
      <c r="T35" s="20" t="s">
        <v>212</v>
      </c>
      <c r="U35" s="20"/>
      <c r="V35" s="20">
        <v>9829101955</v>
      </c>
      <c r="W35" s="20" t="s">
        <v>217</v>
      </c>
      <c r="X35" s="20">
        <v>36000</v>
      </c>
      <c r="Y35" s="20" t="s">
        <v>55</v>
      </c>
      <c r="Z35" s="20" t="s">
        <v>55</v>
      </c>
      <c r="AA35" s="20" t="s">
        <v>56</v>
      </c>
      <c r="AB35" s="20">
        <v>8</v>
      </c>
      <c r="AC35" s="20" t="s">
        <v>57</v>
      </c>
      <c r="AD35" s="20">
        <v>1</v>
      </c>
    </row>
    <row r="36" spans="1:30" ht="30">
      <c r="A36" s="20">
        <v>2</v>
      </c>
      <c r="B36" s="20" t="s">
        <v>45</v>
      </c>
      <c r="C36" s="20">
        <v>759</v>
      </c>
      <c r="D36" s="21">
        <v>44060</v>
      </c>
      <c r="E36" s="20" t="s">
        <v>218</v>
      </c>
      <c r="F36" s="20"/>
      <c r="G36" s="20" t="s">
        <v>97</v>
      </c>
      <c r="H36" s="20" t="s">
        <v>219</v>
      </c>
      <c r="I36" s="20" t="s">
        <v>61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151</v>
      </c>
      <c r="P36" s="20" t="s">
        <v>62</v>
      </c>
      <c r="Q36" s="20"/>
      <c r="R36" s="20" t="s">
        <v>52</v>
      </c>
      <c r="S36" s="20">
        <v>8200204302</v>
      </c>
      <c r="T36" s="20" t="s">
        <v>220</v>
      </c>
      <c r="U36" s="20"/>
      <c r="V36" s="20">
        <v>9829160585</v>
      </c>
      <c r="W36" s="20" t="s">
        <v>221</v>
      </c>
      <c r="X36" s="20">
        <v>48000</v>
      </c>
      <c r="Y36" s="20" t="s">
        <v>55</v>
      </c>
      <c r="Z36" s="20" t="s">
        <v>55</v>
      </c>
      <c r="AA36" s="20" t="s">
        <v>65</v>
      </c>
      <c r="AB36" s="20">
        <v>7</v>
      </c>
      <c r="AC36" s="20" t="s">
        <v>57</v>
      </c>
      <c r="AD36" s="20">
        <v>1</v>
      </c>
    </row>
    <row r="37" spans="1:30" ht="30">
      <c r="A37" s="20">
        <v>2</v>
      </c>
      <c r="B37" s="20" t="s">
        <v>45</v>
      </c>
      <c r="C37" s="20">
        <v>754</v>
      </c>
      <c r="D37" s="21">
        <v>44060</v>
      </c>
      <c r="E37" s="20" t="s">
        <v>222</v>
      </c>
      <c r="F37" s="20"/>
      <c r="G37" s="20" t="s">
        <v>223</v>
      </c>
      <c r="H37" s="20" t="s">
        <v>224</v>
      </c>
      <c r="I37" s="20" t="s">
        <v>49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88</v>
      </c>
      <c r="P37" s="20" t="s">
        <v>62</v>
      </c>
      <c r="Q37" s="20"/>
      <c r="R37" s="20" t="s">
        <v>52</v>
      </c>
      <c r="S37" s="20">
        <v>8200204302</v>
      </c>
      <c r="T37" s="20" t="s">
        <v>225</v>
      </c>
      <c r="U37" s="20"/>
      <c r="V37" s="20">
        <v>9929913423</v>
      </c>
      <c r="W37" s="20" t="s">
        <v>226</v>
      </c>
      <c r="X37" s="20">
        <v>55000</v>
      </c>
      <c r="Y37" s="20" t="s">
        <v>55</v>
      </c>
      <c r="Z37" s="20" t="s">
        <v>55</v>
      </c>
      <c r="AA37" s="20" t="s">
        <v>65</v>
      </c>
      <c r="AB37" s="20">
        <v>7</v>
      </c>
      <c r="AC37" s="20" t="s">
        <v>57</v>
      </c>
      <c r="AD37" s="20">
        <v>1</v>
      </c>
    </row>
    <row r="38" spans="1:30" ht="30">
      <c r="A38" s="20">
        <v>2</v>
      </c>
      <c r="B38" s="20" t="s">
        <v>45</v>
      </c>
      <c r="C38" s="20">
        <v>758</v>
      </c>
      <c r="D38" s="21">
        <v>44060</v>
      </c>
      <c r="E38" s="20" t="s">
        <v>227</v>
      </c>
      <c r="F38" s="20"/>
      <c r="G38" s="20" t="s">
        <v>228</v>
      </c>
      <c r="H38" s="20" t="s">
        <v>229</v>
      </c>
      <c r="I38" s="20" t="s">
        <v>61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50</v>
      </c>
      <c r="P38" s="20" t="s">
        <v>62</v>
      </c>
      <c r="Q38" s="20"/>
      <c r="R38" s="20" t="s">
        <v>52</v>
      </c>
      <c r="S38" s="20">
        <v>8200204302</v>
      </c>
      <c r="T38" s="20" t="s">
        <v>230</v>
      </c>
      <c r="U38" s="20"/>
      <c r="V38" s="20">
        <v>6354120572</v>
      </c>
      <c r="W38" s="20" t="s">
        <v>231</v>
      </c>
      <c r="X38" s="20">
        <v>96000</v>
      </c>
      <c r="Y38" s="20" t="s">
        <v>55</v>
      </c>
      <c r="Z38" s="20" t="s">
        <v>55</v>
      </c>
      <c r="AA38" s="20" t="s">
        <v>65</v>
      </c>
      <c r="AB38" s="20">
        <v>8</v>
      </c>
      <c r="AC38" s="20" t="s">
        <v>57</v>
      </c>
      <c r="AD38" s="20">
        <v>1</v>
      </c>
    </row>
    <row r="39" spans="1:30" ht="30">
      <c r="A39" s="20">
        <v>2</v>
      </c>
      <c r="B39" s="20" t="s">
        <v>45</v>
      </c>
      <c r="C39" s="20">
        <v>739</v>
      </c>
      <c r="D39" s="21">
        <v>44060</v>
      </c>
      <c r="E39" s="20" t="s">
        <v>232</v>
      </c>
      <c r="F39" s="20"/>
      <c r="G39" s="20" t="s">
        <v>233</v>
      </c>
      <c r="H39" s="20" t="s">
        <v>234</v>
      </c>
      <c r="I39" s="20" t="s">
        <v>49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151</v>
      </c>
      <c r="P39" s="20" t="s">
        <v>62</v>
      </c>
      <c r="Q39" s="20"/>
      <c r="R39" s="20" t="s">
        <v>52</v>
      </c>
      <c r="S39" s="20">
        <v>8200204302</v>
      </c>
      <c r="T39" s="20" t="s">
        <v>235</v>
      </c>
      <c r="U39" s="20"/>
      <c r="V39" s="20">
        <v>8209873824</v>
      </c>
      <c r="W39" s="20" t="s">
        <v>236</v>
      </c>
      <c r="X39" s="20">
        <v>108000</v>
      </c>
      <c r="Y39" s="20" t="s">
        <v>55</v>
      </c>
      <c r="Z39" s="20" t="s">
        <v>55</v>
      </c>
      <c r="AA39" s="20" t="s">
        <v>65</v>
      </c>
      <c r="AB39" s="20">
        <v>9</v>
      </c>
      <c r="AC39" s="20" t="s">
        <v>57</v>
      </c>
      <c r="AD39" s="20">
        <v>1</v>
      </c>
    </row>
    <row r="40" spans="1:30" ht="30">
      <c r="A40" s="20">
        <v>2</v>
      </c>
      <c r="B40" s="20" t="s">
        <v>45</v>
      </c>
      <c r="C40" s="20">
        <v>887</v>
      </c>
      <c r="D40" s="21">
        <v>44081</v>
      </c>
      <c r="E40" s="20" t="s">
        <v>237</v>
      </c>
      <c r="F40" s="20"/>
      <c r="G40" s="20" t="s">
        <v>238</v>
      </c>
      <c r="H40" s="20" t="s">
        <v>239</v>
      </c>
      <c r="I40" s="20" t="s">
        <v>49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88</v>
      </c>
      <c r="P40" s="20" t="s">
        <v>62</v>
      </c>
      <c r="Q40" s="20"/>
      <c r="R40" s="20" t="s">
        <v>52</v>
      </c>
      <c r="S40" s="20">
        <v>8200204302</v>
      </c>
      <c r="T40" s="20" t="s">
        <v>240</v>
      </c>
      <c r="U40" s="20" t="s">
        <v>241</v>
      </c>
      <c r="V40" s="20">
        <v>8209227321</v>
      </c>
      <c r="W40" s="20" t="s">
        <v>242</v>
      </c>
      <c r="X40" s="20">
        <v>50000</v>
      </c>
      <c r="Y40" s="20" t="s">
        <v>55</v>
      </c>
      <c r="Z40" s="20" t="s">
        <v>55</v>
      </c>
      <c r="AA40" s="20" t="s">
        <v>65</v>
      </c>
      <c r="AB40" s="20">
        <v>11</v>
      </c>
      <c r="AC40" s="20" t="s">
        <v>57</v>
      </c>
      <c r="AD40" s="20">
        <v>12</v>
      </c>
    </row>
    <row r="41" spans="1:30" ht="30">
      <c r="A41" s="20">
        <v>2</v>
      </c>
      <c r="B41" s="20" t="s">
        <v>45</v>
      </c>
      <c r="C41" s="20">
        <v>744</v>
      </c>
      <c r="D41" s="21">
        <v>44060</v>
      </c>
      <c r="E41" s="20" t="s">
        <v>243</v>
      </c>
      <c r="F41" s="20"/>
      <c r="G41" s="20" t="s">
        <v>244</v>
      </c>
      <c r="H41" s="20" t="s">
        <v>224</v>
      </c>
      <c r="I41" s="20" t="s">
        <v>61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50</v>
      </c>
      <c r="P41" s="20" t="s">
        <v>62</v>
      </c>
      <c r="Q41" s="20"/>
      <c r="R41" s="20" t="s">
        <v>52</v>
      </c>
      <c r="S41" s="20">
        <v>8200204302</v>
      </c>
      <c r="T41" s="20" t="s">
        <v>245</v>
      </c>
      <c r="U41" s="20"/>
      <c r="V41" s="20">
        <v>8861447193</v>
      </c>
      <c r="W41" s="20" t="s">
        <v>246</v>
      </c>
      <c r="X41" s="20">
        <v>100000</v>
      </c>
      <c r="Y41" s="20" t="s">
        <v>55</v>
      </c>
      <c r="Z41" s="20" t="s">
        <v>55</v>
      </c>
      <c r="AA41" s="20" t="s">
        <v>65</v>
      </c>
      <c r="AB41" s="20">
        <v>8</v>
      </c>
      <c r="AC41" s="20" t="s">
        <v>57</v>
      </c>
      <c r="AD41" s="20">
        <v>1</v>
      </c>
    </row>
    <row r="42" spans="1:30" ht="30">
      <c r="A42" s="20">
        <v>2</v>
      </c>
      <c r="B42" s="20" t="s">
        <v>45</v>
      </c>
      <c r="C42" s="20">
        <v>880</v>
      </c>
      <c r="D42" s="21">
        <v>44081</v>
      </c>
      <c r="E42" s="20" t="s">
        <v>247</v>
      </c>
      <c r="F42" s="20"/>
      <c r="G42" s="20" t="s">
        <v>248</v>
      </c>
      <c r="H42" s="20" t="s">
        <v>117</v>
      </c>
      <c r="I42" s="20" t="s">
        <v>61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157</v>
      </c>
      <c r="P42" s="20" t="s">
        <v>62</v>
      </c>
      <c r="Q42" s="20"/>
      <c r="R42" s="20" t="s">
        <v>52</v>
      </c>
      <c r="S42" s="20">
        <v>8200204302</v>
      </c>
      <c r="T42" s="20" t="s">
        <v>249</v>
      </c>
      <c r="U42" s="20" t="s">
        <v>250</v>
      </c>
      <c r="V42" s="20">
        <v>9484727209</v>
      </c>
      <c r="W42" s="20" t="s">
        <v>251</v>
      </c>
      <c r="X42" s="20">
        <v>60000</v>
      </c>
      <c r="Y42" s="20" t="s">
        <v>55</v>
      </c>
      <c r="Z42" s="20" t="s">
        <v>55</v>
      </c>
      <c r="AA42" s="20" t="s">
        <v>65</v>
      </c>
      <c r="AB42" s="20">
        <v>7</v>
      </c>
      <c r="AC42" s="20" t="s">
        <v>57</v>
      </c>
      <c r="AD42" s="20">
        <v>1</v>
      </c>
    </row>
    <row r="43" spans="1:30" ht="30">
      <c r="A43" s="20">
        <v>2</v>
      </c>
      <c r="B43" s="20" t="s">
        <v>45</v>
      </c>
      <c r="C43" s="20">
        <v>738</v>
      </c>
      <c r="D43" s="21">
        <v>44060</v>
      </c>
      <c r="E43" s="20" t="s">
        <v>252</v>
      </c>
      <c r="F43" s="20"/>
      <c r="G43" s="20" t="s">
        <v>253</v>
      </c>
      <c r="H43" s="20" t="s">
        <v>254</v>
      </c>
      <c r="I43" s="20" t="s">
        <v>49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50</v>
      </c>
      <c r="P43" s="20" t="s">
        <v>62</v>
      </c>
      <c r="Q43" s="20"/>
      <c r="R43" s="20" t="s">
        <v>52</v>
      </c>
      <c r="S43" s="20">
        <v>8200204302</v>
      </c>
      <c r="T43" s="20" t="s">
        <v>255</v>
      </c>
      <c r="U43" s="20"/>
      <c r="V43" s="20">
        <v>8095444231</v>
      </c>
      <c r="W43" s="20" t="s">
        <v>256</v>
      </c>
      <c r="X43" s="20">
        <v>120000</v>
      </c>
      <c r="Y43" s="20" t="s">
        <v>55</v>
      </c>
      <c r="Z43" s="20" t="s">
        <v>55</v>
      </c>
      <c r="AA43" s="20" t="s">
        <v>65</v>
      </c>
      <c r="AB43" s="20">
        <v>7</v>
      </c>
      <c r="AC43" s="20" t="s">
        <v>57</v>
      </c>
      <c r="AD43" s="20">
        <v>1</v>
      </c>
    </row>
    <row r="44" spans="1:30" ht="30">
      <c r="A44" s="20">
        <v>2</v>
      </c>
      <c r="B44" s="20" t="s">
        <v>45</v>
      </c>
      <c r="C44" s="20">
        <v>881</v>
      </c>
      <c r="D44" s="21">
        <v>44081</v>
      </c>
      <c r="E44" s="20" t="s">
        <v>257</v>
      </c>
      <c r="F44" s="20"/>
      <c r="G44" s="20" t="s">
        <v>258</v>
      </c>
      <c r="H44" s="20" t="s">
        <v>259</v>
      </c>
      <c r="I44" s="20" t="s">
        <v>49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157</v>
      </c>
      <c r="P44" s="20" t="s">
        <v>62</v>
      </c>
      <c r="Q44" s="20"/>
      <c r="R44" s="20" t="s">
        <v>52</v>
      </c>
      <c r="S44" s="20">
        <v>8200204302</v>
      </c>
      <c r="T44" s="20" t="s">
        <v>260</v>
      </c>
      <c r="U44" s="20" t="s">
        <v>261</v>
      </c>
      <c r="V44" s="20">
        <v>6317437348</v>
      </c>
      <c r="W44" s="20" t="s">
        <v>180</v>
      </c>
      <c r="X44" s="20">
        <v>60000</v>
      </c>
      <c r="Y44" s="20" t="s">
        <v>55</v>
      </c>
      <c r="Z44" s="20" t="s">
        <v>55</v>
      </c>
      <c r="AA44" s="20" t="s">
        <v>65</v>
      </c>
      <c r="AB44" s="20">
        <v>10</v>
      </c>
      <c r="AC44" s="20" t="s">
        <v>57</v>
      </c>
      <c r="AD44" s="20">
        <v>1</v>
      </c>
    </row>
    <row r="45" spans="1:30" ht="30">
      <c r="A45" s="20">
        <v>2</v>
      </c>
      <c r="B45" s="20" t="s">
        <v>45</v>
      </c>
      <c r="C45" s="20">
        <v>736</v>
      </c>
      <c r="D45" s="21">
        <v>44060</v>
      </c>
      <c r="E45" s="20" t="s">
        <v>262</v>
      </c>
      <c r="F45" s="20"/>
      <c r="G45" s="20" t="s">
        <v>263</v>
      </c>
      <c r="H45" s="20" t="s">
        <v>98</v>
      </c>
      <c r="I45" s="20" t="s">
        <v>49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50</v>
      </c>
      <c r="P45" s="20" t="s">
        <v>62</v>
      </c>
      <c r="Q45" s="20"/>
      <c r="R45" s="20" t="s">
        <v>52</v>
      </c>
      <c r="S45" s="20">
        <v>8200204302</v>
      </c>
      <c r="T45" s="20" t="s">
        <v>264</v>
      </c>
      <c r="U45" s="20"/>
      <c r="V45" s="20">
        <v>8290161836</v>
      </c>
      <c r="W45" s="20" t="s">
        <v>265</v>
      </c>
      <c r="X45" s="20">
        <v>60000</v>
      </c>
      <c r="Y45" s="20" t="s">
        <v>55</v>
      </c>
      <c r="Z45" s="20" t="s">
        <v>55</v>
      </c>
      <c r="AA45" s="20" t="s">
        <v>65</v>
      </c>
      <c r="AB45" s="20">
        <v>8</v>
      </c>
      <c r="AC45" s="20" t="s">
        <v>57</v>
      </c>
      <c r="AD45" s="20">
        <v>1</v>
      </c>
    </row>
    <row r="46" spans="1:30" ht="30">
      <c r="A46" s="20">
        <v>2</v>
      </c>
      <c r="B46" s="20" t="s">
        <v>45</v>
      </c>
      <c r="C46" s="20">
        <v>875</v>
      </c>
      <c r="D46" s="21">
        <v>44081</v>
      </c>
      <c r="E46" s="20" t="s">
        <v>87</v>
      </c>
      <c r="F46" s="20"/>
      <c r="G46" s="20" t="s">
        <v>238</v>
      </c>
      <c r="H46" s="20" t="s">
        <v>196</v>
      </c>
      <c r="I46" s="20" t="s">
        <v>49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88</v>
      </c>
      <c r="P46" s="20" t="s">
        <v>62</v>
      </c>
      <c r="Q46" s="20"/>
      <c r="R46" s="20" t="s">
        <v>52</v>
      </c>
      <c r="S46" s="20">
        <v>8200204302</v>
      </c>
      <c r="T46" s="20" t="s">
        <v>266</v>
      </c>
      <c r="U46" s="20"/>
      <c r="V46" s="20">
        <v>8290157036</v>
      </c>
      <c r="W46" s="20" t="s">
        <v>267</v>
      </c>
      <c r="X46" s="20">
        <v>60000</v>
      </c>
      <c r="Y46" s="20" t="s">
        <v>55</v>
      </c>
      <c r="Z46" s="20" t="s">
        <v>55</v>
      </c>
      <c r="AA46" s="20" t="s">
        <v>65</v>
      </c>
      <c r="AB46" s="20">
        <v>9</v>
      </c>
      <c r="AC46" s="20" t="s">
        <v>57</v>
      </c>
      <c r="AD46" s="20">
        <v>1</v>
      </c>
    </row>
    <row r="47" spans="1:30" ht="30">
      <c r="A47" s="20">
        <v>2</v>
      </c>
      <c r="B47" s="20" t="s">
        <v>45</v>
      </c>
      <c r="C47" s="20">
        <v>730</v>
      </c>
      <c r="D47" s="21">
        <v>44060</v>
      </c>
      <c r="E47" s="20" t="s">
        <v>268</v>
      </c>
      <c r="F47" s="20"/>
      <c r="G47" s="20" t="s">
        <v>269</v>
      </c>
      <c r="H47" s="20" t="s">
        <v>270</v>
      </c>
      <c r="I47" s="20" t="s">
        <v>61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50</v>
      </c>
      <c r="P47" s="20" t="s">
        <v>62</v>
      </c>
      <c r="Q47" s="20"/>
      <c r="R47" s="20" t="s">
        <v>52</v>
      </c>
      <c r="S47" s="20">
        <v>8200204302</v>
      </c>
      <c r="T47" s="20" t="s">
        <v>245</v>
      </c>
      <c r="U47" s="20"/>
      <c r="V47" s="20">
        <v>8875007409</v>
      </c>
      <c r="W47" s="20" t="s">
        <v>246</v>
      </c>
      <c r="X47" s="20">
        <v>540000</v>
      </c>
      <c r="Y47" s="20" t="s">
        <v>55</v>
      </c>
      <c r="Z47" s="20" t="s">
        <v>55</v>
      </c>
      <c r="AA47" s="20" t="s">
        <v>65</v>
      </c>
      <c r="AB47" s="20">
        <v>7</v>
      </c>
      <c r="AC47" s="20" t="s">
        <v>57</v>
      </c>
      <c r="AD47" s="20">
        <v>1</v>
      </c>
    </row>
    <row r="48" spans="1:30" ht="30">
      <c r="A48" s="20">
        <v>2</v>
      </c>
      <c r="B48" s="20" t="s">
        <v>45</v>
      </c>
      <c r="C48" s="20">
        <v>888</v>
      </c>
      <c r="D48" s="21">
        <v>44081</v>
      </c>
      <c r="E48" s="20" t="s">
        <v>271</v>
      </c>
      <c r="F48" s="20"/>
      <c r="G48" s="20" t="s">
        <v>272</v>
      </c>
      <c r="H48" s="20" t="s">
        <v>273</v>
      </c>
      <c r="I48" s="20" t="s">
        <v>49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50</v>
      </c>
      <c r="P48" s="20" t="s">
        <v>62</v>
      </c>
      <c r="Q48" s="20"/>
      <c r="R48" s="20" t="s">
        <v>52</v>
      </c>
      <c r="S48" s="20">
        <v>8200204302</v>
      </c>
      <c r="T48" s="20" t="s">
        <v>274</v>
      </c>
      <c r="U48" s="20"/>
      <c r="V48" s="20">
        <v>7340483815</v>
      </c>
      <c r="W48" s="20" t="s">
        <v>275</v>
      </c>
      <c r="X48" s="20">
        <v>36000</v>
      </c>
      <c r="Y48" s="20" t="s">
        <v>55</v>
      </c>
      <c r="Z48" s="20" t="s">
        <v>55</v>
      </c>
      <c r="AA48" s="20" t="s">
        <v>65</v>
      </c>
      <c r="AB48" s="20">
        <v>9</v>
      </c>
      <c r="AC48" s="20" t="s">
        <v>57</v>
      </c>
      <c r="AD48" s="20">
        <v>1</v>
      </c>
    </row>
    <row r="49" spans="1:30" ht="30">
      <c r="A49" s="20">
        <v>2</v>
      </c>
      <c r="B49" s="20" t="s">
        <v>45</v>
      </c>
      <c r="C49" s="20">
        <v>883</v>
      </c>
      <c r="D49" s="21">
        <v>44081</v>
      </c>
      <c r="E49" s="20" t="s">
        <v>276</v>
      </c>
      <c r="F49" s="20"/>
      <c r="G49" s="20" t="s">
        <v>277</v>
      </c>
      <c r="H49" s="20" t="s">
        <v>278</v>
      </c>
      <c r="I49" s="20" t="s">
        <v>61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50</v>
      </c>
      <c r="P49" s="20" t="s">
        <v>62</v>
      </c>
      <c r="Q49" s="20"/>
      <c r="R49" s="20" t="s">
        <v>52</v>
      </c>
      <c r="S49" s="20">
        <v>8200204302</v>
      </c>
      <c r="T49" s="20" t="s">
        <v>279</v>
      </c>
      <c r="U49" s="20"/>
      <c r="V49" s="20">
        <v>9214757249</v>
      </c>
      <c r="W49" s="20" t="s">
        <v>280</v>
      </c>
      <c r="X49" s="20">
        <v>66000</v>
      </c>
      <c r="Y49" s="20" t="s">
        <v>55</v>
      </c>
      <c r="Z49" s="20" t="s">
        <v>55</v>
      </c>
      <c r="AA49" s="20" t="s">
        <v>65</v>
      </c>
      <c r="AB49" s="20">
        <v>7</v>
      </c>
      <c r="AC49" s="20" t="s">
        <v>57</v>
      </c>
      <c r="AD49" s="20">
        <v>1</v>
      </c>
    </row>
    <row r="50" spans="1:30" ht="30">
      <c r="A50" s="20">
        <v>2</v>
      </c>
      <c r="B50" s="20" t="s">
        <v>45</v>
      </c>
      <c r="C50" s="20">
        <v>733</v>
      </c>
      <c r="D50" s="21">
        <v>44060</v>
      </c>
      <c r="E50" s="20" t="s">
        <v>281</v>
      </c>
      <c r="F50" s="20"/>
      <c r="G50" s="20" t="s">
        <v>282</v>
      </c>
      <c r="H50" s="20" t="s">
        <v>283</v>
      </c>
      <c r="I50" s="20" t="s">
        <v>49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88</v>
      </c>
      <c r="P50" s="20" t="s">
        <v>62</v>
      </c>
      <c r="Q50" s="20"/>
      <c r="R50" s="20" t="s">
        <v>52</v>
      </c>
      <c r="S50" s="20">
        <v>8200204302</v>
      </c>
      <c r="T50" s="20" t="s">
        <v>284</v>
      </c>
      <c r="U50" s="20"/>
      <c r="V50" s="20">
        <v>7891884546</v>
      </c>
      <c r="W50" s="20" t="s">
        <v>285</v>
      </c>
      <c r="X50" s="20">
        <v>60000</v>
      </c>
      <c r="Y50" s="20" t="s">
        <v>55</v>
      </c>
      <c r="Z50" s="20" t="s">
        <v>55</v>
      </c>
      <c r="AA50" s="20" t="s">
        <v>65</v>
      </c>
      <c r="AB50" s="20">
        <v>8</v>
      </c>
      <c r="AC50" s="20" t="s">
        <v>57</v>
      </c>
      <c r="AD50" s="20">
        <v>1</v>
      </c>
    </row>
    <row r="51" spans="1:30" ht="30">
      <c r="A51" s="20">
        <v>2</v>
      </c>
      <c r="B51" s="20" t="s">
        <v>45</v>
      </c>
      <c r="C51" s="20">
        <v>740</v>
      </c>
      <c r="D51" s="21">
        <v>44060</v>
      </c>
      <c r="E51" s="20" t="s">
        <v>286</v>
      </c>
      <c r="F51" s="20"/>
      <c r="G51" s="20" t="s">
        <v>287</v>
      </c>
      <c r="H51" s="20" t="s">
        <v>288</v>
      </c>
      <c r="I51" s="20" t="s">
        <v>61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88</v>
      </c>
      <c r="P51" s="20" t="s">
        <v>62</v>
      </c>
      <c r="Q51" s="20"/>
      <c r="R51" s="20" t="s">
        <v>52</v>
      </c>
      <c r="S51" s="20">
        <v>8200204302</v>
      </c>
      <c r="T51" s="20" t="s">
        <v>289</v>
      </c>
      <c r="U51" s="20"/>
      <c r="V51" s="20">
        <v>9636084276</v>
      </c>
      <c r="W51" s="20" t="s">
        <v>290</v>
      </c>
      <c r="X51" s="20">
        <v>216000</v>
      </c>
      <c r="Y51" s="20" t="s">
        <v>55</v>
      </c>
      <c r="Z51" s="20" t="s">
        <v>55</v>
      </c>
      <c r="AA51" s="20" t="s">
        <v>65</v>
      </c>
      <c r="AB51" s="20">
        <v>9</v>
      </c>
      <c r="AC51" s="20" t="s">
        <v>57</v>
      </c>
      <c r="AD51" s="20">
        <v>5</v>
      </c>
    </row>
    <row r="52" spans="1:30" ht="30">
      <c r="A52" s="20">
        <v>2</v>
      </c>
      <c r="B52" s="20" t="s">
        <v>45</v>
      </c>
      <c r="C52" s="20">
        <v>884</v>
      </c>
      <c r="D52" s="21">
        <v>44081</v>
      </c>
      <c r="E52" s="20" t="s">
        <v>291</v>
      </c>
      <c r="F52" s="20"/>
      <c r="G52" s="20" t="s">
        <v>292</v>
      </c>
      <c r="H52" s="20" t="s">
        <v>136</v>
      </c>
      <c r="I52" s="20" t="s">
        <v>49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88</v>
      </c>
      <c r="P52" s="20" t="s">
        <v>62</v>
      </c>
      <c r="Q52" s="20"/>
      <c r="R52" s="20" t="s">
        <v>52</v>
      </c>
      <c r="S52" s="20">
        <v>8200204302</v>
      </c>
      <c r="T52" s="20" t="s">
        <v>293</v>
      </c>
      <c r="U52" s="20"/>
      <c r="V52" s="20">
        <v>9785665124</v>
      </c>
      <c r="W52" s="20" t="s">
        <v>294</v>
      </c>
      <c r="X52" s="20">
        <v>96000</v>
      </c>
      <c r="Y52" s="20" t="s">
        <v>55</v>
      </c>
      <c r="Z52" s="20" t="s">
        <v>295</v>
      </c>
      <c r="AA52" s="20" t="s">
        <v>65</v>
      </c>
      <c r="AB52" s="20">
        <v>8</v>
      </c>
      <c r="AC52" s="20" t="s">
        <v>57</v>
      </c>
      <c r="AD52" s="20">
        <v>1</v>
      </c>
    </row>
    <row r="53" spans="1:30" ht="30">
      <c r="A53" s="20">
        <v>2</v>
      </c>
      <c r="B53" s="20" t="s">
        <v>45</v>
      </c>
      <c r="C53" s="20">
        <v>755</v>
      </c>
      <c r="D53" s="21">
        <v>44060</v>
      </c>
      <c r="E53" s="20" t="s">
        <v>296</v>
      </c>
      <c r="F53" s="20"/>
      <c r="G53" s="20" t="s">
        <v>297</v>
      </c>
      <c r="H53" s="20" t="s">
        <v>298</v>
      </c>
      <c r="I53" s="20" t="s">
        <v>49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151</v>
      </c>
      <c r="P53" s="20" t="s">
        <v>62</v>
      </c>
      <c r="Q53" s="20"/>
      <c r="R53" s="20" t="s">
        <v>52</v>
      </c>
      <c r="S53" s="20">
        <v>8200204302</v>
      </c>
      <c r="T53" s="20" t="s">
        <v>299</v>
      </c>
      <c r="U53" s="20"/>
      <c r="V53" s="20">
        <v>9828164883</v>
      </c>
      <c r="W53" s="20" t="s">
        <v>300</v>
      </c>
      <c r="X53" s="20">
        <v>36000</v>
      </c>
      <c r="Y53" s="20" t="s">
        <v>55</v>
      </c>
      <c r="Z53" s="20" t="s">
        <v>55</v>
      </c>
      <c r="AA53" s="20" t="s">
        <v>65</v>
      </c>
      <c r="AB53" s="20">
        <v>8</v>
      </c>
      <c r="AC53" s="20" t="s">
        <v>57</v>
      </c>
      <c r="AD53" s="20">
        <v>1</v>
      </c>
    </row>
    <row r="54" spans="1:30" ht="30">
      <c r="A54" s="20">
        <v>2</v>
      </c>
      <c r="B54" s="20" t="s">
        <v>45</v>
      </c>
      <c r="C54" s="20">
        <v>742</v>
      </c>
      <c r="D54" s="21">
        <v>44060</v>
      </c>
      <c r="E54" s="20" t="s">
        <v>301</v>
      </c>
      <c r="F54" s="20"/>
      <c r="G54" s="20" t="s">
        <v>302</v>
      </c>
      <c r="H54" s="20" t="s">
        <v>303</v>
      </c>
      <c r="I54" s="20" t="s">
        <v>61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157</v>
      </c>
      <c r="P54" s="20" t="s">
        <v>62</v>
      </c>
      <c r="Q54" s="20"/>
      <c r="R54" s="20" t="s">
        <v>52</v>
      </c>
      <c r="S54" s="20">
        <v>8200204302</v>
      </c>
      <c r="T54" s="20" t="s">
        <v>304</v>
      </c>
      <c r="U54" s="20"/>
      <c r="V54" s="20">
        <v>8112248053</v>
      </c>
      <c r="W54" s="20" t="s">
        <v>305</v>
      </c>
      <c r="X54" s="20">
        <v>48000</v>
      </c>
      <c r="Y54" s="20" t="s">
        <v>55</v>
      </c>
      <c r="Z54" s="20" t="s">
        <v>55</v>
      </c>
      <c r="AA54" s="20" t="s">
        <v>65</v>
      </c>
      <c r="AB54" s="20">
        <v>8</v>
      </c>
      <c r="AC54" s="20" t="s">
        <v>57</v>
      </c>
      <c r="AD54" s="20">
        <v>1</v>
      </c>
    </row>
    <row r="55" spans="1:30" ht="30">
      <c r="A55" s="20">
        <v>2</v>
      </c>
      <c r="B55" s="20" t="s">
        <v>45</v>
      </c>
      <c r="C55" s="20">
        <v>885</v>
      </c>
      <c r="D55" s="21">
        <v>44081</v>
      </c>
      <c r="E55" s="20" t="s">
        <v>306</v>
      </c>
      <c r="F55" s="20"/>
      <c r="G55" s="20" t="s">
        <v>307</v>
      </c>
      <c r="H55" s="20" t="s">
        <v>107</v>
      </c>
      <c r="I55" s="20" t="s">
        <v>61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88</v>
      </c>
      <c r="P55" s="20" t="s">
        <v>62</v>
      </c>
      <c r="Q55" s="20"/>
      <c r="R55" s="20" t="s">
        <v>52</v>
      </c>
      <c r="S55" s="20">
        <v>8200204302</v>
      </c>
      <c r="T55" s="20" t="s">
        <v>308</v>
      </c>
      <c r="U55" s="20"/>
      <c r="V55" s="20">
        <v>9079973110</v>
      </c>
      <c r="W55" s="20" t="s">
        <v>309</v>
      </c>
      <c r="X55" s="20">
        <v>80000</v>
      </c>
      <c r="Y55" s="20" t="s">
        <v>55</v>
      </c>
      <c r="Z55" s="20" t="s">
        <v>295</v>
      </c>
      <c r="AA55" s="20" t="s">
        <v>65</v>
      </c>
      <c r="AB55" s="20">
        <v>10</v>
      </c>
      <c r="AC55" s="20" t="s">
        <v>57</v>
      </c>
      <c r="AD55" s="20">
        <v>1</v>
      </c>
    </row>
    <row r="56" spans="1:30" ht="30">
      <c r="A56" s="20">
        <v>2</v>
      </c>
      <c r="B56" s="20" t="s">
        <v>45</v>
      </c>
      <c r="C56" s="20">
        <v>746</v>
      </c>
      <c r="D56" s="21">
        <v>44060</v>
      </c>
      <c r="E56" s="20" t="s">
        <v>310</v>
      </c>
      <c r="F56" s="20"/>
      <c r="G56" s="20" t="s">
        <v>311</v>
      </c>
      <c r="H56" s="20" t="s">
        <v>312</v>
      </c>
      <c r="I56" s="20" t="s">
        <v>49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157</v>
      </c>
      <c r="P56" s="20" t="s">
        <v>62</v>
      </c>
      <c r="Q56" s="20"/>
      <c r="R56" s="20" t="s">
        <v>52</v>
      </c>
      <c r="S56" s="20">
        <v>8200204302</v>
      </c>
      <c r="T56" s="20" t="s">
        <v>313</v>
      </c>
      <c r="U56" s="20"/>
      <c r="V56" s="20">
        <v>9929424455</v>
      </c>
      <c r="W56" s="20" t="s">
        <v>314</v>
      </c>
      <c r="X56" s="20">
        <v>72000</v>
      </c>
      <c r="Y56" s="20" t="s">
        <v>55</v>
      </c>
      <c r="Z56" s="20" t="s">
        <v>55</v>
      </c>
      <c r="AA56" s="20" t="s">
        <v>65</v>
      </c>
      <c r="AB56" s="20">
        <v>8</v>
      </c>
      <c r="AC56" s="20" t="s">
        <v>57</v>
      </c>
      <c r="AD56" s="20">
        <v>1</v>
      </c>
    </row>
    <row r="57" spans="1:30" ht="30">
      <c r="A57" s="20">
        <v>2</v>
      </c>
      <c r="B57" s="20" t="s">
        <v>45</v>
      </c>
      <c r="C57" s="20">
        <v>874</v>
      </c>
      <c r="D57" s="21">
        <v>44081</v>
      </c>
      <c r="E57" s="20" t="s">
        <v>315</v>
      </c>
      <c r="F57" s="20"/>
      <c r="G57" s="20" t="s">
        <v>316</v>
      </c>
      <c r="H57" s="20" t="s">
        <v>317</v>
      </c>
      <c r="I57" s="20" t="s">
        <v>61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50</v>
      </c>
      <c r="P57" s="20" t="s">
        <v>62</v>
      </c>
      <c r="Q57" s="20"/>
      <c r="R57" s="20" t="s">
        <v>52</v>
      </c>
      <c r="S57" s="20">
        <v>8200204302</v>
      </c>
      <c r="T57" s="20" t="s">
        <v>318</v>
      </c>
      <c r="U57" s="20"/>
      <c r="V57" s="20">
        <v>9950821745</v>
      </c>
      <c r="W57" s="20" t="s">
        <v>319</v>
      </c>
      <c r="X57" s="20">
        <v>45000</v>
      </c>
      <c r="Y57" s="20" t="s">
        <v>55</v>
      </c>
      <c r="Z57" s="20" t="s">
        <v>55</v>
      </c>
      <c r="AA57" s="20" t="s">
        <v>65</v>
      </c>
      <c r="AB57" s="20">
        <v>9</v>
      </c>
      <c r="AC57" s="20" t="s">
        <v>57</v>
      </c>
      <c r="AD57" s="20">
        <v>1</v>
      </c>
    </row>
    <row r="58" spans="1:30" ht="30">
      <c r="A58" s="20">
        <v>2</v>
      </c>
      <c r="B58" s="20" t="s">
        <v>45</v>
      </c>
      <c r="C58" s="20">
        <v>956</v>
      </c>
      <c r="D58" s="21">
        <v>44401</v>
      </c>
      <c r="E58" s="20" t="s">
        <v>320</v>
      </c>
      <c r="F58" s="20"/>
      <c r="G58" s="20" t="s">
        <v>321</v>
      </c>
      <c r="H58" s="20" t="s">
        <v>322</v>
      </c>
      <c r="I58" s="20" t="s">
        <v>49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151</v>
      </c>
      <c r="P58" s="20" t="s">
        <v>62</v>
      </c>
      <c r="Q58" s="20"/>
      <c r="R58" s="20" t="s">
        <v>52</v>
      </c>
      <c r="S58" s="20">
        <v>8200204302</v>
      </c>
      <c r="T58" s="20" t="s">
        <v>323</v>
      </c>
      <c r="U58" s="20"/>
      <c r="V58" s="20">
        <v>9024730730</v>
      </c>
      <c r="W58" s="20" t="s">
        <v>324</v>
      </c>
      <c r="X58" s="20">
        <v>480000</v>
      </c>
      <c r="Y58" s="20" t="s">
        <v>55</v>
      </c>
      <c r="Z58" s="20" t="s">
        <v>55</v>
      </c>
      <c r="AA58" s="20" t="s">
        <v>65</v>
      </c>
      <c r="AB58" s="20">
        <v>7</v>
      </c>
      <c r="AC58" s="20" t="s">
        <v>57</v>
      </c>
      <c r="AD58" s="20">
        <v>1</v>
      </c>
    </row>
    <row r="59" spans="1:30" ht="30">
      <c r="A59" s="20">
        <v>2</v>
      </c>
      <c r="B59" s="20" t="s">
        <v>45</v>
      </c>
      <c r="C59" s="20">
        <v>756</v>
      </c>
      <c r="D59" s="21">
        <v>44060</v>
      </c>
      <c r="E59" s="20" t="s">
        <v>325</v>
      </c>
      <c r="F59" s="20"/>
      <c r="G59" s="20" t="s">
        <v>326</v>
      </c>
      <c r="H59" s="20" t="s">
        <v>196</v>
      </c>
      <c r="I59" s="20" t="s">
        <v>61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157</v>
      </c>
      <c r="P59" s="20" t="s">
        <v>62</v>
      </c>
      <c r="Q59" s="20"/>
      <c r="R59" s="20" t="s">
        <v>52</v>
      </c>
      <c r="S59" s="20">
        <v>8200204302</v>
      </c>
      <c r="T59" s="20" t="s">
        <v>327</v>
      </c>
      <c r="U59" s="20"/>
      <c r="V59" s="20">
        <v>8003828685</v>
      </c>
      <c r="W59" s="20" t="s">
        <v>217</v>
      </c>
      <c r="X59" s="20">
        <v>36000</v>
      </c>
      <c r="Y59" s="20" t="s">
        <v>55</v>
      </c>
      <c r="Z59" s="20" t="s">
        <v>55</v>
      </c>
      <c r="AA59" s="20" t="s">
        <v>65</v>
      </c>
      <c r="AB59" s="20">
        <v>7</v>
      </c>
      <c r="AC59" s="20" t="s">
        <v>57</v>
      </c>
      <c r="AD59" s="20">
        <v>1</v>
      </c>
    </row>
    <row r="60" spans="1:30" ht="30">
      <c r="A60" s="20">
        <v>2</v>
      </c>
      <c r="B60" s="20" t="s">
        <v>45</v>
      </c>
      <c r="C60" s="20">
        <v>734</v>
      </c>
      <c r="D60" s="21">
        <v>44060</v>
      </c>
      <c r="E60" s="20" t="s">
        <v>328</v>
      </c>
      <c r="F60" s="20"/>
      <c r="G60" s="20" t="s">
        <v>329</v>
      </c>
      <c r="H60" s="20" t="s">
        <v>330</v>
      </c>
      <c r="I60" s="20" t="s">
        <v>61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157</v>
      </c>
      <c r="P60" s="20" t="s">
        <v>62</v>
      </c>
      <c r="Q60" s="20"/>
      <c r="R60" s="20" t="s">
        <v>52</v>
      </c>
      <c r="S60" s="20">
        <v>8200204302</v>
      </c>
      <c r="T60" s="20" t="s">
        <v>331</v>
      </c>
      <c r="U60" s="20"/>
      <c r="V60" s="20">
        <v>9887202989</v>
      </c>
      <c r="W60" s="20" t="s">
        <v>332</v>
      </c>
      <c r="X60" s="20">
        <v>60000</v>
      </c>
      <c r="Y60" s="20" t="s">
        <v>55</v>
      </c>
      <c r="Z60" s="20" t="s">
        <v>55</v>
      </c>
      <c r="AA60" s="20" t="s">
        <v>65</v>
      </c>
      <c r="AB60" s="20">
        <v>12</v>
      </c>
      <c r="AC60" s="20" t="s">
        <v>57</v>
      </c>
      <c r="AD60" s="20">
        <v>1</v>
      </c>
    </row>
    <row r="61" spans="1:30" ht="30">
      <c r="A61" s="20">
        <v>2</v>
      </c>
      <c r="B61" s="20" t="s">
        <v>45</v>
      </c>
      <c r="C61" s="20">
        <v>752</v>
      </c>
      <c r="D61" s="21">
        <v>44060</v>
      </c>
      <c r="E61" s="20" t="s">
        <v>333</v>
      </c>
      <c r="F61" s="20"/>
      <c r="G61" s="20" t="s">
        <v>334</v>
      </c>
      <c r="H61" s="20" t="s">
        <v>196</v>
      </c>
      <c r="I61" s="20" t="s">
        <v>49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157</v>
      </c>
      <c r="P61" s="20" t="s">
        <v>62</v>
      </c>
      <c r="Q61" s="20"/>
      <c r="R61" s="20" t="s">
        <v>52</v>
      </c>
      <c r="S61" s="20">
        <v>8200204302</v>
      </c>
      <c r="T61" s="20" t="s">
        <v>335</v>
      </c>
      <c r="U61" s="20"/>
      <c r="V61" s="20">
        <v>8003828685</v>
      </c>
      <c r="W61" s="20" t="s">
        <v>336</v>
      </c>
      <c r="X61" s="20">
        <v>36000</v>
      </c>
      <c r="Y61" s="20" t="s">
        <v>55</v>
      </c>
      <c r="Z61" s="20" t="s">
        <v>55</v>
      </c>
      <c r="AA61" s="20" t="s">
        <v>65</v>
      </c>
      <c r="AB61" s="20">
        <v>10</v>
      </c>
      <c r="AC61" s="20" t="s">
        <v>57</v>
      </c>
      <c r="AD61" s="20">
        <v>1</v>
      </c>
    </row>
    <row r="62" spans="1:30" ht="30">
      <c r="A62" s="20">
        <v>2</v>
      </c>
      <c r="B62" s="20" t="s">
        <v>45</v>
      </c>
      <c r="C62" s="20">
        <v>877</v>
      </c>
      <c r="D62" s="21">
        <v>44081</v>
      </c>
      <c r="E62" s="20" t="s">
        <v>337</v>
      </c>
      <c r="F62" s="20"/>
      <c r="G62" s="20" t="s">
        <v>338</v>
      </c>
      <c r="H62" s="20" t="s">
        <v>339</v>
      </c>
      <c r="I62" s="20" t="s">
        <v>61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50</v>
      </c>
      <c r="P62" s="20" t="s">
        <v>62</v>
      </c>
      <c r="Q62" s="20"/>
      <c r="R62" s="20" t="s">
        <v>52</v>
      </c>
      <c r="S62" s="20">
        <v>8200204302</v>
      </c>
      <c r="T62" s="20" t="s">
        <v>340</v>
      </c>
      <c r="U62" s="20"/>
      <c r="V62" s="20">
        <v>7976862446</v>
      </c>
      <c r="W62" s="20" t="s">
        <v>341</v>
      </c>
      <c r="X62" s="20">
        <v>0</v>
      </c>
      <c r="Y62" s="20" t="s">
        <v>55</v>
      </c>
      <c r="Z62" s="20" t="s">
        <v>55</v>
      </c>
      <c r="AA62" s="20" t="s">
        <v>65</v>
      </c>
      <c r="AB62" s="20">
        <v>11</v>
      </c>
      <c r="AC62" s="20" t="s">
        <v>57</v>
      </c>
      <c r="AD62" s="20">
        <v>1</v>
      </c>
    </row>
    <row r="63" spans="1:30" ht="30">
      <c r="A63" s="20">
        <v>2</v>
      </c>
      <c r="B63" s="20" t="s">
        <v>45</v>
      </c>
      <c r="C63" s="20">
        <v>761</v>
      </c>
      <c r="D63" s="21">
        <v>44060</v>
      </c>
      <c r="E63" s="20" t="s">
        <v>342</v>
      </c>
      <c r="F63" s="20"/>
      <c r="G63" s="20" t="s">
        <v>343</v>
      </c>
      <c r="H63" s="20" t="s">
        <v>259</v>
      </c>
      <c r="I63" s="20" t="s">
        <v>61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157</v>
      </c>
      <c r="P63" s="20" t="s">
        <v>62</v>
      </c>
      <c r="Q63" s="20"/>
      <c r="R63" s="20" t="s">
        <v>52</v>
      </c>
      <c r="S63" s="20">
        <v>8200204302</v>
      </c>
      <c r="T63" s="20" t="s">
        <v>344</v>
      </c>
      <c r="U63" s="20"/>
      <c r="V63" s="20">
        <v>8317437348</v>
      </c>
      <c r="W63" s="20" t="s">
        <v>345</v>
      </c>
      <c r="X63" s="20">
        <v>60000</v>
      </c>
      <c r="Y63" s="20" t="s">
        <v>55</v>
      </c>
      <c r="Z63" s="20" t="s">
        <v>55</v>
      </c>
      <c r="AA63" s="20" t="s">
        <v>65</v>
      </c>
      <c r="AB63" s="20">
        <v>8</v>
      </c>
      <c r="AC63" s="20" t="s">
        <v>57</v>
      </c>
      <c r="AD63" s="20">
        <v>1</v>
      </c>
    </row>
    <row r="64" spans="1:30" ht="30">
      <c r="A64" s="20">
        <v>2</v>
      </c>
      <c r="B64" s="20" t="s">
        <v>45</v>
      </c>
      <c r="C64" s="20">
        <v>743</v>
      </c>
      <c r="D64" s="21">
        <v>44060</v>
      </c>
      <c r="E64" s="20" t="s">
        <v>346</v>
      </c>
      <c r="F64" s="20"/>
      <c r="G64" s="20" t="s">
        <v>347</v>
      </c>
      <c r="H64" s="20" t="s">
        <v>348</v>
      </c>
      <c r="I64" s="20" t="s">
        <v>49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157</v>
      </c>
      <c r="P64" s="20" t="s">
        <v>62</v>
      </c>
      <c r="Q64" s="20"/>
      <c r="R64" s="20" t="s">
        <v>52</v>
      </c>
      <c r="S64" s="20">
        <v>8200204302</v>
      </c>
      <c r="T64" s="20" t="s">
        <v>349</v>
      </c>
      <c r="U64" s="20"/>
      <c r="V64" s="20">
        <v>9413873576</v>
      </c>
      <c r="W64" s="20" t="s">
        <v>350</v>
      </c>
      <c r="X64" s="20">
        <v>40000</v>
      </c>
      <c r="Y64" s="20" t="s">
        <v>55</v>
      </c>
      <c r="Z64" s="20" t="s">
        <v>55</v>
      </c>
      <c r="AA64" s="20" t="s">
        <v>65</v>
      </c>
      <c r="AB64" s="20">
        <v>8</v>
      </c>
      <c r="AC64" s="20" t="s">
        <v>57</v>
      </c>
      <c r="AD64" s="20">
        <v>1</v>
      </c>
    </row>
    <row r="65" spans="1:30" ht="30">
      <c r="A65" s="20">
        <v>2</v>
      </c>
      <c r="B65" s="20" t="s">
        <v>45</v>
      </c>
      <c r="C65" s="20">
        <v>757</v>
      </c>
      <c r="D65" s="21">
        <v>44060</v>
      </c>
      <c r="E65" s="20" t="s">
        <v>351</v>
      </c>
      <c r="F65" s="20"/>
      <c r="G65" s="20" t="s">
        <v>352</v>
      </c>
      <c r="H65" s="20" t="s">
        <v>353</v>
      </c>
      <c r="I65" s="20" t="s">
        <v>49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88</v>
      </c>
      <c r="P65" s="20" t="s">
        <v>62</v>
      </c>
      <c r="Q65" s="20"/>
      <c r="R65" s="20" t="s">
        <v>52</v>
      </c>
      <c r="S65" s="20">
        <v>8200204302</v>
      </c>
      <c r="T65" s="20" t="s">
        <v>349</v>
      </c>
      <c r="U65" s="20"/>
      <c r="V65" s="20">
        <v>9079038905</v>
      </c>
      <c r="W65" s="20" t="s">
        <v>354</v>
      </c>
      <c r="X65" s="20">
        <v>36000</v>
      </c>
      <c r="Y65" s="20" t="s">
        <v>55</v>
      </c>
      <c r="Z65" s="20" t="s">
        <v>55</v>
      </c>
      <c r="AA65" s="20" t="s">
        <v>65</v>
      </c>
      <c r="AB65" s="20">
        <v>8</v>
      </c>
      <c r="AC65" s="20" t="s">
        <v>57</v>
      </c>
      <c r="AD65" s="20">
        <v>1</v>
      </c>
    </row>
    <row r="66" spans="1:30" ht="30">
      <c r="A66" s="20">
        <v>2</v>
      </c>
      <c r="B66" s="20" t="s">
        <v>45</v>
      </c>
      <c r="C66" s="20">
        <v>882</v>
      </c>
      <c r="D66" s="21">
        <v>44081</v>
      </c>
      <c r="E66" s="20" t="s">
        <v>355</v>
      </c>
      <c r="F66" s="20"/>
      <c r="G66" s="20" t="s">
        <v>272</v>
      </c>
      <c r="H66" s="20" t="s">
        <v>273</v>
      </c>
      <c r="I66" s="20" t="s">
        <v>49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157</v>
      </c>
      <c r="P66" s="20" t="s">
        <v>62</v>
      </c>
      <c r="Q66" s="20"/>
      <c r="R66" s="20" t="s">
        <v>52</v>
      </c>
      <c r="S66" s="20">
        <v>8200204302</v>
      </c>
      <c r="T66" s="20" t="s">
        <v>356</v>
      </c>
      <c r="U66" s="20"/>
      <c r="V66" s="20">
        <v>7340483875</v>
      </c>
      <c r="W66" s="20" t="s">
        <v>357</v>
      </c>
      <c r="X66" s="20">
        <v>50000</v>
      </c>
      <c r="Y66" s="20" t="s">
        <v>55</v>
      </c>
      <c r="Z66" s="20" t="s">
        <v>55</v>
      </c>
      <c r="AA66" s="20" t="s">
        <v>65</v>
      </c>
      <c r="AB66" s="20">
        <v>10</v>
      </c>
      <c r="AC66" s="20" t="s">
        <v>57</v>
      </c>
      <c r="AD66" s="20">
        <v>1</v>
      </c>
    </row>
    <row r="67" spans="1:30" ht="30">
      <c r="A67" s="20">
        <v>2</v>
      </c>
      <c r="B67" s="20" t="s">
        <v>45</v>
      </c>
      <c r="C67" s="20">
        <v>760</v>
      </c>
      <c r="D67" s="21">
        <v>44060</v>
      </c>
      <c r="E67" s="20" t="s">
        <v>358</v>
      </c>
      <c r="F67" s="20"/>
      <c r="G67" s="20" t="s">
        <v>359</v>
      </c>
      <c r="H67" s="20" t="s">
        <v>360</v>
      </c>
      <c r="I67" s="20" t="s">
        <v>61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50</v>
      </c>
      <c r="P67" s="20" t="s">
        <v>62</v>
      </c>
      <c r="Q67" s="20"/>
      <c r="R67" s="20" t="s">
        <v>52</v>
      </c>
      <c r="S67" s="20">
        <v>8200204302</v>
      </c>
      <c r="T67" s="20" t="s">
        <v>361</v>
      </c>
      <c r="U67" s="20"/>
      <c r="V67" s="20">
        <v>9982711807</v>
      </c>
      <c r="W67" s="20" t="s">
        <v>180</v>
      </c>
      <c r="X67" s="20">
        <v>36000</v>
      </c>
      <c r="Y67" s="20" t="s">
        <v>55</v>
      </c>
      <c r="Z67" s="20" t="s">
        <v>55</v>
      </c>
      <c r="AA67" s="20" t="s">
        <v>65</v>
      </c>
      <c r="AB67" s="20">
        <v>7</v>
      </c>
      <c r="AC67" s="20" t="s">
        <v>57</v>
      </c>
      <c r="AD67" s="20">
        <v>1</v>
      </c>
    </row>
    <row r="68" spans="1:30" ht="30">
      <c r="A68" s="20">
        <v>2</v>
      </c>
      <c r="B68" s="20" t="s">
        <v>45</v>
      </c>
      <c r="C68" s="20">
        <v>750</v>
      </c>
      <c r="D68" s="21">
        <v>44060</v>
      </c>
      <c r="E68" s="20" t="s">
        <v>362</v>
      </c>
      <c r="F68" s="20"/>
      <c r="G68" s="20" t="s">
        <v>363</v>
      </c>
      <c r="H68" s="20" t="s">
        <v>364</v>
      </c>
      <c r="I68" s="20" t="s">
        <v>49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157</v>
      </c>
      <c r="P68" s="20" t="s">
        <v>62</v>
      </c>
      <c r="Q68" s="20"/>
      <c r="R68" s="20" t="s">
        <v>52</v>
      </c>
      <c r="S68" s="20">
        <v>8200204302</v>
      </c>
      <c r="T68" s="20" t="s">
        <v>365</v>
      </c>
      <c r="U68" s="20" t="s">
        <v>366</v>
      </c>
      <c r="V68" s="20">
        <v>9887776775</v>
      </c>
      <c r="W68" s="20" t="s">
        <v>367</v>
      </c>
      <c r="X68" s="20">
        <v>250000</v>
      </c>
      <c r="Y68" s="20" t="s">
        <v>55</v>
      </c>
      <c r="Z68" s="20" t="s">
        <v>55</v>
      </c>
      <c r="AA68" s="20" t="s">
        <v>65</v>
      </c>
      <c r="AB68" s="20">
        <v>8</v>
      </c>
      <c r="AC68" s="20" t="s">
        <v>57</v>
      </c>
      <c r="AD68" s="20">
        <v>1</v>
      </c>
    </row>
    <row r="69" spans="1:30" ht="30">
      <c r="A69" s="20">
        <v>2</v>
      </c>
      <c r="B69" s="20" t="s">
        <v>45</v>
      </c>
      <c r="C69" s="20">
        <v>751</v>
      </c>
      <c r="D69" s="21">
        <v>44060</v>
      </c>
      <c r="E69" s="20" t="s">
        <v>368</v>
      </c>
      <c r="F69" s="20"/>
      <c r="G69" s="20" t="s">
        <v>307</v>
      </c>
      <c r="H69" s="20" t="s">
        <v>107</v>
      </c>
      <c r="I69" s="20" t="s">
        <v>61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88</v>
      </c>
      <c r="P69" s="20" t="s">
        <v>62</v>
      </c>
      <c r="Q69" s="20"/>
      <c r="R69" s="20" t="s">
        <v>52</v>
      </c>
      <c r="S69" s="20">
        <v>8200204302</v>
      </c>
      <c r="T69" s="20" t="s">
        <v>369</v>
      </c>
      <c r="U69" s="20"/>
      <c r="V69" s="20">
        <v>9079973110</v>
      </c>
      <c r="W69" s="20" t="s">
        <v>370</v>
      </c>
      <c r="X69" s="20">
        <v>60000</v>
      </c>
      <c r="Y69" s="20" t="s">
        <v>55</v>
      </c>
      <c r="Z69" s="20" t="s">
        <v>295</v>
      </c>
      <c r="AA69" s="20" t="s">
        <v>65</v>
      </c>
      <c r="AB69" s="20">
        <v>9</v>
      </c>
      <c r="AC69" s="20" t="s">
        <v>57</v>
      </c>
      <c r="AD69" s="20">
        <v>1</v>
      </c>
    </row>
    <row r="70" spans="1:30" ht="30">
      <c r="A70" s="20">
        <v>2</v>
      </c>
      <c r="B70" s="20" t="s">
        <v>45</v>
      </c>
      <c r="C70" s="20">
        <v>890</v>
      </c>
      <c r="D70" s="21">
        <v>44081</v>
      </c>
      <c r="E70" s="20" t="s">
        <v>371</v>
      </c>
      <c r="F70" s="20"/>
      <c r="G70" s="20" t="s">
        <v>372</v>
      </c>
      <c r="H70" s="20" t="s">
        <v>373</v>
      </c>
      <c r="I70" s="20" t="s">
        <v>61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88</v>
      </c>
      <c r="P70" s="20" t="s">
        <v>62</v>
      </c>
      <c r="Q70" s="20"/>
      <c r="R70" s="20" t="s">
        <v>52</v>
      </c>
      <c r="S70" s="20">
        <v>8200204302</v>
      </c>
      <c r="T70" s="20" t="s">
        <v>374</v>
      </c>
      <c r="U70" s="20"/>
      <c r="V70" s="20">
        <v>9610890510</v>
      </c>
      <c r="W70" s="20" t="s">
        <v>309</v>
      </c>
      <c r="X70" s="20">
        <v>120000</v>
      </c>
      <c r="Y70" s="20" t="s">
        <v>55</v>
      </c>
      <c r="Z70" s="20" t="s">
        <v>55</v>
      </c>
      <c r="AA70" s="20" t="s">
        <v>65</v>
      </c>
      <c r="AB70" s="20">
        <v>9</v>
      </c>
      <c r="AC70" s="20" t="s">
        <v>57</v>
      </c>
      <c r="AD70" s="20">
        <v>1</v>
      </c>
    </row>
    <row r="71" spans="1:30" ht="30">
      <c r="A71" s="20">
        <v>2</v>
      </c>
      <c r="B71" s="20" t="s">
        <v>45</v>
      </c>
      <c r="C71" s="20">
        <v>753</v>
      </c>
      <c r="D71" s="21">
        <v>44060</v>
      </c>
      <c r="E71" s="20" t="s">
        <v>375</v>
      </c>
      <c r="F71" s="20"/>
      <c r="G71" s="20" t="s">
        <v>287</v>
      </c>
      <c r="H71" s="20" t="s">
        <v>288</v>
      </c>
      <c r="I71" s="20" t="s">
        <v>49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88</v>
      </c>
      <c r="P71" s="20" t="s">
        <v>62</v>
      </c>
      <c r="Q71" s="20"/>
      <c r="R71" s="20" t="s">
        <v>52</v>
      </c>
      <c r="S71" s="20">
        <v>8200204302</v>
      </c>
      <c r="T71" s="20" t="s">
        <v>376</v>
      </c>
      <c r="U71" s="20"/>
      <c r="V71" s="20">
        <v>9636084275</v>
      </c>
      <c r="W71" s="20" t="s">
        <v>377</v>
      </c>
      <c r="X71" s="20">
        <v>108000</v>
      </c>
      <c r="Y71" s="20" t="s">
        <v>55</v>
      </c>
      <c r="Z71" s="20" t="s">
        <v>55</v>
      </c>
      <c r="AA71" s="20" t="s">
        <v>65</v>
      </c>
      <c r="AB71" s="20">
        <v>7</v>
      </c>
      <c r="AC71" s="20" t="s">
        <v>57</v>
      </c>
      <c r="AD71" s="20">
        <v>1</v>
      </c>
    </row>
    <row r="72" spans="1:30" ht="30">
      <c r="A72" s="20">
        <v>2</v>
      </c>
      <c r="B72" s="20" t="s">
        <v>45</v>
      </c>
      <c r="C72" s="20">
        <v>745</v>
      </c>
      <c r="D72" s="21">
        <v>44060</v>
      </c>
      <c r="E72" s="20" t="s">
        <v>378</v>
      </c>
      <c r="F72" s="20"/>
      <c r="G72" s="20" t="s">
        <v>379</v>
      </c>
      <c r="H72" s="20" t="s">
        <v>380</v>
      </c>
      <c r="I72" s="20" t="s">
        <v>61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88</v>
      </c>
      <c r="P72" s="20" t="s">
        <v>62</v>
      </c>
      <c r="Q72" s="20"/>
      <c r="R72" s="20" t="s">
        <v>52</v>
      </c>
      <c r="S72" s="20">
        <v>8200204302</v>
      </c>
      <c r="T72" s="20" t="s">
        <v>381</v>
      </c>
      <c r="U72" s="20"/>
      <c r="V72" s="20">
        <v>7586750553</v>
      </c>
      <c r="W72" s="20" t="s">
        <v>180</v>
      </c>
      <c r="X72" s="20">
        <v>60000</v>
      </c>
      <c r="Y72" s="20" t="s">
        <v>55</v>
      </c>
      <c r="Z72" s="20" t="s">
        <v>55</v>
      </c>
      <c r="AA72" s="20" t="s">
        <v>65</v>
      </c>
      <c r="AB72" s="20">
        <v>8</v>
      </c>
      <c r="AC72" s="20" t="s">
        <v>57</v>
      </c>
      <c r="AD72" s="20">
        <v>1</v>
      </c>
    </row>
    <row r="73" spans="1:30" ht="30">
      <c r="A73" s="20">
        <v>2</v>
      </c>
      <c r="B73" s="20" t="s">
        <v>45</v>
      </c>
      <c r="C73" s="20">
        <v>732</v>
      </c>
      <c r="D73" s="21">
        <v>44060</v>
      </c>
      <c r="E73" s="20" t="s">
        <v>382</v>
      </c>
      <c r="F73" s="20"/>
      <c r="G73" s="20" t="s">
        <v>272</v>
      </c>
      <c r="H73" s="20" t="s">
        <v>273</v>
      </c>
      <c r="I73" s="20" t="s">
        <v>61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50</v>
      </c>
      <c r="P73" s="20" t="s">
        <v>62</v>
      </c>
      <c r="Q73" s="20"/>
      <c r="R73" s="20" t="s">
        <v>52</v>
      </c>
      <c r="S73" s="20">
        <v>8200204302</v>
      </c>
      <c r="T73" s="20" t="s">
        <v>383</v>
      </c>
      <c r="U73" s="20"/>
      <c r="V73" s="20">
        <v>7340483875</v>
      </c>
      <c r="W73" s="20" t="s">
        <v>384</v>
      </c>
      <c r="X73" s="20">
        <v>45000</v>
      </c>
      <c r="Y73" s="20" t="s">
        <v>55</v>
      </c>
      <c r="Z73" s="20" t="s">
        <v>55</v>
      </c>
      <c r="AA73" s="20" t="s">
        <v>65</v>
      </c>
      <c r="AB73" s="20">
        <v>11</v>
      </c>
      <c r="AC73" s="20" t="s">
        <v>57</v>
      </c>
      <c r="AD73" s="20">
        <v>1</v>
      </c>
    </row>
    <row r="74" spans="1:30" ht="30">
      <c r="A74" s="20">
        <v>2</v>
      </c>
      <c r="B74" s="20" t="s">
        <v>45</v>
      </c>
      <c r="C74" s="20">
        <v>735</v>
      </c>
      <c r="D74" s="21">
        <v>44060</v>
      </c>
      <c r="E74" s="20" t="s">
        <v>385</v>
      </c>
      <c r="F74" s="20"/>
      <c r="G74" s="20" t="s">
        <v>386</v>
      </c>
      <c r="H74" s="20" t="s">
        <v>387</v>
      </c>
      <c r="I74" s="20" t="s">
        <v>61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157</v>
      </c>
      <c r="P74" s="20" t="s">
        <v>62</v>
      </c>
      <c r="Q74" s="20"/>
      <c r="R74" s="20" t="s">
        <v>52</v>
      </c>
      <c r="S74" s="20">
        <v>8200204302</v>
      </c>
      <c r="T74" s="20" t="s">
        <v>388</v>
      </c>
      <c r="U74" s="20"/>
      <c r="V74" s="20">
        <v>9731446086</v>
      </c>
      <c r="W74" s="20" t="s">
        <v>389</v>
      </c>
      <c r="X74" s="20">
        <v>50000</v>
      </c>
      <c r="Y74" s="20" t="s">
        <v>55</v>
      </c>
      <c r="Z74" s="20" t="s">
        <v>55</v>
      </c>
      <c r="AA74" s="20" t="s">
        <v>65</v>
      </c>
      <c r="AB74" s="20">
        <v>8</v>
      </c>
      <c r="AC74" s="20" t="s">
        <v>57</v>
      </c>
      <c r="AD74" s="20">
        <v>1</v>
      </c>
    </row>
    <row r="75" spans="1:30" ht="30">
      <c r="A75" s="20">
        <v>2</v>
      </c>
      <c r="B75" s="20" t="s">
        <v>45</v>
      </c>
      <c r="C75" s="20">
        <v>876</v>
      </c>
      <c r="D75" s="21">
        <v>44081</v>
      </c>
      <c r="E75" s="20" t="s">
        <v>390</v>
      </c>
      <c r="F75" s="20"/>
      <c r="G75" s="20" t="s">
        <v>391</v>
      </c>
      <c r="H75" s="20" t="s">
        <v>392</v>
      </c>
      <c r="I75" s="20" t="s">
        <v>49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50</v>
      </c>
      <c r="P75" s="20" t="s">
        <v>62</v>
      </c>
      <c r="Q75" s="20"/>
      <c r="R75" s="20" t="s">
        <v>52</v>
      </c>
      <c r="S75" s="20">
        <v>8200204302</v>
      </c>
      <c r="T75" s="20" t="s">
        <v>393</v>
      </c>
      <c r="U75" s="20"/>
      <c r="V75" s="20">
        <v>9841917777</v>
      </c>
      <c r="W75" s="20" t="s">
        <v>394</v>
      </c>
      <c r="X75" s="20">
        <v>65000</v>
      </c>
      <c r="Y75" s="20" t="s">
        <v>55</v>
      </c>
      <c r="Z75" s="20" t="s">
        <v>55</v>
      </c>
      <c r="AA75" s="20" t="s">
        <v>65</v>
      </c>
      <c r="AB75" s="20">
        <v>9</v>
      </c>
      <c r="AC75" s="20" t="s">
        <v>57</v>
      </c>
      <c r="AD75" s="20">
        <v>1</v>
      </c>
    </row>
    <row r="76" spans="1:30" ht="30">
      <c r="A76" s="20">
        <v>2</v>
      </c>
      <c r="B76" s="20" t="s">
        <v>45</v>
      </c>
      <c r="C76" s="20">
        <v>878</v>
      </c>
      <c r="D76" s="21">
        <v>44075</v>
      </c>
      <c r="E76" s="20" t="s">
        <v>395</v>
      </c>
      <c r="F76" s="20"/>
      <c r="G76" s="20" t="s">
        <v>228</v>
      </c>
      <c r="H76" s="20" t="s">
        <v>229</v>
      </c>
      <c r="I76" s="20" t="s">
        <v>49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50</v>
      </c>
      <c r="P76" s="20" t="s">
        <v>62</v>
      </c>
      <c r="Q76" s="20"/>
      <c r="R76" s="20" t="s">
        <v>52</v>
      </c>
      <c r="S76" s="20">
        <v>8200204302</v>
      </c>
      <c r="T76" s="20" t="s">
        <v>396</v>
      </c>
      <c r="U76" s="20"/>
      <c r="V76" s="20">
        <v>6354120572</v>
      </c>
      <c r="W76" s="20" t="s">
        <v>397</v>
      </c>
      <c r="X76" s="20">
        <v>96000</v>
      </c>
      <c r="Y76" s="20" t="s">
        <v>55</v>
      </c>
      <c r="Z76" s="20" t="s">
        <v>55</v>
      </c>
      <c r="AA76" s="20" t="s">
        <v>65</v>
      </c>
      <c r="AB76" s="20">
        <v>9</v>
      </c>
      <c r="AC76" s="20" t="s">
        <v>57</v>
      </c>
      <c r="AD76" s="20">
        <v>1</v>
      </c>
    </row>
    <row r="77" spans="1:30" ht="30">
      <c r="A77" s="20">
        <v>2</v>
      </c>
      <c r="B77" s="20" t="s">
        <v>45</v>
      </c>
      <c r="C77" s="20">
        <v>741</v>
      </c>
      <c r="D77" s="21">
        <v>44060</v>
      </c>
      <c r="E77" s="20" t="s">
        <v>398</v>
      </c>
      <c r="F77" s="20"/>
      <c r="G77" s="20" t="s">
        <v>238</v>
      </c>
      <c r="H77" s="20" t="s">
        <v>196</v>
      </c>
      <c r="I77" s="20" t="s">
        <v>49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88</v>
      </c>
      <c r="P77" s="20" t="s">
        <v>62</v>
      </c>
      <c r="Q77" s="20"/>
      <c r="R77" s="20" t="s">
        <v>52</v>
      </c>
      <c r="S77" s="20">
        <v>8200204302</v>
      </c>
      <c r="T77" s="20" t="s">
        <v>399</v>
      </c>
      <c r="U77" s="20"/>
      <c r="V77" s="20">
        <v>8290157036</v>
      </c>
      <c r="W77" s="20" t="s">
        <v>384</v>
      </c>
      <c r="X77" s="20">
        <v>60000</v>
      </c>
      <c r="Y77" s="20" t="s">
        <v>55</v>
      </c>
      <c r="Z77" s="20" t="s">
        <v>55</v>
      </c>
      <c r="AA77" s="20" t="s">
        <v>65</v>
      </c>
      <c r="AB77" s="20">
        <v>8</v>
      </c>
      <c r="AC77" s="20" t="s">
        <v>57</v>
      </c>
      <c r="AD77" s="20">
        <v>1</v>
      </c>
    </row>
    <row r="78" spans="1:30" ht="30">
      <c r="A78" s="20">
        <v>2</v>
      </c>
      <c r="B78" s="20" t="s">
        <v>45</v>
      </c>
      <c r="C78" s="20">
        <v>749</v>
      </c>
      <c r="D78" s="21">
        <v>44060</v>
      </c>
      <c r="E78" s="20" t="s">
        <v>400</v>
      </c>
      <c r="F78" s="20"/>
      <c r="G78" s="20" t="s">
        <v>329</v>
      </c>
      <c r="H78" s="20" t="s">
        <v>330</v>
      </c>
      <c r="I78" s="20" t="s">
        <v>61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157</v>
      </c>
      <c r="P78" s="20" t="s">
        <v>62</v>
      </c>
      <c r="Q78" s="20"/>
      <c r="R78" s="20" t="s">
        <v>52</v>
      </c>
      <c r="S78" s="20">
        <v>8200204302</v>
      </c>
      <c r="T78" s="20" t="s">
        <v>401</v>
      </c>
      <c r="U78" s="20"/>
      <c r="V78" s="20">
        <v>9887202989</v>
      </c>
      <c r="W78" s="20" t="s">
        <v>402</v>
      </c>
      <c r="X78" s="20">
        <v>60000</v>
      </c>
      <c r="Y78" s="20" t="s">
        <v>55</v>
      </c>
      <c r="Z78" s="20" t="s">
        <v>55</v>
      </c>
      <c r="AA78" s="20" t="s">
        <v>65</v>
      </c>
      <c r="AB78" s="20">
        <v>7</v>
      </c>
      <c r="AC78" s="20" t="s">
        <v>57</v>
      </c>
      <c r="AD78" s="20">
        <v>1</v>
      </c>
    </row>
    <row r="79" spans="1:30" ht="30">
      <c r="A79" s="20">
        <v>2</v>
      </c>
      <c r="B79" s="20" t="s">
        <v>45</v>
      </c>
      <c r="C79" s="20">
        <v>889</v>
      </c>
      <c r="D79" s="21">
        <v>44081</v>
      </c>
      <c r="E79" s="20" t="s">
        <v>403</v>
      </c>
      <c r="F79" s="20"/>
      <c r="G79" s="20" t="s">
        <v>404</v>
      </c>
      <c r="H79" s="20" t="s">
        <v>405</v>
      </c>
      <c r="I79" s="20" t="s">
        <v>61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50</v>
      </c>
      <c r="P79" s="20" t="s">
        <v>62</v>
      </c>
      <c r="Q79" s="20"/>
      <c r="R79" s="20" t="s">
        <v>52</v>
      </c>
      <c r="S79" s="20">
        <v>8200204302</v>
      </c>
      <c r="T79" s="20" t="s">
        <v>406</v>
      </c>
      <c r="U79" s="20"/>
      <c r="V79" s="20">
        <v>9829516674</v>
      </c>
      <c r="W79" s="20" t="s">
        <v>407</v>
      </c>
      <c r="X79" s="20">
        <v>36000</v>
      </c>
      <c r="Y79" s="20" t="s">
        <v>55</v>
      </c>
      <c r="Z79" s="20" t="s">
        <v>55</v>
      </c>
      <c r="AA79" s="20" t="s">
        <v>65</v>
      </c>
      <c r="AB79" s="20">
        <v>8</v>
      </c>
      <c r="AC79" s="20" t="s">
        <v>57</v>
      </c>
      <c r="AD79" s="20">
        <v>1</v>
      </c>
    </row>
    <row r="80" spans="1:30" ht="30">
      <c r="A80" s="20">
        <v>2</v>
      </c>
      <c r="B80" s="20" t="s">
        <v>45</v>
      </c>
      <c r="C80" s="20">
        <v>886</v>
      </c>
      <c r="D80" s="21">
        <v>44081</v>
      </c>
      <c r="E80" s="20" t="s">
        <v>408</v>
      </c>
      <c r="F80" s="20"/>
      <c r="G80" s="20" t="s">
        <v>409</v>
      </c>
      <c r="H80" s="20" t="s">
        <v>410</v>
      </c>
      <c r="I80" s="20" t="s">
        <v>61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157</v>
      </c>
      <c r="P80" s="20" t="s">
        <v>62</v>
      </c>
      <c r="Q80" s="20"/>
      <c r="R80" s="20" t="s">
        <v>52</v>
      </c>
      <c r="S80" s="20">
        <v>8200204302</v>
      </c>
      <c r="T80" s="20" t="s">
        <v>411</v>
      </c>
      <c r="U80" s="20"/>
      <c r="V80" s="20">
        <v>9887362667</v>
      </c>
      <c r="W80" s="20" t="s">
        <v>147</v>
      </c>
      <c r="X80" s="20">
        <v>0</v>
      </c>
      <c r="Y80" s="20" t="s">
        <v>55</v>
      </c>
      <c r="Z80" s="20" t="s">
        <v>55</v>
      </c>
      <c r="AA80" s="20" t="s">
        <v>65</v>
      </c>
      <c r="AB80" s="20">
        <v>7</v>
      </c>
      <c r="AC80" s="20" t="s">
        <v>57</v>
      </c>
      <c r="AD80" s="20">
        <v>1</v>
      </c>
    </row>
    <row r="81" spans="1:30" ht="30">
      <c r="A81" s="20">
        <v>2</v>
      </c>
      <c r="B81" s="20" t="s">
        <v>45</v>
      </c>
      <c r="C81" s="20">
        <v>737</v>
      </c>
      <c r="D81" s="21">
        <v>44060</v>
      </c>
      <c r="E81" s="20" t="s">
        <v>412</v>
      </c>
      <c r="F81" s="20"/>
      <c r="G81" s="20" t="s">
        <v>210</v>
      </c>
      <c r="H81" s="20" t="s">
        <v>211</v>
      </c>
      <c r="I81" s="20" t="s">
        <v>61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50</v>
      </c>
      <c r="P81" s="20" t="s">
        <v>51</v>
      </c>
      <c r="Q81" s="20"/>
      <c r="R81" s="20" t="s">
        <v>52</v>
      </c>
      <c r="S81" s="20">
        <v>8200204302</v>
      </c>
      <c r="T81" s="20" t="s">
        <v>413</v>
      </c>
      <c r="U81" s="20"/>
      <c r="V81" s="20">
        <v>9414391771</v>
      </c>
      <c r="W81" s="20" t="s">
        <v>180</v>
      </c>
      <c r="X81" s="20">
        <v>200000</v>
      </c>
      <c r="Y81" s="20" t="s">
        <v>55</v>
      </c>
      <c r="Z81" s="20" t="s">
        <v>55</v>
      </c>
      <c r="AA81" s="20" t="s">
        <v>56</v>
      </c>
      <c r="AB81" s="20">
        <v>8</v>
      </c>
      <c r="AC81" s="20" t="s">
        <v>57</v>
      </c>
      <c r="AD81" s="20">
        <v>1</v>
      </c>
    </row>
    <row r="82" spans="1:30" ht="30">
      <c r="A82" s="20">
        <v>2</v>
      </c>
      <c r="B82" s="20" t="s">
        <v>45</v>
      </c>
      <c r="C82" s="20">
        <v>879</v>
      </c>
      <c r="D82" s="21">
        <v>44081</v>
      </c>
      <c r="E82" s="20" t="s">
        <v>414</v>
      </c>
      <c r="F82" s="20"/>
      <c r="G82" s="20" t="s">
        <v>238</v>
      </c>
      <c r="H82" s="20" t="s">
        <v>239</v>
      </c>
      <c r="I82" s="20" t="s">
        <v>49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88</v>
      </c>
      <c r="P82" s="20" t="s">
        <v>62</v>
      </c>
      <c r="Q82" s="20"/>
      <c r="R82" s="20" t="s">
        <v>52</v>
      </c>
      <c r="S82" s="20">
        <v>8200204302</v>
      </c>
      <c r="T82" s="20" t="s">
        <v>415</v>
      </c>
      <c r="U82" s="20" t="s">
        <v>416</v>
      </c>
      <c r="V82" s="20">
        <v>8209227321</v>
      </c>
      <c r="W82" s="20" t="s">
        <v>417</v>
      </c>
      <c r="X82" s="20">
        <v>60000</v>
      </c>
      <c r="Y82" s="20" t="s">
        <v>55</v>
      </c>
      <c r="Z82" s="20" t="s">
        <v>295</v>
      </c>
      <c r="AA82" s="20" t="s">
        <v>65</v>
      </c>
      <c r="AB82" s="20">
        <v>9</v>
      </c>
      <c r="AC82" s="20" t="s">
        <v>57</v>
      </c>
      <c r="AD82" s="20">
        <v>12</v>
      </c>
    </row>
    <row r="83" spans="1:30" ht="30">
      <c r="A83" s="20">
        <v>3</v>
      </c>
      <c r="B83" s="20" t="s">
        <v>45</v>
      </c>
      <c r="C83" s="20">
        <v>810</v>
      </c>
      <c r="D83" s="21">
        <v>44061</v>
      </c>
      <c r="E83" s="20" t="s">
        <v>418</v>
      </c>
      <c r="F83" s="20"/>
      <c r="G83" s="20" t="s">
        <v>419</v>
      </c>
      <c r="H83" s="20" t="s">
        <v>420</v>
      </c>
      <c r="I83" s="20" t="s">
        <v>61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50</v>
      </c>
      <c r="P83" s="20" t="s">
        <v>62</v>
      </c>
      <c r="Q83" s="20"/>
      <c r="R83" s="20" t="s">
        <v>52</v>
      </c>
      <c r="S83" s="20">
        <v>8200204302</v>
      </c>
      <c r="T83" s="20" t="s">
        <v>421</v>
      </c>
      <c r="U83" s="20"/>
      <c r="V83" s="20">
        <v>9887561190</v>
      </c>
      <c r="W83" s="20" t="s">
        <v>422</v>
      </c>
      <c r="X83" s="20">
        <v>720000</v>
      </c>
      <c r="Y83" s="20" t="s">
        <v>55</v>
      </c>
      <c r="Z83" s="20" t="s">
        <v>55</v>
      </c>
      <c r="AA83" s="20" t="s">
        <v>65</v>
      </c>
      <c r="AB83" s="20">
        <v>9</v>
      </c>
      <c r="AC83" s="20" t="s">
        <v>57</v>
      </c>
      <c r="AD83" s="20">
        <v>1</v>
      </c>
    </row>
    <row r="84" spans="1:30" ht="30">
      <c r="A84" s="20">
        <v>3</v>
      </c>
      <c r="B84" s="20" t="s">
        <v>45</v>
      </c>
      <c r="C84" s="20">
        <v>716</v>
      </c>
      <c r="D84" s="21">
        <v>43784</v>
      </c>
      <c r="E84" s="20" t="s">
        <v>423</v>
      </c>
      <c r="F84" s="20"/>
      <c r="G84" s="20" t="s">
        <v>424</v>
      </c>
      <c r="H84" s="20" t="s">
        <v>425</v>
      </c>
      <c r="I84" s="20" t="s">
        <v>49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50</v>
      </c>
      <c r="P84" s="20" t="s">
        <v>51</v>
      </c>
      <c r="Q84" s="20"/>
      <c r="R84" s="20" t="s">
        <v>52</v>
      </c>
      <c r="S84" s="20">
        <v>8200204302</v>
      </c>
      <c r="T84" s="20" t="s">
        <v>426</v>
      </c>
      <c r="U84" s="20"/>
      <c r="V84" s="20">
        <v>9660259983</v>
      </c>
      <c r="W84" s="20" t="s">
        <v>427</v>
      </c>
      <c r="X84" s="20">
        <v>35000</v>
      </c>
      <c r="Y84" s="20" t="s">
        <v>55</v>
      </c>
      <c r="Z84" s="20" t="s">
        <v>55</v>
      </c>
      <c r="AA84" s="20" t="s">
        <v>56</v>
      </c>
      <c r="AB84" s="20">
        <v>8</v>
      </c>
      <c r="AC84" s="20" t="s">
        <v>57</v>
      </c>
      <c r="AD84" s="20">
        <v>2</v>
      </c>
    </row>
    <row r="85" spans="1:30" ht="30">
      <c r="A85" s="20">
        <v>3</v>
      </c>
      <c r="B85" s="20" t="s">
        <v>45</v>
      </c>
      <c r="C85" s="20">
        <v>715</v>
      </c>
      <c r="D85" s="21">
        <v>43776</v>
      </c>
      <c r="E85" s="20" t="s">
        <v>428</v>
      </c>
      <c r="F85" s="20"/>
      <c r="G85" s="20" t="s">
        <v>429</v>
      </c>
      <c r="H85" s="20" t="s">
        <v>430</v>
      </c>
      <c r="I85" s="20" t="s">
        <v>49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88</v>
      </c>
      <c r="P85" s="20" t="s">
        <v>62</v>
      </c>
      <c r="Q85" s="20"/>
      <c r="R85" s="20" t="s">
        <v>52</v>
      </c>
      <c r="S85" s="20">
        <v>8200204302</v>
      </c>
      <c r="T85" s="20"/>
      <c r="U85" s="20"/>
      <c r="V85" s="20">
        <v>9929276788</v>
      </c>
      <c r="W85" s="20" t="s">
        <v>431</v>
      </c>
      <c r="X85" s="20">
        <v>35000</v>
      </c>
      <c r="Y85" s="20" t="s">
        <v>55</v>
      </c>
      <c r="Z85" s="20" t="s">
        <v>55</v>
      </c>
      <c r="AA85" s="20" t="s">
        <v>65</v>
      </c>
      <c r="AB85" s="20">
        <v>11</v>
      </c>
      <c r="AC85" s="20" t="s">
        <v>57</v>
      </c>
      <c r="AD85" s="20">
        <v>2</v>
      </c>
    </row>
    <row r="86" spans="1:30" ht="30">
      <c r="A86" s="20">
        <v>3</v>
      </c>
      <c r="B86" s="20" t="s">
        <v>45</v>
      </c>
      <c r="C86" s="20">
        <v>806</v>
      </c>
      <c r="D86" s="21">
        <v>44061</v>
      </c>
      <c r="E86" s="20" t="s">
        <v>432</v>
      </c>
      <c r="F86" s="20"/>
      <c r="G86" s="20" t="s">
        <v>433</v>
      </c>
      <c r="H86" s="20" t="s">
        <v>434</v>
      </c>
      <c r="I86" s="20" t="s">
        <v>49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50</v>
      </c>
      <c r="P86" s="20" t="s">
        <v>62</v>
      </c>
      <c r="Q86" s="20"/>
      <c r="R86" s="20" t="s">
        <v>52</v>
      </c>
      <c r="S86" s="20">
        <v>8200204302</v>
      </c>
      <c r="T86" s="20"/>
      <c r="U86" s="20"/>
      <c r="V86" s="20">
        <v>9782635555</v>
      </c>
      <c r="W86" s="20" t="s">
        <v>435</v>
      </c>
      <c r="X86" s="20">
        <v>84000</v>
      </c>
      <c r="Y86" s="20" t="s">
        <v>55</v>
      </c>
      <c r="Z86" s="20" t="s">
        <v>55</v>
      </c>
      <c r="AA86" s="20" t="s">
        <v>65</v>
      </c>
      <c r="AB86" s="20">
        <v>9</v>
      </c>
      <c r="AC86" s="20" t="s">
        <v>57</v>
      </c>
      <c r="AD86" s="20">
        <v>1</v>
      </c>
    </row>
    <row r="87" spans="1:30" ht="30">
      <c r="A87" s="20">
        <v>3</v>
      </c>
      <c r="B87" s="20" t="s">
        <v>45</v>
      </c>
      <c r="C87" s="20">
        <v>605</v>
      </c>
      <c r="D87" s="21">
        <v>43650</v>
      </c>
      <c r="E87" s="20" t="s">
        <v>436</v>
      </c>
      <c r="F87" s="20"/>
      <c r="G87" s="20" t="s">
        <v>437</v>
      </c>
      <c r="H87" s="20" t="s">
        <v>438</v>
      </c>
      <c r="I87" s="20" t="s">
        <v>49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88</v>
      </c>
      <c r="P87" s="20" t="s">
        <v>62</v>
      </c>
      <c r="Q87" s="20"/>
      <c r="R87" s="20" t="s">
        <v>52</v>
      </c>
      <c r="S87" s="20">
        <v>8200204302</v>
      </c>
      <c r="T87" s="20" t="s">
        <v>439</v>
      </c>
      <c r="U87" s="20" t="s">
        <v>440</v>
      </c>
      <c r="V87" s="20">
        <v>9694070229</v>
      </c>
      <c r="W87" s="20" t="s">
        <v>441</v>
      </c>
      <c r="X87" s="20">
        <v>34000</v>
      </c>
      <c r="Y87" s="20" t="s">
        <v>55</v>
      </c>
      <c r="Z87" s="20" t="s">
        <v>55</v>
      </c>
      <c r="AA87" s="20" t="s">
        <v>65</v>
      </c>
      <c r="AB87" s="20">
        <v>9</v>
      </c>
      <c r="AC87" s="20" t="s">
        <v>57</v>
      </c>
      <c r="AD87" s="20">
        <v>0</v>
      </c>
    </row>
    <row r="88" spans="1:30" ht="30">
      <c r="A88" s="20">
        <v>3</v>
      </c>
      <c r="B88" s="20" t="s">
        <v>45</v>
      </c>
      <c r="C88" s="20">
        <v>815</v>
      </c>
      <c r="D88" s="21">
        <v>44061</v>
      </c>
      <c r="E88" s="20" t="s">
        <v>442</v>
      </c>
      <c r="F88" s="20"/>
      <c r="G88" s="20" t="s">
        <v>443</v>
      </c>
      <c r="H88" s="20" t="s">
        <v>444</v>
      </c>
      <c r="I88" s="20" t="s">
        <v>61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50</v>
      </c>
      <c r="P88" s="20" t="s">
        <v>62</v>
      </c>
      <c r="Q88" s="20"/>
      <c r="R88" s="20" t="s">
        <v>52</v>
      </c>
      <c r="S88" s="20">
        <v>8200204302</v>
      </c>
      <c r="T88" s="20" t="s">
        <v>445</v>
      </c>
      <c r="U88" s="20"/>
      <c r="V88" s="20">
        <v>7732920641</v>
      </c>
      <c r="W88" s="20" t="s">
        <v>446</v>
      </c>
      <c r="X88" s="20">
        <v>50000</v>
      </c>
      <c r="Y88" s="20" t="s">
        <v>295</v>
      </c>
      <c r="Z88" s="20" t="s">
        <v>55</v>
      </c>
      <c r="AA88" s="20" t="s">
        <v>65</v>
      </c>
      <c r="AB88" s="20">
        <v>12</v>
      </c>
      <c r="AC88" s="20" t="s">
        <v>57</v>
      </c>
      <c r="AD88" s="20">
        <v>1</v>
      </c>
    </row>
    <row r="89" spans="1:30" ht="30">
      <c r="A89" s="20">
        <v>3</v>
      </c>
      <c r="B89" s="20" t="s">
        <v>45</v>
      </c>
      <c r="C89" s="20">
        <v>814</v>
      </c>
      <c r="D89" s="21">
        <v>44061</v>
      </c>
      <c r="E89" s="20" t="s">
        <v>447</v>
      </c>
      <c r="F89" s="20"/>
      <c r="G89" s="20" t="s">
        <v>448</v>
      </c>
      <c r="H89" s="20" t="s">
        <v>449</v>
      </c>
      <c r="I89" s="20" t="s">
        <v>61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88</v>
      </c>
      <c r="P89" s="20" t="s">
        <v>62</v>
      </c>
      <c r="Q89" s="20"/>
      <c r="R89" s="20" t="s">
        <v>52</v>
      </c>
      <c r="S89" s="20">
        <v>8200204302</v>
      </c>
      <c r="T89" s="20" t="s">
        <v>450</v>
      </c>
      <c r="U89" s="20" t="s">
        <v>451</v>
      </c>
      <c r="V89" s="20">
        <v>9784027849</v>
      </c>
      <c r="W89" s="20" t="s">
        <v>452</v>
      </c>
      <c r="X89" s="20">
        <v>45000</v>
      </c>
      <c r="Y89" s="20" t="s">
        <v>55</v>
      </c>
      <c r="Z89" s="20" t="s">
        <v>55</v>
      </c>
      <c r="AA89" s="20" t="s">
        <v>65</v>
      </c>
      <c r="AB89" s="20">
        <v>10</v>
      </c>
      <c r="AC89" s="20" t="s">
        <v>57</v>
      </c>
      <c r="AD89" s="20">
        <v>1</v>
      </c>
    </row>
    <row r="90" spans="1:30" ht="30">
      <c r="A90" s="20">
        <v>3</v>
      </c>
      <c r="B90" s="20" t="s">
        <v>45</v>
      </c>
      <c r="C90" s="20">
        <v>607</v>
      </c>
      <c r="D90" s="21">
        <v>43652</v>
      </c>
      <c r="E90" s="20" t="s">
        <v>453</v>
      </c>
      <c r="F90" s="20"/>
      <c r="G90" s="20" t="s">
        <v>454</v>
      </c>
      <c r="H90" s="20" t="s">
        <v>455</v>
      </c>
      <c r="I90" s="20" t="s">
        <v>49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88</v>
      </c>
      <c r="P90" s="20" t="s">
        <v>62</v>
      </c>
      <c r="Q90" s="20"/>
      <c r="R90" s="20" t="s">
        <v>52</v>
      </c>
      <c r="S90" s="20">
        <v>8200204302</v>
      </c>
      <c r="T90" s="20" t="s">
        <v>456</v>
      </c>
      <c r="U90" s="20" t="s">
        <v>457</v>
      </c>
      <c r="V90" s="20">
        <v>9950299479</v>
      </c>
      <c r="W90" s="20" t="s">
        <v>458</v>
      </c>
      <c r="X90" s="20">
        <v>35000</v>
      </c>
      <c r="Y90" s="20" t="s">
        <v>55</v>
      </c>
      <c r="Z90" s="20" t="s">
        <v>55</v>
      </c>
      <c r="AA90" s="20" t="s">
        <v>65</v>
      </c>
      <c r="AB90" s="20">
        <v>10</v>
      </c>
      <c r="AC90" s="20" t="s">
        <v>57</v>
      </c>
      <c r="AD90" s="20">
        <v>1</v>
      </c>
    </row>
    <row r="91" spans="1:30" ht="30">
      <c r="A91" s="20">
        <v>3</v>
      </c>
      <c r="B91" s="20" t="s">
        <v>45</v>
      </c>
      <c r="C91" s="20">
        <v>958</v>
      </c>
      <c r="D91" s="21">
        <v>44401</v>
      </c>
      <c r="E91" s="20" t="s">
        <v>459</v>
      </c>
      <c r="F91" s="20"/>
      <c r="G91" s="20" t="s">
        <v>460</v>
      </c>
      <c r="H91" s="20" t="s">
        <v>169</v>
      </c>
      <c r="I91" s="20" t="s">
        <v>61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50</v>
      </c>
      <c r="P91" s="20" t="s">
        <v>62</v>
      </c>
      <c r="Q91" s="20"/>
      <c r="R91" s="20" t="s">
        <v>52</v>
      </c>
      <c r="S91" s="20">
        <v>8200204302</v>
      </c>
      <c r="T91" s="20" t="s">
        <v>461</v>
      </c>
      <c r="U91" s="20"/>
      <c r="V91" s="20">
        <v>9636369693</v>
      </c>
      <c r="W91" s="20" t="s">
        <v>462</v>
      </c>
      <c r="X91" s="20">
        <v>0</v>
      </c>
      <c r="Y91" s="20" t="s">
        <v>55</v>
      </c>
      <c r="Z91" s="20" t="s">
        <v>55</v>
      </c>
      <c r="AA91" s="20" t="s">
        <v>65</v>
      </c>
      <c r="AB91" s="20">
        <v>11</v>
      </c>
      <c r="AC91" s="20" t="s">
        <v>57</v>
      </c>
      <c r="AD91" s="20">
        <v>2</v>
      </c>
    </row>
    <row r="92" spans="1:30" ht="30">
      <c r="A92" s="20">
        <v>3</v>
      </c>
      <c r="B92" s="20" t="s">
        <v>45</v>
      </c>
      <c r="C92" s="20">
        <v>606</v>
      </c>
      <c r="D92" s="21">
        <v>43650</v>
      </c>
      <c r="E92" s="20" t="s">
        <v>463</v>
      </c>
      <c r="F92" s="20"/>
      <c r="G92" s="20" t="s">
        <v>464</v>
      </c>
      <c r="H92" s="20" t="s">
        <v>465</v>
      </c>
      <c r="I92" s="20" t="s">
        <v>61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50</v>
      </c>
      <c r="P92" s="20" t="s">
        <v>51</v>
      </c>
      <c r="Q92" s="20"/>
      <c r="R92" s="20" t="s">
        <v>52</v>
      </c>
      <c r="S92" s="20">
        <v>8200204302</v>
      </c>
      <c r="T92" s="20" t="s">
        <v>123</v>
      </c>
      <c r="U92" s="20" t="s">
        <v>466</v>
      </c>
      <c r="V92" s="20">
        <v>8955647472</v>
      </c>
      <c r="W92" s="20" t="s">
        <v>467</v>
      </c>
      <c r="X92" s="20">
        <v>34000</v>
      </c>
      <c r="Y92" s="20" t="s">
        <v>55</v>
      </c>
      <c r="Z92" s="20" t="s">
        <v>295</v>
      </c>
      <c r="AA92" s="20" t="s">
        <v>56</v>
      </c>
      <c r="AB92" s="20">
        <v>8</v>
      </c>
      <c r="AC92" s="20" t="s">
        <v>57</v>
      </c>
      <c r="AD92" s="20">
        <v>0</v>
      </c>
    </row>
    <row r="93" spans="1:30" ht="30">
      <c r="A93" s="20">
        <v>3</v>
      </c>
      <c r="B93" s="20" t="s">
        <v>45</v>
      </c>
      <c r="C93" s="20">
        <v>610</v>
      </c>
      <c r="D93" s="21">
        <v>43652</v>
      </c>
      <c r="E93" s="20" t="s">
        <v>468</v>
      </c>
      <c r="F93" s="20"/>
      <c r="G93" s="20" t="s">
        <v>469</v>
      </c>
      <c r="H93" s="20" t="s">
        <v>470</v>
      </c>
      <c r="I93" s="20" t="s">
        <v>61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88</v>
      </c>
      <c r="P93" s="20" t="s">
        <v>62</v>
      </c>
      <c r="Q93" s="20"/>
      <c r="R93" s="20" t="s">
        <v>52</v>
      </c>
      <c r="S93" s="20">
        <v>8200204302</v>
      </c>
      <c r="T93" s="20"/>
      <c r="U93" s="20" t="s">
        <v>471</v>
      </c>
      <c r="V93" s="20">
        <v>7732917582</v>
      </c>
      <c r="W93" s="20" t="s">
        <v>180</v>
      </c>
      <c r="X93" s="20">
        <v>35000</v>
      </c>
      <c r="Y93" s="20" t="s">
        <v>55</v>
      </c>
      <c r="Z93" s="20" t="s">
        <v>55</v>
      </c>
      <c r="AA93" s="20" t="s">
        <v>65</v>
      </c>
      <c r="AB93" s="20">
        <v>9</v>
      </c>
      <c r="AC93" s="20" t="s">
        <v>57</v>
      </c>
      <c r="AD93" s="20">
        <v>0</v>
      </c>
    </row>
    <row r="94" spans="1:30" ht="30">
      <c r="A94" s="20">
        <v>3</v>
      </c>
      <c r="B94" s="20" t="s">
        <v>45</v>
      </c>
      <c r="C94" s="20">
        <v>609</v>
      </c>
      <c r="D94" s="21">
        <v>43652</v>
      </c>
      <c r="E94" s="20" t="s">
        <v>472</v>
      </c>
      <c r="F94" s="20"/>
      <c r="G94" s="20" t="s">
        <v>473</v>
      </c>
      <c r="H94" s="20" t="s">
        <v>474</v>
      </c>
      <c r="I94" s="20" t="s">
        <v>61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88</v>
      </c>
      <c r="P94" s="20" t="s">
        <v>62</v>
      </c>
      <c r="Q94" s="20"/>
      <c r="R94" s="20" t="s">
        <v>52</v>
      </c>
      <c r="S94" s="20">
        <v>8200204302</v>
      </c>
      <c r="T94" s="20" t="s">
        <v>475</v>
      </c>
      <c r="U94" s="20" t="s">
        <v>476</v>
      </c>
      <c r="V94" s="20">
        <v>8003141156</v>
      </c>
      <c r="W94" s="20" t="s">
        <v>477</v>
      </c>
      <c r="X94" s="20">
        <v>35000</v>
      </c>
      <c r="Y94" s="20" t="s">
        <v>55</v>
      </c>
      <c r="Z94" s="20" t="s">
        <v>55</v>
      </c>
      <c r="AA94" s="20" t="s">
        <v>65</v>
      </c>
      <c r="AB94" s="20">
        <v>11</v>
      </c>
      <c r="AC94" s="20" t="s">
        <v>57</v>
      </c>
      <c r="AD94" s="20">
        <v>1</v>
      </c>
    </row>
    <row r="95" spans="1:30" ht="30">
      <c r="A95" s="20">
        <v>3</v>
      </c>
      <c r="B95" s="20" t="s">
        <v>45</v>
      </c>
      <c r="C95" s="20">
        <v>807</v>
      </c>
      <c r="D95" s="21">
        <v>44061</v>
      </c>
      <c r="E95" s="20" t="s">
        <v>478</v>
      </c>
      <c r="F95" s="20"/>
      <c r="G95" s="20" t="s">
        <v>479</v>
      </c>
      <c r="H95" s="20" t="s">
        <v>480</v>
      </c>
      <c r="I95" s="20" t="s">
        <v>61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50</v>
      </c>
      <c r="P95" s="20" t="s">
        <v>62</v>
      </c>
      <c r="Q95" s="20"/>
      <c r="R95" s="20" t="s">
        <v>52</v>
      </c>
      <c r="S95" s="20">
        <v>8200204302</v>
      </c>
      <c r="T95" s="20" t="s">
        <v>481</v>
      </c>
      <c r="U95" s="20"/>
      <c r="V95" s="20">
        <v>9029038905</v>
      </c>
      <c r="W95" s="20" t="s">
        <v>482</v>
      </c>
      <c r="X95" s="20">
        <v>60000</v>
      </c>
      <c r="Y95" s="20" t="s">
        <v>55</v>
      </c>
      <c r="Z95" s="20" t="s">
        <v>55</v>
      </c>
      <c r="AA95" s="20" t="s">
        <v>65</v>
      </c>
      <c r="AB95" s="20">
        <v>10</v>
      </c>
      <c r="AC95" s="20" t="s">
        <v>57</v>
      </c>
      <c r="AD95" s="20">
        <v>1</v>
      </c>
    </row>
    <row r="96" spans="1:30" ht="30">
      <c r="A96" s="20">
        <v>3</v>
      </c>
      <c r="B96" s="20" t="s">
        <v>45</v>
      </c>
      <c r="C96" s="20">
        <v>608</v>
      </c>
      <c r="D96" s="21">
        <v>43652</v>
      </c>
      <c r="E96" s="20" t="s">
        <v>483</v>
      </c>
      <c r="F96" s="20"/>
      <c r="G96" s="20" t="s">
        <v>484</v>
      </c>
      <c r="H96" s="20" t="s">
        <v>474</v>
      </c>
      <c r="I96" s="20" t="s">
        <v>49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88</v>
      </c>
      <c r="P96" s="20" t="s">
        <v>62</v>
      </c>
      <c r="Q96" s="20"/>
      <c r="R96" s="20" t="s">
        <v>52</v>
      </c>
      <c r="S96" s="20">
        <v>8200204302</v>
      </c>
      <c r="T96" s="20" t="s">
        <v>485</v>
      </c>
      <c r="U96" s="20" t="s">
        <v>476</v>
      </c>
      <c r="V96" s="20">
        <v>8003141156</v>
      </c>
      <c r="W96" s="20" t="s">
        <v>477</v>
      </c>
      <c r="X96" s="20">
        <v>35000</v>
      </c>
      <c r="Y96" s="20" t="s">
        <v>55</v>
      </c>
      <c r="Z96" s="20" t="s">
        <v>55</v>
      </c>
      <c r="AA96" s="20" t="s">
        <v>65</v>
      </c>
      <c r="AB96" s="20">
        <v>10</v>
      </c>
      <c r="AC96" s="20" t="s">
        <v>57</v>
      </c>
      <c r="AD96" s="20">
        <v>1</v>
      </c>
    </row>
    <row r="97" spans="1:30" ht="30">
      <c r="A97" s="20">
        <v>3</v>
      </c>
      <c r="B97" s="20" t="s">
        <v>45</v>
      </c>
      <c r="C97" s="20">
        <v>804</v>
      </c>
      <c r="D97" s="21">
        <v>44061</v>
      </c>
      <c r="E97" s="20" t="s">
        <v>486</v>
      </c>
      <c r="F97" s="20"/>
      <c r="G97" s="20" t="s">
        <v>487</v>
      </c>
      <c r="H97" s="20" t="s">
        <v>488</v>
      </c>
      <c r="I97" s="20" t="s">
        <v>49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50</v>
      </c>
      <c r="P97" s="20" t="s">
        <v>62</v>
      </c>
      <c r="Q97" s="20"/>
      <c r="R97" s="20" t="s">
        <v>52</v>
      </c>
      <c r="S97" s="20">
        <v>8200204302</v>
      </c>
      <c r="T97" s="20" t="s">
        <v>220</v>
      </c>
      <c r="U97" s="20"/>
      <c r="V97" s="20">
        <v>9950821745</v>
      </c>
      <c r="W97" s="20" t="s">
        <v>489</v>
      </c>
      <c r="X97" s="20">
        <v>180000</v>
      </c>
      <c r="Y97" s="20" t="s">
        <v>55</v>
      </c>
      <c r="Z97" s="20" t="s">
        <v>55</v>
      </c>
      <c r="AA97" s="20" t="s">
        <v>65</v>
      </c>
      <c r="AB97" s="20">
        <v>10</v>
      </c>
      <c r="AC97" s="20" t="s">
        <v>57</v>
      </c>
      <c r="AD97" s="20">
        <v>1</v>
      </c>
    </row>
    <row r="98" spans="1:30" ht="30">
      <c r="A98" s="20">
        <v>3</v>
      </c>
      <c r="B98" s="20" t="s">
        <v>45</v>
      </c>
      <c r="C98" s="20">
        <v>811</v>
      </c>
      <c r="D98" s="21">
        <v>44061</v>
      </c>
      <c r="E98" s="20" t="s">
        <v>490</v>
      </c>
      <c r="F98" s="20"/>
      <c r="G98" s="20" t="s">
        <v>491</v>
      </c>
      <c r="H98" s="20" t="s">
        <v>492</v>
      </c>
      <c r="I98" s="20" t="s">
        <v>61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50</v>
      </c>
      <c r="P98" s="20" t="s">
        <v>62</v>
      </c>
      <c r="Q98" s="20"/>
      <c r="R98" s="20" t="s">
        <v>52</v>
      </c>
      <c r="S98" s="20">
        <v>8200204302</v>
      </c>
      <c r="T98" s="20" t="s">
        <v>493</v>
      </c>
      <c r="U98" s="20"/>
      <c r="V98" s="20">
        <v>9887567575</v>
      </c>
      <c r="W98" s="20" t="s">
        <v>494</v>
      </c>
      <c r="X98" s="20">
        <v>40000</v>
      </c>
      <c r="Y98" s="20" t="s">
        <v>55</v>
      </c>
      <c r="Z98" s="20" t="s">
        <v>55</v>
      </c>
      <c r="AA98" s="20" t="s">
        <v>65</v>
      </c>
      <c r="AB98" s="20">
        <v>9</v>
      </c>
      <c r="AC98" s="20" t="s">
        <v>57</v>
      </c>
      <c r="AD98" s="20">
        <v>1</v>
      </c>
    </row>
    <row r="99" spans="1:30" ht="30">
      <c r="A99" s="20">
        <v>3</v>
      </c>
      <c r="B99" s="20" t="s">
        <v>45</v>
      </c>
      <c r="C99" s="20">
        <v>602</v>
      </c>
      <c r="D99" s="21">
        <v>43655</v>
      </c>
      <c r="E99" s="20" t="s">
        <v>495</v>
      </c>
      <c r="F99" s="20"/>
      <c r="G99" s="20" t="s">
        <v>496</v>
      </c>
      <c r="H99" s="20" t="s">
        <v>497</v>
      </c>
      <c r="I99" s="20" t="s">
        <v>49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50</v>
      </c>
      <c r="P99" s="20" t="s">
        <v>62</v>
      </c>
      <c r="Q99" s="20"/>
      <c r="R99" s="20" t="s">
        <v>52</v>
      </c>
      <c r="S99" s="20">
        <v>8200204302</v>
      </c>
      <c r="T99" s="20" t="s">
        <v>498</v>
      </c>
      <c r="U99" s="20" t="s">
        <v>499</v>
      </c>
      <c r="V99" s="20">
        <v>9928207592</v>
      </c>
      <c r="W99" s="20" t="s">
        <v>500</v>
      </c>
      <c r="X99" s="20">
        <v>36000</v>
      </c>
      <c r="Y99" s="20" t="s">
        <v>55</v>
      </c>
      <c r="Z99" s="20" t="s">
        <v>55</v>
      </c>
      <c r="AA99" s="20" t="s">
        <v>65</v>
      </c>
      <c r="AB99" s="20">
        <v>9</v>
      </c>
      <c r="AC99" s="20" t="s">
        <v>57</v>
      </c>
      <c r="AD99" s="20">
        <v>1</v>
      </c>
    </row>
    <row r="100" spans="1:30" ht="30">
      <c r="A100" s="20">
        <v>3</v>
      </c>
      <c r="B100" s="20" t="s">
        <v>45</v>
      </c>
      <c r="C100" s="20">
        <v>714</v>
      </c>
      <c r="D100" s="21">
        <v>43776</v>
      </c>
      <c r="E100" s="20" t="s">
        <v>501</v>
      </c>
      <c r="F100" s="20"/>
      <c r="G100" s="20" t="s">
        <v>429</v>
      </c>
      <c r="H100" s="20" t="s">
        <v>430</v>
      </c>
      <c r="I100" s="20" t="s">
        <v>49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88</v>
      </c>
      <c r="P100" s="20" t="s">
        <v>62</v>
      </c>
      <c r="Q100" s="20"/>
      <c r="R100" s="20" t="s">
        <v>52</v>
      </c>
      <c r="S100" s="20">
        <v>8200204302</v>
      </c>
      <c r="T100" s="20"/>
      <c r="U100" s="20"/>
      <c r="V100" s="20">
        <v>9929276788</v>
      </c>
      <c r="W100" s="20" t="s">
        <v>502</v>
      </c>
      <c r="X100" s="20">
        <v>0</v>
      </c>
      <c r="Y100" s="20" t="s">
        <v>55</v>
      </c>
      <c r="Z100" s="20" t="s">
        <v>55</v>
      </c>
      <c r="AA100" s="20" t="s">
        <v>65</v>
      </c>
      <c r="AB100" s="20">
        <v>14</v>
      </c>
      <c r="AC100" s="20" t="s">
        <v>57</v>
      </c>
      <c r="AD100" s="20">
        <v>2</v>
      </c>
    </row>
    <row r="101" spans="1:30" ht="30">
      <c r="A101" s="20">
        <v>3</v>
      </c>
      <c r="B101" s="20" t="s">
        <v>45</v>
      </c>
      <c r="C101" s="20">
        <v>809</v>
      </c>
      <c r="D101" s="21">
        <v>44061</v>
      </c>
      <c r="E101" s="20" t="s">
        <v>503</v>
      </c>
      <c r="F101" s="20"/>
      <c r="G101" s="20" t="s">
        <v>504</v>
      </c>
      <c r="H101" s="20" t="s">
        <v>505</v>
      </c>
      <c r="I101" s="20" t="s">
        <v>61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50</v>
      </c>
      <c r="P101" s="20" t="s">
        <v>62</v>
      </c>
      <c r="Q101" s="20"/>
      <c r="R101" s="20" t="s">
        <v>52</v>
      </c>
      <c r="S101" s="20">
        <v>8200204302</v>
      </c>
      <c r="T101" s="20" t="s">
        <v>506</v>
      </c>
      <c r="U101" s="20"/>
      <c r="V101" s="20">
        <v>9928899482</v>
      </c>
      <c r="W101" s="20" t="s">
        <v>507</v>
      </c>
      <c r="X101" s="20">
        <v>200000</v>
      </c>
      <c r="Y101" s="20" t="s">
        <v>55</v>
      </c>
      <c r="Z101" s="20" t="s">
        <v>55</v>
      </c>
      <c r="AA101" s="20" t="s">
        <v>65</v>
      </c>
      <c r="AB101" s="20">
        <v>9</v>
      </c>
      <c r="AC101" s="20" t="s">
        <v>57</v>
      </c>
      <c r="AD101" s="20">
        <v>1</v>
      </c>
    </row>
    <row r="102" spans="1:30" ht="30">
      <c r="A102" s="20">
        <v>3</v>
      </c>
      <c r="B102" s="20" t="s">
        <v>45</v>
      </c>
      <c r="C102" s="20">
        <v>803</v>
      </c>
      <c r="D102" s="21">
        <v>44061</v>
      </c>
      <c r="E102" s="20" t="s">
        <v>508</v>
      </c>
      <c r="F102" s="20"/>
      <c r="G102" s="20" t="s">
        <v>509</v>
      </c>
      <c r="H102" s="20" t="s">
        <v>510</v>
      </c>
      <c r="I102" s="20" t="s">
        <v>49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88</v>
      </c>
      <c r="P102" s="20" t="s">
        <v>62</v>
      </c>
      <c r="Q102" s="20"/>
      <c r="R102" s="20" t="s">
        <v>52</v>
      </c>
      <c r="S102" s="20">
        <v>8200204302</v>
      </c>
      <c r="T102" s="20" t="s">
        <v>511</v>
      </c>
      <c r="U102" s="20" t="s">
        <v>512</v>
      </c>
      <c r="V102" s="20">
        <v>7737590693</v>
      </c>
      <c r="W102" s="20" t="s">
        <v>513</v>
      </c>
      <c r="X102" s="20">
        <v>480000</v>
      </c>
      <c r="Y102" s="20" t="s">
        <v>55</v>
      </c>
      <c r="Z102" s="20" t="s">
        <v>55</v>
      </c>
      <c r="AA102" s="20" t="s">
        <v>65</v>
      </c>
      <c r="AB102" s="20">
        <v>9</v>
      </c>
      <c r="AC102" s="20" t="s">
        <v>57</v>
      </c>
      <c r="AD102" s="20">
        <v>1</v>
      </c>
    </row>
    <row r="103" spans="1:30" ht="30">
      <c r="A103" s="20">
        <v>3</v>
      </c>
      <c r="B103" s="20" t="s">
        <v>45</v>
      </c>
      <c r="C103" s="20">
        <v>914</v>
      </c>
      <c r="D103" s="21">
        <v>44092</v>
      </c>
      <c r="E103" s="20" t="s">
        <v>514</v>
      </c>
      <c r="F103" s="20"/>
      <c r="G103" s="20" t="s">
        <v>515</v>
      </c>
      <c r="H103" s="20" t="s">
        <v>516</v>
      </c>
      <c r="I103" s="20" t="s">
        <v>49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88</v>
      </c>
      <c r="P103" s="20" t="s">
        <v>62</v>
      </c>
      <c r="Q103" s="20"/>
      <c r="R103" s="20" t="s">
        <v>52</v>
      </c>
      <c r="S103" s="20">
        <v>8200204302</v>
      </c>
      <c r="T103" s="20" t="s">
        <v>517</v>
      </c>
      <c r="U103" s="20" t="s">
        <v>518</v>
      </c>
      <c r="V103" s="20">
        <v>9799630341</v>
      </c>
      <c r="W103" s="20" t="s">
        <v>519</v>
      </c>
      <c r="X103" s="20">
        <v>250000</v>
      </c>
      <c r="Y103" s="20" t="s">
        <v>55</v>
      </c>
      <c r="Z103" s="20" t="s">
        <v>55</v>
      </c>
      <c r="AA103" s="20" t="s">
        <v>65</v>
      </c>
      <c r="AB103" s="20">
        <v>9</v>
      </c>
      <c r="AC103" s="20" t="s">
        <v>57</v>
      </c>
      <c r="AD103" s="20">
        <v>1</v>
      </c>
    </row>
    <row r="104" spans="1:30" ht="30">
      <c r="A104" s="20">
        <v>3</v>
      </c>
      <c r="B104" s="20" t="s">
        <v>45</v>
      </c>
      <c r="C104" s="20">
        <v>708</v>
      </c>
      <c r="D104" s="21">
        <v>43682</v>
      </c>
      <c r="E104" s="20" t="s">
        <v>520</v>
      </c>
      <c r="F104" s="20"/>
      <c r="G104" s="20" t="s">
        <v>521</v>
      </c>
      <c r="H104" s="20" t="s">
        <v>522</v>
      </c>
      <c r="I104" s="20" t="s">
        <v>49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50</v>
      </c>
      <c r="P104" s="20" t="s">
        <v>62</v>
      </c>
      <c r="Q104" s="20"/>
      <c r="R104" s="20" t="s">
        <v>52</v>
      </c>
      <c r="S104" s="20">
        <v>8200204302</v>
      </c>
      <c r="T104" s="20" t="s">
        <v>523</v>
      </c>
      <c r="U104" s="20"/>
      <c r="V104" s="20">
        <v>8306160572</v>
      </c>
      <c r="W104" s="20" t="s">
        <v>524</v>
      </c>
      <c r="X104" s="20">
        <v>36000</v>
      </c>
      <c r="Y104" s="20" t="s">
        <v>55</v>
      </c>
      <c r="Z104" s="20" t="s">
        <v>55</v>
      </c>
      <c r="AA104" s="20" t="s">
        <v>65</v>
      </c>
      <c r="AB104" s="20">
        <v>9</v>
      </c>
      <c r="AC104" s="20" t="s">
        <v>57</v>
      </c>
      <c r="AD104" s="20">
        <v>2</v>
      </c>
    </row>
    <row r="105" spans="1:30" ht="30">
      <c r="A105" s="20">
        <v>3</v>
      </c>
      <c r="B105" s="20" t="s">
        <v>45</v>
      </c>
      <c r="C105" s="20">
        <v>812</v>
      </c>
      <c r="D105" s="21">
        <v>44061</v>
      </c>
      <c r="E105" s="20" t="s">
        <v>525</v>
      </c>
      <c r="F105" s="20"/>
      <c r="G105" s="20" t="s">
        <v>526</v>
      </c>
      <c r="H105" s="20" t="s">
        <v>527</v>
      </c>
      <c r="I105" s="20" t="s">
        <v>49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50</v>
      </c>
      <c r="P105" s="20" t="s">
        <v>62</v>
      </c>
      <c r="Q105" s="20"/>
      <c r="R105" s="20" t="s">
        <v>52</v>
      </c>
      <c r="S105" s="20">
        <v>8200204302</v>
      </c>
      <c r="T105" s="20"/>
      <c r="U105" s="20"/>
      <c r="V105" s="20">
        <v>7976103510</v>
      </c>
      <c r="W105" s="20" t="s">
        <v>528</v>
      </c>
      <c r="X105" s="20">
        <v>100000</v>
      </c>
      <c r="Y105" s="20" t="s">
        <v>55</v>
      </c>
      <c r="Z105" s="20" t="s">
        <v>55</v>
      </c>
      <c r="AA105" s="20" t="s">
        <v>65</v>
      </c>
      <c r="AB105" s="20">
        <v>9</v>
      </c>
      <c r="AC105" s="20" t="s">
        <v>57</v>
      </c>
      <c r="AD105" s="20">
        <v>3</v>
      </c>
    </row>
    <row r="106" spans="1:30" ht="30">
      <c r="A106" s="20">
        <v>3</v>
      </c>
      <c r="B106" s="20" t="s">
        <v>45</v>
      </c>
      <c r="C106" s="20">
        <v>957</v>
      </c>
      <c r="D106" s="21">
        <v>44401</v>
      </c>
      <c r="E106" s="20" t="s">
        <v>529</v>
      </c>
      <c r="F106" s="20"/>
      <c r="G106" s="20" t="s">
        <v>530</v>
      </c>
      <c r="H106" s="20" t="s">
        <v>531</v>
      </c>
      <c r="I106" s="20" t="s">
        <v>49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151</v>
      </c>
      <c r="P106" s="20" t="s">
        <v>62</v>
      </c>
      <c r="Q106" s="20"/>
      <c r="R106" s="20" t="s">
        <v>52</v>
      </c>
      <c r="S106" s="20">
        <v>8200204302</v>
      </c>
      <c r="T106" s="20" t="s">
        <v>532</v>
      </c>
      <c r="U106" s="20"/>
      <c r="V106" s="20">
        <v>8890984373</v>
      </c>
      <c r="W106" s="20" t="s">
        <v>533</v>
      </c>
      <c r="X106" s="20">
        <v>0</v>
      </c>
      <c r="Y106" s="20" t="s">
        <v>55</v>
      </c>
      <c r="Z106" s="20" t="s">
        <v>55</v>
      </c>
      <c r="AA106" s="20" t="s">
        <v>65</v>
      </c>
      <c r="AB106" s="20">
        <v>10</v>
      </c>
      <c r="AC106" s="20" t="s">
        <v>57</v>
      </c>
      <c r="AD106" s="20">
        <v>2</v>
      </c>
    </row>
    <row r="107" spans="1:30" ht="30">
      <c r="A107" s="20">
        <v>3</v>
      </c>
      <c r="B107" s="20" t="s">
        <v>45</v>
      </c>
      <c r="C107" s="20">
        <v>627</v>
      </c>
      <c r="D107" s="21">
        <v>43654</v>
      </c>
      <c r="E107" s="20" t="s">
        <v>534</v>
      </c>
      <c r="F107" s="20"/>
      <c r="G107" s="20" t="s">
        <v>535</v>
      </c>
      <c r="H107" s="20" t="s">
        <v>536</v>
      </c>
      <c r="I107" s="20" t="s">
        <v>49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88</v>
      </c>
      <c r="P107" s="20" t="s">
        <v>62</v>
      </c>
      <c r="Q107" s="20"/>
      <c r="R107" s="20" t="s">
        <v>52</v>
      </c>
      <c r="S107" s="20">
        <v>8200204302</v>
      </c>
      <c r="T107" s="20"/>
      <c r="U107" s="20" t="s">
        <v>537</v>
      </c>
      <c r="V107" s="20">
        <v>9413063093</v>
      </c>
      <c r="W107" s="20" t="s">
        <v>538</v>
      </c>
      <c r="X107" s="20">
        <v>35000</v>
      </c>
      <c r="Y107" s="20" t="s">
        <v>55</v>
      </c>
      <c r="Z107" s="20" t="s">
        <v>55</v>
      </c>
      <c r="AA107" s="20" t="s">
        <v>65</v>
      </c>
      <c r="AB107" s="20">
        <v>8</v>
      </c>
      <c r="AC107" s="20" t="s">
        <v>57</v>
      </c>
      <c r="AD107" s="20">
        <v>0</v>
      </c>
    </row>
    <row r="108" spans="1:30" ht="30">
      <c r="A108" s="20">
        <v>3</v>
      </c>
      <c r="B108" s="20" t="s">
        <v>45</v>
      </c>
      <c r="C108" s="20">
        <v>603</v>
      </c>
      <c r="D108" s="21">
        <v>43594</v>
      </c>
      <c r="E108" s="20" t="s">
        <v>539</v>
      </c>
      <c r="F108" s="20"/>
      <c r="G108" s="20" t="s">
        <v>540</v>
      </c>
      <c r="H108" s="20" t="s">
        <v>541</v>
      </c>
      <c r="I108" s="20" t="s">
        <v>61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50</v>
      </c>
      <c r="P108" s="20" t="s">
        <v>51</v>
      </c>
      <c r="Q108" s="20"/>
      <c r="R108" s="20" t="s">
        <v>52</v>
      </c>
      <c r="S108" s="20">
        <v>8200204302</v>
      </c>
      <c r="T108" s="20" t="s">
        <v>542</v>
      </c>
      <c r="U108" s="20" t="s">
        <v>543</v>
      </c>
      <c r="V108" s="20">
        <v>9660259983</v>
      </c>
      <c r="W108" s="20" t="s">
        <v>544</v>
      </c>
      <c r="X108" s="20">
        <v>35000</v>
      </c>
      <c r="Y108" s="20" t="s">
        <v>55</v>
      </c>
      <c r="Z108" s="20" t="s">
        <v>55</v>
      </c>
      <c r="AA108" s="20" t="s">
        <v>56</v>
      </c>
      <c r="AB108" s="20">
        <v>9</v>
      </c>
      <c r="AC108" s="20" t="s">
        <v>57</v>
      </c>
      <c r="AD108" s="20">
        <v>0</v>
      </c>
    </row>
    <row r="109" spans="1:30" ht="30">
      <c r="A109" s="20">
        <v>3</v>
      </c>
      <c r="B109" s="20" t="s">
        <v>45</v>
      </c>
      <c r="C109" s="20">
        <v>709</v>
      </c>
      <c r="D109" s="21">
        <v>43682</v>
      </c>
      <c r="E109" s="20" t="s">
        <v>545</v>
      </c>
      <c r="F109" s="20"/>
      <c r="G109" s="20" t="s">
        <v>546</v>
      </c>
      <c r="H109" s="20" t="s">
        <v>547</v>
      </c>
      <c r="I109" s="20" t="s">
        <v>49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50</v>
      </c>
      <c r="P109" s="20" t="s">
        <v>62</v>
      </c>
      <c r="Q109" s="20"/>
      <c r="R109" s="20" t="s">
        <v>52</v>
      </c>
      <c r="S109" s="20">
        <v>8200204302</v>
      </c>
      <c r="T109" s="20" t="s">
        <v>548</v>
      </c>
      <c r="U109" s="20"/>
      <c r="V109" s="20">
        <v>8890608559</v>
      </c>
      <c r="W109" s="20" t="s">
        <v>431</v>
      </c>
      <c r="X109" s="20">
        <v>36000</v>
      </c>
      <c r="Y109" s="20" t="s">
        <v>55</v>
      </c>
      <c r="Z109" s="20" t="s">
        <v>55</v>
      </c>
      <c r="AA109" s="20" t="s">
        <v>65</v>
      </c>
      <c r="AB109" s="20">
        <v>9</v>
      </c>
      <c r="AC109" s="20" t="s">
        <v>57</v>
      </c>
      <c r="AD109" s="20">
        <v>2</v>
      </c>
    </row>
    <row r="110" spans="1:30" ht="30">
      <c r="A110" s="20">
        <v>3</v>
      </c>
      <c r="B110" s="20" t="s">
        <v>45</v>
      </c>
      <c r="C110" s="20">
        <v>813</v>
      </c>
      <c r="D110" s="21">
        <v>44061</v>
      </c>
      <c r="E110" s="20" t="s">
        <v>549</v>
      </c>
      <c r="F110" s="20"/>
      <c r="G110" s="20" t="s">
        <v>550</v>
      </c>
      <c r="H110" s="20" t="s">
        <v>551</v>
      </c>
      <c r="I110" s="20" t="s">
        <v>61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88</v>
      </c>
      <c r="P110" s="20" t="s">
        <v>62</v>
      </c>
      <c r="Q110" s="20"/>
      <c r="R110" s="20" t="s">
        <v>52</v>
      </c>
      <c r="S110" s="20">
        <v>8200204302</v>
      </c>
      <c r="T110" s="20" t="s">
        <v>552</v>
      </c>
      <c r="U110" s="20" t="s">
        <v>553</v>
      </c>
      <c r="V110" s="20">
        <v>8503809615</v>
      </c>
      <c r="W110" s="20" t="s">
        <v>519</v>
      </c>
      <c r="X110" s="20">
        <v>96000</v>
      </c>
      <c r="Y110" s="20" t="s">
        <v>55</v>
      </c>
      <c r="Z110" s="20" t="s">
        <v>55</v>
      </c>
      <c r="AA110" s="20" t="s">
        <v>65</v>
      </c>
      <c r="AB110" s="20">
        <v>9</v>
      </c>
      <c r="AC110" s="20" t="s">
        <v>57</v>
      </c>
      <c r="AD110" s="20">
        <v>1</v>
      </c>
    </row>
    <row r="111" spans="1:30" ht="30">
      <c r="A111" s="20">
        <v>3</v>
      </c>
      <c r="B111" s="20" t="s">
        <v>45</v>
      </c>
      <c r="C111" s="20">
        <v>628</v>
      </c>
      <c r="D111" s="21">
        <v>43654</v>
      </c>
      <c r="E111" s="20" t="s">
        <v>554</v>
      </c>
      <c r="F111" s="20"/>
      <c r="G111" s="20" t="s">
        <v>555</v>
      </c>
      <c r="H111" s="20" t="s">
        <v>556</v>
      </c>
      <c r="I111" s="20" t="s">
        <v>61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88</v>
      </c>
      <c r="P111" s="20" t="s">
        <v>62</v>
      </c>
      <c r="Q111" s="20"/>
      <c r="R111" s="20" t="s">
        <v>52</v>
      </c>
      <c r="S111" s="20">
        <v>8200204302</v>
      </c>
      <c r="T111" s="20"/>
      <c r="U111" s="20" t="s">
        <v>557</v>
      </c>
      <c r="V111" s="20">
        <v>9784569087</v>
      </c>
      <c r="W111" s="20" t="s">
        <v>558</v>
      </c>
      <c r="X111" s="20">
        <v>34000</v>
      </c>
      <c r="Y111" s="20" t="s">
        <v>55</v>
      </c>
      <c r="Z111" s="20" t="s">
        <v>55</v>
      </c>
      <c r="AA111" s="20" t="s">
        <v>65</v>
      </c>
      <c r="AB111" s="20">
        <v>8</v>
      </c>
      <c r="AC111" s="20" t="s">
        <v>57</v>
      </c>
      <c r="AD111" s="20">
        <v>0</v>
      </c>
    </row>
    <row r="112" spans="1:30" ht="30">
      <c r="A112" s="20">
        <v>3</v>
      </c>
      <c r="B112" s="20" t="s">
        <v>45</v>
      </c>
      <c r="C112" s="20">
        <v>805</v>
      </c>
      <c r="D112" s="21">
        <v>44061</v>
      </c>
      <c r="E112" s="20" t="s">
        <v>559</v>
      </c>
      <c r="F112" s="20"/>
      <c r="G112" s="20" t="s">
        <v>560</v>
      </c>
      <c r="H112" s="20" t="s">
        <v>561</v>
      </c>
      <c r="I112" s="20" t="s">
        <v>49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50</v>
      </c>
      <c r="P112" s="20" t="s">
        <v>62</v>
      </c>
      <c r="Q112" s="20"/>
      <c r="R112" s="20" t="s">
        <v>52</v>
      </c>
      <c r="S112" s="20">
        <v>8200204302</v>
      </c>
      <c r="T112" s="20" t="s">
        <v>562</v>
      </c>
      <c r="U112" s="20" t="s">
        <v>563</v>
      </c>
      <c r="V112" s="20">
        <v>8290673657</v>
      </c>
      <c r="W112" s="20" t="s">
        <v>564</v>
      </c>
      <c r="X112" s="20">
        <v>240000</v>
      </c>
      <c r="Y112" s="20" t="s">
        <v>55</v>
      </c>
      <c r="Z112" s="20" t="s">
        <v>55</v>
      </c>
      <c r="AA112" s="20" t="s">
        <v>65</v>
      </c>
      <c r="AB112" s="20">
        <v>9</v>
      </c>
      <c r="AC112" s="20" t="s">
        <v>57</v>
      </c>
      <c r="AD112" s="20">
        <v>1</v>
      </c>
    </row>
    <row r="113" spans="1:30" ht="30">
      <c r="A113" s="20">
        <v>3</v>
      </c>
      <c r="B113" s="20" t="s">
        <v>45</v>
      </c>
      <c r="C113" s="20">
        <v>808</v>
      </c>
      <c r="D113" s="21">
        <v>44061</v>
      </c>
      <c r="E113" s="20" t="s">
        <v>0</v>
      </c>
      <c r="F113" s="20"/>
      <c r="G113" s="20" t="s">
        <v>565</v>
      </c>
      <c r="H113" s="20" t="s">
        <v>566</v>
      </c>
      <c r="I113" s="20" t="s">
        <v>61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50</v>
      </c>
      <c r="P113" s="20" t="s">
        <v>62</v>
      </c>
      <c r="Q113" s="20"/>
      <c r="R113" s="20" t="s">
        <v>52</v>
      </c>
      <c r="S113" s="20">
        <v>8200204302</v>
      </c>
      <c r="T113" s="20"/>
      <c r="U113" s="20"/>
      <c r="V113" s="20">
        <v>9468689898</v>
      </c>
      <c r="W113" s="20" t="s">
        <v>567</v>
      </c>
      <c r="X113" s="20">
        <v>400000</v>
      </c>
      <c r="Y113" s="20" t="s">
        <v>55</v>
      </c>
      <c r="Z113" s="20" t="s">
        <v>55</v>
      </c>
      <c r="AA113" s="20" t="s">
        <v>65</v>
      </c>
      <c r="AB113" s="20">
        <v>9</v>
      </c>
      <c r="AC113" s="20" t="s">
        <v>57</v>
      </c>
      <c r="AD113" s="20">
        <v>1</v>
      </c>
    </row>
    <row r="114" spans="1:30" ht="30">
      <c r="A114" s="20">
        <v>4</v>
      </c>
      <c r="B114" s="20" t="s">
        <v>45</v>
      </c>
      <c r="C114" s="20">
        <v>763</v>
      </c>
      <c r="D114" s="21">
        <v>44061</v>
      </c>
      <c r="E114" s="20" t="s">
        <v>423</v>
      </c>
      <c r="F114" s="20"/>
      <c r="G114" s="20" t="s">
        <v>568</v>
      </c>
      <c r="H114" s="20" t="s">
        <v>569</v>
      </c>
      <c r="I114" s="20" t="s">
        <v>49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50</v>
      </c>
      <c r="P114" s="20" t="s">
        <v>51</v>
      </c>
      <c r="Q114" s="20"/>
      <c r="R114" s="20" t="s">
        <v>52</v>
      </c>
      <c r="S114" s="20">
        <v>8200204302</v>
      </c>
      <c r="T114" s="20" t="s">
        <v>570</v>
      </c>
      <c r="U114" s="20" t="s">
        <v>571</v>
      </c>
      <c r="V114" s="20">
        <v>9680112825</v>
      </c>
      <c r="W114" s="20" t="s">
        <v>572</v>
      </c>
      <c r="X114" s="20">
        <v>48000</v>
      </c>
      <c r="Y114" s="20" t="s">
        <v>55</v>
      </c>
      <c r="Z114" s="20" t="s">
        <v>55</v>
      </c>
      <c r="AA114" s="20" t="s">
        <v>56</v>
      </c>
      <c r="AB114" s="20">
        <v>10</v>
      </c>
      <c r="AC114" s="20" t="s">
        <v>57</v>
      </c>
      <c r="AD114" s="20">
        <v>1</v>
      </c>
    </row>
    <row r="115" spans="1:30" ht="30">
      <c r="A115" s="20">
        <v>4</v>
      </c>
      <c r="B115" s="20" t="s">
        <v>45</v>
      </c>
      <c r="C115" s="20">
        <v>585</v>
      </c>
      <c r="D115" s="21">
        <v>43304</v>
      </c>
      <c r="E115" s="20" t="s">
        <v>573</v>
      </c>
      <c r="F115" s="20"/>
      <c r="G115" s="20" t="s">
        <v>574</v>
      </c>
      <c r="H115" s="20" t="s">
        <v>575</v>
      </c>
      <c r="I115" s="20" t="s">
        <v>49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50</v>
      </c>
      <c r="P115" s="20" t="s">
        <v>51</v>
      </c>
      <c r="Q115" s="20"/>
      <c r="R115" s="20" t="s">
        <v>52</v>
      </c>
      <c r="S115" s="20">
        <v>8200204302</v>
      </c>
      <c r="T115" s="20" t="s">
        <v>576</v>
      </c>
      <c r="U115" s="20"/>
      <c r="V115" s="20">
        <v>7357129486</v>
      </c>
      <c r="W115" s="20" t="s">
        <v>577</v>
      </c>
      <c r="X115" s="20">
        <v>45000</v>
      </c>
      <c r="Y115" s="20" t="s">
        <v>55</v>
      </c>
      <c r="Z115" s="20" t="s">
        <v>55</v>
      </c>
      <c r="AA115" s="20" t="s">
        <v>56</v>
      </c>
      <c r="AB115" s="20">
        <v>9</v>
      </c>
      <c r="AC115" s="20" t="s">
        <v>57</v>
      </c>
      <c r="AD115" s="20">
        <v>2</v>
      </c>
    </row>
    <row r="116" spans="1:30" ht="30">
      <c r="A116" s="20">
        <v>4</v>
      </c>
      <c r="B116" s="20" t="s">
        <v>45</v>
      </c>
      <c r="C116" s="20">
        <v>774</v>
      </c>
      <c r="D116" s="21">
        <v>44061</v>
      </c>
      <c r="E116" s="20" t="s">
        <v>578</v>
      </c>
      <c r="F116" s="20"/>
      <c r="G116" s="20" t="s">
        <v>579</v>
      </c>
      <c r="H116" s="20" t="s">
        <v>580</v>
      </c>
      <c r="I116" s="20" t="s">
        <v>49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50</v>
      </c>
      <c r="P116" s="20" t="s">
        <v>51</v>
      </c>
      <c r="Q116" s="20"/>
      <c r="R116" s="20" t="s">
        <v>52</v>
      </c>
      <c r="S116" s="20">
        <v>8200204302</v>
      </c>
      <c r="T116" s="20" t="s">
        <v>581</v>
      </c>
      <c r="U116" s="20"/>
      <c r="V116" s="20">
        <v>9636323276</v>
      </c>
      <c r="W116" s="20" t="s">
        <v>582</v>
      </c>
      <c r="X116" s="20">
        <v>432000</v>
      </c>
      <c r="Y116" s="20" t="s">
        <v>55</v>
      </c>
      <c r="Z116" s="20" t="s">
        <v>55</v>
      </c>
      <c r="AA116" s="20" t="s">
        <v>56</v>
      </c>
      <c r="AB116" s="20">
        <v>11</v>
      </c>
      <c r="AC116" s="20" t="s">
        <v>57</v>
      </c>
      <c r="AD116" s="20">
        <v>1</v>
      </c>
    </row>
    <row r="117" spans="1:30" ht="30">
      <c r="A117" s="20">
        <v>4</v>
      </c>
      <c r="B117" s="20" t="s">
        <v>45</v>
      </c>
      <c r="C117" s="20">
        <v>766</v>
      </c>
      <c r="D117" s="21">
        <v>44061</v>
      </c>
      <c r="E117" s="20" t="s">
        <v>583</v>
      </c>
      <c r="F117" s="20"/>
      <c r="G117" s="20" t="s">
        <v>584</v>
      </c>
      <c r="H117" s="20" t="s">
        <v>585</v>
      </c>
      <c r="I117" s="20" t="s">
        <v>61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50</v>
      </c>
      <c r="P117" s="20" t="s">
        <v>62</v>
      </c>
      <c r="Q117" s="20"/>
      <c r="R117" s="20" t="s">
        <v>52</v>
      </c>
      <c r="S117" s="20">
        <v>8200204302</v>
      </c>
      <c r="T117" s="20" t="s">
        <v>586</v>
      </c>
      <c r="U117" s="20"/>
      <c r="V117" s="20">
        <v>7891564607</v>
      </c>
      <c r="W117" s="20" t="s">
        <v>587</v>
      </c>
      <c r="X117" s="20">
        <v>40000</v>
      </c>
      <c r="Y117" s="20" t="s">
        <v>55</v>
      </c>
      <c r="Z117" s="20" t="s">
        <v>55</v>
      </c>
      <c r="AA117" s="20" t="s">
        <v>65</v>
      </c>
      <c r="AB117" s="20">
        <v>10</v>
      </c>
      <c r="AC117" s="20" t="s">
        <v>57</v>
      </c>
      <c r="AD117" s="20">
        <v>1</v>
      </c>
    </row>
    <row r="118" spans="1:30" ht="30">
      <c r="A118" s="20">
        <v>4</v>
      </c>
      <c r="B118" s="20" t="s">
        <v>45</v>
      </c>
      <c r="C118" s="20">
        <v>768</v>
      </c>
      <c r="D118" s="21">
        <v>44061</v>
      </c>
      <c r="E118" s="20" t="s">
        <v>588</v>
      </c>
      <c r="F118" s="20"/>
      <c r="G118" s="20" t="s">
        <v>589</v>
      </c>
      <c r="H118" s="20" t="s">
        <v>590</v>
      </c>
      <c r="I118" s="20" t="s">
        <v>61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151</v>
      </c>
      <c r="P118" s="20" t="s">
        <v>62</v>
      </c>
      <c r="Q118" s="20"/>
      <c r="R118" s="20" t="s">
        <v>52</v>
      </c>
      <c r="S118" s="20">
        <v>8200204302</v>
      </c>
      <c r="T118" s="20" t="s">
        <v>591</v>
      </c>
      <c r="U118" s="20"/>
      <c r="V118" s="20">
        <v>9414590323</v>
      </c>
      <c r="W118" s="20" t="s">
        <v>592</v>
      </c>
      <c r="X118" s="20">
        <v>90000</v>
      </c>
      <c r="Y118" s="20" t="s">
        <v>55</v>
      </c>
      <c r="Z118" s="20" t="s">
        <v>55</v>
      </c>
      <c r="AA118" s="20" t="s">
        <v>65</v>
      </c>
      <c r="AB118" s="20">
        <v>11</v>
      </c>
      <c r="AC118" s="20" t="s">
        <v>57</v>
      </c>
      <c r="AD118" s="20">
        <v>1</v>
      </c>
    </row>
    <row r="119" spans="1:30" ht="30">
      <c r="A119" s="20">
        <v>4</v>
      </c>
      <c r="B119" s="20" t="s">
        <v>45</v>
      </c>
      <c r="C119" s="20">
        <v>962</v>
      </c>
      <c r="D119" s="21">
        <v>44401</v>
      </c>
      <c r="E119" s="20" t="s">
        <v>593</v>
      </c>
      <c r="F119" s="20"/>
      <c r="G119" s="20" t="s">
        <v>594</v>
      </c>
      <c r="H119" s="20" t="s">
        <v>595</v>
      </c>
      <c r="I119" s="20" t="s">
        <v>61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50</v>
      </c>
      <c r="P119" s="20" t="s">
        <v>62</v>
      </c>
      <c r="Q119" s="20"/>
      <c r="R119" s="20" t="s">
        <v>52</v>
      </c>
      <c r="S119" s="20">
        <v>8200204302</v>
      </c>
      <c r="T119" s="20" t="s">
        <v>596</v>
      </c>
      <c r="U119" s="20"/>
      <c r="V119" s="20">
        <v>9660177725</v>
      </c>
      <c r="W119" s="20" t="s">
        <v>597</v>
      </c>
      <c r="X119" s="20">
        <v>0</v>
      </c>
      <c r="Y119" s="20" t="s">
        <v>55</v>
      </c>
      <c r="Z119" s="20" t="s">
        <v>55</v>
      </c>
      <c r="AA119" s="20" t="s">
        <v>65</v>
      </c>
      <c r="AB119" s="20">
        <v>11</v>
      </c>
      <c r="AC119" s="20" t="s">
        <v>57</v>
      </c>
      <c r="AD119" s="20">
        <v>2</v>
      </c>
    </row>
    <row r="120" spans="1:30" ht="30">
      <c r="A120" s="20">
        <v>4</v>
      </c>
      <c r="B120" s="20" t="s">
        <v>45</v>
      </c>
      <c r="C120" s="20">
        <v>964</v>
      </c>
      <c r="D120" s="21">
        <v>44412</v>
      </c>
      <c r="E120" s="20" t="s">
        <v>598</v>
      </c>
      <c r="F120" s="20"/>
      <c r="G120" s="20" t="s">
        <v>599</v>
      </c>
      <c r="H120" s="20" t="s">
        <v>600</v>
      </c>
      <c r="I120" s="20" t="s">
        <v>49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50</v>
      </c>
      <c r="P120" s="20" t="s">
        <v>62</v>
      </c>
      <c r="Q120" s="20"/>
      <c r="R120" s="20" t="s">
        <v>52</v>
      </c>
      <c r="S120" s="20">
        <v>8200204302</v>
      </c>
      <c r="T120" s="20" t="s">
        <v>601</v>
      </c>
      <c r="U120" s="20"/>
      <c r="V120" s="20">
        <v>8824057051</v>
      </c>
      <c r="W120" s="20" t="s">
        <v>602</v>
      </c>
      <c r="X120" s="20">
        <v>0</v>
      </c>
      <c r="Y120" s="20" t="s">
        <v>55</v>
      </c>
      <c r="Z120" s="20" t="s">
        <v>55</v>
      </c>
      <c r="AA120" s="20" t="s">
        <v>65</v>
      </c>
      <c r="AB120" s="20">
        <v>10</v>
      </c>
      <c r="AC120" s="20" t="s">
        <v>57</v>
      </c>
      <c r="AD120" s="20">
        <v>12</v>
      </c>
    </row>
    <row r="121" spans="1:30" ht="30">
      <c r="A121" s="20">
        <v>4</v>
      </c>
      <c r="B121" s="20" t="s">
        <v>45</v>
      </c>
      <c r="C121" s="20">
        <v>586</v>
      </c>
      <c r="D121" s="21">
        <v>43304</v>
      </c>
      <c r="E121" s="20" t="s">
        <v>603</v>
      </c>
      <c r="F121" s="20"/>
      <c r="G121" s="20" t="s">
        <v>604</v>
      </c>
      <c r="H121" s="20" t="s">
        <v>605</v>
      </c>
      <c r="I121" s="20" t="s">
        <v>61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50</v>
      </c>
      <c r="P121" s="20" t="s">
        <v>62</v>
      </c>
      <c r="Q121" s="20"/>
      <c r="R121" s="20" t="s">
        <v>52</v>
      </c>
      <c r="S121" s="20">
        <v>8200204302</v>
      </c>
      <c r="T121" s="20" t="s">
        <v>606</v>
      </c>
      <c r="U121" s="20" t="s">
        <v>607</v>
      </c>
      <c r="V121" s="20">
        <v>7073729651</v>
      </c>
      <c r="W121" s="20" t="s">
        <v>608</v>
      </c>
      <c r="X121" s="20">
        <v>30000</v>
      </c>
      <c r="Y121" s="20" t="s">
        <v>55</v>
      </c>
      <c r="Z121" s="20" t="s">
        <v>55</v>
      </c>
      <c r="AA121" s="20" t="s">
        <v>65</v>
      </c>
      <c r="AB121" s="20">
        <v>9</v>
      </c>
      <c r="AC121" s="20" t="s">
        <v>57</v>
      </c>
      <c r="AD121" s="20">
        <v>2</v>
      </c>
    </row>
    <row r="122" spans="1:30" ht="30">
      <c r="A122" s="20">
        <v>4</v>
      </c>
      <c r="B122" s="20" t="s">
        <v>45</v>
      </c>
      <c r="C122" s="20">
        <v>598</v>
      </c>
      <c r="D122" s="21">
        <v>43449</v>
      </c>
      <c r="E122" s="20" t="s">
        <v>609</v>
      </c>
      <c r="F122" s="20"/>
      <c r="G122" s="20" t="s">
        <v>610</v>
      </c>
      <c r="H122" s="20" t="s">
        <v>611</v>
      </c>
      <c r="I122" s="20" t="s">
        <v>61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50</v>
      </c>
      <c r="P122" s="20" t="s">
        <v>51</v>
      </c>
      <c r="Q122" s="20"/>
      <c r="R122" s="20" t="s">
        <v>52</v>
      </c>
      <c r="S122" s="20">
        <v>8200204302</v>
      </c>
      <c r="T122" s="20" t="s">
        <v>612</v>
      </c>
      <c r="U122" s="20" t="s">
        <v>613</v>
      </c>
      <c r="V122" s="20">
        <v>8003304394</v>
      </c>
      <c r="W122" s="20" t="s">
        <v>614</v>
      </c>
      <c r="X122" s="20">
        <v>36000</v>
      </c>
      <c r="Y122" s="20" t="s">
        <v>55</v>
      </c>
      <c r="Z122" s="20" t="s">
        <v>55</v>
      </c>
      <c r="AA122" s="20" t="s">
        <v>56</v>
      </c>
      <c r="AB122" s="20">
        <v>9</v>
      </c>
      <c r="AC122" s="20" t="s">
        <v>57</v>
      </c>
      <c r="AD122" s="20">
        <v>1</v>
      </c>
    </row>
    <row r="123" spans="1:30" ht="30">
      <c r="A123" s="20">
        <v>4</v>
      </c>
      <c r="B123" s="20" t="s">
        <v>45</v>
      </c>
      <c r="C123" s="20">
        <v>713</v>
      </c>
      <c r="D123" s="21">
        <v>43736</v>
      </c>
      <c r="E123" s="20" t="s">
        <v>486</v>
      </c>
      <c r="F123" s="20"/>
      <c r="G123" s="20" t="s">
        <v>615</v>
      </c>
      <c r="H123" s="20" t="s">
        <v>616</v>
      </c>
      <c r="I123" s="20" t="s">
        <v>49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88</v>
      </c>
      <c r="P123" s="20" t="s">
        <v>62</v>
      </c>
      <c r="Q123" s="20"/>
      <c r="R123" s="20" t="s">
        <v>52</v>
      </c>
      <c r="S123" s="20">
        <v>8200204302</v>
      </c>
      <c r="T123" s="20" t="s">
        <v>617</v>
      </c>
      <c r="U123" s="20" t="s">
        <v>618</v>
      </c>
      <c r="V123" s="20">
        <v>7357801584</v>
      </c>
      <c r="W123" s="20" t="s">
        <v>619</v>
      </c>
      <c r="X123" s="20">
        <v>36000</v>
      </c>
      <c r="Y123" s="20" t="s">
        <v>55</v>
      </c>
      <c r="Z123" s="20" t="s">
        <v>55</v>
      </c>
      <c r="AA123" s="20" t="s">
        <v>65</v>
      </c>
      <c r="AB123" s="20">
        <v>10</v>
      </c>
      <c r="AC123" s="20" t="s">
        <v>57</v>
      </c>
      <c r="AD123" s="20">
        <v>1</v>
      </c>
    </row>
    <row r="124" spans="1:30" ht="30">
      <c r="A124" s="20">
        <v>4</v>
      </c>
      <c r="B124" s="20" t="s">
        <v>45</v>
      </c>
      <c r="C124" s="20">
        <v>762</v>
      </c>
      <c r="D124" s="21">
        <v>44061</v>
      </c>
      <c r="E124" s="20" t="s">
        <v>620</v>
      </c>
      <c r="F124" s="20"/>
      <c r="G124" s="20" t="s">
        <v>621</v>
      </c>
      <c r="H124" s="20" t="s">
        <v>449</v>
      </c>
      <c r="I124" s="20" t="s">
        <v>61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157</v>
      </c>
      <c r="P124" s="20" t="s">
        <v>62</v>
      </c>
      <c r="Q124" s="20"/>
      <c r="R124" s="20" t="s">
        <v>52</v>
      </c>
      <c r="S124" s="20">
        <v>8200204302</v>
      </c>
      <c r="T124" s="20" t="s">
        <v>622</v>
      </c>
      <c r="U124" s="20" t="s">
        <v>623</v>
      </c>
      <c r="V124" s="20">
        <v>9588086946</v>
      </c>
      <c r="W124" s="20" t="s">
        <v>624</v>
      </c>
      <c r="X124" s="20">
        <v>72000</v>
      </c>
      <c r="Y124" s="20" t="s">
        <v>55</v>
      </c>
      <c r="Z124" s="20" t="s">
        <v>55</v>
      </c>
      <c r="AA124" s="20" t="s">
        <v>65</v>
      </c>
      <c r="AB124" s="20">
        <v>10</v>
      </c>
      <c r="AC124" s="20" t="s">
        <v>57</v>
      </c>
      <c r="AD124" s="20">
        <v>1</v>
      </c>
    </row>
    <row r="125" spans="1:30" ht="30">
      <c r="A125" s="20">
        <v>4</v>
      </c>
      <c r="B125" s="20" t="s">
        <v>45</v>
      </c>
      <c r="C125" s="20">
        <v>594</v>
      </c>
      <c r="D125" s="21">
        <v>43323</v>
      </c>
      <c r="E125" s="20" t="s">
        <v>625</v>
      </c>
      <c r="F125" s="20"/>
      <c r="G125" s="20" t="s">
        <v>626</v>
      </c>
      <c r="H125" s="20" t="s">
        <v>627</v>
      </c>
      <c r="I125" s="20" t="s">
        <v>61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50</v>
      </c>
      <c r="P125" s="20" t="s">
        <v>62</v>
      </c>
      <c r="Q125" s="20"/>
      <c r="R125" s="20" t="s">
        <v>52</v>
      </c>
      <c r="S125" s="20">
        <v>8200204302</v>
      </c>
      <c r="T125" s="20" t="s">
        <v>628</v>
      </c>
      <c r="U125" s="20"/>
      <c r="V125" s="20">
        <v>8290706369</v>
      </c>
      <c r="W125" s="20" t="s">
        <v>629</v>
      </c>
      <c r="X125" s="20">
        <v>36000</v>
      </c>
      <c r="Y125" s="20" t="s">
        <v>55</v>
      </c>
      <c r="Z125" s="20" t="s">
        <v>55</v>
      </c>
      <c r="AA125" s="20" t="s">
        <v>65</v>
      </c>
      <c r="AB125" s="20">
        <v>11</v>
      </c>
      <c r="AC125" s="20" t="s">
        <v>57</v>
      </c>
      <c r="AD125" s="20">
        <v>2</v>
      </c>
    </row>
    <row r="126" spans="1:30" ht="30">
      <c r="A126" s="20">
        <v>4</v>
      </c>
      <c r="B126" s="20" t="s">
        <v>45</v>
      </c>
      <c r="C126" s="20">
        <v>764</v>
      </c>
      <c r="D126" s="21">
        <v>44061</v>
      </c>
      <c r="E126" s="20" t="s">
        <v>630</v>
      </c>
      <c r="F126" s="20"/>
      <c r="G126" s="20" t="s">
        <v>631</v>
      </c>
      <c r="H126" s="20" t="s">
        <v>632</v>
      </c>
      <c r="I126" s="20" t="s">
        <v>61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50</v>
      </c>
      <c r="P126" s="20" t="s">
        <v>51</v>
      </c>
      <c r="Q126" s="20"/>
      <c r="R126" s="20" t="s">
        <v>52</v>
      </c>
      <c r="S126" s="20">
        <v>8200204302</v>
      </c>
      <c r="T126" s="20" t="s">
        <v>633</v>
      </c>
      <c r="U126" s="20"/>
      <c r="V126" s="20">
        <v>9414590221</v>
      </c>
      <c r="W126" s="20" t="s">
        <v>634</v>
      </c>
      <c r="X126" s="20">
        <v>120000</v>
      </c>
      <c r="Y126" s="20" t="s">
        <v>55</v>
      </c>
      <c r="Z126" s="20" t="s">
        <v>55</v>
      </c>
      <c r="AA126" s="20" t="s">
        <v>56</v>
      </c>
      <c r="AB126" s="20">
        <v>10</v>
      </c>
      <c r="AC126" s="20" t="s">
        <v>57</v>
      </c>
      <c r="AD126" s="20">
        <v>1</v>
      </c>
    </row>
    <row r="127" spans="1:30" ht="30">
      <c r="A127" s="20">
        <v>4</v>
      </c>
      <c r="B127" s="20" t="s">
        <v>45</v>
      </c>
      <c r="C127" s="20">
        <v>549</v>
      </c>
      <c r="D127" s="21">
        <v>43281</v>
      </c>
      <c r="E127" s="20" t="s">
        <v>635</v>
      </c>
      <c r="F127" s="20"/>
      <c r="G127" s="20" t="s">
        <v>636</v>
      </c>
      <c r="H127" s="20" t="s">
        <v>637</v>
      </c>
      <c r="I127" s="20" t="s">
        <v>49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50</v>
      </c>
      <c r="P127" s="20" t="s">
        <v>51</v>
      </c>
      <c r="Q127" s="20"/>
      <c r="R127" s="20" t="s">
        <v>52</v>
      </c>
      <c r="S127" s="20">
        <v>8200204302</v>
      </c>
      <c r="T127" s="20" t="s">
        <v>638</v>
      </c>
      <c r="U127" s="20" t="s">
        <v>639</v>
      </c>
      <c r="V127" s="20">
        <v>7734492277</v>
      </c>
      <c r="W127" s="20" t="s">
        <v>640</v>
      </c>
      <c r="X127" s="20">
        <v>36000</v>
      </c>
      <c r="Y127" s="20" t="s">
        <v>55</v>
      </c>
      <c r="Z127" s="20" t="s">
        <v>55</v>
      </c>
      <c r="AA127" s="20" t="s">
        <v>56</v>
      </c>
      <c r="AB127" s="20">
        <v>11</v>
      </c>
      <c r="AC127" s="20" t="s">
        <v>57</v>
      </c>
      <c r="AD127" s="20">
        <v>1</v>
      </c>
    </row>
    <row r="128" spans="1:30" ht="30">
      <c r="A128" s="20">
        <v>4</v>
      </c>
      <c r="B128" s="20" t="s">
        <v>45</v>
      </c>
      <c r="C128" s="20">
        <v>765</v>
      </c>
      <c r="D128" s="21">
        <v>44061</v>
      </c>
      <c r="E128" s="20" t="s">
        <v>641</v>
      </c>
      <c r="F128" s="20"/>
      <c r="G128" s="20" t="s">
        <v>642</v>
      </c>
      <c r="H128" s="20" t="s">
        <v>643</v>
      </c>
      <c r="I128" s="20" t="s">
        <v>61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50</v>
      </c>
      <c r="P128" s="20" t="s">
        <v>62</v>
      </c>
      <c r="Q128" s="20"/>
      <c r="R128" s="20" t="s">
        <v>52</v>
      </c>
      <c r="S128" s="20">
        <v>8200204302</v>
      </c>
      <c r="T128" s="20"/>
      <c r="U128" s="20" t="s">
        <v>644</v>
      </c>
      <c r="V128" s="20">
        <v>9413261389</v>
      </c>
      <c r="W128" s="20" t="s">
        <v>645</v>
      </c>
      <c r="X128" s="20">
        <v>105000</v>
      </c>
      <c r="Y128" s="20" t="s">
        <v>55</v>
      </c>
      <c r="Z128" s="20" t="s">
        <v>55</v>
      </c>
      <c r="AA128" s="20" t="s">
        <v>65</v>
      </c>
      <c r="AB128" s="20">
        <v>10</v>
      </c>
      <c r="AC128" s="20" t="s">
        <v>57</v>
      </c>
      <c r="AD128" s="20">
        <v>1</v>
      </c>
    </row>
    <row r="129" spans="1:30" ht="30">
      <c r="A129" s="20">
        <v>4</v>
      </c>
      <c r="B129" s="20" t="s">
        <v>45</v>
      </c>
      <c r="C129" s="20">
        <v>770</v>
      </c>
      <c r="D129" s="21">
        <v>44061</v>
      </c>
      <c r="E129" s="20" t="s">
        <v>646</v>
      </c>
      <c r="F129" s="20"/>
      <c r="G129" s="20" t="s">
        <v>647</v>
      </c>
      <c r="H129" s="20" t="s">
        <v>536</v>
      </c>
      <c r="I129" s="20" t="s">
        <v>49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88</v>
      </c>
      <c r="P129" s="20" t="s">
        <v>62</v>
      </c>
      <c r="Q129" s="20"/>
      <c r="R129" s="20" t="s">
        <v>52</v>
      </c>
      <c r="S129" s="20">
        <v>8200204302</v>
      </c>
      <c r="T129" s="20" t="s">
        <v>648</v>
      </c>
      <c r="U129" s="20" t="s">
        <v>649</v>
      </c>
      <c r="V129" s="20">
        <v>9166041427</v>
      </c>
      <c r="W129" s="20" t="s">
        <v>650</v>
      </c>
      <c r="X129" s="20">
        <v>95000</v>
      </c>
      <c r="Y129" s="20" t="s">
        <v>55</v>
      </c>
      <c r="Z129" s="20" t="s">
        <v>55</v>
      </c>
      <c r="AA129" s="20" t="s">
        <v>65</v>
      </c>
      <c r="AB129" s="20">
        <v>11</v>
      </c>
      <c r="AC129" s="20" t="s">
        <v>57</v>
      </c>
      <c r="AD129" s="20">
        <v>1</v>
      </c>
    </row>
    <row r="130" spans="1:30" ht="30">
      <c r="A130" s="20">
        <v>4</v>
      </c>
      <c r="B130" s="20" t="s">
        <v>45</v>
      </c>
      <c r="C130" s="20">
        <v>775</v>
      </c>
      <c r="D130" s="21">
        <v>44061</v>
      </c>
      <c r="E130" s="20" t="s">
        <v>651</v>
      </c>
      <c r="F130" s="20"/>
      <c r="G130" s="20" t="s">
        <v>652</v>
      </c>
      <c r="H130" s="20" t="s">
        <v>653</v>
      </c>
      <c r="I130" s="20" t="s">
        <v>61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88</v>
      </c>
      <c r="P130" s="20" t="s">
        <v>62</v>
      </c>
      <c r="Q130" s="20"/>
      <c r="R130" s="20" t="s">
        <v>52</v>
      </c>
      <c r="S130" s="20">
        <v>8200204302</v>
      </c>
      <c r="T130" s="20" t="s">
        <v>654</v>
      </c>
      <c r="U130" s="20" t="s">
        <v>655</v>
      </c>
      <c r="V130" s="20">
        <v>9636174725</v>
      </c>
      <c r="W130" s="20" t="s">
        <v>656</v>
      </c>
      <c r="X130" s="20">
        <v>324000</v>
      </c>
      <c r="Y130" s="20" t="s">
        <v>55</v>
      </c>
      <c r="Z130" s="20" t="s">
        <v>55</v>
      </c>
      <c r="AA130" s="20" t="s">
        <v>65</v>
      </c>
      <c r="AB130" s="20">
        <v>11</v>
      </c>
      <c r="AC130" s="20" t="s">
        <v>57</v>
      </c>
      <c r="AD130" s="20">
        <v>1</v>
      </c>
    </row>
    <row r="131" spans="1:30" ht="30">
      <c r="A131" s="20">
        <v>4</v>
      </c>
      <c r="B131" s="20" t="s">
        <v>45</v>
      </c>
      <c r="C131" s="20">
        <v>767</v>
      </c>
      <c r="D131" s="21">
        <v>44061</v>
      </c>
      <c r="E131" s="20" t="s">
        <v>657</v>
      </c>
      <c r="F131" s="20"/>
      <c r="G131" s="20" t="s">
        <v>658</v>
      </c>
      <c r="H131" s="20" t="s">
        <v>659</v>
      </c>
      <c r="I131" s="20" t="s">
        <v>61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151</v>
      </c>
      <c r="P131" s="20" t="s">
        <v>62</v>
      </c>
      <c r="Q131" s="20"/>
      <c r="R131" s="20" t="s">
        <v>52</v>
      </c>
      <c r="S131" s="20">
        <v>8200204302</v>
      </c>
      <c r="T131" s="20" t="s">
        <v>660</v>
      </c>
      <c r="U131" s="20"/>
      <c r="V131" s="20">
        <v>9079635684</v>
      </c>
      <c r="W131" s="20" t="s">
        <v>661</v>
      </c>
      <c r="X131" s="20">
        <v>240000</v>
      </c>
      <c r="Y131" s="20" t="s">
        <v>55</v>
      </c>
      <c r="Z131" s="20" t="s">
        <v>55</v>
      </c>
      <c r="AA131" s="20" t="s">
        <v>65</v>
      </c>
      <c r="AB131" s="20">
        <v>10</v>
      </c>
      <c r="AC131" s="20" t="s">
        <v>57</v>
      </c>
      <c r="AD131" s="20">
        <v>1</v>
      </c>
    </row>
    <row r="132" spans="1:30" ht="30">
      <c r="A132" s="20">
        <v>4</v>
      </c>
      <c r="B132" s="20" t="s">
        <v>45</v>
      </c>
      <c r="C132" s="20">
        <v>771</v>
      </c>
      <c r="D132" s="21">
        <v>44061</v>
      </c>
      <c r="E132" s="20" t="s">
        <v>662</v>
      </c>
      <c r="F132" s="20"/>
      <c r="G132" s="20" t="s">
        <v>647</v>
      </c>
      <c r="H132" s="20" t="s">
        <v>536</v>
      </c>
      <c r="I132" s="20" t="s">
        <v>49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88</v>
      </c>
      <c r="P132" s="20" t="s">
        <v>62</v>
      </c>
      <c r="Q132" s="20"/>
      <c r="R132" s="20" t="s">
        <v>52</v>
      </c>
      <c r="S132" s="20">
        <v>8200204302</v>
      </c>
      <c r="T132" s="20" t="s">
        <v>663</v>
      </c>
      <c r="U132" s="20" t="s">
        <v>649</v>
      </c>
      <c r="V132" s="20">
        <v>9784755074</v>
      </c>
      <c r="W132" s="20" t="s">
        <v>664</v>
      </c>
      <c r="X132" s="20">
        <v>95000</v>
      </c>
      <c r="Y132" s="20" t="s">
        <v>55</v>
      </c>
      <c r="Z132" s="20" t="s">
        <v>55</v>
      </c>
      <c r="AA132" s="20" t="s">
        <v>65</v>
      </c>
      <c r="AB132" s="20">
        <v>12</v>
      </c>
      <c r="AC132" s="20" t="s">
        <v>57</v>
      </c>
      <c r="AD132" s="20">
        <v>1</v>
      </c>
    </row>
    <row r="133" spans="1:30" ht="30">
      <c r="A133" s="20">
        <v>4</v>
      </c>
      <c r="B133" s="20" t="s">
        <v>45</v>
      </c>
      <c r="C133" s="20">
        <v>582</v>
      </c>
      <c r="D133" s="21">
        <v>43304</v>
      </c>
      <c r="E133" s="20" t="s">
        <v>665</v>
      </c>
      <c r="F133" s="20"/>
      <c r="G133" s="20" t="s">
        <v>666</v>
      </c>
      <c r="H133" s="20" t="s">
        <v>667</v>
      </c>
      <c r="I133" s="20" t="s">
        <v>49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50</v>
      </c>
      <c r="P133" s="20" t="s">
        <v>51</v>
      </c>
      <c r="Q133" s="20"/>
      <c r="R133" s="20" t="s">
        <v>52</v>
      </c>
      <c r="S133" s="20">
        <v>8200204302</v>
      </c>
      <c r="T133" s="20" t="s">
        <v>668</v>
      </c>
      <c r="U133" s="20" t="s">
        <v>669</v>
      </c>
      <c r="V133" s="20">
        <v>9660259983</v>
      </c>
      <c r="W133" s="20" t="s">
        <v>147</v>
      </c>
      <c r="X133" s="20">
        <v>34000</v>
      </c>
      <c r="Y133" s="20" t="s">
        <v>55</v>
      </c>
      <c r="Z133" s="20" t="s">
        <v>55</v>
      </c>
      <c r="AA133" s="20" t="s">
        <v>56</v>
      </c>
      <c r="AB133" s="20">
        <v>10</v>
      </c>
      <c r="AC133" s="20" t="s">
        <v>57</v>
      </c>
      <c r="AD133" s="20">
        <v>2</v>
      </c>
    </row>
    <row r="134" spans="1:30" ht="30">
      <c r="A134" s="20">
        <v>4</v>
      </c>
      <c r="B134" s="20" t="s">
        <v>45</v>
      </c>
      <c r="C134" s="20">
        <v>548</v>
      </c>
      <c r="D134" s="21">
        <v>43281</v>
      </c>
      <c r="E134" s="20" t="s">
        <v>670</v>
      </c>
      <c r="F134" s="20"/>
      <c r="G134" s="20" t="s">
        <v>636</v>
      </c>
      <c r="H134" s="20" t="s">
        <v>637</v>
      </c>
      <c r="I134" s="20" t="s">
        <v>49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50</v>
      </c>
      <c r="P134" s="20" t="s">
        <v>51</v>
      </c>
      <c r="Q134" s="20"/>
      <c r="R134" s="20" t="s">
        <v>52</v>
      </c>
      <c r="S134" s="20">
        <v>8200204302</v>
      </c>
      <c r="T134" s="20" t="s">
        <v>671</v>
      </c>
      <c r="U134" s="20" t="s">
        <v>672</v>
      </c>
      <c r="V134" s="20">
        <v>7734922717</v>
      </c>
      <c r="W134" s="20" t="s">
        <v>640</v>
      </c>
      <c r="X134" s="20">
        <v>36000</v>
      </c>
      <c r="Y134" s="20" t="s">
        <v>55</v>
      </c>
      <c r="Z134" s="20" t="s">
        <v>55</v>
      </c>
      <c r="AA134" s="20" t="s">
        <v>56</v>
      </c>
      <c r="AB134" s="20">
        <v>13</v>
      </c>
      <c r="AC134" s="20" t="s">
        <v>57</v>
      </c>
      <c r="AD134" s="20">
        <v>1</v>
      </c>
    </row>
    <row r="135" spans="1:30" ht="30">
      <c r="A135" s="20">
        <v>4</v>
      </c>
      <c r="B135" s="20" t="s">
        <v>45</v>
      </c>
      <c r="C135" s="20">
        <v>550</v>
      </c>
      <c r="D135" s="21">
        <v>43281</v>
      </c>
      <c r="E135" s="20" t="s">
        <v>673</v>
      </c>
      <c r="F135" s="20"/>
      <c r="G135" s="20" t="s">
        <v>674</v>
      </c>
      <c r="H135" s="20" t="s">
        <v>675</v>
      </c>
      <c r="I135" s="20" t="s">
        <v>49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50</v>
      </c>
      <c r="P135" s="20" t="s">
        <v>51</v>
      </c>
      <c r="Q135" s="20"/>
      <c r="R135" s="20" t="s">
        <v>52</v>
      </c>
      <c r="S135" s="20">
        <v>8200204302</v>
      </c>
      <c r="T135" s="20" t="s">
        <v>676</v>
      </c>
      <c r="U135" s="20" t="s">
        <v>677</v>
      </c>
      <c r="V135" s="20">
        <v>7726908818</v>
      </c>
      <c r="W135" s="20" t="s">
        <v>678</v>
      </c>
      <c r="X135" s="20">
        <v>33000</v>
      </c>
      <c r="Y135" s="20" t="s">
        <v>55</v>
      </c>
      <c r="Z135" s="20" t="s">
        <v>55</v>
      </c>
      <c r="AA135" s="20" t="s">
        <v>56</v>
      </c>
      <c r="AB135" s="20">
        <v>10</v>
      </c>
      <c r="AC135" s="20" t="s">
        <v>57</v>
      </c>
      <c r="AD135" s="20">
        <v>3</v>
      </c>
    </row>
    <row r="136" spans="1:30" ht="30">
      <c r="A136" s="20">
        <v>4</v>
      </c>
      <c r="B136" s="20" t="s">
        <v>45</v>
      </c>
      <c r="C136" s="20">
        <v>772</v>
      </c>
      <c r="D136" s="21">
        <v>44061</v>
      </c>
      <c r="E136" s="20" t="s">
        <v>679</v>
      </c>
      <c r="F136" s="20"/>
      <c r="G136" s="20" t="s">
        <v>680</v>
      </c>
      <c r="H136" s="20" t="s">
        <v>681</v>
      </c>
      <c r="I136" s="20" t="s">
        <v>49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50</v>
      </c>
      <c r="P136" s="20" t="s">
        <v>62</v>
      </c>
      <c r="Q136" s="20"/>
      <c r="R136" s="20" t="s">
        <v>52</v>
      </c>
      <c r="S136" s="20">
        <v>8200204302</v>
      </c>
      <c r="T136" s="20" t="s">
        <v>682</v>
      </c>
      <c r="U136" s="20"/>
      <c r="V136" s="20">
        <v>9950616286</v>
      </c>
      <c r="W136" s="20" t="s">
        <v>683</v>
      </c>
      <c r="X136" s="20">
        <v>100000</v>
      </c>
      <c r="Y136" s="20" t="s">
        <v>55</v>
      </c>
      <c r="Z136" s="20" t="s">
        <v>55</v>
      </c>
      <c r="AA136" s="20" t="s">
        <v>65</v>
      </c>
      <c r="AB136" s="20">
        <v>10</v>
      </c>
      <c r="AC136" s="20" t="s">
        <v>57</v>
      </c>
      <c r="AD136" s="20">
        <v>1</v>
      </c>
    </row>
    <row r="137" spans="1:30" ht="30">
      <c r="A137" s="20">
        <v>4</v>
      </c>
      <c r="B137" s="20" t="s">
        <v>45</v>
      </c>
      <c r="C137" s="20">
        <v>588</v>
      </c>
      <c r="D137" s="21">
        <v>43312</v>
      </c>
      <c r="E137" s="20" t="s">
        <v>684</v>
      </c>
      <c r="F137" s="20"/>
      <c r="G137" s="20" t="s">
        <v>685</v>
      </c>
      <c r="H137" s="20" t="s">
        <v>686</v>
      </c>
      <c r="I137" s="20" t="s">
        <v>61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50</v>
      </c>
      <c r="P137" s="20" t="s">
        <v>62</v>
      </c>
      <c r="Q137" s="20"/>
      <c r="R137" s="20" t="s">
        <v>52</v>
      </c>
      <c r="S137" s="20">
        <v>8200204302</v>
      </c>
      <c r="T137" s="20" t="s">
        <v>687</v>
      </c>
      <c r="U137" s="20" t="s">
        <v>688</v>
      </c>
      <c r="V137" s="20">
        <v>9928049530</v>
      </c>
      <c r="W137" s="20" t="s">
        <v>689</v>
      </c>
      <c r="X137" s="20">
        <v>34000</v>
      </c>
      <c r="Y137" s="20" t="s">
        <v>55</v>
      </c>
      <c r="Z137" s="20" t="s">
        <v>55</v>
      </c>
      <c r="AA137" s="20" t="s">
        <v>65</v>
      </c>
      <c r="AB137" s="20">
        <v>9</v>
      </c>
      <c r="AC137" s="20" t="s">
        <v>57</v>
      </c>
      <c r="AD137" s="20">
        <v>2</v>
      </c>
    </row>
    <row r="138" spans="1:30" ht="30">
      <c r="A138" s="20">
        <v>4</v>
      </c>
      <c r="B138" s="20" t="s">
        <v>45</v>
      </c>
      <c r="C138" s="20">
        <v>773</v>
      </c>
      <c r="D138" s="21">
        <v>43384</v>
      </c>
      <c r="E138" s="20" t="s">
        <v>690</v>
      </c>
      <c r="F138" s="20"/>
      <c r="G138" s="20" t="s">
        <v>691</v>
      </c>
      <c r="H138" s="20" t="s">
        <v>692</v>
      </c>
      <c r="I138" s="20" t="s">
        <v>61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88</v>
      </c>
      <c r="P138" s="20" t="s">
        <v>62</v>
      </c>
      <c r="Q138" s="20"/>
      <c r="R138" s="20" t="s">
        <v>52</v>
      </c>
      <c r="S138" s="20">
        <v>8200204302</v>
      </c>
      <c r="T138" s="20" t="s">
        <v>693</v>
      </c>
      <c r="U138" s="20"/>
      <c r="V138" s="20">
        <v>9929002416</v>
      </c>
      <c r="W138" s="20" t="s">
        <v>694</v>
      </c>
      <c r="X138" s="20">
        <v>300000</v>
      </c>
      <c r="Y138" s="20" t="s">
        <v>55</v>
      </c>
      <c r="Z138" s="20" t="s">
        <v>55</v>
      </c>
      <c r="AA138" s="20" t="s">
        <v>65</v>
      </c>
      <c r="AB138" s="20">
        <v>9</v>
      </c>
      <c r="AC138" s="20" t="s">
        <v>57</v>
      </c>
      <c r="AD138" s="20">
        <v>1</v>
      </c>
    </row>
    <row r="139" spans="1:30" ht="30">
      <c r="A139" s="20">
        <v>4</v>
      </c>
      <c r="B139" s="20" t="s">
        <v>45</v>
      </c>
      <c r="C139" s="20">
        <v>581</v>
      </c>
      <c r="D139" s="21">
        <v>43304</v>
      </c>
      <c r="E139" s="20" t="s">
        <v>695</v>
      </c>
      <c r="F139" s="20"/>
      <c r="G139" s="20" t="s">
        <v>696</v>
      </c>
      <c r="H139" s="20" t="s">
        <v>697</v>
      </c>
      <c r="I139" s="20" t="s">
        <v>49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50</v>
      </c>
      <c r="P139" s="20" t="s">
        <v>62</v>
      </c>
      <c r="Q139" s="20"/>
      <c r="R139" s="20" t="s">
        <v>52</v>
      </c>
      <c r="S139" s="20">
        <v>8200204302</v>
      </c>
      <c r="T139" s="20" t="s">
        <v>698</v>
      </c>
      <c r="U139" s="20" t="s">
        <v>699</v>
      </c>
      <c r="V139" s="20">
        <v>7568842249</v>
      </c>
      <c r="W139" s="20" t="s">
        <v>700</v>
      </c>
      <c r="X139" s="20">
        <v>0</v>
      </c>
      <c r="Y139" s="20" t="s">
        <v>55</v>
      </c>
      <c r="Z139" s="20" t="s">
        <v>55</v>
      </c>
      <c r="AA139" s="20" t="s">
        <v>65</v>
      </c>
      <c r="AB139" s="20">
        <v>9</v>
      </c>
      <c r="AC139" s="20" t="s">
        <v>57</v>
      </c>
      <c r="AD139" s="20">
        <v>2</v>
      </c>
    </row>
    <row r="140" spans="1:30" ht="30">
      <c r="A140" s="20">
        <v>4</v>
      </c>
      <c r="B140" s="20" t="s">
        <v>45</v>
      </c>
      <c r="C140" s="20">
        <v>712</v>
      </c>
      <c r="D140" s="21">
        <v>43736</v>
      </c>
      <c r="E140" s="20" t="s">
        <v>701</v>
      </c>
      <c r="F140" s="20"/>
      <c r="G140" s="20" t="s">
        <v>615</v>
      </c>
      <c r="H140" s="20" t="s">
        <v>702</v>
      </c>
      <c r="I140" s="20" t="s">
        <v>49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88</v>
      </c>
      <c r="P140" s="20" t="s">
        <v>62</v>
      </c>
      <c r="Q140" s="20"/>
      <c r="R140" s="20" t="s">
        <v>52</v>
      </c>
      <c r="S140" s="20">
        <v>8200204302</v>
      </c>
      <c r="T140" s="20" t="s">
        <v>617</v>
      </c>
      <c r="U140" s="20" t="s">
        <v>618</v>
      </c>
      <c r="V140" s="20">
        <v>7357801584</v>
      </c>
      <c r="W140" s="20" t="s">
        <v>619</v>
      </c>
      <c r="X140" s="20">
        <v>36000</v>
      </c>
      <c r="Y140" s="20" t="s">
        <v>55</v>
      </c>
      <c r="Z140" s="20" t="s">
        <v>55</v>
      </c>
      <c r="AA140" s="20" t="s">
        <v>65</v>
      </c>
      <c r="AB140" s="20">
        <v>11</v>
      </c>
      <c r="AC140" s="20" t="s">
        <v>57</v>
      </c>
      <c r="AD140" s="20">
        <v>1</v>
      </c>
    </row>
    <row r="141" spans="1:30" ht="45">
      <c r="A141" s="20">
        <v>4</v>
      </c>
      <c r="B141" s="20" t="s">
        <v>45</v>
      </c>
      <c r="C141" s="20">
        <v>769</v>
      </c>
      <c r="D141" s="21">
        <v>44061</v>
      </c>
      <c r="E141" s="20" t="s">
        <v>703</v>
      </c>
      <c r="F141" s="20"/>
      <c r="G141" s="20" t="s">
        <v>704</v>
      </c>
      <c r="H141" s="20" t="s">
        <v>705</v>
      </c>
      <c r="I141" s="20" t="s">
        <v>61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50</v>
      </c>
      <c r="P141" s="20" t="s">
        <v>62</v>
      </c>
      <c r="Q141" s="20"/>
      <c r="R141" s="20" t="s">
        <v>52</v>
      </c>
      <c r="S141" s="20">
        <v>8200204302</v>
      </c>
      <c r="T141" s="20" t="s">
        <v>706</v>
      </c>
      <c r="U141" s="20"/>
      <c r="V141" s="20">
        <v>9468695968</v>
      </c>
      <c r="W141" s="20" t="s">
        <v>707</v>
      </c>
      <c r="X141" s="20">
        <v>264000</v>
      </c>
      <c r="Y141" s="20" t="s">
        <v>55</v>
      </c>
      <c r="Z141" s="20" t="s">
        <v>55</v>
      </c>
      <c r="AA141" s="20" t="s">
        <v>65</v>
      </c>
      <c r="AB141" s="20">
        <v>10</v>
      </c>
      <c r="AC141" s="20" t="s">
        <v>57</v>
      </c>
      <c r="AD141" s="20">
        <v>1</v>
      </c>
    </row>
    <row r="142" spans="1:30" ht="30">
      <c r="A142" s="20">
        <v>4</v>
      </c>
      <c r="B142" s="20" t="s">
        <v>45</v>
      </c>
      <c r="C142" s="20">
        <v>961</v>
      </c>
      <c r="D142" s="21">
        <v>44401</v>
      </c>
      <c r="E142" s="20" t="s">
        <v>708</v>
      </c>
      <c r="F142" s="20"/>
      <c r="G142" s="20" t="s">
        <v>709</v>
      </c>
      <c r="H142" s="20" t="s">
        <v>710</v>
      </c>
      <c r="I142" s="20" t="s">
        <v>49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50</v>
      </c>
      <c r="P142" s="20" t="s">
        <v>62</v>
      </c>
      <c r="Q142" s="20"/>
      <c r="R142" s="20" t="s">
        <v>52</v>
      </c>
      <c r="S142" s="20">
        <v>8200204302</v>
      </c>
      <c r="T142" s="20" t="s">
        <v>711</v>
      </c>
      <c r="U142" s="20"/>
      <c r="V142" s="20">
        <v>9680913678</v>
      </c>
      <c r="W142" s="20" t="s">
        <v>712</v>
      </c>
      <c r="X142" s="20">
        <v>0</v>
      </c>
      <c r="Y142" s="20" t="s">
        <v>55</v>
      </c>
      <c r="Z142" s="20" t="s">
        <v>55</v>
      </c>
      <c r="AA142" s="20" t="s">
        <v>65</v>
      </c>
      <c r="AB142" s="20">
        <v>11</v>
      </c>
      <c r="AC142" s="20" t="s">
        <v>57</v>
      </c>
      <c r="AD142" s="20">
        <v>2</v>
      </c>
    </row>
    <row r="143" spans="1:30" ht="30">
      <c r="A143" s="20">
        <v>4</v>
      </c>
      <c r="B143" s="20" t="s">
        <v>45</v>
      </c>
      <c r="C143" s="20">
        <v>960</v>
      </c>
      <c r="D143" s="21">
        <v>44401</v>
      </c>
      <c r="E143" s="20" t="s">
        <v>713</v>
      </c>
      <c r="F143" s="20"/>
      <c r="G143" s="20" t="s">
        <v>714</v>
      </c>
      <c r="H143" s="20" t="s">
        <v>715</v>
      </c>
      <c r="I143" s="20" t="s">
        <v>49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88</v>
      </c>
      <c r="P143" s="20" t="s">
        <v>62</v>
      </c>
      <c r="Q143" s="20"/>
      <c r="R143" s="20" t="s">
        <v>52</v>
      </c>
      <c r="S143" s="20">
        <v>8200204302</v>
      </c>
      <c r="T143" s="20" t="s">
        <v>716</v>
      </c>
      <c r="U143" s="20"/>
      <c r="V143" s="20">
        <v>9680306933</v>
      </c>
      <c r="W143" s="20" t="s">
        <v>717</v>
      </c>
      <c r="X143" s="20">
        <v>0</v>
      </c>
      <c r="Y143" s="20" t="s">
        <v>55</v>
      </c>
      <c r="Z143" s="20" t="s">
        <v>55</v>
      </c>
      <c r="AA143" s="20" t="s">
        <v>65</v>
      </c>
      <c r="AB143" s="20">
        <v>9</v>
      </c>
      <c r="AC143" s="20" t="s">
        <v>57</v>
      </c>
      <c r="AD143" s="20">
        <v>2</v>
      </c>
    </row>
    <row r="144" spans="1:30" ht="30">
      <c r="A144" s="20">
        <v>4</v>
      </c>
      <c r="B144" s="20" t="s">
        <v>45</v>
      </c>
      <c r="C144" s="20">
        <v>965</v>
      </c>
      <c r="D144" s="21">
        <v>44412</v>
      </c>
      <c r="E144" s="20" t="s">
        <v>718</v>
      </c>
      <c r="F144" s="20"/>
      <c r="G144" s="20" t="s">
        <v>719</v>
      </c>
      <c r="H144" s="20" t="s">
        <v>720</v>
      </c>
      <c r="I144" s="20" t="s">
        <v>61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50</v>
      </c>
      <c r="P144" s="20" t="s">
        <v>62</v>
      </c>
      <c r="Q144" s="20"/>
      <c r="R144" s="20" t="s">
        <v>52</v>
      </c>
      <c r="S144" s="20">
        <v>8200204302</v>
      </c>
      <c r="T144" s="20" t="s">
        <v>721</v>
      </c>
      <c r="U144" s="20"/>
      <c r="V144" s="20">
        <v>9166797522</v>
      </c>
      <c r="W144" s="20" t="s">
        <v>722</v>
      </c>
      <c r="X144" s="20">
        <v>0</v>
      </c>
      <c r="Y144" s="20" t="s">
        <v>55</v>
      </c>
      <c r="Z144" s="20" t="s">
        <v>55</v>
      </c>
      <c r="AA144" s="20" t="s">
        <v>65</v>
      </c>
      <c r="AB144" s="20">
        <v>11</v>
      </c>
      <c r="AC144" s="20" t="s">
        <v>57</v>
      </c>
      <c r="AD144" s="20">
        <v>12</v>
      </c>
    </row>
    <row r="145" spans="1:30" ht="30">
      <c r="A145" s="20">
        <v>5</v>
      </c>
      <c r="B145" s="20" t="s">
        <v>45</v>
      </c>
      <c r="C145" s="20">
        <v>842</v>
      </c>
      <c r="D145" s="21">
        <v>44061</v>
      </c>
      <c r="E145" s="20" t="s">
        <v>723</v>
      </c>
      <c r="F145" s="20"/>
      <c r="G145" s="20" t="s">
        <v>724</v>
      </c>
      <c r="H145" s="20" t="s">
        <v>725</v>
      </c>
      <c r="I145" s="20" t="s">
        <v>49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50</v>
      </c>
      <c r="P145" s="20" t="s">
        <v>62</v>
      </c>
      <c r="Q145" s="20"/>
      <c r="R145" s="20" t="s">
        <v>52</v>
      </c>
      <c r="S145" s="20">
        <v>8200204302</v>
      </c>
      <c r="T145" s="20" t="s">
        <v>726</v>
      </c>
      <c r="U145" s="20"/>
      <c r="V145" s="20">
        <v>9214488161</v>
      </c>
      <c r="W145" s="20" t="s">
        <v>727</v>
      </c>
      <c r="X145" s="20">
        <v>48000</v>
      </c>
      <c r="Y145" s="20" t="s">
        <v>55</v>
      </c>
      <c r="Z145" s="20" t="s">
        <v>55</v>
      </c>
      <c r="AA145" s="20" t="s">
        <v>65</v>
      </c>
      <c r="AB145" s="20">
        <v>10</v>
      </c>
      <c r="AC145" s="20" t="s">
        <v>57</v>
      </c>
      <c r="AD145" s="20">
        <v>1</v>
      </c>
    </row>
    <row r="146" spans="1:30" ht="30">
      <c r="A146" s="20">
        <v>5</v>
      </c>
      <c r="B146" s="20" t="s">
        <v>45</v>
      </c>
      <c r="C146" s="20">
        <v>504</v>
      </c>
      <c r="D146" s="21">
        <v>42915</v>
      </c>
      <c r="E146" s="20" t="s">
        <v>728</v>
      </c>
      <c r="F146" s="20"/>
      <c r="G146" s="20" t="s">
        <v>729</v>
      </c>
      <c r="H146" s="20" t="s">
        <v>730</v>
      </c>
      <c r="I146" s="20" t="s">
        <v>49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50</v>
      </c>
      <c r="P146" s="20" t="s">
        <v>51</v>
      </c>
      <c r="Q146" s="20"/>
      <c r="R146" s="20" t="s">
        <v>52</v>
      </c>
      <c r="S146" s="20">
        <v>8200204302</v>
      </c>
      <c r="T146" s="20" t="s">
        <v>731</v>
      </c>
      <c r="U146" s="20"/>
      <c r="V146" s="20">
        <v>9784456024</v>
      </c>
      <c r="W146" s="20" t="s">
        <v>732</v>
      </c>
      <c r="X146" s="20">
        <v>45000</v>
      </c>
      <c r="Y146" s="20" t="s">
        <v>55</v>
      </c>
      <c r="Z146" s="20" t="s">
        <v>55</v>
      </c>
      <c r="AA146" s="20" t="s">
        <v>56</v>
      </c>
      <c r="AB146" s="20">
        <v>10</v>
      </c>
      <c r="AC146" s="20" t="s">
        <v>57</v>
      </c>
      <c r="AD146" s="20">
        <v>0</v>
      </c>
    </row>
    <row r="147" spans="1:30" ht="30">
      <c r="A147" s="20">
        <v>5</v>
      </c>
      <c r="B147" s="20" t="s">
        <v>45</v>
      </c>
      <c r="C147" s="20">
        <v>491</v>
      </c>
      <c r="D147" s="21">
        <v>42851</v>
      </c>
      <c r="E147" s="20" t="s">
        <v>733</v>
      </c>
      <c r="F147" s="20"/>
      <c r="G147" s="20" t="s">
        <v>734</v>
      </c>
      <c r="H147" s="20" t="s">
        <v>735</v>
      </c>
      <c r="I147" s="20" t="s">
        <v>49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50</v>
      </c>
      <c r="P147" s="20" t="s">
        <v>51</v>
      </c>
      <c r="Q147" s="20"/>
      <c r="R147" s="20" t="s">
        <v>52</v>
      </c>
      <c r="S147" s="20">
        <v>8200204302</v>
      </c>
      <c r="T147" s="20" t="s">
        <v>736</v>
      </c>
      <c r="U147" s="20"/>
      <c r="V147" s="20">
        <v>7732912642</v>
      </c>
      <c r="W147" s="20" t="s">
        <v>737</v>
      </c>
      <c r="X147" s="20">
        <v>522600</v>
      </c>
      <c r="Y147" s="20" t="s">
        <v>55</v>
      </c>
      <c r="Z147" s="20" t="s">
        <v>55</v>
      </c>
      <c r="AA147" s="20" t="s">
        <v>56</v>
      </c>
      <c r="AB147" s="20">
        <v>11</v>
      </c>
      <c r="AC147" s="20" t="s">
        <v>57</v>
      </c>
      <c r="AD147" s="20">
        <v>2</v>
      </c>
    </row>
    <row r="148" spans="1:30" ht="30">
      <c r="A148" s="20">
        <v>5</v>
      </c>
      <c r="B148" s="20" t="s">
        <v>45</v>
      </c>
      <c r="C148" s="20">
        <v>843</v>
      </c>
      <c r="D148" s="21">
        <v>42496</v>
      </c>
      <c r="E148" s="20" t="s">
        <v>738</v>
      </c>
      <c r="F148" s="20"/>
      <c r="G148" s="20" t="s">
        <v>739</v>
      </c>
      <c r="H148" s="20" t="s">
        <v>740</v>
      </c>
      <c r="I148" s="20" t="s">
        <v>49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151</v>
      </c>
      <c r="P148" s="20" t="s">
        <v>62</v>
      </c>
      <c r="Q148" s="20"/>
      <c r="R148" s="20" t="s">
        <v>52</v>
      </c>
      <c r="S148" s="20">
        <v>8200204302</v>
      </c>
      <c r="T148" s="20" t="s">
        <v>741</v>
      </c>
      <c r="U148" s="20" t="s">
        <v>742</v>
      </c>
      <c r="V148" s="20">
        <v>9667300433</v>
      </c>
      <c r="W148" s="20" t="s">
        <v>743</v>
      </c>
      <c r="X148" s="20">
        <v>480000</v>
      </c>
      <c r="Y148" s="20" t="s">
        <v>55</v>
      </c>
      <c r="Z148" s="20" t="s">
        <v>55</v>
      </c>
      <c r="AA148" s="20" t="s">
        <v>65</v>
      </c>
      <c r="AB148" s="20">
        <v>10</v>
      </c>
      <c r="AC148" s="20" t="s">
        <v>57</v>
      </c>
      <c r="AD148" s="20">
        <v>0</v>
      </c>
    </row>
    <row r="149" spans="1:30" ht="30">
      <c r="A149" s="20">
        <v>5</v>
      </c>
      <c r="B149" s="20" t="s">
        <v>45</v>
      </c>
      <c r="C149" s="20">
        <v>832</v>
      </c>
      <c r="D149" s="21">
        <v>44061</v>
      </c>
      <c r="E149" s="20" t="s">
        <v>744</v>
      </c>
      <c r="F149" s="20"/>
      <c r="G149" s="20" t="s">
        <v>745</v>
      </c>
      <c r="H149" s="20" t="s">
        <v>746</v>
      </c>
      <c r="I149" s="20" t="s">
        <v>49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50</v>
      </c>
      <c r="P149" s="20" t="s">
        <v>62</v>
      </c>
      <c r="Q149" s="20"/>
      <c r="R149" s="20" t="s">
        <v>52</v>
      </c>
      <c r="S149" s="20">
        <v>8200204302</v>
      </c>
      <c r="T149" s="20" t="s">
        <v>747</v>
      </c>
      <c r="U149" s="20" t="s">
        <v>748</v>
      </c>
      <c r="V149" s="20">
        <v>7742364039</v>
      </c>
      <c r="W149" s="20" t="s">
        <v>749</v>
      </c>
      <c r="X149" s="20">
        <v>72000</v>
      </c>
      <c r="Y149" s="20" t="s">
        <v>55</v>
      </c>
      <c r="Z149" s="20" t="s">
        <v>55</v>
      </c>
      <c r="AA149" s="20" t="s">
        <v>65</v>
      </c>
      <c r="AB149" s="20">
        <v>11</v>
      </c>
      <c r="AC149" s="20" t="s">
        <v>57</v>
      </c>
      <c r="AD149" s="20">
        <v>1</v>
      </c>
    </row>
    <row r="150" spans="1:30" ht="30">
      <c r="A150" s="20">
        <v>5</v>
      </c>
      <c r="B150" s="20" t="s">
        <v>45</v>
      </c>
      <c r="C150" s="20">
        <v>836</v>
      </c>
      <c r="D150" s="21">
        <v>44061</v>
      </c>
      <c r="E150" s="20" t="s">
        <v>750</v>
      </c>
      <c r="F150" s="20"/>
      <c r="G150" s="20" t="s">
        <v>751</v>
      </c>
      <c r="H150" s="20" t="s">
        <v>752</v>
      </c>
      <c r="I150" s="20" t="s">
        <v>49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88</v>
      </c>
      <c r="P150" s="20" t="s">
        <v>62</v>
      </c>
      <c r="Q150" s="20"/>
      <c r="R150" s="20" t="s">
        <v>52</v>
      </c>
      <c r="S150" s="20">
        <v>8200204302</v>
      </c>
      <c r="T150" s="20" t="s">
        <v>753</v>
      </c>
      <c r="U150" s="20"/>
      <c r="V150" s="20">
        <v>9784155647</v>
      </c>
      <c r="W150" s="20" t="s">
        <v>754</v>
      </c>
      <c r="X150" s="20">
        <v>96000</v>
      </c>
      <c r="Y150" s="20" t="s">
        <v>55</v>
      </c>
      <c r="Z150" s="20" t="s">
        <v>55</v>
      </c>
      <c r="AA150" s="20" t="s">
        <v>65</v>
      </c>
      <c r="AB150" s="20">
        <v>11</v>
      </c>
      <c r="AC150" s="20" t="s">
        <v>57</v>
      </c>
      <c r="AD150" s="20">
        <v>1</v>
      </c>
    </row>
    <row r="151" spans="1:30" ht="30">
      <c r="A151" s="20">
        <v>5</v>
      </c>
      <c r="B151" s="20" t="s">
        <v>45</v>
      </c>
      <c r="C151" s="20">
        <v>838</v>
      </c>
      <c r="D151" s="21">
        <v>44061</v>
      </c>
      <c r="E151" s="20" t="s">
        <v>755</v>
      </c>
      <c r="F151" s="20"/>
      <c r="G151" s="20" t="s">
        <v>756</v>
      </c>
      <c r="H151" s="20" t="s">
        <v>757</v>
      </c>
      <c r="I151" s="20" t="s">
        <v>61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50</v>
      </c>
      <c r="P151" s="20" t="s">
        <v>62</v>
      </c>
      <c r="Q151" s="20"/>
      <c r="R151" s="20" t="s">
        <v>52</v>
      </c>
      <c r="S151" s="20">
        <v>8200204302</v>
      </c>
      <c r="T151" s="20" t="s">
        <v>758</v>
      </c>
      <c r="U151" s="20"/>
      <c r="V151" s="20">
        <v>9829968485</v>
      </c>
      <c r="W151" s="20" t="s">
        <v>759</v>
      </c>
      <c r="X151" s="20">
        <v>480000</v>
      </c>
      <c r="Y151" s="20" t="s">
        <v>55</v>
      </c>
      <c r="Z151" s="20" t="s">
        <v>55</v>
      </c>
      <c r="AA151" s="20" t="s">
        <v>65</v>
      </c>
      <c r="AB151" s="20">
        <v>12</v>
      </c>
      <c r="AC151" s="20" t="s">
        <v>57</v>
      </c>
      <c r="AD151" s="20">
        <v>1</v>
      </c>
    </row>
    <row r="152" spans="1:30" ht="30">
      <c r="A152" s="20">
        <v>5</v>
      </c>
      <c r="B152" s="20" t="s">
        <v>45</v>
      </c>
      <c r="C152" s="20">
        <v>906</v>
      </c>
      <c r="D152" s="21">
        <v>44081</v>
      </c>
      <c r="E152" s="20" t="s">
        <v>760</v>
      </c>
      <c r="F152" s="20"/>
      <c r="G152" s="20" t="s">
        <v>761</v>
      </c>
      <c r="H152" s="20" t="s">
        <v>762</v>
      </c>
      <c r="I152" s="20" t="s">
        <v>61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763</v>
      </c>
      <c r="P152" s="20" t="s">
        <v>62</v>
      </c>
      <c r="Q152" s="20"/>
      <c r="R152" s="20" t="s">
        <v>52</v>
      </c>
      <c r="S152" s="20">
        <v>8200204302</v>
      </c>
      <c r="T152" s="20" t="s">
        <v>764</v>
      </c>
      <c r="U152" s="20"/>
      <c r="V152" s="20">
        <v>9414758692</v>
      </c>
      <c r="W152" s="20" t="s">
        <v>765</v>
      </c>
      <c r="X152" s="20">
        <v>537144</v>
      </c>
      <c r="Y152" s="20" t="s">
        <v>55</v>
      </c>
      <c r="Z152" s="20" t="s">
        <v>55</v>
      </c>
      <c r="AA152" s="20" t="s">
        <v>65</v>
      </c>
      <c r="AB152" s="20">
        <v>10</v>
      </c>
      <c r="AC152" s="20" t="s">
        <v>57</v>
      </c>
      <c r="AD152" s="20">
        <v>1</v>
      </c>
    </row>
    <row r="153" spans="1:30" ht="30">
      <c r="A153" s="20">
        <v>5</v>
      </c>
      <c r="B153" s="20" t="s">
        <v>45</v>
      </c>
      <c r="C153" s="20">
        <v>833</v>
      </c>
      <c r="D153" s="21">
        <v>44061</v>
      </c>
      <c r="E153" s="20" t="s">
        <v>766</v>
      </c>
      <c r="F153" s="20"/>
      <c r="G153" s="20" t="s">
        <v>433</v>
      </c>
      <c r="H153" s="20" t="s">
        <v>767</v>
      </c>
      <c r="I153" s="20" t="s">
        <v>49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50</v>
      </c>
      <c r="P153" s="20" t="s">
        <v>62</v>
      </c>
      <c r="Q153" s="20"/>
      <c r="R153" s="20" t="s">
        <v>52</v>
      </c>
      <c r="S153" s="20">
        <v>8200204302</v>
      </c>
      <c r="T153" s="20" t="s">
        <v>768</v>
      </c>
      <c r="U153" s="20"/>
      <c r="V153" s="20">
        <v>9782613555</v>
      </c>
      <c r="W153" s="20" t="s">
        <v>435</v>
      </c>
      <c r="X153" s="20">
        <v>84000</v>
      </c>
      <c r="Y153" s="20" t="s">
        <v>55</v>
      </c>
      <c r="Z153" s="20" t="s">
        <v>55</v>
      </c>
      <c r="AA153" s="20" t="s">
        <v>65</v>
      </c>
      <c r="AB153" s="20">
        <v>11</v>
      </c>
      <c r="AC153" s="20" t="s">
        <v>57</v>
      </c>
      <c r="AD153" s="20">
        <v>1</v>
      </c>
    </row>
    <row r="154" spans="1:30" ht="30">
      <c r="A154" s="20">
        <v>5</v>
      </c>
      <c r="B154" s="20" t="s">
        <v>45</v>
      </c>
      <c r="C154" s="20">
        <v>841</v>
      </c>
      <c r="D154" s="21">
        <v>44061</v>
      </c>
      <c r="E154" s="20" t="s">
        <v>769</v>
      </c>
      <c r="F154" s="20"/>
      <c r="G154" s="20" t="s">
        <v>770</v>
      </c>
      <c r="H154" s="20" t="s">
        <v>771</v>
      </c>
      <c r="I154" s="20" t="s">
        <v>49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50</v>
      </c>
      <c r="P154" s="20" t="s">
        <v>62</v>
      </c>
      <c r="Q154" s="20"/>
      <c r="R154" s="20" t="s">
        <v>52</v>
      </c>
      <c r="S154" s="20">
        <v>8200204302</v>
      </c>
      <c r="T154" s="20" t="s">
        <v>772</v>
      </c>
      <c r="U154" s="20"/>
      <c r="V154" s="20">
        <v>6360581441</v>
      </c>
      <c r="W154" s="20" t="s">
        <v>519</v>
      </c>
      <c r="X154" s="20">
        <v>60000</v>
      </c>
      <c r="Y154" s="20" t="s">
        <v>55</v>
      </c>
      <c r="Z154" s="20" t="s">
        <v>55</v>
      </c>
      <c r="AA154" s="20" t="s">
        <v>65</v>
      </c>
      <c r="AB154" s="20">
        <v>11</v>
      </c>
      <c r="AC154" s="20" t="s">
        <v>57</v>
      </c>
      <c r="AD154" s="20">
        <v>1</v>
      </c>
    </row>
    <row r="155" spans="1:30" ht="30">
      <c r="A155" s="20">
        <v>5</v>
      </c>
      <c r="B155" s="20" t="s">
        <v>45</v>
      </c>
      <c r="C155" s="20">
        <v>905</v>
      </c>
      <c r="D155" s="21">
        <v>44081</v>
      </c>
      <c r="E155" s="20" t="s">
        <v>773</v>
      </c>
      <c r="F155" s="20"/>
      <c r="G155" s="20" t="s">
        <v>774</v>
      </c>
      <c r="H155" s="20" t="s">
        <v>775</v>
      </c>
      <c r="I155" s="20" t="s">
        <v>61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50</v>
      </c>
      <c r="P155" s="20" t="s">
        <v>51</v>
      </c>
      <c r="Q155" s="20"/>
      <c r="R155" s="20" t="s">
        <v>52</v>
      </c>
      <c r="S155" s="20">
        <v>8200204302</v>
      </c>
      <c r="T155" s="20" t="s">
        <v>776</v>
      </c>
      <c r="U155" s="20"/>
      <c r="V155" s="20">
        <v>7737595085</v>
      </c>
      <c r="W155" s="20" t="s">
        <v>180</v>
      </c>
      <c r="X155" s="20">
        <v>100000</v>
      </c>
      <c r="Y155" s="20" t="s">
        <v>55</v>
      </c>
      <c r="Z155" s="20" t="s">
        <v>55</v>
      </c>
      <c r="AA155" s="20" t="s">
        <v>56</v>
      </c>
      <c r="AB155" s="20">
        <v>10</v>
      </c>
      <c r="AC155" s="20" t="s">
        <v>57</v>
      </c>
      <c r="AD155" s="20">
        <v>1</v>
      </c>
    </row>
    <row r="156" spans="1:30" ht="30">
      <c r="A156" s="20">
        <v>5</v>
      </c>
      <c r="B156" s="20" t="s">
        <v>45</v>
      </c>
      <c r="C156" s="20">
        <v>902</v>
      </c>
      <c r="D156" s="21">
        <v>44081</v>
      </c>
      <c r="E156" s="20" t="s">
        <v>777</v>
      </c>
      <c r="F156" s="20"/>
      <c r="G156" s="20" t="s">
        <v>778</v>
      </c>
      <c r="H156" s="20" t="s">
        <v>779</v>
      </c>
      <c r="I156" s="20" t="s">
        <v>49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157</v>
      </c>
      <c r="P156" s="20" t="s">
        <v>62</v>
      </c>
      <c r="Q156" s="20"/>
      <c r="R156" s="20" t="s">
        <v>52</v>
      </c>
      <c r="S156" s="20">
        <v>8200204302</v>
      </c>
      <c r="T156" s="20" t="s">
        <v>780</v>
      </c>
      <c r="U156" s="20"/>
      <c r="V156" s="20">
        <v>9782628056</v>
      </c>
      <c r="W156" s="20" t="s">
        <v>109</v>
      </c>
      <c r="X156" s="20">
        <v>480000</v>
      </c>
      <c r="Y156" s="20" t="s">
        <v>55</v>
      </c>
      <c r="Z156" s="20" t="s">
        <v>55</v>
      </c>
      <c r="AA156" s="20" t="s">
        <v>65</v>
      </c>
      <c r="AB156" s="20">
        <v>13</v>
      </c>
      <c r="AC156" s="20" t="s">
        <v>57</v>
      </c>
      <c r="AD156" s="20">
        <v>1</v>
      </c>
    </row>
    <row r="157" spans="1:30" ht="30">
      <c r="A157" s="20">
        <v>5</v>
      </c>
      <c r="B157" s="20" t="s">
        <v>45</v>
      </c>
      <c r="C157" s="20">
        <v>844</v>
      </c>
      <c r="D157" s="21">
        <v>44061</v>
      </c>
      <c r="E157" s="20" t="s">
        <v>781</v>
      </c>
      <c r="F157" s="20"/>
      <c r="G157" s="20" t="s">
        <v>782</v>
      </c>
      <c r="H157" s="20" t="s">
        <v>783</v>
      </c>
      <c r="I157" s="20" t="s">
        <v>61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151</v>
      </c>
      <c r="P157" s="20" t="s">
        <v>62</v>
      </c>
      <c r="Q157" s="20"/>
      <c r="R157" s="20" t="s">
        <v>52</v>
      </c>
      <c r="S157" s="20">
        <v>8200204302</v>
      </c>
      <c r="T157" s="20" t="s">
        <v>784</v>
      </c>
      <c r="U157" s="20"/>
      <c r="V157" s="20">
        <v>9784767049</v>
      </c>
      <c r="W157" s="20" t="s">
        <v>785</v>
      </c>
      <c r="X157" s="20">
        <v>60000</v>
      </c>
      <c r="Y157" s="20" t="s">
        <v>55</v>
      </c>
      <c r="Z157" s="20" t="s">
        <v>55</v>
      </c>
      <c r="AA157" s="20" t="s">
        <v>65</v>
      </c>
      <c r="AB157" s="20">
        <v>12</v>
      </c>
      <c r="AC157" s="20" t="s">
        <v>57</v>
      </c>
      <c r="AD157" s="20">
        <v>1</v>
      </c>
    </row>
    <row r="158" spans="1:30" ht="30">
      <c r="A158" s="20">
        <v>5</v>
      </c>
      <c r="B158" s="20" t="s">
        <v>45</v>
      </c>
      <c r="C158" s="20">
        <v>904</v>
      </c>
      <c r="D158" s="21">
        <v>44081</v>
      </c>
      <c r="E158" s="20" t="s">
        <v>786</v>
      </c>
      <c r="F158" s="20"/>
      <c r="G158" s="20" t="s">
        <v>787</v>
      </c>
      <c r="H158" s="20" t="s">
        <v>788</v>
      </c>
      <c r="I158" s="20" t="s">
        <v>61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88</v>
      </c>
      <c r="P158" s="20" t="s">
        <v>62</v>
      </c>
      <c r="Q158" s="20"/>
      <c r="R158" s="20" t="s">
        <v>52</v>
      </c>
      <c r="S158" s="20">
        <v>8200204302</v>
      </c>
      <c r="T158" s="20" t="s">
        <v>789</v>
      </c>
      <c r="U158" s="20"/>
      <c r="V158" s="20">
        <v>9571597070</v>
      </c>
      <c r="W158" s="20" t="s">
        <v>790</v>
      </c>
      <c r="X158" s="20">
        <v>72000</v>
      </c>
      <c r="Y158" s="20" t="s">
        <v>55</v>
      </c>
      <c r="Z158" s="20" t="s">
        <v>55</v>
      </c>
      <c r="AA158" s="20" t="s">
        <v>65</v>
      </c>
      <c r="AB158" s="20">
        <v>11</v>
      </c>
      <c r="AC158" s="20" t="s">
        <v>57</v>
      </c>
      <c r="AD158" s="20">
        <v>1</v>
      </c>
    </row>
    <row r="159" spans="1:30" ht="30">
      <c r="A159" s="20">
        <v>5</v>
      </c>
      <c r="B159" s="20" t="s">
        <v>45</v>
      </c>
      <c r="C159" s="20">
        <v>493</v>
      </c>
      <c r="D159" s="21">
        <v>42860</v>
      </c>
      <c r="E159" s="20" t="s">
        <v>791</v>
      </c>
      <c r="F159" s="20"/>
      <c r="G159" s="20" t="s">
        <v>792</v>
      </c>
      <c r="H159" s="20" t="s">
        <v>793</v>
      </c>
      <c r="I159" s="20" t="s">
        <v>61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50</v>
      </c>
      <c r="P159" s="20" t="s">
        <v>62</v>
      </c>
      <c r="Q159" s="20"/>
      <c r="R159" s="20" t="s">
        <v>52</v>
      </c>
      <c r="S159" s="20">
        <v>8200204302</v>
      </c>
      <c r="T159" s="20" t="s">
        <v>794</v>
      </c>
      <c r="U159" s="20"/>
      <c r="V159" s="20">
        <v>9680913677</v>
      </c>
      <c r="W159" s="20" t="s">
        <v>795</v>
      </c>
      <c r="X159" s="20">
        <v>35000</v>
      </c>
      <c r="Y159" s="20" t="s">
        <v>55</v>
      </c>
      <c r="Z159" s="20" t="s">
        <v>55</v>
      </c>
      <c r="AA159" s="20" t="s">
        <v>65</v>
      </c>
      <c r="AB159" s="20">
        <v>12</v>
      </c>
      <c r="AC159" s="20" t="s">
        <v>57</v>
      </c>
      <c r="AD159" s="20">
        <v>3</v>
      </c>
    </row>
    <row r="160" spans="1:30" ht="30">
      <c r="A160" s="20">
        <v>5</v>
      </c>
      <c r="B160" s="20" t="s">
        <v>45</v>
      </c>
      <c r="C160" s="20">
        <v>534</v>
      </c>
      <c r="D160" s="21">
        <v>42941</v>
      </c>
      <c r="E160" s="20" t="s">
        <v>796</v>
      </c>
      <c r="F160" s="20"/>
      <c r="G160" s="20" t="s">
        <v>797</v>
      </c>
      <c r="H160" s="20" t="s">
        <v>798</v>
      </c>
      <c r="I160" s="20" t="s">
        <v>61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88</v>
      </c>
      <c r="P160" s="20" t="s">
        <v>62</v>
      </c>
      <c r="Q160" s="20"/>
      <c r="R160" s="20" t="s">
        <v>52</v>
      </c>
      <c r="S160" s="20">
        <v>8200204302</v>
      </c>
      <c r="T160" s="20" t="s">
        <v>799</v>
      </c>
      <c r="U160" s="20"/>
      <c r="V160" s="20">
        <v>8890515598</v>
      </c>
      <c r="W160" s="20" t="s">
        <v>800</v>
      </c>
      <c r="X160" s="20">
        <v>30000</v>
      </c>
      <c r="Y160" s="20" t="s">
        <v>55</v>
      </c>
      <c r="Z160" s="20" t="s">
        <v>55</v>
      </c>
      <c r="AA160" s="20" t="s">
        <v>65</v>
      </c>
      <c r="AB160" s="20">
        <v>12</v>
      </c>
      <c r="AC160" s="20" t="s">
        <v>57</v>
      </c>
      <c r="AD160" s="20">
        <v>0</v>
      </c>
    </row>
    <row r="161" spans="1:30" ht="30">
      <c r="A161" s="20">
        <v>5</v>
      </c>
      <c r="B161" s="20" t="s">
        <v>45</v>
      </c>
      <c r="C161" s="20">
        <v>497</v>
      </c>
      <c r="D161" s="21">
        <v>42907</v>
      </c>
      <c r="E161" s="20" t="s">
        <v>801</v>
      </c>
      <c r="F161" s="20"/>
      <c r="G161" s="20" t="s">
        <v>496</v>
      </c>
      <c r="H161" s="20" t="s">
        <v>802</v>
      </c>
      <c r="I161" s="20" t="s">
        <v>49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50</v>
      </c>
      <c r="P161" s="20" t="s">
        <v>62</v>
      </c>
      <c r="Q161" s="20"/>
      <c r="R161" s="20" t="s">
        <v>52</v>
      </c>
      <c r="S161" s="20">
        <v>8200204302</v>
      </c>
      <c r="T161" s="20" t="s">
        <v>803</v>
      </c>
      <c r="U161" s="20" t="s">
        <v>804</v>
      </c>
      <c r="V161" s="20">
        <v>9928207592</v>
      </c>
      <c r="W161" s="20" t="s">
        <v>805</v>
      </c>
      <c r="X161" s="20">
        <v>42000</v>
      </c>
      <c r="Y161" s="20" t="s">
        <v>55</v>
      </c>
      <c r="Z161" s="20" t="s">
        <v>55</v>
      </c>
      <c r="AA161" s="20" t="s">
        <v>65</v>
      </c>
      <c r="AB161" s="20">
        <v>11</v>
      </c>
      <c r="AC161" s="20" t="s">
        <v>57</v>
      </c>
      <c r="AD161" s="20">
        <v>0</v>
      </c>
    </row>
    <row r="162" spans="1:30" ht="30">
      <c r="A162" s="20">
        <v>5</v>
      </c>
      <c r="B162" s="20" t="s">
        <v>45</v>
      </c>
      <c r="C162" s="20">
        <v>539</v>
      </c>
      <c r="D162" s="21">
        <v>42966</v>
      </c>
      <c r="E162" s="20" t="s">
        <v>806</v>
      </c>
      <c r="F162" s="20"/>
      <c r="G162" s="20" t="s">
        <v>807</v>
      </c>
      <c r="H162" s="20" t="s">
        <v>808</v>
      </c>
      <c r="I162" s="20" t="s">
        <v>49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50</v>
      </c>
      <c r="P162" s="20" t="s">
        <v>62</v>
      </c>
      <c r="Q162" s="20"/>
      <c r="R162" s="20" t="s">
        <v>52</v>
      </c>
      <c r="S162" s="20">
        <v>8200204302</v>
      </c>
      <c r="T162" s="20" t="s">
        <v>809</v>
      </c>
      <c r="U162" s="20" t="s">
        <v>810</v>
      </c>
      <c r="V162" s="20">
        <v>9799540170</v>
      </c>
      <c r="W162" s="20" t="s">
        <v>811</v>
      </c>
      <c r="X162" s="20">
        <v>35000</v>
      </c>
      <c r="Y162" s="20" t="s">
        <v>55</v>
      </c>
      <c r="Z162" s="20" t="s">
        <v>55</v>
      </c>
      <c r="AA162" s="20" t="s">
        <v>65</v>
      </c>
      <c r="AB162" s="20">
        <v>11</v>
      </c>
      <c r="AC162" s="20" t="s">
        <v>57</v>
      </c>
      <c r="AD162" s="20">
        <v>1</v>
      </c>
    </row>
    <row r="163" spans="1:30" ht="30">
      <c r="A163" s="20">
        <v>5</v>
      </c>
      <c r="B163" s="20" t="s">
        <v>45</v>
      </c>
      <c r="C163" s="20">
        <v>535</v>
      </c>
      <c r="D163" s="21">
        <v>42947</v>
      </c>
      <c r="E163" s="20" t="s">
        <v>812</v>
      </c>
      <c r="F163" s="20"/>
      <c r="G163" s="20" t="s">
        <v>813</v>
      </c>
      <c r="H163" s="20" t="s">
        <v>814</v>
      </c>
      <c r="I163" s="20" t="s">
        <v>49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157</v>
      </c>
      <c r="P163" s="20" t="s">
        <v>62</v>
      </c>
      <c r="Q163" s="20"/>
      <c r="R163" s="20" t="s">
        <v>52</v>
      </c>
      <c r="S163" s="20">
        <v>8200204302</v>
      </c>
      <c r="T163" s="20" t="s">
        <v>815</v>
      </c>
      <c r="U163" s="20"/>
      <c r="V163" s="20">
        <v>9799902492</v>
      </c>
      <c r="W163" s="20" t="s">
        <v>816</v>
      </c>
      <c r="X163" s="20">
        <v>36000</v>
      </c>
      <c r="Y163" s="20" t="s">
        <v>55</v>
      </c>
      <c r="Z163" s="20" t="s">
        <v>55</v>
      </c>
      <c r="AA163" s="20" t="s">
        <v>65</v>
      </c>
      <c r="AB163" s="20">
        <v>14</v>
      </c>
      <c r="AC163" s="20" t="s">
        <v>57</v>
      </c>
      <c r="AD163" s="20">
        <v>0</v>
      </c>
    </row>
    <row r="164" spans="1:30" ht="30">
      <c r="A164" s="20">
        <v>5</v>
      </c>
      <c r="B164" s="20" t="s">
        <v>45</v>
      </c>
      <c r="C164" s="20">
        <v>839</v>
      </c>
      <c r="D164" s="21">
        <v>44061</v>
      </c>
      <c r="E164" s="20" t="s">
        <v>817</v>
      </c>
      <c r="F164" s="20"/>
      <c r="G164" s="20" t="s">
        <v>818</v>
      </c>
      <c r="H164" s="20" t="s">
        <v>480</v>
      </c>
      <c r="I164" s="20" t="s">
        <v>49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50</v>
      </c>
      <c r="P164" s="20" t="s">
        <v>62</v>
      </c>
      <c r="Q164" s="20"/>
      <c r="R164" s="20" t="s">
        <v>52</v>
      </c>
      <c r="S164" s="20">
        <v>8200204302</v>
      </c>
      <c r="T164" s="20" t="s">
        <v>819</v>
      </c>
      <c r="U164" s="20"/>
      <c r="V164" s="20">
        <v>9784511557</v>
      </c>
      <c r="W164" s="20" t="s">
        <v>820</v>
      </c>
      <c r="X164" s="20">
        <v>96000</v>
      </c>
      <c r="Y164" s="20" t="s">
        <v>55</v>
      </c>
      <c r="Z164" s="20" t="s">
        <v>55</v>
      </c>
      <c r="AA164" s="20" t="s">
        <v>65</v>
      </c>
      <c r="AB164" s="20">
        <v>11</v>
      </c>
      <c r="AC164" s="20" t="s">
        <v>57</v>
      </c>
      <c r="AD164" s="20">
        <v>1</v>
      </c>
    </row>
    <row r="165" spans="1:30" ht="30">
      <c r="A165" s="20">
        <v>5</v>
      </c>
      <c r="B165" s="20" t="s">
        <v>45</v>
      </c>
      <c r="C165" s="20">
        <v>903</v>
      </c>
      <c r="D165" s="21">
        <v>44081</v>
      </c>
      <c r="E165" s="20" t="s">
        <v>821</v>
      </c>
      <c r="F165" s="20"/>
      <c r="G165" s="20" t="s">
        <v>822</v>
      </c>
      <c r="H165" s="20" t="s">
        <v>561</v>
      </c>
      <c r="I165" s="20" t="s">
        <v>49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50</v>
      </c>
      <c r="P165" s="20" t="s">
        <v>62</v>
      </c>
      <c r="Q165" s="20"/>
      <c r="R165" s="20" t="s">
        <v>52</v>
      </c>
      <c r="S165" s="20">
        <v>8200204302</v>
      </c>
      <c r="T165" s="20" t="s">
        <v>706</v>
      </c>
      <c r="U165" s="20"/>
      <c r="V165" s="20">
        <v>7300217087</v>
      </c>
      <c r="W165" s="20" t="s">
        <v>823</v>
      </c>
      <c r="X165" s="20">
        <v>92000</v>
      </c>
      <c r="Y165" s="20" t="s">
        <v>55</v>
      </c>
      <c r="Z165" s="20" t="s">
        <v>55</v>
      </c>
      <c r="AA165" s="20" t="s">
        <v>65</v>
      </c>
      <c r="AB165" s="20">
        <v>11</v>
      </c>
      <c r="AC165" s="20" t="s">
        <v>57</v>
      </c>
      <c r="AD165" s="20">
        <v>1</v>
      </c>
    </row>
    <row r="166" spans="1:30" ht="30">
      <c r="A166" s="20">
        <v>5</v>
      </c>
      <c r="B166" s="20" t="s">
        <v>45</v>
      </c>
      <c r="C166" s="20">
        <v>531</v>
      </c>
      <c r="D166" s="21">
        <v>42936</v>
      </c>
      <c r="E166" s="20" t="s">
        <v>824</v>
      </c>
      <c r="F166" s="20"/>
      <c r="G166" s="20" t="s">
        <v>825</v>
      </c>
      <c r="H166" s="20" t="s">
        <v>826</v>
      </c>
      <c r="I166" s="20" t="s">
        <v>49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50</v>
      </c>
      <c r="P166" s="20" t="s">
        <v>51</v>
      </c>
      <c r="Q166" s="20"/>
      <c r="R166" s="20" t="s">
        <v>52</v>
      </c>
      <c r="S166" s="20">
        <v>8200204302</v>
      </c>
      <c r="T166" s="20" t="s">
        <v>827</v>
      </c>
      <c r="U166" s="20"/>
      <c r="V166" s="20">
        <v>9587904055</v>
      </c>
      <c r="W166" s="20" t="s">
        <v>828</v>
      </c>
      <c r="X166" s="20">
        <v>42000</v>
      </c>
      <c r="Y166" s="20" t="s">
        <v>55</v>
      </c>
      <c r="Z166" s="20" t="s">
        <v>55</v>
      </c>
      <c r="AA166" s="20" t="s">
        <v>56</v>
      </c>
      <c r="AB166" s="20">
        <v>11</v>
      </c>
      <c r="AC166" s="20" t="s">
        <v>57</v>
      </c>
      <c r="AD166" s="20">
        <v>0</v>
      </c>
    </row>
    <row r="167" spans="1:30" ht="30">
      <c r="A167" s="20">
        <v>5</v>
      </c>
      <c r="B167" s="20" t="s">
        <v>45</v>
      </c>
      <c r="C167" s="20">
        <v>512</v>
      </c>
      <c r="D167" s="21">
        <v>42922</v>
      </c>
      <c r="E167" s="20" t="s">
        <v>829</v>
      </c>
      <c r="F167" s="20"/>
      <c r="G167" s="20" t="s">
        <v>830</v>
      </c>
      <c r="H167" s="20" t="s">
        <v>831</v>
      </c>
      <c r="I167" s="20" t="s">
        <v>61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50</v>
      </c>
      <c r="P167" s="20" t="s">
        <v>62</v>
      </c>
      <c r="Q167" s="20"/>
      <c r="R167" s="20" t="s">
        <v>52</v>
      </c>
      <c r="S167" s="20">
        <v>8200204302</v>
      </c>
      <c r="T167" s="20" t="s">
        <v>832</v>
      </c>
      <c r="U167" s="20"/>
      <c r="V167" s="20">
        <v>9799382577</v>
      </c>
      <c r="W167" s="20" t="s">
        <v>833</v>
      </c>
      <c r="X167" s="20">
        <v>30000</v>
      </c>
      <c r="Y167" s="20" t="s">
        <v>55</v>
      </c>
      <c r="Z167" s="20" t="s">
        <v>55</v>
      </c>
      <c r="AA167" s="20" t="s">
        <v>65</v>
      </c>
      <c r="AB167" s="20">
        <v>10</v>
      </c>
      <c r="AC167" s="20" t="s">
        <v>57</v>
      </c>
      <c r="AD167" s="20">
        <v>0</v>
      </c>
    </row>
    <row r="168" spans="1:30" ht="30">
      <c r="A168" s="20">
        <v>5</v>
      </c>
      <c r="B168" s="20" t="s">
        <v>45</v>
      </c>
      <c r="C168" s="20">
        <v>632</v>
      </c>
      <c r="D168" s="21">
        <v>43658</v>
      </c>
      <c r="E168" s="20" t="s">
        <v>834</v>
      </c>
      <c r="F168" s="20"/>
      <c r="G168" s="20" t="s">
        <v>835</v>
      </c>
      <c r="H168" s="20" t="s">
        <v>836</v>
      </c>
      <c r="I168" s="20" t="s">
        <v>49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88</v>
      </c>
      <c r="P168" s="20" t="s">
        <v>62</v>
      </c>
      <c r="Q168" s="20"/>
      <c r="R168" s="20" t="s">
        <v>52</v>
      </c>
      <c r="S168" s="20">
        <v>8200204302</v>
      </c>
      <c r="T168" s="20" t="s">
        <v>837</v>
      </c>
      <c r="U168" s="20" t="s">
        <v>838</v>
      </c>
      <c r="V168" s="20">
        <v>8306160572</v>
      </c>
      <c r="W168" s="20" t="s">
        <v>839</v>
      </c>
      <c r="X168" s="20">
        <v>36000</v>
      </c>
      <c r="Y168" s="20" t="s">
        <v>55</v>
      </c>
      <c r="Z168" s="20" t="s">
        <v>55</v>
      </c>
      <c r="AA168" s="20" t="s">
        <v>65</v>
      </c>
      <c r="AB168" s="20">
        <v>14</v>
      </c>
      <c r="AC168" s="20" t="s">
        <v>57</v>
      </c>
      <c r="AD168" s="20">
        <v>2</v>
      </c>
    </row>
    <row r="169" spans="1:30" ht="30">
      <c r="A169" s="20">
        <v>5</v>
      </c>
      <c r="B169" s="20" t="s">
        <v>45</v>
      </c>
      <c r="C169" s="20">
        <v>494</v>
      </c>
      <c r="D169" s="21">
        <v>42860</v>
      </c>
      <c r="E169" s="20" t="s">
        <v>840</v>
      </c>
      <c r="F169" s="20"/>
      <c r="G169" s="20" t="s">
        <v>841</v>
      </c>
      <c r="H169" s="20" t="s">
        <v>842</v>
      </c>
      <c r="I169" s="20" t="s">
        <v>49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50</v>
      </c>
      <c r="P169" s="20" t="s">
        <v>51</v>
      </c>
      <c r="Q169" s="20"/>
      <c r="R169" s="20" t="s">
        <v>52</v>
      </c>
      <c r="S169" s="20">
        <v>8200204302</v>
      </c>
      <c r="T169" s="20" t="s">
        <v>843</v>
      </c>
      <c r="U169" s="20"/>
      <c r="V169" s="20">
        <v>8890608559</v>
      </c>
      <c r="W169" s="20" t="s">
        <v>844</v>
      </c>
      <c r="X169" s="20">
        <v>30000</v>
      </c>
      <c r="Y169" s="20" t="s">
        <v>55</v>
      </c>
      <c r="Z169" s="20" t="s">
        <v>55</v>
      </c>
      <c r="AA169" s="20" t="s">
        <v>56</v>
      </c>
      <c r="AB169" s="20">
        <v>10</v>
      </c>
      <c r="AC169" s="20" t="s">
        <v>57</v>
      </c>
      <c r="AD169" s="20">
        <v>0</v>
      </c>
    </row>
    <row r="170" spans="1:30" ht="30">
      <c r="A170" s="20">
        <v>5</v>
      </c>
      <c r="B170" s="20" t="s">
        <v>45</v>
      </c>
      <c r="C170" s="20">
        <v>831</v>
      </c>
      <c r="D170" s="21">
        <v>44061</v>
      </c>
      <c r="E170" s="20" t="s">
        <v>845</v>
      </c>
      <c r="F170" s="20"/>
      <c r="G170" s="20" t="s">
        <v>846</v>
      </c>
      <c r="H170" s="20" t="s">
        <v>847</v>
      </c>
      <c r="I170" s="20" t="s">
        <v>49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88</v>
      </c>
      <c r="P170" s="20" t="s">
        <v>62</v>
      </c>
      <c r="Q170" s="20"/>
      <c r="R170" s="20" t="s">
        <v>52</v>
      </c>
      <c r="S170" s="20">
        <v>8200204302</v>
      </c>
      <c r="T170" s="20" t="s">
        <v>848</v>
      </c>
      <c r="U170" s="20"/>
      <c r="V170" s="20">
        <v>9099952195</v>
      </c>
      <c r="W170" s="20" t="s">
        <v>849</v>
      </c>
      <c r="X170" s="20">
        <v>300000</v>
      </c>
      <c r="Y170" s="20" t="s">
        <v>55</v>
      </c>
      <c r="Z170" s="20" t="s">
        <v>55</v>
      </c>
      <c r="AA170" s="20" t="s">
        <v>65</v>
      </c>
      <c r="AB170" s="20">
        <v>10</v>
      </c>
      <c r="AC170" s="20" t="s">
        <v>57</v>
      </c>
      <c r="AD170" s="20">
        <v>1</v>
      </c>
    </row>
    <row r="171" spans="1:30" ht="30">
      <c r="A171" s="20">
        <v>5</v>
      </c>
      <c r="B171" s="20" t="s">
        <v>45</v>
      </c>
      <c r="C171" s="20">
        <v>834</v>
      </c>
      <c r="D171" s="21">
        <v>44061</v>
      </c>
      <c r="E171" s="20" t="s">
        <v>850</v>
      </c>
      <c r="F171" s="20"/>
      <c r="G171" s="20" t="s">
        <v>851</v>
      </c>
      <c r="H171" s="20" t="s">
        <v>852</v>
      </c>
      <c r="I171" s="20" t="s">
        <v>61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50</v>
      </c>
      <c r="P171" s="20" t="s">
        <v>62</v>
      </c>
      <c r="Q171" s="20"/>
      <c r="R171" s="20" t="s">
        <v>52</v>
      </c>
      <c r="S171" s="20">
        <v>8200204302</v>
      </c>
      <c r="T171" s="20" t="s">
        <v>853</v>
      </c>
      <c r="U171" s="20" t="s">
        <v>854</v>
      </c>
      <c r="V171" s="20">
        <v>6367362510</v>
      </c>
      <c r="W171" s="20" t="s">
        <v>855</v>
      </c>
      <c r="X171" s="20">
        <v>96000</v>
      </c>
      <c r="Y171" s="20" t="s">
        <v>55</v>
      </c>
      <c r="Z171" s="20" t="s">
        <v>55</v>
      </c>
      <c r="AA171" s="20" t="s">
        <v>65</v>
      </c>
      <c r="AB171" s="20">
        <v>10</v>
      </c>
      <c r="AC171" s="20" t="s">
        <v>57</v>
      </c>
      <c r="AD171" s="20">
        <v>1</v>
      </c>
    </row>
    <row r="172" spans="1:30" ht="30">
      <c r="A172" s="20">
        <v>5</v>
      </c>
      <c r="B172" s="20" t="s">
        <v>45</v>
      </c>
      <c r="C172" s="20">
        <v>835</v>
      </c>
      <c r="D172" s="21">
        <v>42137</v>
      </c>
      <c r="E172" s="20" t="s">
        <v>474</v>
      </c>
      <c r="F172" s="20"/>
      <c r="G172" s="20" t="s">
        <v>856</v>
      </c>
      <c r="H172" s="20" t="s">
        <v>857</v>
      </c>
      <c r="I172" s="20" t="s">
        <v>49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88</v>
      </c>
      <c r="P172" s="20" t="s">
        <v>62</v>
      </c>
      <c r="Q172" s="20"/>
      <c r="R172" s="20" t="s">
        <v>52</v>
      </c>
      <c r="S172" s="20">
        <v>8200204302</v>
      </c>
      <c r="T172" s="20" t="s">
        <v>858</v>
      </c>
      <c r="U172" s="20"/>
      <c r="V172" s="20">
        <v>9784358512</v>
      </c>
      <c r="W172" s="20" t="s">
        <v>859</v>
      </c>
      <c r="X172" s="20">
        <v>36000</v>
      </c>
      <c r="Y172" s="20" t="s">
        <v>55</v>
      </c>
      <c r="Z172" s="20" t="s">
        <v>55</v>
      </c>
      <c r="AA172" s="20" t="s">
        <v>65</v>
      </c>
      <c r="AB172" s="20">
        <v>11</v>
      </c>
      <c r="AC172" s="20" t="s">
        <v>57</v>
      </c>
      <c r="AD172" s="20">
        <v>2</v>
      </c>
    </row>
    <row r="173" spans="1:30" ht="30">
      <c r="A173" s="20">
        <v>5</v>
      </c>
      <c r="B173" s="20" t="s">
        <v>45</v>
      </c>
      <c r="C173" s="20">
        <v>536</v>
      </c>
      <c r="D173" s="21">
        <v>42955</v>
      </c>
      <c r="E173" s="20" t="s">
        <v>860</v>
      </c>
      <c r="F173" s="20"/>
      <c r="G173" s="20" t="s">
        <v>841</v>
      </c>
      <c r="H173" s="20" t="s">
        <v>547</v>
      </c>
      <c r="I173" s="20" t="s">
        <v>49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50</v>
      </c>
      <c r="P173" s="20" t="s">
        <v>51</v>
      </c>
      <c r="Q173" s="20"/>
      <c r="R173" s="20" t="s">
        <v>52</v>
      </c>
      <c r="S173" s="20">
        <v>8200204302</v>
      </c>
      <c r="T173" s="20" t="s">
        <v>861</v>
      </c>
      <c r="U173" s="20"/>
      <c r="V173" s="20">
        <v>8890608559</v>
      </c>
      <c r="W173" s="20" t="s">
        <v>862</v>
      </c>
      <c r="X173" s="20">
        <v>65000</v>
      </c>
      <c r="Y173" s="20" t="s">
        <v>55</v>
      </c>
      <c r="Z173" s="20" t="s">
        <v>55</v>
      </c>
      <c r="AA173" s="20" t="s">
        <v>56</v>
      </c>
      <c r="AB173" s="20">
        <v>11</v>
      </c>
      <c r="AC173" s="20" t="s">
        <v>57</v>
      </c>
      <c r="AD173" s="20">
        <v>0</v>
      </c>
    </row>
    <row r="174" spans="1:30" ht="30">
      <c r="A174" s="20">
        <v>5</v>
      </c>
      <c r="B174" s="20" t="s">
        <v>45</v>
      </c>
      <c r="C174" s="20">
        <v>495</v>
      </c>
      <c r="D174" s="21">
        <v>42907</v>
      </c>
      <c r="E174" s="20" t="s">
        <v>863</v>
      </c>
      <c r="F174" s="20"/>
      <c r="G174" s="20" t="s">
        <v>864</v>
      </c>
      <c r="H174" s="20" t="s">
        <v>865</v>
      </c>
      <c r="I174" s="20" t="s">
        <v>61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50</v>
      </c>
      <c r="P174" s="20" t="s">
        <v>51</v>
      </c>
      <c r="Q174" s="20"/>
      <c r="R174" s="20" t="s">
        <v>52</v>
      </c>
      <c r="S174" s="20">
        <v>8200204302</v>
      </c>
      <c r="T174" s="20" t="s">
        <v>866</v>
      </c>
      <c r="U174" s="20"/>
      <c r="V174" s="20">
        <v>7073556386</v>
      </c>
      <c r="W174" s="20" t="s">
        <v>867</v>
      </c>
      <c r="X174" s="20">
        <v>30000</v>
      </c>
      <c r="Y174" s="20" t="s">
        <v>55</v>
      </c>
      <c r="Z174" s="20" t="s">
        <v>55</v>
      </c>
      <c r="AA174" s="20" t="s">
        <v>56</v>
      </c>
      <c r="AB174" s="20">
        <v>10</v>
      </c>
      <c r="AC174" s="20" t="s">
        <v>57</v>
      </c>
      <c r="AD174" s="20">
        <v>0</v>
      </c>
    </row>
    <row r="175" spans="1:30" ht="30">
      <c r="A175" s="20">
        <v>5</v>
      </c>
      <c r="B175" s="20" t="s">
        <v>45</v>
      </c>
      <c r="C175" s="20">
        <v>530</v>
      </c>
      <c r="D175" s="21">
        <v>42936</v>
      </c>
      <c r="E175" s="20" t="s">
        <v>868</v>
      </c>
      <c r="F175" s="20"/>
      <c r="G175" s="20" t="s">
        <v>869</v>
      </c>
      <c r="H175" s="20" t="s">
        <v>522</v>
      </c>
      <c r="I175" s="20" t="s">
        <v>49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50</v>
      </c>
      <c r="P175" s="20" t="s">
        <v>51</v>
      </c>
      <c r="Q175" s="20"/>
      <c r="R175" s="20" t="s">
        <v>52</v>
      </c>
      <c r="S175" s="20">
        <v>8200204302</v>
      </c>
      <c r="T175" s="20" t="s">
        <v>870</v>
      </c>
      <c r="U175" s="20" t="s">
        <v>871</v>
      </c>
      <c r="V175" s="20">
        <v>7742427298</v>
      </c>
      <c r="W175" s="20" t="s">
        <v>828</v>
      </c>
      <c r="X175" s="20">
        <v>36000</v>
      </c>
      <c r="Y175" s="20" t="s">
        <v>55</v>
      </c>
      <c r="Z175" s="20" t="s">
        <v>55</v>
      </c>
      <c r="AA175" s="20" t="s">
        <v>56</v>
      </c>
      <c r="AB175" s="20">
        <v>11</v>
      </c>
      <c r="AC175" s="20" t="s">
        <v>57</v>
      </c>
      <c r="AD175" s="20">
        <v>0</v>
      </c>
    </row>
    <row r="176" spans="1:30" ht="30">
      <c r="A176" s="20">
        <v>5</v>
      </c>
      <c r="B176" s="20" t="s">
        <v>45</v>
      </c>
      <c r="C176" s="20">
        <v>840</v>
      </c>
      <c r="D176" s="21">
        <v>44061</v>
      </c>
      <c r="E176" s="20" t="s">
        <v>872</v>
      </c>
      <c r="F176" s="20"/>
      <c r="G176" s="20" t="s">
        <v>873</v>
      </c>
      <c r="H176" s="20" t="s">
        <v>874</v>
      </c>
      <c r="I176" s="20" t="s">
        <v>49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50</v>
      </c>
      <c r="P176" s="20" t="s">
        <v>62</v>
      </c>
      <c r="Q176" s="20"/>
      <c r="R176" s="20" t="s">
        <v>52</v>
      </c>
      <c r="S176" s="20">
        <v>8200204302</v>
      </c>
      <c r="T176" s="20" t="s">
        <v>875</v>
      </c>
      <c r="U176" s="20" t="s">
        <v>876</v>
      </c>
      <c r="V176" s="20">
        <v>9784367343</v>
      </c>
      <c r="W176" s="20" t="s">
        <v>877</v>
      </c>
      <c r="X176" s="20">
        <v>280000</v>
      </c>
      <c r="Y176" s="20" t="s">
        <v>55</v>
      </c>
      <c r="Z176" s="20" t="s">
        <v>55</v>
      </c>
      <c r="AA176" s="20" t="s">
        <v>65</v>
      </c>
      <c r="AB176" s="20">
        <v>11</v>
      </c>
      <c r="AC176" s="20" t="s">
        <v>57</v>
      </c>
      <c r="AD176" s="20">
        <v>1</v>
      </c>
    </row>
    <row r="177" spans="1:30" ht="30">
      <c r="A177" s="20">
        <v>5</v>
      </c>
      <c r="B177" s="20" t="s">
        <v>45</v>
      </c>
      <c r="C177" s="20">
        <v>837</v>
      </c>
      <c r="D177" s="21">
        <v>44061</v>
      </c>
      <c r="E177" s="20" t="s">
        <v>0</v>
      </c>
      <c r="F177" s="20"/>
      <c r="G177" s="20" t="s">
        <v>878</v>
      </c>
      <c r="H177" s="20" t="s">
        <v>879</v>
      </c>
      <c r="I177" s="20" t="s">
        <v>61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151</v>
      </c>
      <c r="P177" s="20" t="s">
        <v>62</v>
      </c>
      <c r="Q177" s="20"/>
      <c r="R177" s="20" t="s">
        <v>52</v>
      </c>
      <c r="S177" s="20">
        <v>8200204302</v>
      </c>
      <c r="T177" s="20" t="s">
        <v>880</v>
      </c>
      <c r="U177" s="20"/>
      <c r="V177" s="20">
        <v>7014736217</v>
      </c>
      <c r="W177" s="20" t="s">
        <v>881</v>
      </c>
      <c r="X177" s="20">
        <v>60000</v>
      </c>
      <c r="Y177" s="20" t="s">
        <v>55</v>
      </c>
      <c r="Z177" s="20" t="s">
        <v>55</v>
      </c>
      <c r="AA177" s="20" t="s">
        <v>65</v>
      </c>
      <c r="AB177" s="20">
        <v>12</v>
      </c>
      <c r="AC177" s="20" t="s">
        <v>57</v>
      </c>
      <c r="AD177" s="20">
        <v>1</v>
      </c>
    </row>
    <row r="178" spans="1:30" ht="30">
      <c r="A178" s="20">
        <v>8</v>
      </c>
      <c r="B178" s="20" t="s">
        <v>45</v>
      </c>
      <c r="C178" s="20">
        <v>896</v>
      </c>
      <c r="D178" s="21">
        <v>44081</v>
      </c>
      <c r="E178" s="20" t="s">
        <v>882</v>
      </c>
      <c r="F178" s="20"/>
      <c r="G178" s="20" t="s">
        <v>883</v>
      </c>
      <c r="H178" s="20" t="s">
        <v>884</v>
      </c>
      <c r="I178" s="20" t="s">
        <v>61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50</v>
      </c>
      <c r="P178" s="20" t="s">
        <v>62</v>
      </c>
      <c r="Q178" s="20"/>
      <c r="R178" s="20" t="s">
        <v>52</v>
      </c>
      <c r="S178" s="20">
        <v>8200204302</v>
      </c>
      <c r="T178" s="20" t="s">
        <v>885</v>
      </c>
      <c r="U178" s="20"/>
      <c r="V178" s="20">
        <v>9537026187</v>
      </c>
      <c r="W178" s="20" t="s">
        <v>886</v>
      </c>
      <c r="X178" s="20">
        <v>60000</v>
      </c>
      <c r="Y178" s="20" t="s">
        <v>55</v>
      </c>
      <c r="Z178" s="20" t="s">
        <v>55</v>
      </c>
      <c r="AA178" s="20" t="s">
        <v>65</v>
      </c>
      <c r="AB178" s="20">
        <v>10</v>
      </c>
      <c r="AC178" s="20" t="s">
        <v>57</v>
      </c>
      <c r="AD178" s="20">
        <v>1</v>
      </c>
    </row>
    <row r="179" spans="1:30" ht="30">
      <c r="A179" s="20">
        <v>8</v>
      </c>
      <c r="B179" s="20" t="s">
        <v>45</v>
      </c>
      <c r="C179" s="20">
        <v>821</v>
      </c>
      <c r="D179" s="21">
        <v>44061</v>
      </c>
      <c r="E179" s="20" t="s">
        <v>887</v>
      </c>
      <c r="F179" s="20"/>
      <c r="G179" s="20" t="s">
        <v>888</v>
      </c>
      <c r="H179" s="20" t="s">
        <v>889</v>
      </c>
      <c r="I179" s="20" t="s">
        <v>61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50</v>
      </c>
      <c r="P179" s="20" t="s">
        <v>51</v>
      </c>
      <c r="Q179" s="20"/>
      <c r="R179" s="20" t="s">
        <v>52</v>
      </c>
      <c r="S179" s="20">
        <v>8200204302</v>
      </c>
      <c r="T179" s="20" t="s">
        <v>890</v>
      </c>
      <c r="U179" s="20"/>
      <c r="V179" s="20">
        <v>8209088110</v>
      </c>
      <c r="W179" s="20" t="s">
        <v>891</v>
      </c>
      <c r="X179" s="20">
        <v>84000</v>
      </c>
      <c r="Y179" s="20" t="s">
        <v>295</v>
      </c>
      <c r="Z179" s="20" t="s">
        <v>55</v>
      </c>
      <c r="AA179" s="20" t="s">
        <v>56</v>
      </c>
      <c r="AB179" s="20">
        <v>12</v>
      </c>
      <c r="AC179" s="20" t="s">
        <v>57</v>
      </c>
      <c r="AD179" s="20">
        <v>1</v>
      </c>
    </row>
    <row r="180" spans="1:30" ht="30">
      <c r="A180" s="20">
        <v>8</v>
      </c>
      <c r="B180" s="20" t="s">
        <v>45</v>
      </c>
      <c r="C180" s="20">
        <v>899</v>
      </c>
      <c r="D180" s="21">
        <v>44081</v>
      </c>
      <c r="E180" s="20" t="s">
        <v>892</v>
      </c>
      <c r="F180" s="20"/>
      <c r="G180" s="20" t="s">
        <v>893</v>
      </c>
      <c r="H180" s="20" t="s">
        <v>196</v>
      </c>
      <c r="I180" s="20" t="s">
        <v>61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50</v>
      </c>
      <c r="P180" s="20" t="s">
        <v>62</v>
      </c>
      <c r="Q180" s="20"/>
      <c r="R180" s="20" t="s">
        <v>52</v>
      </c>
      <c r="S180" s="20">
        <v>8200204302</v>
      </c>
      <c r="T180" s="20" t="s">
        <v>894</v>
      </c>
      <c r="U180" s="20" t="s">
        <v>895</v>
      </c>
      <c r="V180" s="20">
        <v>9829968485</v>
      </c>
      <c r="W180" s="20" t="s">
        <v>896</v>
      </c>
      <c r="X180" s="20">
        <v>40000</v>
      </c>
      <c r="Y180" s="20" t="s">
        <v>55</v>
      </c>
      <c r="Z180" s="20" t="s">
        <v>55</v>
      </c>
      <c r="AA180" s="20" t="s">
        <v>65</v>
      </c>
      <c r="AB180" s="20">
        <v>13</v>
      </c>
      <c r="AC180" s="20" t="s">
        <v>57</v>
      </c>
      <c r="AD180" s="20">
        <v>3</v>
      </c>
    </row>
    <row r="181" spans="1:30" ht="30">
      <c r="A181" s="20">
        <v>8</v>
      </c>
      <c r="B181" s="20" t="s">
        <v>45</v>
      </c>
      <c r="C181" s="20">
        <v>898</v>
      </c>
      <c r="D181" s="21">
        <v>44081</v>
      </c>
      <c r="E181" s="20" t="s">
        <v>897</v>
      </c>
      <c r="F181" s="20"/>
      <c r="G181" s="20" t="s">
        <v>898</v>
      </c>
      <c r="H181" s="20" t="s">
        <v>710</v>
      </c>
      <c r="I181" s="20" t="s">
        <v>49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88</v>
      </c>
      <c r="P181" s="20" t="s">
        <v>62</v>
      </c>
      <c r="Q181" s="20"/>
      <c r="R181" s="20" t="s">
        <v>52</v>
      </c>
      <c r="S181" s="20">
        <v>8200204302</v>
      </c>
      <c r="T181" s="20" t="s">
        <v>899</v>
      </c>
      <c r="U181" s="20" t="s">
        <v>655</v>
      </c>
      <c r="V181" s="20">
        <v>9636174725</v>
      </c>
      <c r="W181" s="20" t="s">
        <v>900</v>
      </c>
      <c r="X181" s="20">
        <v>324000</v>
      </c>
      <c r="Y181" s="20" t="s">
        <v>55</v>
      </c>
      <c r="Z181" s="20" t="s">
        <v>55</v>
      </c>
      <c r="AA181" s="20" t="s">
        <v>65</v>
      </c>
      <c r="AB181" s="20">
        <v>13</v>
      </c>
      <c r="AC181" s="20" t="s">
        <v>57</v>
      </c>
      <c r="AD181" s="20">
        <v>1</v>
      </c>
    </row>
    <row r="182" spans="1:30" ht="30">
      <c r="A182" s="20">
        <v>8</v>
      </c>
      <c r="B182" s="20" t="s">
        <v>45</v>
      </c>
      <c r="C182" s="20">
        <v>825</v>
      </c>
      <c r="D182" s="21">
        <v>44061</v>
      </c>
      <c r="E182" s="20" t="s">
        <v>901</v>
      </c>
      <c r="F182" s="20"/>
      <c r="G182" s="20" t="s">
        <v>696</v>
      </c>
      <c r="H182" s="20" t="s">
        <v>902</v>
      </c>
      <c r="I182" s="20" t="s">
        <v>61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88</v>
      </c>
      <c r="P182" s="20" t="s">
        <v>62</v>
      </c>
      <c r="Q182" s="20"/>
      <c r="R182" s="20" t="s">
        <v>52</v>
      </c>
      <c r="S182" s="20">
        <v>8200204302</v>
      </c>
      <c r="T182" s="20" t="s">
        <v>903</v>
      </c>
      <c r="U182" s="20"/>
      <c r="V182" s="20">
        <v>9928261363</v>
      </c>
      <c r="W182" s="20" t="s">
        <v>904</v>
      </c>
      <c r="X182" s="20">
        <v>120000</v>
      </c>
      <c r="Y182" s="20" t="s">
        <v>55</v>
      </c>
      <c r="Z182" s="20" t="s">
        <v>55</v>
      </c>
      <c r="AA182" s="20" t="s">
        <v>65</v>
      </c>
      <c r="AB182" s="20">
        <v>12</v>
      </c>
      <c r="AC182" s="20" t="s">
        <v>57</v>
      </c>
      <c r="AD182" s="20">
        <v>8</v>
      </c>
    </row>
    <row r="183" spans="1:30" ht="30">
      <c r="A183" s="20">
        <v>8</v>
      </c>
      <c r="B183" s="20" t="s">
        <v>45</v>
      </c>
      <c r="C183" s="20">
        <v>901</v>
      </c>
      <c r="D183" s="21">
        <v>44081</v>
      </c>
      <c r="E183" s="20" t="s">
        <v>905</v>
      </c>
      <c r="F183" s="20"/>
      <c r="G183" s="20" t="s">
        <v>906</v>
      </c>
      <c r="H183" s="20" t="s">
        <v>907</v>
      </c>
      <c r="I183" s="20" t="s">
        <v>61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88</v>
      </c>
      <c r="P183" s="20" t="s">
        <v>62</v>
      </c>
      <c r="Q183" s="20"/>
      <c r="R183" s="20" t="s">
        <v>52</v>
      </c>
      <c r="S183" s="20">
        <v>8200204302</v>
      </c>
      <c r="T183" s="20" t="s">
        <v>908</v>
      </c>
      <c r="U183" s="20"/>
      <c r="V183" s="20">
        <v>9784155647</v>
      </c>
      <c r="W183" s="20" t="s">
        <v>909</v>
      </c>
      <c r="X183" s="20">
        <v>84000</v>
      </c>
      <c r="Y183" s="20" t="s">
        <v>55</v>
      </c>
      <c r="Z183" s="20" t="s">
        <v>55</v>
      </c>
      <c r="AA183" s="20" t="s">
        <v>65</v>
      </c>
      <c r="AB183" s="20">
        <v>14</v>
      </c>
      <c r="AC183" s="20" t="s">
        <v>57</v>
      </c>
      <c r="AD183" s="20">
        <v>1</v>
      </c>
    </row>
    <row r="184" spans="1:30" ht="30">
      <c r="A184" s="20">
        <v>8</v>
      </c>
      <c r="B184" s="20" t="s">
        <v>45</v>
      </c>
      <c r="C184" s="20">
        <v>897</v>
      </c>
      <c r="D184" s="21">
        <v>43279</v>
      </c>
      <c r="E184" s="20" t="s">
        <v>910</v>
      </c>
      <c r="F184" s="20"/>
      <c r="G184" s="20" t="s">
        <v>691</v>
      </c>
      <c r="H184" s="20" t="s">
        <v>692</v>
      </c>
      <c r="I184" s="20" t="s">
        <v>61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88</v>
      </c>
      <c r="P184" s="20" t="s">
        <v>62</v>
      </c>
      <c r="Q184" s="20"/>
      <c r="R184" s="20" t="s">
        <v>52</v>
      </c>
      <c r="S184" s="20">
        <v>8200204302</v>
      </c>
      <c r="T184" s="20" t="s">
        <v>911</v>
      </c>
      <c r="U184" s="20"/>
      <c r="V184" s="20">
        <v>9929002416</v>
      </c>
      <c r="W184" s="20" t="s">
        <v>912</v>
      </c>
      <c r="X184" s="20">
        <v>300000</v>
      </c>
      <c r="Y184" s="20" t="s">
        <v>55</v>
      </c>
      <c r="Z184" s="20" t="s">
        <v>55</v>
      </c>
      <c r="AA184" s="20" t="s">
        <v>65</v>
      </c>
      <c r="AB184" s="20">
        <v>11</v>
      </c>
      <c r="AC184" s="20" t="s">
        <v>57</v>
      </c>
      <c r="AD184" s="20">
        <v>2</v>
      </c>
    </row>
    <row r="185" spans="1:30" ht="30">
      <c r="A185" s="20">
        <v>8</v>
      </c>
      <c r="B185" s="20" t="s">
        <v>45</v>
      </c>
      <c r="C185" s="20">
        <v>900</v>
      </c>
      <c r="D185" s="21">
        <v>44081</v>
      </c>
      <c r="E185" s="20" t="s">
        <v>913</v>
      </c>
      <c r="F185" s="20"/>
      <c r="G185" s="20" t="s">
        <v>914</v>
      </c>
      <c r="H185" s="20" t="s">
        <v>915</v>
      </c>
      <c r="I185" s="20" t="s">
        <v>49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50</v>
      </c>
      <c r="P185" s="20" t="s">
        <v>62</v>
      </c>
      <c r="Q185" s="20"/>
      <c r="R185" s="20" t="s">
        <v>52</v>
      </c>
      <c r="S185" s="20">
        <v>8200204302</v>
      </c>
      <c r="T185" s="20" t="s">
        <v>916</v>
      </c>
      <c r="U185" s="20"/>
      <c r="V185" s="20">
        <v>9414404881</v>
      </c>
      <c r="W185" s="20" t="s">
        <v>917</v>
      </c>
      <c r="X185" s="20">
        <v>360000</v>
      </c>
      <c r="Y185" s="20" t="s">
        <v>55</v>
      </c>
      <c r="Z185" s="20" t="s">
        <v>55</v>
      </c>
      <c r="AA185" s="20" t="s">
        <v>65</v>
      </c>
      <c r="AB185" s="20">
        <v>11</v>
      </c>
      <c r="AC185" s="20" t="s">
        <v>57</v>
      </c>
      <c r="AD185" s="20">
        <v>10</v>
      </c>
    </row>
    <row r="186" spans="1:30" ht="30">
      <c r="A186" s="20">
        <v>8</v>
      </c>
      <c r="B186" s="20" t="s">
        <v>45</v>
      </c>
      <c r="C186" s="20">
        <v>541</v>
      </c>
      <c r="D186" s="21">
        <v>42966</v>
      </c>
      <c r="E186" s="20" t="s">
        <v>918</v>
      </c>
      <c r="F186" s="20"/>
      <c r="G186" s="20" t="s">
        <v>919</v>
      </c>
      <c r="H186" s="20" t="s">
        <v>920</v>
      </c>
      <c r="I186" s="20" t="s">
        <v>61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50</v>
      </c>
      <c r="P186" s="20" t="s">
        <v>51</v>
      </c>
      <c r="Q186" s="20"/>
      <c r="R186" s="20" t="s">
        <v>52</v>
      </c>
      <c r="S186" s="20">
        <v>8200204302</v>
      </c>
      <c r="T186" s="20" t="s">
        <v>921</v>
      </c>
      <c r="U186" s="20" t="s">
        <v>922</v>
      </c>
      <c r="V186" s="20">
        <v>9001697785</v>
      </c>
      <c r="W186" s="20" t="s">
        <v>923</v>
      </c>
      <c r="X186" s="20">
        <v>36000</v>
      </c>
      <c r="Y186" s="20" t="s">
        <v>55</v>
      </c>
      <c r="Z186" s="20" t="s">
        <v>55</v>
      </c>
      <c r="AA186" s="20" t="s">
        <v>56</v>
      </c>
      <c r="AB186" s="20">
        <v>12</v>
      </c>
      <c r="AC186" s="20" t="s">
        <v>57</v>
      </c>
      <c r="AD186" s="20">
        <v>2</v>
      </c>
    </row>
    <row r="187" spans="1:30" ht="30">
      <c r="A187" s="20">
        <v>8</v>
      </c>
      <c r="B187" s="20" t="s">
        <v>45</v>
      </c>
      <c r="C187" s="20">
        <v>830</v>
      </c>
      <c r="D187" s="21">
        <v>44061</v>
      </c>
      <c r="E187" s="20" t="s">
        <v>924</v>
      </c>
      <c r="F187" s="20"/>
      <c r="G187" s="20" t="s">
        <v>925</v>
      </c>
      <c r="H187" s="20" t="s">
        <v>926</v>
      </c>
      <c r="I187" s="20" t="s">
        <v>49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50</v>
      </c>
      <c r="P187" s="20" t="s">
        <v>62</v>
      </c>
      <c r="Q187" s="20"/>
      <c r="R187" s="20" t="s">
        <v>52</v>
      </c>
      <c r="S187" s="20">
        <v>8200204302</v>
      </c>
      <c r="T187" s="20" t="s">
        <v>927</v>
      </c>
      <c r="U187" s="20"/>
      <c r="V187" s="20">
        <v>9785553995</v>
      </c>
      <c r="W187" s="20" t="s">
        <v>928</v>
      </c>
      <c r="X187" s="20">
        <v>72000</v>
      </c>
      <c r="Y187" s="20" t="s">
        <v>55</v>
      </c>
      <c r="Z187" s="20" t="s">
        <v>55</v>
      </c>
      <c r="AA187" s="20" t="s">
        <v>65</v>
      </c>
      <c r="AB187" s="20">
        <v>11</v>
      </c>
      <c r="AC187" s="20" t="s">
        <v>57</v>
      </c>
      <c r="AD187" s="20">
        <v>1</v>
      </c>
    </row>
    <row r="188" spans="1:30" ht="30">
      <c r="A188" s="20">
        <v>8</v>
      </c>
      <c r="B188" s="20" t="s">
        <v>45</v>
      </c>
      <c r="C188" s="20">
        <v>822</v>
      </c>
      <c r="D188" s="21">
        <v>44061</v>
      </c>
      <c r="E188" s="20" t="s">
        <v>647</v>
      </c>
      <c r="F188" s="20"/>
      <c r="G188" s="20" t="s">
        <v>929</v>
      </c>
      <c r="H188" s="20" t="s">
        <v>585</v>
      </c>
      <c r="I188" s="20" t="s">
        <v>61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50</v>
      </c>
      <c r="P188" s="20" t="s">
        <v>62</v>
      </c>
      <c r="Q188" s="20"/>
      <c r="R188" s="20" t="s">
        <v>52</v>
      </c>
      <c r="S188" s="20">
        <v>8200204302</v>
      </c>
      <c r="T188" s="20" t="s">
        <v>930</v>
      </c>
      <c r="U188" s="20" t="s">
        <v>931</v>
      </c>
      <c r="V188" s="20">
        <v>9509672929</v>
      </c>
      <c r="W188" s="20" t="s">
        <v>932</v>
      </c>
      <c r="X188" s="20">
        <v>72000</v>
      </c>
      <c r="Y188" s="20" t="s">
        <v>55</v>
      </c>
      <c r="Z188" s="20" t="s">
        <v>55</v>
      </c>
      <c r="AA188" s="20" t="s">
        <v>65</v>
      </c>
      <c r="AB188" s="20">
        <v>12</v>
      </c>
      <c r="AC188" s="20" t="s">
        <v>57</v>
      </c>
      <c r="AD188" s="20">
        <v>5</v>
      </c>
    </row>
    <row r="189" spans="1:30" ht="30">
      <c r="A189" s="20">
        <v>8</v>
      </c>
      <c r="B189" s="20" t="s">
        <v>45</v>
      </c>
      <c r="C189" s="20">
        <v>829</v>
      </c>
      <c r="D189" s="21">
        <v>44061</v>
      </c>
      <c r="E189" s="20" t="s">
        <v>933</v>
      </c>
      <c r="F189" s="20"/>
      <c r="G189" s="20" t="s">
        <v>696</v>
      </c>
      <c r="H189" s="20" t="s">
        <v>934</v>
      </c>
      <c r="I189" s="20" t="s">
        <v>61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50</v>
      </c>
      <c r="P189" s="20" t="s">
        <v>62</v>
      </c>
      <c r="Q189" s="20"/>
      <c r="R189" s="20" t="s">
        <v>52</v>
      </c>
      <c r="S189" s="20">
        <v>8200204302</v>
      </c>
      <c r="T189" s="20" t="s">
        <v>935</v>
      </c>
      <c r="U189" s="20"/>
      <c r="V189" s="20">
        <v>9829516672</v>
      </c>
      <c r="W189" s="20" t="s">
        <v>936</v>
      </c>
      <c r="X189" s="20">
        <v>60000</v>
      </c>
      <c r="Y189" s="20" t="s">
        <v>55</v>
      </c>
      <c r="Z189" s="20" t="s">
        <v>55</v>
      </c>
      <c r="AA189" s="20" t="s">
        <v>65</v>
      </c>
      <c r="AB189" s="20">
        <v>13</v>
      </c>
      <c r="AC189" s="20" t="s">
        <v>57</v>
      </c>
      <c r="AD189" s="20">
        <v>1</v>
      </c>
    </row>
    <row r="190" spans="1:30" ht="30">
      <c r="A190" s="20">
        <v>8</v>
      </c>
      <c r="B190" s="20" t="s">
        <v>45</v>
      </c>
      <c r="C190" s="20">
        <v>817</v>
      </c>
      <c r="D190" s="21">
        <v>44061</v>
      </c>
      <c r="E190" s="20" t="s">
        <v>937</v>
      </c>
      <c r="F190" s="20"/>
      <c r="G190" s="20" t="s">
        <v>938</v>
      </c>
      <c r="H190" s="20" t="s">
        <v>939</v>
      </c>
      <c r="I190" s="20" t="s">
        <v>61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50</v>
      </c>
      <c r="P190" s="20" t="s">
        <v>62</v>
      </c>
      <c r="Q190" s="20"/>
      <c r="R190" s="20" t="s">
        <v>52</v>
      </c>
      <c r="S190" s="20">
        <v>8200204302</v>
      </c>
      <c r="T190" s="20" t="s">
        <v>940</v>
      </c>
      <c r="U190" s="20" t="s">
        <v>941</v>
      </c>
      <c r="V190" s="20">
        <v>7023313330</v>
      </c>
      <c r="W190" s="20" t="s">
        <v>942</v>
      </c>
      <c r="X190" s="20">
        <v>100000</v>
      </c>
      <c r="Y190" s="20" t="s">
        <v>55</v>
      </c>
      <c r="Z190" s="20" t="s">
        <v>55</v>
      </c>
      <c r="AA190" s="20" t="s">
        <v>65</v>
      </c>
      <c r="AB190" s="20">
        <v>11</v>
      </c>
      <c r="AC190" s="20" t="s">
        <v>57</v>
      </c>
      <c r="AD190" s="20">
        <v>1</v>
      </c>
    </row>
    <row r="191" spans="1:30" ht="30">
      <c r="A191" s="20">
        <v>8</v>
      </c>
      <c r="B191" s="20" t="s">
        <v>45</v>
      </c>
      <c r="C191" s="20">
        <v>824</v>
      </c>
      <c r="D191" s="21">
        <v>44061</v>
      </c>
      <c r="E191" s="20" t="s">
        <v>943</v>
      </c>
      <c r="F191" s="20"/>
      <c r="G191" s="20" t="s">
        <v>944</v>
      </c>
      <c r="H191" s="20" t="s">
        <v>945</v>
      </c>
      <c r="I191" s="20" t="s">
        <v>61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151</v>
      </c>
      <c r="P191" s="20" t="s">
        <v>62</v>
      </c>
      <c r="Q191" s="20"/>
      <c r="R191" s="20" t="s">
        <v>52</v>
      </c>
      <c r="S191" s="20">
        <v>8200204302</v>
      </c>
      <c r="T191" s="20" t="s">
        <v>946</v>
      </c>
      <c r="U191" s="20"/>
      <c r="V191" s="20">
        <v>9414363793</v>
      </c>
      <c r="W191" s="20" t="s">
        <v>947</v>
      </c>
      <c r="X191" s="20">
        <v>120000</v>
      </c>
      <c r="Y191" s="20" t="s">
        <v>55</v>
      </c>
      <c r="Z191" s="20" t="s">
        <v>55</v>
      </c>
      <c r="AA191" s="20" t="s">
        <v>65</v>
      </c>
      <c r="AB191" s="20">
        <v>12</v>
      </c>
      <c r="AC191" s="20" t="s">
        <v>57</v>
      </c>
      <c r="AD191" s="20">
        <v>1</v>
      </c>
    </row>
    <row r="192" spans="1:30" ht="30">
      <c r="A192" s="20">
        <v>8</v>
      </c>
      <c r="B192" s="20" t="s">
        <v>45</v>
      </c>
      <c r="C192" s="20">
        <v>823</v>
      </c>
      <c r="D192" s="21">
        <v>44061</v>
      </c>
      <c r="E192" s="20" t="s">
        <v>948</v>
      </c>
      <c r="F192" s="20"/>
      <c r="G192" s="20" t="s">
        <v>949</v>
      </c>
      <c r="H192" s="20" t="s">
        <v>950</v>
      </c>
      <c r="I192" s="20" t="s">
        <v>49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50</v>
      </c>
      <c r="P192" s="20" t="s">
        <v>62</v>
      </c>
      <c r="Q192" s="20"/>
      <c r="R192" s="20" t="s">
        <v>52</v>
      </c>
      <c r="S192" s="20">
        <v>8200204302</v>
      </c>
      <c r="T192" s="20" t="s">
        <v>951</v>
      </c>
      <c r="U192" s="20"/>
      <c r="V192" s="20">
        <v>9929424455</v>
      </c>
      <c r="W192" s="20" t="s">
        <v>952</v>
      </c>
      <c r="X192" s="20">
        <v>72000</v>
      </c>
      <c r="Y192" s="20" t="s">
        <v>55</v>
      </c>
      <c r="Z192" s="20" t="s">
        <v>55</v>
      </c>
      <c r="AA192" s="20" t="s">
        <v>65</v>
      </c>
      <c r="AB192" s="20">
        <v>13</v>
      </c>
      <c r="AC192" s="20" t="s">
        <v>57</v>
      </c>
      <c r="AD192" s="20">
        <v>1</v>
      </c>
    </row>
    <row r="193" spans="1:30" ht="30">
      <c r="A193" s="20">
        <v>8</v>
      </c>
      <c r="B193" s="20" t="s">
        <v>45</v>
      </c>
      <c r="C193" s="20">
        <v>587</v>
      </c>
      <c r="D193" s="21">
        <v>42917</v>
      </c>
      <c r="E193" s="20" t="s">
        <v>953</v>
      </c>
      <c r="F193" s="20"/>
      <c r="G193" s="20" t="s">
        <v>954</v>
      </c>
      <c r="H193" s="20" t="s">
        <v>474</v>
      </c>
      <c r="I193" s="20" t="s">
        <v>49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88</v>
      </c>
      <c r="P193" s="20" t="s">
        <v>62</v>
      </c>
      <c r="Q193" s="20"/>
      <c r="R193" s="20" t="s">
        <v>52</v>
      </c>
      <c r="S193" s="20">
        <v>8200204302</v>
      </c>
      <c r="T193" s="20" t="s">
        <v>955</v>
      </c>
      <c r="U193" s="20"/>
      <c r="V193" s="20">
        <v>9660628286</v>
      </c>
      <c r="W193" s="20" t="s">
        <v>956</v>
      </c>
      <c r="X193" s="20">
        <v>42000</v>
      </c>
      <c r="Y193" s="20" t="s">
        <v>55</v>
      </c>
      <c r="Z193" s="20" t="s">
        <v>55</v>
      </c>
      <c r="AA193" s="20" t="s">
        <v>65</v>
      </c>
      <c r="AB193" s="20">
        <v>12</v>
      </c>
      <c r="AC193" s="20" t="s">
        <v>57</v>
      </c>
      <c r="AD193" s="20">
        <v>2</v>
      </c>
    </row>
    <row r="194" spans="1:30" ht="30">
      <c r="A194" s="20">
        <v>8</v>
      </c>
      <c r="B194" s="20" t="s">
        <v>45</v>
      </c>
      <c r="C194" s="20">
        <v>710</v>
      </c>
      <c r="D194" s="21">
        <v>43278</v>
      </c>
      <c r="E194" s="20" t="s">
        <v>957</v>
      </c>
      <c r="F194" s="20"/>
      <c r="G194" s="20" t="s">
        <v>830</v>
      </c>
      <c r="H194" s="20" t="s">
        <v>852</v>
      </c>
      <c r="I194" s="20" t="s">
        <v>49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88</v>
      </c>
      <c r="P194" s="20" t="s">
        <v>62</v>
      </c>
      <c r="Q194" s="20"/>
      <c r="R194" s="20" t="s">
        <v>52</v>
      </c>
      <c r="S194" s="20">
        <v>8200204302</v>
      </c>
      <c r="T194" s="20" t="s">
        <v>958</v>
      </c>
      <c r="U194" s="20" t="s">
        <v>959</v>
      </c>
      <c r="V194" s="20">
        <v>9829588688</v>
      </c>
      <c r="W194" s="20" t="s">
        <v>960</v>
      </c>
      <c r="X194" s="20">
        <v>0</v>
      </c>
      <c r="Y194" s="20" t="s">
        <v>55</v>
      </c>
      <c r="Z194" s="20" t="s">
        <v>55</v>
      </c>
      <c r="AA194" s="20" t="s">
        <v>65</v>
      </c>
      <c r="AB194" s="20">
        <v>12</v>
      </c>
      <c r="AC194" s="20" t="s">
        <v>57</v>
      </c>
      <c r="AD194" s="20">
        <v>1</v>
      </c>
    </row>
    <row r="195" spans="1:30" ht="30">
      <c r="A195" s="20">
        <v>8</v>
      </c>
      <c r="B195" s="20" t="s">
        <v>45</v>
      </c>
      <c r="C195" s="20">
        <v>542</v>
      </c>
      <c r="D195" s="21">
        <v>42966</v>
      </c>
      <c r="E195" s="20" t="s">
        <v>961</v>
      </c>
      <c r="F195" s="20"/>
      <c r="G195" s="20" t="s">
        <v>604</v>
      </c>
      <c r="H195" s="20" t="s">
        <v>962</v>
      </c>
      <c r="I195" s="20" t="s">
        <v>49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50</v>
      </c>
      <c r="P195" s="20" t="s">
        <v>62</v>
      </c>
      <c r="Q195" s="20"/>
      <c r="R195" s="20" t="s">
        <v>52</v>
      </c>
      <c r="S195" s="20">
        <v>8200204302</v>
      </c>
      <c r="T195" s="20" t="s">
        <v>963</v>
      </c>
      <c r="U195" s="20" t="s">
        <v>607</v>
      </c>
      <c r="V195" s="20">
        <v>9571607456</v>
      </c>
      <c r="W195" s="20" t="s">
        <v>964</v>
      </c>
      <c r="X195" s="20">
        <v>35000</v>
      </c>
      <c r="Y195" s="20" t="s">
        <v>55</v>
      </c>
      <c r="Z195" s="20" t="s">
        <v>55</v>
      </c>
      <c r="AA195" s="20" t="s">
        <v>65</v>
      </c>
      <c r="AB195" s="20">
        <v>13</v>
      </c>
      <c r="AC195" s="20" t="s">
        <v>57</v>
      </c>
      <c r="AD195" s="20">
        <v>3</v>
      </c>
    </row>
    <row r="196" spans="1:30" ht="30">
      <c r="A196" s="20">
        <v>8</v>
      </c>
      <c r="B196" s="20" t="s">
        <v>1653</v>
      </c>
      <c r="C196" s="20">
        <v>418</v>
      </c>
      <c r="D196" s="21">
        <v>42500</v>
      </c>
      <c r="E196" s="20" t="s">
        <v>438</v>
      </c>
      <c r="F196" s="20"/>
      <c r="G196" s="20" t="s">
        <v>965</v>
      </c>
      <c r="H196" s="20" t="s">
        <v>966</v>
      </c>
      <c r="I196" s="20" t="s">
        <v>49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50</v>
      </c>
      <c r="P196" s="20" t="s">
        <v>51</v>
      </c>
      <c r="Q196" s="20"/>
      <c r="R196" s="20" t="s">
        <v>52</v>
      </c>
      <c r="S196" s="20">
        <v>8200204302</v>
      </c>
      <c r="T196" s="20" t="s">
        <v>967</v>
      </c>
      <c r="U196" s="20"/>
      <c r="V196" s="20">
        <v>8290706369</v>
      </c>
      <c r="W196" s="20" t="s">
        <v>968</v>
      </c>
      <c r="X196" s="20">
        <v>36000</v>
      </c>
      <c r="Y196" s="20" t="s">
        <v>55</v>
      </c>
      <c r="Z196" s="20" t="s">
        <v>55</v>
      </c>
      <c r="AA196" s="20" t="s">
        <v>56</v>
      </c>
      <c r="AB196" s="20">
        <v>12</v>
      </c>
      <c r="AC196" s="20" t="s">
        <v>57</v>
      </c>
      <c r="AD196" s="20">
        <v>0</v>
      </c>
    </row>
    <row r="197" spans="1:30" ht="30">
      <c r="A197" s="20">
        <v>8</v>
      </c>
      <c r="B197" s="20" t="s">
        <v>1653</v>
      </c>
      <c r="C197" s="20">
        <v>954</v>
      </c>
      <c r="D197" s="21">
        <v>44399</v>
      </c>
      <c r="E197" s="20" t="s">
        <v>969</v>
      </c>
      <c r="F197" s="20"/>
      <c r="G197" s="20" t="s">
        <v>594</v>
      </c>
      <c r="H197" s="20" t="s">
        <v>595</v>
      </c>
      <c r="I197" s="20" t="s">
        <v>49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50</v>
      </c>
      <c r="P197" s="20" t="s">
        <v>62</v>
      </c>
      <c r="Q197" s="20"/>
      <c r="R197" s="20" t="s">
        <v>52</v>
      </c>
      <c r="S197" s="20">
        <v>8200204302</v>
      </c>
      <c r="T197" s="20" t="s">
        <v>935</v>
      </c>
      <c r="U197" s="20"/>
      <c r="V197" s="20">
        <v>9660177725</v>
      </c>
      <c r="W197" s="20" t="s">
        <v>970</v>
      </c>
      <c r="X197" s="20">
        <v>80000</v>
      </c>
      <c r="Y197" s="20" t="s">
        <v>55</v>
      </c>
      <c r="Z197" s="20" t="s">
        <v>55</v>
      </c>
      <c r="AA197" s="20" t="s">
        <v>65</v>
      </c>
      <c r="AB197" s="20">
        <v>12</v>
      </c>
      <c r="AC197" s="20" t="s">
        <v>57</v>
      </c>
      <c r="AD197" s="20">
        <v>3</v>
      </c>
    </row>
    <row r="198" spans="1:30" ht="30">
      <c r="A198" s="20">
        <v>8</v>
      </c>
      <c r="B198" s="20" t="s">
        <v>1653</v>
      </c>
      <c r="C198" s="20">
        <v>409</v>
      </c>
      <c r="D198" s="21">
        <v>42215</v>
      </c>
      <c r="E198" s="20" t="s">
        <v>971</v>
      </c>
      <c r="F198" s="20"/>
      <c r="G198" s="20" t="s">
        <v>972</v>
      </c>
      <c r="H198" s="20" t="s">
        <v>973</v>
      </c>
      <c r="I198" s="20" t="s">
        <v>61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88</v>
      </c>
      <c r="P198" s="20" t="s">
        <v>62</v>
      </c>
      <c r="Q198" s="20"/>
      <c r="R198" s="20" t="s">
        <v>52</v>
      </c>
      <c r="S198" s="20">
        <v>8200204302</v>
      </c>
      <c r="T198" s="20" t="s">
        <v>974</v>
      </c>
      <c r="U198" s="20"/>
      <c r="V198" s="20">
        <v>9001557646</v>
      </c>
      <c r="W198" s="20" t="s">
        <v>859</v>
      </c>
      <c r="X198" s="20">
        <v>36000</v>
      </c>
      <c r="Y198" s="20" t="s">
        <v>55</v>
      </c>
      <c r="Z198" s="20" t="s">
        <v>55</v>
      </c>
      <c r="AA198" s="20" t="s">
        <v>65</v>
      </c>
      <c r="AB198" s="20">
        <v>13</v>
      </c>
      <c r="AC198" s="20" t="s">
        <v>57</v>
      </c>
      <c r="AD198" s="20">
        <v>2</v>
      </c>
    </row>
    <row r="199" spans="1:30" ht="30">
      <c r="A199" s="20">
        <v>8</v>
      </c>
      <c r="B199" s="20" t="s">
        <v>1653</v>
      </c>
      <c r="C199" s="20">
        <v>953</v>
      </c>
      <c r="D199" s="21">
        <v>44399</v>
      </c>
      <c r="E199" s="20" t="s">
        <v>975</v>
      </c>
      <c r="F199" s="20"/>
      <c r="G199" s="20" t="s">
        <v>140</v>
      </c>
      <c r="H199" s="20" t="s">
        <v>107</v>
      </c>
      <c r="I199" s="20" t="s">
        <v>61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50</v>
      </c>
      <c r="P199" s="20" t="s">
        <v>62</v>
      </c>
      <c r="Q199" s="20"/>
      <c r="R199" s="20" t="s">
        <v>52</v>
      </c>
      <c r="S199" s="20">
        <v>8200204302</v>
      </c>
      <c r="T199" s="20" t="s">
        <v>976</v>
      </c>
      <c r="U199" s="20"/>
      <c r="V199" s="20">
        <v>9414525222</v>
      </c>
      <c r="W199" s="20" t="s">
        <v>977</v>
      </c>
      <c r="X199" s="20">
        <v>60000</v>
      </c>
      <c r="Y199" s="20" t="s">
        <v>55</v>
      </c>
      <c r="Z199" s="20" t="s">
        <v>55</v>
      </c>
      <c r="AA199" s="20" t="s">
        <v>65</v>
      </c>
      <c r="AB199" s="20">
        <v>13</v>
      </c>
      <c r="AC199" s="20" t="s">
        <v>57</v>
      </c>
      <c r="AD199" s="20">
        <v>3</v>
      </c>
    </row>
    <row r="200" spans="1:30" ht="30">
      <c r="A200" s="20">
        <v>8</v>
      </c>
      <c r="B200" s="20" t="s">
        <v>1653</v>
      </c>
      <c r="C200" s="20">
        <v>537</v>
      </c>
      <c r="D200" s="21">
        <v>42955</v>
      </c>
      <c r="E200" s="20" t="s">
        <v>978</v>
      </c>
      <c r="F200" s="20"/>
      <c r="G200" s="20" t="s">
        <v>841</v>
      </c>
      <c r="H200" s="20" t="s">
        <v>547</v>
      </c>
      <c r="I200" s="20" t="s">
        <v>49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50</v>
      </c>
      <c r="P200" s="20" t="s">
        <v>51</v>
      </c>
      <c r="Q200" s="20"/>
      <c r="R200" s="20" t="s">
        <v>52</v>
      </c>
      <c r="S200" s="20">
        <v>8200204302</v>
      </c>
      <c r="T200" s="20" t="s">
        <v>979</v>
      </c>
      <c r="U200" s="20"/>
      <c r="V200" s="20">
        <v>8890608559</v>
      </c>
      <c r="W200" s="20" t="s">
        <v>980</v>
      </c>
      <c r="X200" s="20">
        <v>65000</v>
      </c>
      <c r="Y200" s="20" t="s">
        <v>55</v>
      </c>
      <c r="Z200" s="20" t="s">
        <v>55</v>
      </c>
      <c r="AA200" s="20" t="s">
        <v>56</v>
      </c>
      <c r="AB200" s="20">
        <v>12</v>
      </c>
      <c r="AC200" s="20" t="s">
        <v>57</v>
      </c>
      <c r="AD200" s="20">
        <v>0</v>
      </c>
    </row>
    <row r="201" spans="1:30" ht="30">
      <c r="A201" s="20">
        <v>8</v>
      </c>
      <c r="B201" s="20" t="s">
        <v>1653</v>
      </c>
      <c r="C201" s="20">
        <v>417</v>
      </c>
      <c r="D201" s="21">
        <v>42500</v>
      </c>
      <c r="E201" s="20" t="s">
        <v>981</v>
      </c>
      <c r="F201" s="20"/>
      <c r="G201" s="20" t="s">
        <v>626</v>
      </c>
      <c r="H201" s="20" t="s">
        <v>627</v>
      </c>
      <c r="I201" s="20" t="s">
        <v>61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50</v>
      </c>
      <c r="P201" s="20" t="s">
        <v>51</v>
      </c>
      <c r="Q201" s="20"/>
      <c r="R201" s="20" t="s">
        <v>52</v>
      </c>
      <c r="S201" s="20">
        <v>8200204302</v>
      </c>
      <c r="T201" s="20" t="s">
        <v>982</v>
      </c>
      <c r="U201" s="20"/>
      <c r="V201" s="20">
        <v>8290706369</v>
      </c>
      <c r="W201" s="20" t="s">
        <v>968</v>
      </c>
      <c r="X201" s="20">
        <v>32000</v>
      </c>
      <c r="Y201" s="20" t="s">
        <v>55</v>
      </c>
      <c r="Z201" s="20" t="s">
        <v>55</v>
      </c>
      <c r="AA201" s="20" t="s">
        <v>56</v>
      </c>
      <c r="AB201" s="20">
        <v>13</v>
      </c>
      <c r="AC201" s="20" t="s">
        <v>57</v>
      </c>
      <c r="AD201" s="20">
        <v>0</v>
      </c>
    </row>
    <row r="202" spans="1:30" ht="30">
      <c r="A202" s="20">
        <v>8</v>
      </c>
      <c r="B202" s="20" t="s">
        <v>1653</v>
      </c>
      <c r="C202" s="20">
        <v>827</v>
      </c>
      <c r="D202" s="21">
        <v>44061</v>
      </c>
      <c r="E202" s="20" t="s">
        <v>983</v>
      </c>
      <c r="F202" s="20"/>
      <c r="G202" s="20" t="s">
        <v>984</v>
      </c>
      <c r="H202" s="20" t="s">
        <v>985</v>
      </c>
      <c r="I202" s="20" t="s">
        <v>49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157</v>
      </c>
      <c r="P202" s="20" t="s">
        <v>62</v>
      </c>
      <c r="Q202" s="20"/>
      <c r="R202" s="20" t="s">
        <v>52</v>
      </c>
      <c r="S202" s="20">
        <v>8200204302</v>
      </c>
      <c r="T202" s="20" t="s">
        <v>986</v>
      </c>
      <c r="U202" s="20"/>
      <c r="V202" s="20">
        <v>9929216038</v>
      </c>
      <c r="W202" s="20" t="s">
        <v>987</v>
      </c>
      <c r="X202" s="20">
        <v>36000</v>
      </c>
      <c r="Y202" s="20" t="s">
        <v>55</v>
      </c>
      <c r="Z202" s="20" t="s">
        <v>55</v>
      </c>
      <c r="AA202" s="20" t="s">
        <v>65</v>
      </c>
      <c r="AB202" s="20">
        <v>12</v>
      </c>
      <c r="AC202" s="20" t="s">
        <v>57</v>
      </c>
      <c r="AD202" s="20">
        <v>1</v>
      </c>
    </row>
    <row r="203" spans="1:30" ht="30">
      <c r="A203" s="20">
        <v>8</v>
      </c>
      <c r="B203" s="20" t="s">
        <v>1653</v>
      </c>
      <c r="C203" s="20">
        <v>449</v>
      </c>
      <c r="D203" s="21">
        <v>42563</v>
      </c>
      <c r="E203" s="20" t="s">
        <v>988</v>
      </c>
      <c r="F203" s="20"/>
      <c r="G203" s="20" t="s">
        <v>989</v>
      </c>
      <c r="H203" s="20" t="s">
        <v>990</v>
      </c>
      <c r="I203" s="20" t="s">
        <v>61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50</v>
      </c>
      <c r="P203" s="20" t="s">
        <v>51</v>
      </c>
      <c r="Q203" s="20"/>
      <c r="R203" s="20" t="s">
        <v>52</v>
      </c>
      <c r="S203" s="20">
        <v>8200204302</v>
      </c>
      <c r="T203" s="20" t="s">
        <v>991</v>
      </c>
      <c r="U203" s="20" t="s">
        <v>992</v>
      </c>
      <c r="V203" s="20">
        <v>8107489832</v>
      </c>
      <c r="W203" s="20" t="s">
        <v>993</v>
      </c>
      <c r="X203" s="20">
        <v>34000</v>
      </c>
      <c r="Y203" s="20" t="s">
        <v>55</v>
      </c>
      <c r="Z203" s="20" t="s">
        <v>55</v>
      </c>
      <c r="AA203" s="20" t="s">
        <v>56</v>
      </c>
      <c r="AB203" s="20">
        <v>12</v>
      </c>
      <c r="AC203" s="20" t="s">
        <v>57</v>
      </c>
      <c r="AD203" s="20">
        <v>0</v>
      </c>
    </row>
    <row r="204" spans="1:30" ht="30">
      <c r="A204" s="20">
        <v>8</v>
      </c>
      <c r="B204" s="20" t="s">
        <v>1653</v>
      </c>
      <c r="C204" s="20">
        <v>828</v>
      </c>
      <c r="D204" s="21">
        <v>44061</v>
      </c>
      <c r="E204" s="20" t="s">
        <v>994</v>
      </c>
      <c r="F204" s="20"/>
      <c r="G204" s="20" t="s">
        <v>995</v>
      </c>
      <c r="H204" s="20" t="s">
        <v>836</v>
      </c>
      <c r="I204" s="20" t="s">
        <v>49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763</v>
      </c>
      <c r="P204" s="20" t="s">
        <v>62</v>
      </c>
      <c r="Q204" s="20"/>
      <c r="R204" s="20" t="s">
        <v>52</v>
      </c>
      <c r="S204" s="20">
        <v>8200204302</v>
      </c>
      <c r="T204" s="20" t="s">
        <v>996</v>
      </c>
      <c r="U204" s="20"/>
      <c r="V204" s="20">
        <v>9928646118</v>
      </c>
      <c r="W204" s="20" t="s">
        <v>997</v>
      </c>
      <c r="X204" s="20">
        <v>396000</v>
      </c>
      <c r="Y204" s="20" t="s">
        <v>55</v>
      </c>
      <c r="Z204" s="20" t="s">
        <v>55</v>
      </c>
      <c r="AA204" s="20" t="s">
        <v>65</v>
      </c>
      <c r="AB204" s="20">
        <v>12</v>
      </c>
      <c r="AC204" s="20" t="s">
        <v>57</v>
      </c>
      <c r="AD204" s="20">
        <v>1</v>
      </c>
    </row>
    <row r="205" spans="1:30" ht="30">
      <c r="A205" s="20">
        <v>8</v>
      </c>
      <c r="B205" s="20" t="s">
        <v>1653</v>
      </c>
      <c r="C205" s="20">
        <v>820</v>
      </c>
      <c r="D205" s="21">
        <v>44061</v>
      </c>
      <c r="E205" s="20" t="s">
        <v>998</v>
      </c>
      <c r="F205" s="20"/>
      <c r="G205" s="20" t="s">
        <v>491</v>
      </c>
      <c r="H205" s="20" t="s">
        <v>547</v>
      </c>
      <c r="I205" s="20" t="s">
        <v>49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50</v>
      </c>
      <c r="P205" s="20" t="s">
        <v>62</v>
      </c>
      <c r="Q205" s="20"/>
      <c r="R205" s="20" t="s">
        <v>52</v>
      </c>
      <c r="S205" s="20">
        <v>8200204302</v>
      </c>
      <c r="T205" s="20" t="s">
        <v>999</v>
      </c>
      <c r="U205" s="20"/>
      <c r="V205" s="20">
        <v>9887567575</v>
      </c>
      <c r="W205" s="20" t="s">
        <v>1000</v>
      </c>
      <c r="X205" s="20">
        <v>40000</v>
      </c>
      <c r="Y205" s="20" t="s">
        <v>55</v>
      </c>
      <c r="Z205" s="20" t="s">
        <v>55</v>
      </c>
      <c r="AA205" s="20" t="s">
        <v>65</v>
      </c>
      <c r="AB205" s="20">
        <v>10</v>
      </c>
      <c r="AC205" s="20" t="s">
        <v>57</v>
      </c>
      <c r="AD205" s="20">
        <v>1</v>
      </c>
    </row>
    <row r="206" spans="1:30" ht="30">
      <c r="A206" s="20">
        <v>8</v>
      </c>
      <c r="B206" s="20" t="s">
        <v>1653</v>
      </c>
      <c r="C206" s="20">
        <v>410</v>
      </c>
      <c r="D206" s="21">
        <v>42215</v>
      </c>
      <c r="E206" s="20" t="s">
        <v>1001</v>
      </c>
      <c r="F206" s="20"/>
      <c r="G206" s="20" t="s">
        <v>972</v>
      </c>
      <c r="H206" s="20" t="s">
        <v>973</v>
      </c>
      <c r="I206" s="20" t="s">
        <v>61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88</v>
      </c>
      <c r="P206" s="20" t="s">
        <v>62</v>
      </c>
      <c r="Q206" s="20"/>
      <c r="R206" s="20" t="s">
        <v>52</v>
      </c>
      <c r="S206" s="20">
        <v>8200204302</v>
      </c>
      <c r="T206" s="20" t="s">
        <v>1002</v>
      </c>
      <c r="U206" s="20"/>
      <c r="V206" s="20">
        <v>9001557646</v>
      </c>
      <c r="W206" s="20" t="s">
        <v>859</v>
      </c>
      <c r="X206" s="20">
        <v>36000</v>
      </c>
      <c r="Y206" s="20" t="s">
        <v>55</v>
      </c>
      <c r="Z206" s="20" t="s">
        <v>55</v>
      </c>
      <c r="AA206" s="20" t="s">
        <v>65</v>
      </c>
      <c r="AB206" s="20">
        <v>14</v>
      </c>
      <c r="AC206" s="20" t="s">
        <v>57</v>
      </c>
      <c r="AD206" s="20">
        <v>2</v>
      </c>
    </row>
    <row r="207" spans="1:30" ht="30">
      <c r="A207" s="20">
        <v>8</v>
      </c>
      <c r="B207" s="20" t="s">
        <v>1653</v>
      </c>
      <c r="C207" s="20">
        <v>818</v>
      </c>
      <c r="D207" s="21">
        <v>44061</v>
      </c>
      <c r="E207" s="20" t="s">
        <v>1003</v>
      </c>
      <c r="F207" s="20"/>
      <c r="G207" s="20" t="s">
        <v>589</v>
      </c>
      <c r="H207" s="20" t="s">
        <v>590</v>
      </c>
      <c r="I207" s="20" t="s">
        <v>49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151</v>
      </c>
      <c r="P207" s="20" t="s">
        <v>62</v>
      </c>
      <c r="Q207" s="20"/>
      <c r="R207" s="20" t="s">
        <v>52</v>
      </c>
      <c r="S207" s="20">
        <v>8200204302</v>
      </c>
      <c r="T207" s="20" t="s">
        <v>1004</v>
      </c>
      <c r="U207" s="20"/>
      <c r="V207" s="20">
        <v>8619181120</v>
      </c>
      <c r="W207" s="20" t="s">
        <v>1005</v>
      </c>
      <c r="X207" s="20">
        <v>44000</v>
      </c>
      <c r="Y207" s="20" t="s">
        <v>55</v>
      </c>
      <c r="Z207" s="20" t="s">
        <v>55</v>
      </c>
      <c r="AA207" s="20" t="s">
        <v>65</v>
      </c>
      <c r="AB207" s="20">
        <v>12</v>
      </c>
      <c r="AC207" s="20" t="s">
        <v>57</v>
      </c>
      <c r="AD207" s="20">
        <v>4</v>
      </c>
    </row>
    <row r="208" spans="1:30" ht="30">
      <c r="A208" s="20">
        <v>8</v>
      </c>
      <c r="B208" s="20" t="s">
        <v>1653</v>
      </c>
      <c r="C208" s="20">
        <v>419</v>
      </c>
      <c r="D208" s="21">
        <v>42500</v>
      </c>
      <c r="E208" s="20" t="s">
        <v>1006</v>
      </c>
      <c r="F208" s="20"/>
      <c r="G208" s="20" t="s">
        <v>965</v>
      </c>
      <c r="H208" s="20" t="s">
        <v>966</v>
      </c>
      <c r="I208" s="20" t="s">
        <v>61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50</v>
      </c>
      <c r="P208" s="20" t="s">
        <v>51</v>
      </c>
      <c r="Q208" s="20"/>
      <c r="R208" s="20" t="s">
        <v>52</v>
      </c>
      <c r="S208" s="20">
        <v>8200204302</v>
      </c>
      <c r="T208" s="20" t="s">
        <v>1007</v>
      </c>
      <c r="U208" s="20"/>
      <c r="V208" s="20">
        <v>8290706369</v>
      </c>
      <c r="W208" s="20" t="s">
        <v>968</v>
      </c>
      <c r="X208" s="20">
        <v>36000</v>
      </c>
      <c r="Y208" s="20" t="s">
        <v>55</v>
      </c>
      <c r="Z208" s="20" t="s">
        <v>55</v>
      </c>
      <c r="AA208" s="20" t="s">
        <v>56</v>
      </c>
      <c r="AB208" s="20">
        <v>13</v>
      </c>
      <c r="AC208" s="20" t="s">
        <v>57</v>
      </c>
      <c r="AD208" s="20">
        <v>0</v>
      </c>
    </row>
    <row r="209" spans="1:30" ht="30">
      <c r="A209" s="20">
        <v>8</v>
      </c>
      <c r="B209" s="20" t="s">
        <v>1654</v>
      </c>
      <c r="C209" s="20">
        <v>819</v>
      </c>
      <c r="D209" s="21">
        <v>44061</v>
      </c>
      <c r="E209" s="20" t="s">
        <v>1008</v>
      </c>
      <c r="F209" s="20"/>
      <c r="G209" s="20" t="s">
        <v>1009</v>
      </c>
      <c r="H209" s="20" t="s">
        <v>1010</v>
      </c>
      <c r="I209" s="20" t="s">
        <v>61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88</v>
      </c>
      <c r="P209" s="20" t="s">
        <v>62</v>
      </c>
      <c r="Q209" s="20"/>
      <c r="R209" s="20" t="s">
        <v>52</v>
      </c>
      <c r="S209" s="20">
        <v>8200204302</v>
      </c>
      <c r="T209" s="20" t="s">
        <v>1011</v>
      </c>
      <c r="U209" s="20"/>
      <c r="V209" s="20">
        <v>8005502706</v>
      </c>
      <c r="W209" s="20" t="s">
        <v>1012</v>
      </c>
      <c r="X209" s="20">
        <v>60000</v>
      </c>
      <c r="Y209" s="20" t="s">
        <v>55</v>
      </c>
      <c r="Z209" s="20" t="s">
        <v>55</v>
      </c>
      <c r="AA209" s="20" t="s">
        <v>65</v>
      </c>
      <c r="AB209" s="20">
        <v>11</v>
      </c>
      <c r="AC209" s="20" t="s">
        <v>57</v>
      </c>
      <c r="AD209" s="20">
        <v>1</v>
      </c>
    </row>
    <row r="210" spans="1:30" ht="30">
      <c r="A210" s="20">
        <v>8</v>
      </c>
      <c r="B210" s="20" t="s">
        <v>1654</v>
      </c>
      <c r="C210" s="20">
        <v>435</v>
      </c>
      <c r="D210" s="21">
        <v>42557</v>
      </c>
      <c r="E210" s="20" t="s">
        <v>1013</v>
      </c>
      <c r="F210" s="20"/>
      <c r="G210" s="20" t="s">
        <v>830</v>
      </c>
      <c r="H210" s="20" t="s">
        <v>831</v>
      </c>
      <c r="I210" s="20" t="s">
        <v>61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50</v>
      </c>
      <c r="P210" s="20" t="s">
        <v>62</v>
      </c>
      <c r="Q210" s="20"/>
      <c r="R210" s="20" t="s">
        <v>52</v>
      </c>
      <c r="S210" s="20">
        <v>8200204302</v>
      </c>
      <c r="T210" s="20" t="s">
        <v>1014</v>
      </c>
      <c r="U210" s="20"/>
      <c r="V210" s="20">
        <v>9799382577</v>
      </c>
      <c r="W210" s="20" t="s">
        <v>1015</v>
      </c>
      <c r="X210" s="20">
        <v>36000</v>
      </c>
      <c r="Y210" s="20" t="s">
        <v>55</v>
      </c>
      <c r="Z210" s="20" t="s">
        <v>55</v>
      </c>
      <c r="AA210" s="20" t="s">
        <v>65</v>
      </c>
      <c r="AB210" s="20">
        <v>12</v>
      </c>
      <c r="AC210" s="20" t="s">
        <v>57</v>
      </c>
      <c r="AD210" s="20">
        <v>0</v>
      </c>
    </row>
    <row r="211" spans="1:30" ht="30">
      <c r="A211" s="20">
        <v>8</v>
      </c>
      <c r="B211" s="20" t="s">
        <v>1654</v>
      </c>
      <c r="C211" s="20">
        <v>816</v>
      </c>
      <c r="D211" s="21">
        <v>44061</v>
      </c>
      <c r="E211" s="20" t="s">
        <v>1016</v>
      </c>
      <c r="F211" s="20"/>
      <c r="G211" s="20" t="s">
        <v>1017</v>
      </c>
      <c r="H211" s="20" t="s">
        <v>1018</v>
      </c>
      <c r="I211" s="20" t="s">
        <v>61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157</v>
      </c>
      <c r="P211" s="20" t="s">
        <v>62</v>
      </c>
      <c r="Q211" s="20"/>
      <c r="R211" s="20" t="s">
        <v>52</v>
      </c>
      <c r="S211" s="20">
        <v>8200204302</v>
      </c>
      <c r="T211" s="20" t="s">
        <v>1019</v>
      </c>
      <c r="U211" s="20" t="s">
        <v>1020</v>
      </c>
      <c r="V211" s="20">
        <v>6377701105</v>
      </c>
      <c r="W211" s="20" t="s">
        <v>1021</v>
      </c>
      <c r="X211" s="20">
        <v>18000</v>
      </c>
      <c r="Y211" s="20" t="s">
        <v>55</v>
      </c>
      <c r="Z211" s="20" t="s">
        <v>55</v>
      </c>
      <c r="AA211" s="20" t="s">
        <v>65</v>
      </c>
      <c r="AB211" s="20">
        <v>13</v>
      </c>
      <c r="AC211" s="20" t="s">
        <v>57</v>
      </c>
      <c r="AD211" s="20">
        <v>1</v>
      </c>
    </row>
    <row r="212" spans="1:30" ht="30">
      <c r="A212" s="20">
        <v>8</v>
      </c>
      <c r="B212" s="20" t="s">
        <v>1654</v>
      </c>
      <c r="C212" s="20">
        <v>826</v>
      </c>
      <c r="D212" s="21">
        <v>44061</v>
      </c>
      <c r="E212" s="20" t="s">
        <v>1022</v>
      </c>
      <c r="F212" s="20"/>
      <c r="G212" s="20" t="s">
        <v>1023</v>
      </c>
      <c r="H212" s="20" t="s">
        <v>1024</v>
      </c>
      <c r="I212" s="20" t="s">
        <v>61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88</v>
      </c>
      <c r="P212" s="20" t="s">
        <v>62</v>
      </c>
      <c r="Q212" s="20"/>
      <c r="R212" s="20" t="s">
        <v>52</v>
      </c>
      <c r="S212" s="20">
        <v>8200204302</v>
      </c>
      <c r="T212" s="20" t="s">
        <v>1025</v>
      </c>
      <c r="U212" s="20"/>
      <c r="V212" s="20">
        <v>9166610138</v>
      </c>
      <c r="W212" s="20" t="s">
        <v>1026</v>
      </c>
      <c r="X212" s="20">
        <v>60000</v>
      </c>
      <c r="Y212" s="20" t="s">
        <v>55</v>
      </c>
      <c r="Z212" s="20" t="s">
        <v>55</v>
      </c>
      <c r="AA212" s="20" t="s">
        <v>65</v>
      </c>
      <c r="AB212" s="20">
        <v>12</v>
      </c>
      <c r="AC212" s="20" t="s">
        <v>57</v>
      </c>
      <c r="AD212" s="20">
        <v>1</v>
      </c>
    </row>
    <row r="213" spans="1:30" ht="30">
      <c r="A213" s="20">
        <v>8</v>
      </c>
      <c r="B213" s="20" t="s">
        <v>1654</v>
      </c>
      <c r="C213" s="20">
        <v>555</v>
      </c>
      <c r="D213" s="21">
        <v>43286</v>
      </c>
      <c r="E213" s="20" t="s">
        <v>1027</v>
      </c>
      <c r="F213" s="20"/>
      <c r="G213" s="20" t="s">
        <v>1028</v>
      </c>
      <c r="H213" s="20" t="s">
        <v>1029</v>
      </c>
      <c r="I213" s="20" t="s">
        <v>49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157</v>
      </c>
      <c r="P213" s="20" t="s">
        <v>62</v>
      </c>
      <c r="Q213" s="20"/>
      <c r="R213" s="20" t="s">
        <v>52</v>
      </c>
      <c r="S213" s="20">
        <v>8200204302</v>
      </c>
      <c r="T213" s="20" t="s">
        <v>1030</v>
      </c>
      <c r="U213" s="20" t="s">
        <v>1031</v>
      </c>
      <c r="V213" s="20">
        <v>9660470342</v>
      </c>
      <c r="W213" s="20" t="s">
        <v>1032</v>
      </c>
      <c r="X213" s="20">
        <v>36000</v>
      </c>
      <c r="Y213" s="20" t="s">
        <v>55</v>
      </c>
      <c r="Z213" s="20" t="s">
        <v>55</v>
      </c>
      <c r="AA213" s="20" t="s">
        <v>65</v>
      </c>
      <c r="AB213" s="20">
        <v>13</v>
      </c>
      <c r="AC213" s="20" t="s">
        <v>57</v>
      </c>
      <c r="AD213" s="20">
        <v>1</v>
      </c>
    </row>
    <row r="214" spans="1:30" ht="30">
      <c r="A214" s="20">
        <v>8</v>
      </c>
      <c r="B214" s="20" t="s">
        <v>1654</v>
      </c>
      <c r="C214" s="20">
        <v>326</v>
      </c>
      <c r="D214" s="21">
        <v>42136</v>
      </c>
      <c r="E214" s="20" t="s">
        <v>1033</v>
      </c>
      <c r="F214" s="20"/>
      <c r="G214" s="20" t="s">
        <v>1034</v>
      </c>
      <c r="H214" s="20" t="s">
        <v>1035</v>
      </c>
      <c r="I214" s="20" t="s">
        <v>61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50</v>
      </c>
      <c r="P214" s="20" t="s">
        <v>51</v>
      </c>
      <c r="Q214" s="20"/>
      <c r="R214" s="20" t="s">
        <v>52</v>
      </c>
      <c r="S214" s="20">
        <v>8200204302</v>
      </c>
      <c r="T214" s="20" t="s">
        <v>1036</v>
      </c>
      <c r="U214" s="20" t="s">
        <v>1037</v>
      </c>
      <c r="V214" s="20">
        <v>9680112865</v>
      </c>
      <c r="W214" s="20" t="s">
        <v>993</v>
      </c>
      <c r="X214" s="20">
        <v>37000</v>
      </c>
      <c r="Y214" s="20" t="s">
        <v>55</v>
      </c>
      <c r="Z214" s="20" t="s">
        <v>55</v>
      </c>
      <c r="AA214" s="20" t="s">
        <v>56</v>
      </c>
      <c r="AB214" s="20">
        <v>12</v>
      </c>
      <c r="AC214" s="20" t="s">
        <v>57</v>
      </c>
      <c r="AD214" s="20">
        <v>0</v>
      </c>
    </row>
    <row r="215" spans="1:30" ht="30">
      <c r="A215" s="20">
        <v>8</v>
      </c>
      <c r="B215" s="20" t="s">
        <v>1654</v>
      </c>
      <c r="C215" s="20">
        <v>640</v>
      </c>
      <c r="D215" s="21">
        <v>43661</v>
      </c>
      <c r="E215" s="20" t="s">
        <v>1038</v>
      </c>
      <c r="F215" s="20"/>
      <c r="G215" s="20" t="s">
        <v>574</v>
      </c>
      <c r="H215" s="20" t="s">
        <v>1039</v>
      </c>
      <c r="I215" s="20" t="s">
        <v>61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50</v>
      </c>
      <c r="P215" s="20" t="s">
        <v>51</v>
      </c>
      <c r="Q215" s="20"/>
      <c r="R215" s="20" t="s">
        <v>52</v>
      </c>
      <c r="S215" s="20">
        <v>8200204302</v>
      </c>
      <c r="T215" s="20" t="s">
        <v>1040</v>
      </c>
      <c r="U215" s="20" t="s">
        <v>1041</v>
      </c>
      <c r="V215" s="20">
        <v>7357129486</v>
      </c>
      <c r="W215" s="20" t="s">
        <v>577</v>
      </c>
      <c r="X215" s="20">
        <v>36000</v>
      </c>
      <c r="Y215" s="20" t="s">
        <v>55</v>
      </c>
      <c r="Z215" s="20" t="s">
        <v>55</v>
      </c>
      <c r="AA215" s="20" t="s">
        <v>56</v>
      </c>
      <c r="AB215" s="20">
        <v>14</v>
      </c>
      <c r="AC215" s="20" t="s">
        <v>57</v>
      </c>
      <c r="AD215" s="20">
        <v>2</v>
      </c>
    </row>
    <row r="216" spans="1:30" ht="30">
      <c r="A216" s="20">
        <v>8</v>
      </c>
      <c r="B216" s="20" t="s">
        <v>1654</v>
      </c>
      <c r="C216" s="20">
        <v>324</v>
      </c>
      <c r="D216" s="21">
        <v>42136</v>
      </c>
      <c r="E216" s="20" t="s">
        <v>1042</v>
      </c>
      <c r="F216" s="20"/>
      <c r="G216" s="20" t="s">
        <v>830</v>
      </c>
      <c r="H216" s="20" t="s">
        <v>1043</v>
      </c>
      <c r="I216" s="20" t="s">
        <v>49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50</v>
      </c>
      <c r="P216" s="20" t="s">
        <v>62</v>
      </c>
      <c r="Q216" s="20"/>
      <c r="R216" s="20" t="s">
        <v>52</v>
      </c>
      <c r="S216" s="20">
        <v>8200204302</v>
      </c>
      <c r="T216" s="20" t="s">
        <v>1044</v>
      </c>
      <c r="U216" s="20" t="s">
        <v>1045</v>
      </c>
      <c r="V216" s="20">
        <v>9784723621</v>
      </c>
      <c r="W216" s="20" t="s">
        <v>1046</v>
      </c>
      <c r="X216" s="20">
        <v>100000</v>
      </c>
      <c r="Y216" s="20" t="s">
        <v>55</v>
      </c>
      <c r="Z216" s="20" t="s">
        <v>55</v>
      </c>
      <c r="AA216" s="20" t="s">
        <v>65</v>
      </c>
      <c r="AB216" s="20">
        <v>11</v>
      </c>
      <c r="AC216" s="20" t="s">
        <v>57</v>
      </c>
      <c r="AD216" s="20">
        <v>1</v>
      </c>
    </row>
    <row r="217" spans="1:30" ht="30">
      <c r="A217" s="20">
        <v>8</v>
      </c>
      <c r="B217" s="20" t="s">
        <v>1654</v>
      </c>
      <c r="C217" s="20">
        <v>321</v>
      </c>
      <c r="D217" s="21">
        <v>42135</v>
      </c>
      <c r="E217" s="20" t="s">
        <v>1047</v>
      </c>
      <c r="F217" s="20"/>
      <c r="G217" s="20" t="s">
        <v>830</v>
      </c>
      <c r="H217" s="20" t="s">
        <v>1043</v>
      </c>
      <c r="I217" s="20" t="s">
        <v>49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50</v>
      </c>
      <c r="P217" s="20" t="s">
        <v>62</v>
      </c>
      <c r="Q217" s="20"/>
      <c r="R217" s="20" t="s">
        <v>52</v>
      </c>
      <c r="S217" s="20">
        <v>8200204302</v>
      </c>
      <c r="T217" s="20" t="s">
        <v>1048</v>
      </c>
      <c r="U217" s="20"/>
      <c r="V217" s="20">
        <v>9784723621</v>
      </c>
      <c r="W217" s="20" t="s">
        <v>1046</v>
      </c>
      <c r="X217" s="20">
        <v>100000</v>
      </c>
      <c r="Y217" s="20" t="s">
        <v>55</v>
      </c>
      <c r="Z217" s="20" t="s">
        <v>55</v>
      </c>
      <c r="AA217" s="20" t="s">
        <v>65</v>
      </c>
      <c r="AB217" s="20">
        <v>12</v>
      </c>
      <c r="AC217" s="20" t="s">
        <v>57</v>
      </c>
      <c r="AD217" s="20">
        <v>1</v>
      </c>
    </row>
    <row r="218" spans="1:30" ht="30">
      <c r="A218" s="20">
        <v>8</v>
      </c>
      <c r="B218" s="20" t="s">
        <v>1654</v>
      </c>
      <c r="C218" s="20">
        <v>892</v>
      </c>
      <c r="D218" s="21">
        <v>44081</v>
      </c>
      <c r="E218" s="20" t="s">
        <v>1049</v>
      </c>
      <c r="F218" s="20"/>
      <c r="G218" s="20" t="s">
        <v>1050</v>
      </c>
      <c r="H218" s="20" t="s">
        <v>1051</v>
      </c>
      <c r="I218" s="20" t="s">
        <v>61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151</v>
      </c>
      <c r="P218" s="20" t="s">
        <v>62</v>
      </c>
      <c r="Q218" s="20"/>
      <c r="R218" s="20" t="s">
        <v>52</v>
      </c>
      <c r="S218" s="20">
        <v>8200204302</v>
      </c>
      <c r="T218" s="20" t="s">
        <v>1052</v>
      </c>
      <c r="U218" s="20"/>
      <c r="V218" s="20">
        <v>8769774394</v>
      </c>
      <c r="W218" s="20" t="s">
        <v>1053</v>
      </c>
      <c r="X218" s="20">
        <v>60000</v>
      </c>
      <c r="Y218" s="20" t="s">
        <v>55</v>
      </c>
      <c r="Z218" s="20" t="s">
        <v>55</v>
      </c>
      <c r="AA218" s="20" t="s">
        <v>65</v>
      </c>
      <c r="AB218" s="20">
        <v>14</v>
      </c>
      <c r="AC218" s="20" t="s">
        <v>57</v>
      </c>
      <c r="AD218" s="20">
        <v>9</v>
      </c>
    </row>
    <row r="219" spans="1:30" ht="30">
      <c r="A219" s="20">
        <v>8</v>
      </c>
      <c r="B219" s="20" t="s">
        <v>1654</v>
      </c>
      <c r="C219" s="20">
        <v>853</v>
      </c>
      <c r="D219" s="21">
        <v>44061</v>
      </c>
      <c r="E219" s="20" t="s">
        <v>1054</v>
      </c>
      <c r="F219" s="20"/>
      <c r="G219" s="20" t="s">
        <v>1055</v>
      </c>
      <c r="H219" s="20" t="s">
        <v>1056</v>
      </c>
      <c r="I219" s="20" t="s">
        <v>49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88</v>
      </c>
      <c r="P219" s="20" t="s">
        <v>62</v>
      </c>
      <c r="Q219" s="20"/>
      <c r="R219" s="20" t="s">
        <v>52</v>
      </c>
      <c r="S219" s="20">
        <v>8200204302</v>
      </c>
      <c r="T219" s="20" t="s">
        <v>1057</v>
      </c>
      <c r="U219" s="20"/>
      <c r="V219" s="20">
        <v>9166610138</v>
      </c>
      <c r="W219" s="20" t="s">
        <v>1058</v>
      </c>
      <c r="X219" s="20">
        <v>60000</v>
      </c>
      <c r="Y219" s="20" t="s">
        <v>55</v>
      </c>
      <c r="Z219" s="20" t="s">
        <v>55</v>
      </c>
      <c r="AA219" s="20" t="s">
        <v>65</v>
      </c>
      <c r="AB219" s="20">
        <v>14</v>
      </c>
      <c r="AC219" s="20" t="s">
        <v>57</v>
      </c>
      <c r="AD219" s="20">
        <v>2</v>
      </c>
    </row>
    <row r="220" spans="1:30" ht="30">
      <c r="A220" s="20">
        <v>8</v>
      </c>
      <c r="B220" s="20" t="s">
        <v>1654</v>
      </c>
      <c r="C220" s="20">
        <v>851</v>
      </c>
      <c r="D220" s="21">
        <v>44061</v>
      </c>
      <c r="E220" s="20" t="s">
        <v>1059</v>
      </c>
      <c r="F220" s="20"/>
      <c r="G220" s="20" t="s">
        <v>1060</v>
      </c>
      <c r="H220" s="20" t="s">
        <v>1061</v>
      </c>
      <c r="I220" s="20" t="s">
        <v>49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50</v>
      </c>
      <c r="P220" s="20" t="s">
        <v>62</v>
      </c>
      <c r="Q220" s="20"/>
      <c r="R220" s="20" t="s">
        <v>52</v>
      </c>
      <c r="S220" s="20">
        <v>8200204302</v>
      </c>
      <c r="T220" s="20" t="s">
        <v>1062</v>
      </c>
      <c r="U220" s="20"/>
      <c r="V220" s="20">
        <v>9571779119</v>
      </c>
      <c r="W220" s="20" t="s">
        <v>1063</v>
      </c>
      <c r="X220" s="20">
        <v>108000</v>
      </c>
      <c r="Y220" s="20" t="s">
        <v>55</v>
      </c>
      <c r="Z220" s="20" t="s">
        <v>55</v>
      </c>
      <c r="AA220" s="20" t="s">
        <v>65</v>
      </c>
      <c r="AB220" s="20">
        <v>13</v>
      </c>
      <c r="AC220" s="20" t="s">
        <v>57</v>
      </c>
      <c r="AD220" s="20">
        <v>2</v>
      </c>
    </row>
    <row r="221" spans="1:30" ht="30">
      <c r="A221" s="20">
        <v>8</v>
      </c>
      <c r="B221" s="20" t="s">
        <v>1654</v>
      </c>
      <c r="C221" s="20">
        <v>850</v>
      </c>
      <c r="D221" s="21">
        <v>44061</v>
      </c>
      <c r="E221" s="20" t="s">
        <v>1064</v>
      </c>
      <c r="F221" s="20"/>
      <c r="G221" s="20" t="s">
        <v>1065</v>
      </c>
      <c r="H221" s="20" t="s">
        <v>1066</v>
      </c>
      <c r="I221" s="20" t="s">
        <v>61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50</v>
      </c>
      <c r="P221" s="20" t="s">
        <v>62</v>
      </c>
      <c r="Q221" s="20"/>
      <c r="R221" s="20" t="s">
        <v>52</v>
      </c>
      <c r="S221" s="20">
        <v>8200204302</v>
      </c>
      <c r="T221" s="20" t="s">
        <v>1067</v>
      </c>
      <c r="U221" s="20"/>
      <c r="V221" s="20">
        <v>9829754435</v>
      </c>
      <c r="W221" s="20" t="s">
        <v>1068</v>
      </c>
      <c r="X221" s="20">
        <v>60000</v>
      </c>
      <c r="Y221" s="20" t="s">
        <v>55</v>
      </c>
      <c r="Z221" s="20" t="s">
        <v>55</v>
      </c>
      <c r="AA221" s="20" t="s">
        <v>65</v>
      </c>
      <c r="AB221" s="20">
        <v>13</v>
      </c>
      <c r="AC221" s="20" t="s">
        <v>57</v>
      </c>
      <c r="AD221" s="20">
        <v>1</v>
      </c>
    </row>
    <row r="222" spans="1:30" ht="30">
      <c r="A222" s="20">
        <v>8</v>
      </c>
      <c r="B222" s="20" t="s">
        <v>1654</v>
      </c>
      <c r="C222" s="20">
        <v>322</v>
      </c>
      <c r="D222" s="21">
        <v>42135</v>
      </c>
      <c r="E222" s="20" t="s">
        <v>1069</v>
      </c>
      <c r="F222" s="20"/>
      <c r="G222" s="20" t="s">
        <v>1070</v>
      </c>
      <c r="H222" s="20" t="s">
        <v>1071</v>
      </c>
      <c r="I222" s="20" t="s">
        <v>61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50</v>
      </c>
      <c r="P222" s="20" t="s">
        <v>51</v>
      </c>
      <c r="Q222" s="20"/>
      <c r="R222" s="20" t="s">
        <v>52</v>
      </c>
      <c r="S222" s="20">
        <v>8200204302</v>
      </c>
      <c r="T222" s="20" t="s">
        <v>1072</v>
      </c>
      <c r="U222" s="20"/>
      <c r="V222" s="20">
        <v>9829800904</v>
      </c>
      <c r="W222" s="20" t="s">
        <v>1073</v>
      </c>
      <c r="X222" s="20">
        <v>36000</v>
      </c>
      <c r="Y222" s="20" t="s">
        <v>55</v>
      </c>
      <c r="Z222" s="20" t="s">
        <v>55</v>
      </c>
      <c r="AA222" s="20" t="s">
        <v>56</v>
      </c>
      <c r="AB222" s="20">
        <v>12</v>
      </c>
      <c r="AC222" s="20" t="s">
        <v>57</v>
      </c>
      <c r="AD222" s="20">
        <v>0</v>
      </c>
    </row>
    <row r="223" spans="1:30" ht="30">
      <c r="A223" s="20">
        <v>8</v>
      </c>
      <c r="B223" s="20" t="s">
        <v>1655</v>
      </c>
      <c r="C223" s="20">
        <v>513</v>
      </c>
      <c r="D223" s="21">
        <v>42924</v>
      </c>
      <c r="E223" s="20" t="s">
        <v>1074</v>
      </c>
      <c r="F223" s="20"/>
      <c r="G223" s="20" t="s">
        <v>1075</v>
      </c>
      <c r="H223" s="20" t="s">
        <v>852</v>
      </c>
      <c r="I223" s="20" t="s">
        <v>61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50</v>
      </c>
      <c r="P223" s="20" t="s">
        <v>62</v>
      </c>
      <c r="Q223" s="20"/>
      <c r="R223" s="20" t="s">
        <v>52</v>
      </c>
      <c r="S223" s="20">
        <v>8200204302</v>
      </c>
      <c r="T223" s="20" t="s">
        <v>1076</v>
      </c>
      <c r="U223" s="20"/>
      <c r="V223" s="20">
        <v>8769998731</v>
      </c>
      <c r="W223" s="20" t="s">
        <v>1077</v>
      </c>
      <c r="X223" s="20">
        <v>32000</v>
      </c>
      <c r="Y223" s="20" t="s">
        <v>55</v>
      </c>
      <c r="Z223" s="20" t="s">
        <v>295</v>
      </c>
      <c r="AA223" s="20" t="s">
        <v>65</v>
      </c>
      <c r="AB223" s="20">
        <v>18</v>
      </c>
      <c r="AC223" s="20" t="s">
        <v>57</v>
      </c>
      <c r="AD223" s="20">
        <v>0</v>
      </c>
    </row>
    <row r="224" spans="1:30" ht="30">
      <c r="A224" s="20">
        <v>8</v>
      </c>
      <c r="B224" s="20" t="s">
        <v>1655</v>
      </c>
      <c r="C224" s="20">
        <v>846</v>
      </c>
      <c r="D224" s="21">
        <v>44061</v>
      </c>
      <c r="E224" s="20" t="s">
        <v>1078</v>
      </c>
      <c r="F224" s="20"/>
      <c r="G224" s="20" t="s">
        <v>1079</v>
      </c>
      <c r="H224" s="20" t="s">
        <v>1080</v>
      </c>
      <c r="I224" s="20" t="s">
        <v>61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50</v>
      </c>
      <c r="P224" s="20" t="s">
        <v>62</v>
      </c>
      <c r="Q224" s="20"/>
      <c r="R224" s="20" t="s">
        <v>52</v>
      </c>
      <c r="S224" s="20">
        <v>8200204302</v>
      </c>
      <c r="T224" s="20" t="s">
        <v>1081</v>
      </c>
      <c r="U224" s="20"/>
      <c r="V224" s="20">
        <v>8769090011</v>
      </c>
      <c r="W224" s="20" t="s">
        <v>1082</v>
      </c>
      <c r="X224" s="20">
        <v>108000</v>
      </c>
      <c r="Y224" s="20" t="s">
        <v>55</v>
      </c>
      <c r="Z224" s="20" t="s">
        <v>55</v>
      </c>
      <c r="AA224" s="20" t="s">
        <v>65</v>
      </c>
      <c r="AB224" s="20">
        <v>13</v>
      </c>
      <c r="AC224" s="20" t="s">
        <v>57</v>
      </c>
      <c r="AD224" s="20">
        <v>2</v>
      </c>
    </row>
    <row r="225" spans="1:30" ht="30">
      <c r="A225" s="20">
        <v>8</v>
      </c>
      <c r="B225" s="20" t="s">
        <v>1655</v>
      </c>
      <c r="C225" s="20">
        <v>893</v>
      </c>
      <c r="D225" s="21">
        <v>44081</v>
      </c>
      <c r="E225" s="20" t="s">
        <v>1083</v>
      </c>
      <c r="F225" s="20"/>
      <c r="G225" s="20" t="s">
        <v>1084</v>
      </c>
      <c r="H225" s="20" t="s">
        <v>1085</v>
      </c>
      <c r="I225" s="20" t="s">
        <v>49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50</v>
      </c>
      <c r="P225" s="20" t="s">
        <v>51</v>
      </c>
      <c r="Q225" s="20"/>
      <c r="R225" s="20" t="s">
        <v>52</v>
      </c>
      <c r="S225" s="20">
        <v>8200204302</v>
      </c>
      <c r="T225" s="20" t="s">
        <v>1086</v>
      </c>
      <c r="U225" s="20"/>
      <c r="V225" s="20">
        <v>9636347220</v>
      </c>
      <c r="W225" s="20" t="s">
        <v>1087</v>
      </c>
      <c r="X225" s="20">
        <v>856660</v>
      </c>
      <c r="Y225" s="20" t="s">
        <v>55</v>
      </c>
      <c r="Z225" s="20" t="s">
        <v>55</v>
      </c>
      <c r="AA225" s="20" t="s">
        <v>56</v>
      </c>
      <c r="AB225" s="20">
        <v>13</v>
      </c>
      <c r="AC225" s="20" t="s">
        <v>57</v>
      </c>
      <c r="AD225" s="20">
        <v>1</v>
      </c>
    </row>
    <row r="226" spans="1:30" ht="30">
      <c r="A226" s="20">
        <v>8</v>
      </c>
      <c r="B226" s="20" t="s">
        <v>1655</v>
      </c>
      <c r="C226" s="20">
        <v>845</v>
      </c>
      <c r="D226" s="21">
        <v>44061</v>
      </c>
      <c r="E226" s="20" t="s">
        <v>1088</v>
      </c>
      <c r="F226" s="20"/>
      <c r="G226" s="20" t="s">
        <v>1089</v>
      </c>
      <c r="H226" s="20" t="s">
        <v>1090</v>
      </c>
      <c r="I226" s="20" t="s">
        <v>61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88</v>
      </c>
      <c r="P226" s="20" t="s">
        <v>62</v>
      </c>
      <c r="Q226" s="20"/>
      <c r="R226" s="20" t="s">
        <v>52</v>
      </c>
      <c r="S226" s="20">
        <v>8200204302</v>
      </c>
      <c r="T226" s="20" t="s">
        <v>1091</v>
      </c>
      <c r="U226" s="20" t="s">
        <v>1092</v>
      </c>
      <c r="V226" s="20">
        <v>9636195373</v>
      </c>
      <c r="W226" s="20" t="s">
        <v>1093</v>
      </c>
      <c r="X226" s="20">
        <v>360000</v>
      </c>
      <c r="Y226" s="20" t="s">
        <v>55</v>
      </c>
      <c r="Z226" s="20" t="s">
        <v>55</v>
      </c>
      <c r="AA226" s="20" t="s">
        <v>65</v>
      </c>
      <c r="AB226" s="20">
        <v>13</v>
      </c>
      <c r="AC226" s="20" t="s">
        <v>57</v>
      </c>
      <c r="AD226" s="20">
        <v>13</v>
      </c>
    </row>
    <row r="227" spans="1:30" ht="30">
      <c r="A227" s="20">
        <v>8</v>
      </c>
      <c r="B227" s="20" t="s">
        <v>1655</v>
      </c>
      <c r="C227" s="20">
        <v>338</v>
      </c>
      <c r="D227" s="21">
        <v>42186</v>
      </c>
      <c r="E227" s="20" t="s">
        <v>1094</v>
      </c>
      <c r="F227" s="20"/>
      <c r="G227" s="20" t="s">
        <v>919</v>
      </c>
      <c r="H227" s="20" t="s">
        <v>1095</v>
      </c>
      <c r="I227" s="20" t="s">
        <v>49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50</v>
      </c>
      <c r="P227" s="20" t="s">
        <v>51</v>
      </c>
      <c r="Q227" s="20"/>
      <c r="R227" s="20" t="s">
        <v>52</v>
      </c>
      <c r="S227" s="20">
        <v>8200204302</v>
      </c>
      <c r="T227" s="20" t="s">
        <v>1096</v>
      </c>
      <c r="U227" s="20"/>
      <c r="V227" s="20">
        <v>7726001882</v>
      </c>
      <c r="W227" s="20" t="s">
        <v>1097</v>
      </c>
      <c r="X227" s="20">
        <v>38000</v>
      </c>
      <c r="Y227" s="20" t="s">
        <v>55</v>
      </c>
      <c r="Z227" s="20" t="s">
        <v>55</v>
      </c>
      <c r="AA227" s="20" t="s">
        <v>56</v>
      </c>
      <c r="AB227" s="20">
        <v>13</v>
      </c>
      <c r="AC227" s="20" t="s">
        <v>57</v>
      </c>
      <c r="AD227" s="20">
        <v>0</v>
      </c>
    </row>
    <row r="228" spans="1:30" ht="30">
      <c r="A228" s="20">
        <v>8</v>
      </c>
      <c r="B228" s="20" t="s">
        <v>1655</v>
      </c>
      <c r="C228" s="20">
        <v>325</v>
      </c>
      <c r="D228" s="21">
        <v>42136</v>
      </c>
      <c r="E228" s="20" t="s">
        <v>1098</v>
      </c>
      <c r="F228" s="20"/>
      <c r="G228" s="20" t="s">
        <v>1070</v>
      </c>
      <c r="H228" s="20" t="s">
        <v>1071</v>
      </c>
      <c r="I228" s="20" t="s">
        <v>49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50</v>
      </c>
      <c r="P228" s="20" t="s">
        <v>51</v>
      </c>
      <c r="Q228" s="20"/>
      <c r="R228" s="20" t="s">
        <v>52</v>
      </c>
      <c r="S228" s="20">
        <v>8200204302</v>
      </c>
      <c r="T228" s="20" t="s">
        <v>1099</v>
      </c>
      <c r="U228" s="20"/>
      <c r="V228" s="20">
        <v>9829800904</v>
      </c>
      <c r="W228" s="20" t="s">
        <v>1097</v>
      </c>
      <c r="X228" s="20">
        <v>36000</v>
      </c>
      <c r="Y228" s="20" t="s">
        <v>55</v>
      </c>
      <c r="Z228" s="20" t="s">
        <v>55</v>
      </c>
      <c r="AA228" s="20" t="s">
        <v>56</v>
      </c>
      <c r="AB228" s="20">
        <v>13</v>
      </c>
      <c r="AC228" s="20" t="s">
        <v>57</v>
      </c>
      <c r="AD228" s="20">
        <v>0</v>
      </c>
    </row>
    <row r="229" spans="1:30" ht="30">
      <c r="A229" s="20">
        <v>8</v>
      </c>
      <c r="B229" s="20" t="s">
        <v>1655</v>
      </c>
      <c r="C229" s="20">
        <v>346</v>
      </c>
      <c r="D229" s="21">
        <v>42186</v>
      </c>
      <c r="E229" s="20" t="s">
        <v>1100</v>
      </c>
      <c r="F229" s="20"/>
      <c r="G229" s="20" t="s">
        <v>1101</v>
      </c>
      <c r="H229" s="20" t="s">
        <v>1102</v>
      </c>
      <c r="I229" s="20" t="s">
        <v>49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157</v>
      </c>
      <c r="P229" s="20" t="s">
        <v>62</v>
      </c>
      <c r="Q229" s="20"/>
      <c r="R229" s="20" t="s">
        <v>52</v>
      </c>
      <c r="S229" s="20">
        <v>8200204302</v>
      </c>
      <c r="T229" s="20" t="s">
        <v>1103</v>
      </c>
      <c r="U229" s="20"/>
      <c r="V229" s="20">
        <v>8003828685</v>
      </c>
      <c r="W229" s="20" t="s">
        <v>1104</v>
      </c>
      <c r="X229" s="20">
        <v>40000</v>
      </c>
      <c r="Y229" s="20" t="s">
        <v>55</v>
      </c>
      <c r="Z229" s="20" t="s">
        <v>55</v>
      </c>
      <c r="AA229" s="20" t="s">
        <v>65</v>
      </c>
      <c r="AB229" s="20">
        <v>12</v>
      </c>
      <c r="AC229" s="20" t="s">
        <v>57</v>
      </c>
      <c r="AD229" s="20">
        <v>0</v>
      </c>
    </row>
    <row r="230" spans="1:30" ht="30">
      <c r="A230" s="20">
        <v>8</v>
      </c>
      <c r="B230" s="20" t="s">
        <v>1655</v>
      </c>
      <c r="C230" s="20">
        <v>849</v>
      </c>
      <c r="D230" s="21">
        <v>44061</v>
      </c>
      <c r="E230" s="20" t="s">
        <v>1105</v>
      </c>
      <c r="F230" s="20"/>
      <c r="G230" s="20" t="s">
        <v>1106</v>
      </c>
      <c r="H230" s="20" t="s">
        <v>1107</v>
      </c>
      <c r="I230" s="20" t="s">
        <v>61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50</v>
      </c>
      <c r="P230" s="20" t="s">
        <v>62</v>
      </c>
      <c r="Q230" s="20"/>
      <c r="R230" s="20" t="s">
        <v>52</v>
      </c>
      <c r="S230" s="20">
        <v>8200204302</v>
      </c>
      <c r="T230" s="20" t="s">
        <v>1108</v>
      </c>
      <c r="U230" s="20"/>
      <c r="V230" s="20">
        <v>7023313330</v>
      </c>
      <c r="W230" s="20" t="s">
        <v>1109</v>
      </c>
      <c r="X230" s="20">
        <v>120000</v>
      </c>
      <c r="Y230" s="20" t="s">
        <v>55</v>
      </c>
      <c r="Z230" s="20" t="s">
        <v>55</v>
      </c>
      <c r="AA230" s="20" t="s">
        <v>65</v>
      </c>
      <c r="AB230" s="20">
        <v>15</v>
      </c>
      <c r="AC230" s="20" t="s">
        <v>57</v>
      </c>
      <c r="AD230" s="20">
        <v>1</v>
      </c>
    </row>
    <row r="231" spans="1:30" ht="30">
      <c r="A231" s="20">
        <v>8</v>
      </c>
      <c r="B231" s="20" t="s">
        <v>1655</v>
      </c>
      <c r="C231" s="20">
        <v>908</v>
      </c>
      <c r="D231" s="21">
        <v>44081</v>
      </c>
      <c r="E231" s="20" t="s">
        <v>1110</v>
      </c>
      <c r="F231" s="20"/>
      <c r="G231" s="20" t="s">
        <v>1111</v>
      </c>
      <c r="H231" s="20" t="s">
        <v>1112</v>
      </c>
      <c r="I231" s="20" t="s">
        <v>49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50</v>
      </c>
      <c r="P231" s="20" t="s">
        <v>62</v>
      </c>
      <c r="Q231" s="20"/>
      <c r="R231" s="20" t="s">
        <v>52</v>
      </c>
      <c r="S231" s="20">
        <v>8200204302</v>
      </c>
      <c r="T231" s="20" t="s">
        <v>1113</v>
      </c>
      <c r="U231" s="20"/>
      <c r="V231" s="20">
        <v>9799850305</v>
      </c>
      <c r="W231" s="20" t="s">
        <v>1114</v>
      </c>
      <c r="X231" s="20">
        <v>84000</v>
      </c>
      <c r="Y231" s="20" t="s">
        <v>55</v>
      </c>
      <c r="Z231" s="20" t="s">
        <v>55</v>
      </c>
      <c r="AA231" s="20" t="s">
        <v>65</v>
      </c>
      <c r="AB231" s="20">
        <v>13</v>
      </c>
      <c r="AC231" s="20" t="s">
        <v>57</v>
      </c>
      <c r="AD231" s="20">
        <v>1</v>
      </c>
    </row>
    <row r="232" spans="1:30" ht="30">
      <c r="A232" s="20">
        <v>8</v>
      </c>
      <c r="B232" s="20" t="s">
        <v>1655</v>
      </c>
      <c r="C232" s="20">
        <v>355</v>
      </c>
      <c r="D232" s="21">
        <v>42188</v>
      </c>
      <c r="E232" s="20" t="s">
        <v>1115</v>
      </c>
      <c r="F232" s="20"/>
      <c r="G232" s="20" t="s">
        <v>1034</v>
      </c>
      <c r="H232" s="20" t="s">
        <v>1035</v>
      </c>
      <c r="I232" s="20" t="s">
        <v>49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50</v>
      </c>
      <c r="P232" s="20" t="s">
        <v>51</v>
      </c>
      <c r="Q232" s="20"/>
      <c r="R232" s="20" t="s">
        <v>52</v>
      </c>
      <c r="S232" s="20">
        <v>8200204302</v>
      </c>
      <c r="T232" s="20" t="s">
        <v>1116</v>
      </c>
      <c r="U232" s="20"/>
      <c r="V232" s="20">
        <v>9680112865</v>
      </c>
      <c r="W232" s="20" t="s">
        <v>1117</v>
      </c>
      <c r="X232" s="20">
        <v>37000</v>
      </c>
      <c r="Y232" s="20" t="s">
        <v>55</v>
      </c>
      <c r="Z232" s="20" t="s">
        <v>55</v>
      </c>
      <c r="AA232" s="20" t="s">
        <v>56</v>
      </c>
      <c r="AB232" s="20">
        <v>14</v>
      </c>
      <c r="AC232" s="20" t="s">
        <v>57</v>
      </c>
      <c r="AD232" s="20">
        <v>0</v>
      </c>
    </row>
    <row r="233" spans="1:30" ht="30">
      <c r="A233" s="20">
        <v>8</v>
      </c>
      <c r="B233" s="20" t="s">
        <v>1655</v>
      </c>
      <c r="C233" s="20">
        <v>349</v>
      </c>
      <c r="D233" s="21">
        <v>42186</v>
      </c>
      <c r="E233" s="20" t="s">
        <v>1118</v>
      </c>
      <c r="F233" s="20"/>
      <c r="G233" s="20" t="s">
        <v>1119</v>
      </c>
      <c r="H233" s="20" t="s">
        <v>793</v>
      </c>
      <c r="I233" s="20" t="s">
        <v>49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157</v>
      </c>
      <c r="P233" s="20" t="s">
        <v>62</v>
      </c>
      <c r="Q233" s="20"/>
      <c r="R233" s="20" t="s">
        <v>52</v>
      </c>
      <c r="S233" s="20">
        <v>8200204302</v>
      </c>
      <c r="T233" s="20" t="s">
        <v>1120</v>
      </c>
      <c r="U233" s="20"/>
      <c r="V233" s="20">
        <v>9001371661</v>
      </c>
      <c r="W233" s="20" t="s">
        <v>1121</v>
      </c>
      <c r="X233" s="20">
        <v>40000</v>
      </c>
      <c r="Y233" s="20" t="s">
        <v>55</v>
      </c>
      <c r="Z233" s="20" t="s">
        <v>55</v>
      </c>
      <c r="AA233" s="20" t="s">
        <v>65</v>
      </c>
      <c r="AB233" s="20">
        <v>13</v>
      </c>
      <c r="AC233" s="20" t="s">
        <v>57</v>
      </c>
      <c r="AD233" s="20">
        <v>1</v>
      </c>
    </row>
    <row r="234" spans="1:30" ht="30">
      <c r="A234" s="20">
        <v>8</v>
      </c>
      <c r="B234" s="20" t="s">
        <v>1655</v>
      </c>
      <c r="C234" s="20">
        <v>894</v>
      </c>
      <c r="D234" s="21">
        <v>44081</v>
      </c>
      <c r="E234" s="20" t="s">
        <v>1122</v>
      </c>
      <c r="F234" s="20"/>
      <c r="G234" s="20" t="s">
        <v>1123</v>
      </c>
      <c r="H234" s="20" t="s">
        <v>1124</v>
      </c>
      <c r="I234" s="20" t="s">
        <v>61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50</v>
      </c>
      <c r="P234" s="20" t="s">
        <v>51</v>
      </c>
      <c r="Q234" s="20"/>
      <c r="R234" s="20" t="s">
        <v>52</v>
      </c>
      <c r="S234" s="20">
        <v>8200204302</v>
      </c>
      <c r="T234" s="20" t="s">
        <v>1125</v>
      </c>
      <c r="U234" s="20"/>
      <c r="V234" s="20">
        <v>8290165730</v>
      </c>
      <c r="W234" s="20" t="s">
        <v>1126</v>
      </c>
      <c r="X234" s="20">
        <v>120000</v>
      </c>
      <c r="Y234" s="20" t="s">
        <v>55</v>
      </c>
      <c r="Z234" s="20" t="s">
        <v>55</v>
      </c>
      <c r="AA234" s="20" t="s">
        <v>56</v>
      </c>
      <c r="AB234" s="20">
        <v>13</v>
      </c>
      <c r="AC234" s="20" t="s">
        <v>57</v>
      </c>
      <c r="AD234" s="20">
        <v>1</v>
      </c>
    </row>
    <row r="235" spans="1:30" ht="30">
      <c r="A235" s="20">
        <v>8</v>
      </c>
      <c r="B235" s="20" t="s">
        <v>1655</v>
      </c>
      <c r="C235" s="20">
        <v>852</v>
      </c>
      <c r="D235" s="21">
        <v>44061</v>
      </c>
      <c r="E235" s="20" t="s">
        <v>1127</v>
      </c>
      <c r="F235" s="20"/>
      <c r="G235" s="20" t="s">
        <v>1128</v>
      </c>
      <c r="H235" s="20" t="s">
        <v>1129</v>
      </c>
      <c r="I235" s="20" t="s">
        <v>61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50</v>
      </c>
      <c r="P235" s="20" t="s">
        <v>51</v>
      </c>
      <c r="Q235" s="20"/>
      <c r="R235" s="20" t="s">
        <v>52</v>
      </c>
      <c r="S235" s="20">
        <v>8200204302</v>
      </c>
      <c r="T235" s="20" t="s">
        <v>1130</v>
      </c>
      <c r="U235" s="20"/>
      <c r="V235" s="20">
        <v>8432519540</v>
      </c>
      <c r="W235" s="20" t="s">
        <v>1131</v>
      </c>
      <c r="X235" s="20">
        <v>60000</v>
      </c>
      <c r="Y235" s="20" t="s">
        <v>55</v>
      </c>
      <c r="Z235" s="20" t="s">
        <v>55</v>
      </c>
      <c r="AA235" s="20" t="s">
        <v>56</v>
      </c>
      <c r="AB235" s="20">
        <v>13</v>
      </c>
      <c r="AC235" s="20" t="s">
        <v>57</v>
      </c>
      <c r="AD235" s="20">
        <v>8</v>
      </c>
    </row>
    <row r="236" spans="1:30" ht="30">
      <c r="A236" s="20">
        <v>8</v>
      </c>
      <c r="B236" s="20" t="s">
        <v>1655</v>
      </c>
      <c r="C236" s="20">
        <v>320</v>
      </c>
      <c r="D236" s="21">
        <v>42135</v>
      </c>
      <c r="E236" s="20" t="s">
        <v>1132</v>
      </c>
      <c r="F236" s="20"/>
      <c r="G236" s="20" t="s">
        <v>1133</v>
      </c>
      <c r="H236" s="20" t="s">
        <v>1134</v>
      </c>
      <c r="I236" s="20" t="s">
        <v>61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50</v>
      </c>
      <c r="P236" s="20" t="s">
        <v>51</v>
      </c>
      <c r="Q236" s="20"/>
      <c r="R236" s="20" t="s">
        <v>52</v>
      </c>
      <c r="S236" s="20">
        <v>8200204302</v>
      </c>
      <c r="T236" s="20" t="s">
        <v>1135</v>
      </c>
      <c r="U236" s="20"/>
      <c r="V236" s="20">
        <v>9413222706</v>
      </c>
      <c r="W236" s="20" t="s">
        <v>1136</v>
      </c>
      <c r="X236" s="20">
        <v>350000</v>
      </c>
      <c r="Y236" s="20" t="s">
        <v>55</v>
      </c>
      <c r="Z236" s="20" t="s">
        <v>55</v>
      </c>
      <c r="AA236" s="20" t="s">
        <v>56</v>
      </c>
      <c r="AB236" s="20">
        <v>13</v>
      </c>
      <c r="AC236" s="20" t="s">
        <v>57</v>
      </c>
      <c r="AD236" s="20">
        <v>2</v>
      </c>
    </row>
    <row r="237" spans="1:30" ht="30">
      <c r="A237" s="20">
        <v>8</v>
      </c>
      <c r="B237" s="20" t="s">
        <v>1655</v>
      </c>
      <c r="C237" s="20">
        <v>412</v>
      </c>
      <c r="D237" s="21">
        <v>42219</v>
      </c>
      <c r="E237" s="20" t="s">
        <v>1137</v>
      </c>
      <c r="F237" s="20"/>
      <c r="G237" s="20" t="s">
        <v>1138</v>
      </c>
      <c r="H237" s="20" t="s">
        <v>808</v>
      </c>
      <c r="I237" s="20" t="s">
        <v>49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50</v>
      </c>
      <c r="P237" s="20" t="s">
        <v>62</v>
      </c>
      <c r="Q237" s="20"/>
      <c r="R237" s="20" t="s">
        <v>52</v>
      </c>
      <c r="S237" s="20">
        <v>8200204302</v>
      </c>
      <c r="T237" s="20" t="s">
        <v>1139</v>
      </c>
      <c r="U237" s="20"/>
      <c r="V237" s="20">
        <v>9166976462</v>
      </c>
      <c r="W237" s="20" t="s">
        <v>1140</v>
      </c>
      <c r="X237" s="20">
        <v>36000</v>
      </c>
      <c r="Y237" s="20" t="s">
        <v>55</v>
      </c>
      <c r="Z237" s="20" t="s">
        <v>55</v>
      </c>
      <c r="AA237" s="20" t="s">
        <v>65</v>
      </c>
      <c r="AB237" s="20">
        <v>13</v>
      </c>
      <c r="AC237" s="20" t="s">
        <v>57</v>
      </c>
      <c r="AD237" s="20">
        <v>1</v>
      </c>
    </row>
    <row r="238" spans="1:30" ht="30">
      <c r="A238" s="20">
        <v>8</v>
      </c>
      <c r="B238" s="20" t="s">
        <v>1655</v>
      </c>
      <c r="C238" s="20">
        <v>333</v>
      </c>
      <c r="D238" s="21">
        <v>42138</v>
      </c>
      <c r="E238" s="20" t="s">
        <v>824</v>
      </c>
      <c r="F238" s="20"/>
      <c r="G238" s="20" t="s">
        <v>1141</v>
      </c>
      <c r="H238" s="20" t="s">
        <v>826</v>
      </c>
      <c r="I238" s="20" t="s">
        <v>49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50</v>
      </c>
      <c r="P238" s="20" t="s">
        <v>51</v>
      </c>
      <c r="Q238" s="20"/>
      <c r="R238" s="20" t="s">
        <v>52</v>
      </c>
      <c r="S238" s="20">
        <v>8200204302</v>
      </c>
      <c r="T238" s="20" t="s">
        <v>1142</v>
      </c>
      <c r="U238" s="20"/>
      <c r="V238" s="20">
        <v>9950943451</v>
      </c>
      <c r="W238" s="20" t="s">
        <v>1143</v>
      </c>
      <c r="X238" s="20">
        <v>40000</v>
      </c>
      <c r="Y238" s="20" t="s">
        <v>55</v>
      </c>
      <c r="Z238" s="20" t="s">
        <v>55</v>
      </c>
      <c r="AA238" s="20" t="s">
        <v>56</v>
      </c>
      <c r="AB238" s="20">
        <v>13</v>
      </c>
      <c r="AC238" s="20" t="s">
        <v>57</v>
      </c>
      <c r="AD238" s="20">
        <v>0</v>
      </c>
    </row>
    <row r="239" spans="1:30" ht="30">
      <c r="A239" s="20">
        <v>8</v>
      </c>
      <c r="B239" s="20" t="s">
        <v>1655</v>
      </c>
      <c r="C239" s="20">
        <v>519</v>
      </c>
      <c r="D239" s="21">
        <v>42929</v>
      </c>
      <c r="E239" s="20" t="s">
        <v>1144</v>
      </c>
      <c r="F239" s="20"/>
      <c r="G239" s="20" t="s">
        <v>919</v>
      </c>
      <c r="H239" s="20" t="s">
        <v>1145</v>
      </c>
      <c r="I239" s="20" t="s">
        <v>49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50</v>
      </c>
      <c r="P239" s="20" t="s">
        <v>62</v>
      </c>
      <c r="Q239" s="20"/>
      <c r="R239" s="20" t="s">
        <v>52</v>
      </c>
      <c r="S239" s="20">
        <v>8200204302</v>
      </c>
      <c r="T239" s="20" t="s">
        <v>1146</v>
      </c>
      <c r="U239" s="20" t="s">
        <v>1147</v>
      </c>
      <c r="V239" s="20">
        <v>7568368868</v>
      </c>
      <c r="W239" s="20" t="s">
        <v>737</v>
      </c>
      <c r="X239" s="20">
        <v>36000</v>
      </c>
      <c r="Y239" s="20" t="s">
        <v>55</v>
      </c>
      <c r="Z239" s="20" t="s">
        <v>55</v>
      </c>
      <c r="AA239" s="20" t="s">
        <v>65</v>
      </c>
      <c r="AB239" s="20">
        <v>14</v>
      </c>
      <c r="AC239" s="20" t="s">
        <v>57</v>
      </c>
      <c r="AD239" s="20">
        <v>2</v>
      </c>
    </row>
    <row r="240" spans="1:30" ht="30">
      <c r="A240" s="20">
        <v>8</v>
      </c>
      <c r="B240" s="20" t="s">
        <v>1655</v>
      </c>
      <c r="C240" s="20">
        <v>847</v>
      </c>
      <c r="D240" s="21">
        <v>44061</v>
      </c>
      <c r="E240" s="20" t="s">
        <v>1148</v>
      </c>
      <c r="F240" s="20"/>
      <c r="G240" s="20" t="s">
        <v>1149</v>
      </c>
      <c r="H240" s="20" t="s">
        <v>1150</v>
      </c>
      <c r="I240" s="20" t="s">
        <v>49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50</v>
      </c>
      <c r="P240" s="20" t="s">
        <v>62</v>
      </c>
      <c r="Q240" s="20"/>
      <c r="R240" s="20" t="s">
        <v>52</v>
      </c>
      <c r="S240" s="20">
        <v>8200204302</v>
      </c>
      <c r="T240" s="20" t="s">
        <v>1151</v>
      </c>
      <c r="U240" s="20"/>
      <c r="V240" s="20">
        <v>9950616286</v>
      </c>
      <c r="W240" s="20" t="s">
        <v>1152</v>
      </c>
      <c r="X240" s="20">
        <v>120000</v>
      </c>
      <c r="Y240" s="20" t="s">
        <v>55</v>
      </c>
      <c r="Z240" s="20" t="s">
        <v>55</v>
      </c>
      <c r="AA240" s="20" t="s">
        <v>65</v>
      </c>
      <c r="AB240" s="20">
        <v>14</v>
      </c>
      <c r="AC240" s="20" t="s">
        <v>57</v>
      </c>
      <c r="AD240" s="20">
        <v>1</v>
      </c>
    </row>
    <row r="241" spans="1:30" ht="30">
      <c r="A241" s="20">
        <v>8</v>
      </c>
      <c r="B241" s="20" t="s">
        <v>1655</v>
      </c>
      <c r="C241" s="20">
        <v>848</v>
      </c>
      <c r="D241" s="21">
        <v>44061</v>
      </c>
      <c r="E241" s="20" t="s">
        <v>1153</v>
      </c>
      <c r="F241" s="20"/>
      <c r="G241" s="20" t="s">
        <v>1154</v>
      </c>
      <c r="H241" s="20" t="s">
        <v>1155</v>
      </c>
      <c r="I241" s="20" t="s">
        <v>61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50</v>
      </c>
      <c r="P241" s="20" t="s">
        <v>62</v>
      </c>
      <c r="Q241" s="20"/>
      <c r="R241" s="20" t="s">
        <v>52</v>
      </c>
      <c r="S241" s="20">
        <v>8200204302</v>
      </c>
      <c r="T241" s="20" t="s">
        <v>1156</v>
      </c>
      <c r="U241" s="20"/>
      <c r="V241" s="20">
        <v>9030166438</v>
      </c>
      <c r="W241" s="20" t="s">
        <v>147</v>
      </c>
      <c r="X241" s="20">
        <v>72000</v>
      </c>
      <c r="Y241" s="20" t="s">
        <v>55</v>
      </c>
      <c r="Z241" s="20" t="s">
        <v>55</v>
      </c>
      <c r="AA241" s="20" t="s">
        <v>65</v>
      </c>
      <c r="AB241" s="20">
        <v>13</v>
      </c>
      <c r="AC241" s="20" t="s">
        <v>57</v>
      </c>
      <c r="AD241" s="20">
        <v>1</v>
      </c>
    </row>
    <row r="242" spans="1:30" ht="30">
      <c r="A242" s="20">
        <v>8</v>
      </c>
      <c r="B242" s="20" t="s">
        <v>1655</v>
      </c>
      <c r="C242" s="20">
        <v>909</v>
      </c>
      <c r="D242" s="21">
        <v>44081</v>
      </c>
      <c r="E242" s="20" t="s">
        <v>1157</v>
      </c>
      <c r="F242" s="20"/>
      <c r="G242" s="20" t="s">
        <v>1158</v>
      </c>
      <c r="H242" s="20" t="s">
        <v>1159</v>
      </c>
      <c r="I242" s="20" t="s">
        <v>61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50</v>
      </c>
      <c r="P242" s="20" t="s">
        <v>62</v>
      </c>
      <c r="Q242" s="20"/>
      <c r="R242" s="20" t="s">
        <v>52</v>
      </c>
      <c r="S242" s="20">
        <v>8200204302</v>
      </c>
      <c r="T242" s="20" t="s">
        <v>1160</v>
      </c>
      <c r="U242" s="20"/>
      <c r="V242" s="20">
        <v>9829800905</v>
      </c>
      <c r="W242" s="20" t="s">
        <v>1161</v>
      </c>
      <c r="X242" s="20">
        <v>108000</v>
      </c>
      <c r="Y242" s="20" t="s">
        <v>55</v>
      </c>
      <c r="Z242" s="20" t="s">
        <v>55</v>
      </c>
      <c r="AA242" s="20" t="s">
        <v>65</v>
      </c>
      <c r="AB242" s="20">
        <v>13</v>
      </c>
      <c r="AC242" s="20" t="s">
        <v>57</v>
      </c>
      <c r="AD242" s="20">
        <v>1</v>
      </c>
    </row>
    <row r="243" spans="1:30" ht="30">
      <c r="A243" s="20">
        <v>8</v>
      </c>
      <c r="B243" s="20" t="s">
        <v>1655</v>
      </c>
      <c r="C243" s="20">
        <v>323</v>
      </c>
      <c r="D243" s="21">
        <v>42136</v>
      </c>
      <c r="E243" s="20" t="s">
        <v>1162</v>
      </c>
      <c r="F243" s="20"/>
      <c r="G243" s="20" t="s">
        <v>555</v>
      </c>
      <c r="H243" s="20" t="s">
        <v>585</v>
      </c>
      <c r="I243" s="20" t="s">
        <v>61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88</v>
      </c>
      <c r="P243" s="20" t="s">
        <v>62</v>
      </c>
      <c r="Q243" s="20"/>
      <c r="R243" s="20" t="s">
        <v>52</v>
      </c>
      <c r="S243" s="20">
        <v>8200204302</v>
      </c>
      <c r="T243" s="20" t="s">
        <v>1163</v>
      </c>
      <c r="U243" s="20"/>
      <c r="V243" s="20">
        <v>9784293010</v>
      </c>
      <c r="W243" s="20" t="s">
        <v>1164</v>
      </c>
      <c r="X243" s="20">
        <v>36000</v>
      </c>
      <c r="Y243" s="20" t="s">
        <v>55</v>
      </c>
      <c r="Z243" s="20" t="s">
        <v>55</v>
      </c>
      <c r="AA243" s="20" t="s">
        <v>65</v>
      </c>
      <c r="AB243" s="20">
        <v>12</v>
      </c>
      <c r="AC243" s="20" t="s">
        <v>57</v>
      </c>
      <c r="AD243" s="20">
        <v>1</v>
      </c>
    </row>
    <row r="244" spans="1:30" ht="30">
      <c r="A244" s="20">
        <v>8</v>
      </c>
      <c r="B244" s="20" t="s">
        <v>1655</v>
      </c>
      <c r="C244" s="20">
        <v>533</v>
      </c>
      <c r="D244" s="21">
        <v>42941</v>
      </c>
      <c r="E244" s="20" t="s">
        <v>1165</v>
      </c>
      <c r="F244" s="20"/>
      <c r="G244" s="20" t="s">
        <v>469</v>
      </c>
      <c r="H244" s="20" t="s">
        <v>470</v>
      </c>
      <c r="I244" s="20" t="s">
        <v>49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88</v>
      </c>
      <c r="P244" s="20" t="s">
        <v>62</v>
      </c>
      <c r="Q244" s="20"/>
      <c r="R244" s="20" t="s">
        <v>52</v>
      </c>
      <c r="S244" s="20">
        <v>8200204302</v>
      </c>
      <c r="T244" s="20" t="s">
        <v>1166</v>
      </c>
      <c r="U244" s="20"/>
      <c r="V244" s="20">
        <v>7732917582</v>
      </c>
      <c r="W244" s="20" t="s">
        <v>1167</v>
      </c>
      <c r="X244" s="20">
        <v>8800</v>
      </c>
      <c r="Y244" s="20" t="s">
        <v>55</v>
      </c>
      <c r="Z244" s="20" t="s">
        <v>55</v>
      </c>
      <c r="AA244" s="20" t="s">
        <v>65</v>
      </c>
      <c r="AB244" s="20">
        <v>19</v>
      </c>
      <c r="AC244" s="20" t="s">
        <v>57</v>
      </c>
      <c r="AD244" s="20">
        <v>1</v>
      </c>
    </row>
    <row r="245" spans="1:30" ht="30">
      <c r="A245" s="20">
        <v>8</v>
      </c>
      <c r="B245" s="20" t="s">
        <v>1655</v>
      </c>
      <c r="C245" s="20">
        <v>356</v>
      </c>
      <c r="D245" s="21">
        <v>42188</v>
      </c>
      <c r="E245" s="20" t="s">
        <v>1168</v>
      </c>
      <c r="F245" s="20"/>
      <c r="G245" s="20" t="s">
        <v>792</v>
      </c>
      <c r="H245" s="20" t="s">
        <v>831</v>
      </c>
      <c r="I245" s="20" t="s">
        <v>49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88</v>
      </c>
      <c r="P245" s="20" t="s">
        <v>62</v>
      </c>
      <c r="Q245" s="20"/>
      <c r="R245" s="20" t="s">
        <v>52</v>
      </c>
      <c r="S245" s="20">
        <v>8200204302</v>
      </c>
      <c r="T245" s="20" t="s">
        <v>1169</v>
      </c>
      <c r="U245" s="20"/>
      <c r="V245" s="20">
        <v>7734812069</v>
      </c>
      <c r="W245" s="20" t="s">
        <v>1170</v>
      </c>
      <c r="X245" s="20">
        <v>42000</v>
      </c>
      <c r="Y245" s="20" t="s">
        <v>55</v>
      </c>
      <c r="Z245" s="20" t="s">
        <v>55</v>
      </c>
      <c r="AA245" s="20" t="s">
        <v>65</v>
      </c>
      <c r="AB245" s="20">
        <v>14</v>
      </c>
      <c r="AC245" s="20" t="s">
        <v>57</v>
      </c>
      <c r="AD245" s="20">
        <v>1</v>
      </c>
    </row>
    <row r="246" spans="1:30" ht="30">
      <c r="A246" s="20">
        <v>8</v>
      </c>
      <c r="B246" s="20" t="s">
        <v>1655</v>
      </c>
      <c r="C246" s="20">
        <v>344</v>
      </c>
      <c r="D246" s="21">
        <v>42186</v>
      </c>
      <c r="E246" s="20" t="s">
        <v>1171</v>
      </c>
      <c r="F246" s="20"/>
      <c r="G246" s="20" t="s">
        <v>1172</v>
      </c>
      <c r="H246" s="20" t="s">
        <v>1173</v>
      </c>
      <c r="I246" s="20" t="s">
        <v>61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157</v>
      </c>
      <c r="P246" s="20" t="s">
        <v>62</v>
      </c>
      <c r="Q246" s="20"/>
      <c r="R246" s="20" t="s">
        <v>52</v>
      </c>
      <c r="S246" s="20">
        <v>8200204302</v>
      </c>
      <c r="T246" s="20" t="s">
        <v>1174</v>
      </c>
      <c r="U246" s="20"/>
      <c r="V246" s="20">
        <v>9950368106</v>
      </c>
      <c r="W246" s="20" t="s">
        <v>1175</v>
      </c>
      <c r="X246" s="20">
        <v>36000</v>
      </c>
      <c r="Y246" s="20" t="s">
        <v>55</v>
      </c>
      <c r="Z246" s="20" t="s">
        <v>55</v>
      </c>
      <c r="AA246" s="20" t="s">
        <v>65</v>
      </c>
      <c r="AB246" s="20">
        <v>12</v>
      </c>
      <c r="AC246" s="20" t="s">
        <v>57</v>
      </c>
      <c r="AD246" s="20">
        <v>1</v>
      </c>
    </row>
    <row r="247" spans="1:30" ht="30">
      <c r="A247" s="20">
        <v>8</v>
      </c>
      <c r="B247" s="20" t="s">
        <v>1655</v>
      </c>
      <c r="C247" s="20">
        <v>368</v>
      </c>
      <c r="D247" s="21">
        <v>42193</v>
      </c>
      <c r="E247" s="20" t="s">
        <v>1176</v>
      </c>
      <c r="F247" s="20"/>
      <c r="G247" s="20" t="s">
        <v>1177</v>
      </c>
      <c r="H247" s="20" t="s">
        <v>1178</v>
      </c>
      <c r="I247" s="20" t="s">
        <v>61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157</v>
      </c>
      <c r="P247" s="20" t="s">
        <v>62</v>
      </c>
      <c r="Q247" s="20"/>
      <c r="R247" s="20" t="s">
        <v>52</v>
      </c>
      <c r="S247" s="20">
        <v>8200204302</v>
      </c>
      <c r="T247" s="20" t="s">
        <v>1179</v>
      </c>
      <c r="U247" s="20"/>
      <c r="V247" s="20">
        <v>8769030754</v>
      </c>
      <c r="W247" s="20" t="s">
        <v>1180</v>
      </c>
      <c r="X247" s="20">
        <v>40000</v>
      </c>
      <c r="Y247" s="20" t="s">
        <v>55</v>
      </c>
      <c r="Z247" s="20" t="s">
        <v>55</v>
      </c>
      <c r="AA247" s="20" t="s">
        <v>65</v>
      </c>
      <c r="AB247" s="20">
        <v>13</v>
      </c>
      <c r="AC247" s="20" t="s">
        <v>57</v>
      </c>
      <c r="AD247" s="20">
        <v>0</v>
      </c>
    </row>
    <row r="248" spans="1:30" ht="30">
      <c r="A248" s="20">
        <v>8</v>
      </c>
      <c r="B248" s="20" t="s">
        <v>1655</v>
      </c>
      <c r="C248" s="20">
        <v>354</v>
      </c>
      <c r="D248" s="21">
        <v>42188</v>
      </c>
      <c r="E248" s="20" t="s">
        <v>1181</v>
      </c>
      <c r="F248" s="20"/>
      <c r="G248" s="20" t="s">
        <v>1182</v>
      </c>
      <c r="H248" s="20" t="s">
        <v>1183</v>
      </c>
      <c r="I248" s="20" t="s">
        <v>49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50</v>
      </c>
      <c r="P248" s="20" t="s">
        <v>51</v>
      </c>
      <c r="Q248" s="20"/>
      <c r="R248" s="20" t="s">
        <v>52</v>
      </c>
      <c r="S248" s="20">
        <v>8200204302</v>
      </c>
      <c r="T248" s="20" t="s">
        <v>1184</v>
      </c>
      <c r="U248" s="20"/>
      <c r="V248" s="20">
        <v>7690020047</v>
      </c>
      <c r="W248" s="20" t="s">
        <v>1117</v>
      </c>
      <c r="X248" s="20">
        <v>40000</v>
      </c>
      <c r="Y248" s="20" t="s">
        <v>55</v>
      </c>
      <c r="Z248" s="20" t="s">
        <v>55</v>
      </c>
      <c r="AA248" s="20" t="s">
        <v>56</v>
      </c>
      <c r="AB248" s="20">
        <v>12</v>
      </c>
      <c r="AC248" s="20" t="s">
        <v>57</v>
      </c>
      <c r="AD248" s="20">
        <v>0</v>
      </c>
    </row>
    <row r="249" spans="1:30" ht="30">
      <c r="A249" s="20">
        <v>8</v>
      </c>
      <c r="B249" s="20" t="s">
        <v>1655</v>
      </c>
      <c r="C249" s="20">
        <v>891</v>
      </c>
      <c r="D249" s="21">
        <v>44081</v>
      </c>
      <c r="E249" s="20" t="s">
        <v>1185</v>
      </c>
      <c r="F249" s="20"/>
      <c r="G249" s="20" t="s">
        <v>1186</v>
      </c>
      <c r="H249" s="20" t="s">
        <v>1187</v>
      </c>
      <c r="I249" s="20" t="s">
        <v>49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50</v>
      </c>
      <c r="P249" s="20" t="s">
        <v>62</v>
      </c>
      <c r="Q249" s="20"/>
      <c r="R249" s="20" t="s">
        <v>52</v>
      </c>
      <c r="S249" s="20">
        <v>8200204302</v>
      </c>
      <c r="T249" s="20" t="s">
        <v>1188</v>
      </c>
      <c r="U249" s="20"/>
      <c r="V249" s="20">
        <v>9929404455</v>
      </c>
      <c r="W249" s="20" t="s">
        <v>1189</v>
      </c>
      <c r="X249" s="20">
        <v>72000</v>
      </c>
      <c r="Y249" s="20" t="s">
        <v>55</v>
      </c>
      <c r="Z249" s="20" t="s">
        <v>55</v>
      </c>
      <c r="AA249" s="20" t="s">
        <v>65</v>
      </c>
      <c r="AB249" s="20">
        <v>14</v>
      </c>
      <c r="AC249" s="20" t="s">
        <v>57</v>
      </c>
      <c r="AD249" s="20">
        <v>1</v>
      </c>
    </row>
    <row r="250" spans="1:30" ht="30">
      <c r="A250" s="20">
        <v>8</v>
      </c>
      <c r="B250" s="20" t="s">
        <v>1655</v>
      </c>
      <c r="C250" s="20">
        <v>895</v>
      </c>
      <c r="D250" s="21">
        <v>43706</v>
      </c>
      <c r="E250" s="20" t="s">
        <v>1190</v>
      </c>
      <c r="F250" s="20"/>
      <c r="G250" s="20" t="s">
        <v>1191</v>
      </c>
      <c r="H250" s="20" t="s">
        <v>1192</v>
      </c>
      <c r="I250" s="20" t="s">
        <v>61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50</v>
      </c>
      <c r="P250" s="20" t="s">
        <v>62</v>
      </c>
      <c r="Q250" s="20"/>
      <c r="R250" s="20" t="s">
        <v>52</v>
      </c>
      <c r="S250" s="20">
        <v>8200204302</v>
      </c>
      <c r="T250" s="20" t="s">
        <v>1193</v>
      </c>
      <c r="U250" s="20" t="s">
        <v>1194</v>
      </c>
      <c r="V250" s="20">
        <v>8955296957</v>
      </c>
      <c r="W250" s="20" t="s">
        <v>1195</v>
      </c>
      <c r="X250" s="20">
        <v>38000</v>
      </c>
      <c r="Y250" s="20" t="s">
        <v>55</v>
      </c>
      <c r="Z250" s="20" t="s">
        <v>55</v>
      </c>
      <c r="AA250" s="20" t="s">
        <v>65</v>
      </c>
      <c r="AB250" s="20">
        <v>14</v>
      </c>
      <c r="AC250" s="20" t="s">
        <v>57</v>
      </c>
      <c r="AD250" s="20">
        <v>3</v>
      </c>
    </row>
    <row r="251" spans="1:30" ht="30">
      <c r="A251" s="20">
        <v>8</v>
      </c>
      <c r="B251" s="20" t="s">
        <v>1655</v>
      </c>
      <c r="C251" s="20">
        <v>516</v>
      </c>
      <c r="D251" s="21">
        <v>42926</v>
      </c>
      <c r="E251" s="20" t="s">
        <v>1196</v>
      </c>
      <c r="F251" s="20"/>
      <c r="G251" s="20" t="s">
        <v>1197</v>
      </c>
      <c r="H251" s="20" t="s">
        <v>1198</v>
      </c>
      <c r="I251" s="20" t="s">
        <v>49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88</v>
      </c>
      <c r="P251" s="20" t="s">
        <v>62</v>
      </c>
      <c r="Q251" s="20"/>
      <c r="R251" s="20" t="s">
        <v>52</v>
      </c>
      <c r="S251" s="20">
        <v>8200204302</v>
      </c>
      <c r="T251" s="20" t="s">
        <v>1199</v>
      </c>
      <c r="U251" s="20" t="s">
        <v>1200</v>
      </c>
      <c r="V251" s="20">
        <v>9799808110</v>
      </c>
      <c r="W251" s="20" t="s">
        <v>1201</v>
      </c>
      <c r="X251" s="20">
        <v>36000</v>
      </c>
      <c r="Y251" s="20" t="s">
        <v>55</v>
      </c>
      <c r="Z251" s="20" t="s">
        <v>55</v>
      </c>
      <c r="AA251" s="20" t="s">
        <v>65</v>
      </c>
      <c r="AB251" s="20">
        <v>13</v>
      </c>
      <c r="AC251" s="20" t="s">
        <v>57</v>
      </c>
      <c r="AD251" s="20">
        <v>3</v>
      </c>
    </row>
    <row r="252" spans="1:30" ht="30">
      <c r="A252" s="20">
        <v>8</v>
      </c>
      <c r="B252" s="20" t="s">
        <v>1655</v>
      </c>
      <c r="C252" s="20">
        <v>795</v>
      </c>
      <c r="D252" s="21">
        <v>44061</v>
      </c>
      <c r="E252" s="20" t="s">
        <v>1202</v>
      </c>
      <c r="F252" s="20"/>
      <c r="G252" s="20" t="s">
        <v>1203</v>
      </c>
      <c r="H252" s="20" t="s">
        <v>585</v>
      </c>
      <c r="I252" s="20" t="s">
        <v>49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50</v>
      </c>
      <c r="P252" s="20" t="s">
        <v>62</v>
      </c>
      <c r="Q252" s="20"/>
      <c r="R252" s="20" t="s">
        <v>52</v>
      </c>
      <c r="S252" s="20">
        <v>8200204302</v>
      </c>
      <c r="T252" s="20" t="s">
        <v>1204</v>
      </c>
      <c r="U252" s="20"/>
      <c r="V252" s="20">
        <v>7296841496</v>
      </c>
      <c r="W252" s="20" t="s">
        <v>1205</v>
      </c>
      <c r="X252" s="20">
        <v>70000</v>
      </c>
      <c r="Y252" s="20" t="s">
        <v>55</v>
      </c>
      <c r="Z252" s="20" t="s">
        <v>55</v>
      </c>
      <c r="AA252" s="20" t="s">
        <v>65</v>
      </c>
      <c r="AB252" s="20">
        <v>13</v>
      </c>
      <c r="AC252" s="20" t="s">
        <v>57</v>
      </c>
      <c r="AD252" s="20">
        <v>0</v>
      </c>
    </row>
    <row r="253" spans="1:30" ht="30">
      <c r="A253" s="20">
        <v>8</v>
      </c>
      <c r="B253" s="20" t="s">
        <v>1655</v>
      </c>
      <c r="C253" s="20">
        <v>919</v>
      </c>
      <c r="D253" s="21">
        <v>43579</v>
      </c>
      <c r="E253" s="20" t="s">
        <v>1206</v>
      </c>
      <c r="F253" s="20"/>
      <c r="G253" s="20" t="s">
        <v>1207</v>
      </c>
      <c r="H253" s="20" t="s">
        <v>474</v>
      </c>
      <c r="I253" s="20" t="s">
        <v>61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88</v>
      </c>
      <c r="P253" s="20" t="s">
        <v>62</v>
      </c>
      <c r="Q253" s="20"/>
      <c r="R253" s="20" t="s">
        <v>52</v>
      </c>
      <c r="S253" s="20">
        <v>8200204302</v>
      </c>
      <c r="T253" s="20" t="s">
        <v>1208</v>
      </c>
      <c r="U253" s="20"/>
      <c r="V253" s="20">
        <v>6375353694</v>
      </c>
      <c r="W253" s="20" t="s">
        <v>1209</v>
      </c>
      <c r="X253" s="20">
        <v>60000</v>
      </c>
      <c r="Y253" s="20" t="s">
        <v>55</v>
      </c>
      <c r="Z253" s="20" t="s">
        <v>55</v>
      </c>
      <c r="AA253" s="20" t="s">
        <v>65</v>
      </c>
      <c r="AB253" s="20">
        <v>15</v>
      </c>
      <c r="AC253" s="20" t="s">
        <v>57</v>
      </c>
      <c r="AD253" s="20">
        <v>1</v>
      </c>
    </row>
    <row r="254" spans="1:30" ht="30">
      <c r="A254" s="20">
        <v>8</v>
      </c>
      <c r="B254" s="20" t="s">
        <v>1655</v>
      </c>
      <c r="C254" s="20">
        <v>791</v>
      </c>
      <c r="D254" s="21">
        <v>44061</v>
      </c>
      <c r="E254" s="20" t="s">
        <v>1210</v>
      </c>
      <c r="F254" s="20"/>
      <c r="G254" s="20" t="s">
        <v>1211</v>
      </c>
      <c r="H254" s="20" t="s">
        <v>1212</v>
      </c>
      <c r="I254" s="20" t="s">
        <v>61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88</v>
      </c>
      <c r="P254" s="20" t="s">
        <v>62</v>
      </c>
      <c r="Q254" s="20"/>
      <c r="R254" s="20" t="s">
        <v>52</v>
      </c>
      <c r="S254" s="20">
        <v>8200204302</v>
      </c>
      <c r="T254" s="20" t="s">
        <v>1213</v>
      </c>
      <c r="U254" s="20"/>
      <c r="V254" s="20">
        <v>9571613064</v>
      </c>
      <c r="W254" s="20" t="s">
        <v>1214</v>
      </c>
      <c r="X254" s="20">
        <v>54000</v>
      </c>
      <c r="Y254" s="20" t="s">
        <v>55</v>
      </c>
      <c r="Z254" s="20" t="s">
        <v>295</v>
      </c>
      <c r="AA254" s="20" t="s">
        <v>65</v>
      </c>
      <c r="AB254" s="20">
        <v>16</v>
      </c>
      <c r="AC254" s="20" t="s">
        <v>57</v>
      </c>
      <c r="AD254" s="20">
        <v>0</v>
      </c>
    </row>
    <row r="255" spans="1:30" ht="30">
      <c r="A255" s="20">
        <v>8</v>
      </c>
      <c r="B255" s="20" t="s">
        <v>1656</v>
      </c>
      <c r="C255" s="20">
        <v>305</v>
      </c>
      <c r="D255" s="21">
        <v>41873</v>
      </c>
      <c r="E255" s="20" t="s">
        <v>1215</v>
      </c>
      <c r="F255" s="20"/>
      <c r="G255" s="20" t="s">
        <v>1216</v>
      </c>
      <c r="H255" s="20" t="s">
        <v>527</v>
      </c>
      <c r="I255" s="20" t="s">
        <v>49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88</v>
      </c>
      <c r="P255" s="20" t="s">
        <v>62</v>
      </c>
      <c r="Q255" s="20"/>
      <c r="R255" s="20" t="s">
        <v>52</v>
      </c>
      <c r="S255" s="20">
        <v>8200204302</v>
      </c>
      <c r="T255" s="20" t="s">
        <v>1217</v>
      </c>
      <c r="U255" s="20" t="s">
        <v>1218</v>
      </c>
      <c r="V255" s="20">
        <v>9214859028</v>
      </c>
      <c r="W255" s="20" t="s">
        <v>1164</v>
      </c>
      <c r="X255" s="20">
        <v>36000</v>
      </c>
      <c r="Y255" s="20" t="s">
        <v>55</v>
      </c>
      <c r="Z255" s="20" t="s">
        <v>55</v>
      </c>
      <c r="AA255" s="20" t="s">
        <v>65</v>
      </c>
      <c r="AB255" s="20">
        <v>13</v>
      </c>
      <c r="AC255" s="20" t="s">
        <v>57</v>
      </c>
      <c r="AD255" s="20">
        <v>1</v>
      </c>
    </row>
    <row r="256" spans="1:30" ht="30">
      <c r="A256" s="20">
        <v>8</v>
      </c>
      <c r="B256" s="20" t="s">
        <v>1656</v>
      </c>
      <c r="C256" s="20">
        <v>790</v>
      </c>
      <c r="D256" s="21">
        <v>44061</v>
      </c>
      <c r="E256" s="20" t="s">
        <v>1219</v>
      </c>
      <c r="F256" s="20"/>
      <c r="G256" s="20" t="s">
        <v>1220</v>
      </c>
      <c r="H256" s="20" t="s">
        <v>449</v>
      </c>
      <c r="I256" s="20" t="s">
        <v>61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50</v>
      </c>
      <c r="P256" s="20" t="s">
        <v>62</v>
      </c>
      <c r="Q256" s="20"/>
      <c r="R256" s="20" t="s">
        <v>52</v>
      </c>
      <c r="S256" s="20">
        <v>8200204302</v>
      </c>
      <c r="T256" s="20" t="s">
        <v>1221</v>
      </c>
      <c r="U256" s="20"/>
      <c r="V256" s="20">
        <v>9784773043</v>
      </c>
      <c r="W256" s="20" t="s">
        <v>1222</v>
      </c>
      <c r="X256" s="20">
        <v>120000</v>
      </c>
      <c r="Y256" s="20" t="s">
        <v>55</v>
      </c>
      <c r="Z256" s="20" t="s">
        <v>55</v>
      </c>
      <c r="AA256" s="20" t="s">
        <v>65</v>
      </c>
      <c r="AB256" s="20">
        <v>15</v>
      </c>
      <c r="AC256" s="20" t="s">
        <v>57</v>
      </c>
      <c r="AD256" s="20">
        <v>0</v>
      </c>
    </row>
    <row r="257" spans="1:30" ht="30">
      <c r="A257" s="20">
        <v>8</v>
      </c>
      <c r="B257" s="20" t="s">
        <v>1656</v>
      </c>
      <c r="C257" s="20">
        <v>786</v>
      </c>
      <c r="D257" s="21">
        <v>44061</v>
      </c>
      <c r="E257" s="20" t="s">
        <v>1223</v>
      </c>
      <c r="F257" s="20"/>
      <c r="G257" s="20" t="s">
        <v>443</v>
      </c>
      <c r="H257" s="20" t="s">
        <v>444</v>
      </c>
      <c r="I257" s="20" t="s">
        <v>61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50</v>
      </c>
      <c r="P257" s="20" t="s">
        <v>62</v>
      </c>
      <c r="Q257" s="20"/>
      <c r="R257" s="20" t="s">
        <v>52</v>
      </c>
      <c r="S257" s="20">
        <v>8200204302</v>
      </c>
      <c r="T257" s="20" t="s">
        <v>1224</v>
      </c>
      <c r="U257" s="20"/>
      <c r="V257" s="20">
        <v>7891891959</v>
      </c>
      <c r="W257" s="20" t="s">
        <v>1225</v>
      </c>
      <c r="X257" s="20">
        <v>72000</v>
      </c>
      <c r="Y257" s="20" t="s">
        <v>55</v>
      </c>
      <c r="Z257" s="20" t="s">
        <v>55</v>
      </c>
      <c r="AA257" s="20" t="s">
        <v>65</v>
      </c>
      <c r="AB257" s="20">
        <v>16</v>
      </c>
      <c r="AC257" s="20" t="s">
        <v>57</v>
      </c>
      <c r="AD257" s="20">
        <v>1</v>
      </c>
    </row>
    <row r="258" spans="1:30" ht="30">
      <c r="A258" s="20">
        <v>8</v>
      </c>
      <c r="B258" s="20" t="s">
        <v>1656</v>
      </c>
      <c r="C258" s="20">
        <v>242</v>
      </c>
      <c r="D258" s="21">
        <v>41873</v>
      </c>
      <c r="E258" s="20" t="s">
        <v>1226</v>
      </c>
      <c r="F258" s="20"/>
      <c r="G258" s="20" t="s">
        <v>1227</v>
      </c>
      <c r="H258" s="20" t="s">
        <v>1228</v>
      </c>
      <c r="I258" s="20" t="s">
        <v>49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50</v>
      </c>
      <c r="P258" s="20" t="s">
        <v>51</v>
      </c>
      <c r="Q258" s="20"/>
      <c r="R258" s="20" t="s">
        <v>52</v>
      </c>
      <c r="S258" s="20">
        <v>8200204302</v>
      </c>
      <c r="T258" s="20" t="s">
        <v>1229</v>
      </c>
      <c r="U258" s="20" t="s">
        <v>1230</v>
      </c>
      <c r="V258" s="20">
        <v>7568520103</v>
      </c>
      <c r="W258" s="20" t="s">
        <v>1117</v>
      </c>
      <c r="X258" s="20">
        <v>36000</v>
      </c>
      <c r="Y258" s="20" t="s">
        <v>55</v>
      </c>
      <c r="Z258" s="20" t="s">
        <v>55</v>
      </c>
      <c r="AA258" s="20" t="s">
        <v>56</v>
      </c>
      <c r="AB258" s="20">
        <v>14</v>
      </c>
      <c r="AC258" s="20" t="s">
        <v>57</v>
      </c>
      <c r="AD258" s="20">
        <v>0</v>
      </c>
    </row>
    <row r="259" spans="1:30" ht="30">
      <c r="A259" s="20">
        <v>8</v>
      </c>
      <c r="B259" s="20" t="s">
        <v>1656</v>
      </c>
      <c r="C259" s="20">
        <v>787</v>
      </c>
      <c r="D259" s="21">
        <v>44061</v>
      </c>
      <c r="E259" s="20" t="s">
        <v>1231</v>
      </c>
      <c r="F259" s="20"/>
      <c r="G259" s="20" t="s">
        <v>1232</v>
      </c>
      <c r="H259" s="20" t="s">
        <v>1233</v>
      </c>
      <c r="I259" s="20" t="s">
        <v>61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50</v>
      </c>
      <c r="P259" s="20" t="s">
        <v>62</v>
      </c>
      <c r="Q259" s="20"/>
      <c r="R259" s="20" t="s">
        <v>52</v>
      </c>
      <c r="S259" s="20">
        <v>8200204302</v>
      </c>
      <c r="T259" s="20" t="s">
        <v>1234</v>
      </c>
      <c r="U259" s="20"/>
      <c r="V259" s="20">
        <v>9413261311</v>
      </c>
      <c r="W259" s="20" t="s">
        <v>1235</v>
      </c>
      <c r="X259" s="20">
        <v>25000</v>
      </c>
      <c r="Y259" s="20" t="s">
        <v>55</v>
      </c>
      <c r="Z259" s="20" t="s">
        <v>55</v>
      </c>
      <c r="AA259" s="20" t="s">
        <v>65</v>
      </c>
      <c r="AB259" s="20">
        <v>15</v>
      </c>
      <c r="AC259" s="20" t="s">
        <v>57</v>
      </c>
      <c r="AD259" s="20">
        <v>1</v>
      </c>
    </row>
    <row r="260" spans="1:30" ht="30">
      <c r="A260" s="20">
        <v>8</v>
      </c>
      <c r="B260" s="20" t="s">
        <v>1656</v>
      </c>
      <c r="C260" s="20">
        <v>800</v>
      </c>
      <c r="D260" s="21">
        <v>44061</v>
      </c>
      <c r="E260" s="20" t="s">
        <v>1236</v>
      </c>
      <c r="F260" s="20"/>
      <c r="G260" s="20" t="s">
        <v>1237</v>
      </c>
      <c r="H260" s="20" t="s">
        <v>1238</v>
      </c>
      <c r="I260" s="20" t="s">
        <v>49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50</v>
      </c>
      <c r="P260" s="20" t="s">
        <v>62</v>
      </c>
      <c r="Q260" s="20"/>
      <c r="R260" s="20" t="s">
        <v>52</v>
      </c>
      <c r="S260" s="20">
        <v>8200204302</v>
      </c>
      <c r="T260" s="20" t="s">
        <v>1239</v>
      </c>
      <c r="U260" s="20"/>
      <c r="V260" s="20">
        <v>9571538585</v>
      </c>
      <c r="W260" s="20" t="s">
        <v>1240</v>
      </c>
      <c r="X260" s="20">
        <v>500000</v>
      </c>
      <c r="Y260" s="20" t="s">
        <v>55</v>
      </c>
      <c r="Z260" s="20" t="s">
        <v>55</v>
      </c>
      <c r="AA260" s="20" t="s">
        <v>65</v>
      </c>
      <c r="AB260" s="20">
        <v>14</v>
      </c>
      <c r="AC260" s="20" t="s">
        <v>57</v>
      </c>
      <c r="AD260" s="20">
        <v>0</v>
      </c>
    </row>
    <row r="261" spans="1:30" ht="30">
      <c r="A261" s="20">
        <v>8</v>
      </c>
      <c r="B261" s="20" t="s">
        <v>1656</v>
      </c>
      <c r="C261" s="20">
        <v>796</v>
      </c>
      <c r="D261" s="21">
        <v>44061</v>
      </c>
      <c r="E261" s="20" t="s">
        <v>1241</v>
      </c>
      <c r="F261" s="20"/>
      <c r="G261" s="20" t="s">
        <v>1242</v>
      </c>
      <c r="H261" s="20" t="s">
        <v>536</v>
      </c>
      <c r="I261" s="20" t="s">
        <v>49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88</v>
      </c>
      <c r="P261" s="20" t="s">
        <v>62</v>
      </c>
      <c r="Q261" s="20"/>
      <c r="R261" s="20" t="s">
        <v>52</v>
      </c>
      <c r="S261" s="20">
        <v>8200204302</v>
      </c>
      <c r="T261" s="20" t="s">
        <v>1243</v>
      </c>
      <c r="U261" s="20" t="s">
        <v>537</v>
      </c>
      <c r="V261" s="20">
        <v>8104031958</v>
      </c>
      <c r="W261" s="20" t="s">
        <v>1244</v>
      </c>
      <c r="X261" s="20">
        <v>80000</v>
      </c>
      <c r="Y261" s="20" t="s">
        <v>55</v>
      </c>
      <c r="Z261" s="20" t="s">
        <v>55</v>
      </c>
      <c r="AA261" s="20" t="s">
        <v>65</v>
      </c>
      <c r="AB261" s="20">
        <v>14</v>
      </c>
      <c r="AC261" s="20" t="s">
        <v>57</v>
      </c>
      <c r="AD261" s="20">
        <v>0</v>
      </c>
    </row>
    <row r="262" spans="1:30" ht="30">
      <c r="A262" s="20">
        <v>8</v>
      </c>
      <c r="B262" s="20" t="s">
        <v>1656</v>
      </c>
      <c r="C262" s="20">
        <v>573</v>
      </c>
      <c r="D262" s="21">
        <v>43297</v>
      </c>
      <c r="E262" s="20" t="s">
        <v>1245</v>
      </c>
      <c r="F262" s="20"/>
      <c r="G262" s="20" t="s">
        <v>1246</v>
      </c>
      <c r="H262" s="20" t="s">
        <v>653</v>
      </c>
      <c r="I262" s="20" t="s">
        <v>49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50</v>
      </c>
      <c r="P262" s="20" t="s">
        <v>62</v>
      </c>
      <c r="Q262" s="20"/>
      <c r="R262" s="20" t="s">
        <v>52</v>
      </c>
      <c r="S262" s="20">
        <v>8200204302</v>
      </c>
      <c r="T262" s="20" t="s">
        <v>1247</v>
      </c>
      <c r="U262" s="20" t="s">
        <v>1248</v>
      </c>
      <c r="V262" s="20">
        <v>9001954459</v>
      </c>
      <c r="W262" s="20" t="s">
        <v>833</v>
      </c>
      <c r="X262" s="20">
        <v>60000</v>
      </c>
      <c r="Y262" s="20" t="s">
        <v>55</v>
      </c>
      <c r="Z262" s="20" t="s">
        <v>55</v>
      </c>
      <c r="AA262" s="20" t="s">
        <v>65</v>
      </c>
      <c r="AB262" s="20">
        <v>14</v>
      </c>
      <c r="AC262" s="20" t="s">
        <v>57</v>
      </c>
      <c r="AD262" s="20">
        <v>2</v>
      </c>
    </row>
    <row r="263" spans="1:30" ht="30">
      <c r="A263" s="20">
        <v>8</v>
      </c>
      <c r="B263" s="20" t="s">
        <v>1656</v>
      </c>
      <c r="C263" s="20">
        <v>920</v>
      </c>
      <c r="D263" s="21">
        <v>44098</v>
      </c>
      <c r="E263" s="20" t="s">
        <v>1249</v>
      </c>
      <c r="F263" s="20"/>
      <c r="G263" s="20" t="s">
        <v>1250</v>
      </c>
      <c r="H263" s="20" t="s">
        <v>1251</v>
      </c>
      <c r="I263" s="20" t="s">
        <v>61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50</v>
      </c>
      <c r="P263" s="20" t="s">
        <v>62</v>
      </c>
      <c r="Q263" s="20"/>
      <c r="R263" s="20" t="s">
        <v>52</v>
      </c>
      <c r="S263" s="20">
        <v>8200204302</v>
      </c>
      <c r="T263" s="20" t="s">
        <v>1252</v>
      </c>
      <c r="U263" s="20"/>
      <c r="V263" s="20">
        <v>9214591487</v>
      </c>
      <c r="W263" s="20" t="s">
        <v>1253</v>
      </c>
      <c r="X263" s="20">
        <v>120000</v>
      </c>
      <c r="Y263" s="20" t="s">
        <v>55</v>
      </c>
      <c r="Z263" s="20" t="s">
        <v>55</v>
      </c>
      <c r="AA263" s="20" t="s">
        <v>65</v>
      </c>
      <c r="AB263" s="20">
        <v>14</v>
      </c>
      <c r="AC263" s="20" t="s">
        <v>57</v>
      </c>
      <c r="AD263" s="20">
        <v>1</v>
      </c>
    </row>
    <row r="264" spans="1:30" ht="30">
      <c r="A264" s="20">
        <v>8</v>
      </c>
      <c r="B264" s="20" t="s">
        <v>1656</v>
      </c>
      <c r="C264" s="20">
        <v>797</v>
      </c>
      <c r="D264" s="21">
        <v>44061</v>
      </c>
      <c r="E264" s="20" t="s">
        <v>1254</v>
      </c>
      <c r="F264" s="20"/>
      <c r="G264" s="20" t="s">
        <v>1255</v>
      </c>
      <c r="H264" s="20" t="s">
        <v>527</v>
      </c>
      <c r="I264" s="20" t="s">
        <v>49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50</v>
      </c>
      <c r="P264" s="20" t="s">
        <v>62</v>
      </c>
      <c r="Q264" s="20"/>
      <c r="R264" s="20" t="s">
        <v>52</v>
      </c>
      <c r="S264" s="20">
        <v>8200204302</v>
      </c>
      <c r="T264" s="20" t="s">
        <v>1256</v>
      </c>
      <c r="U264" s="20"/>
      <c r="V264" s="20">
        <v>7976103510</v>
      </c>
      <c r="W264" s="20" t="s">
        <v>1257</v>
      </c>
      <c r="X264" s="20">
        <v>25000</v>
      </c>
      <c r="Y264" s="20" t="s">
        <v>55</v>
      </c>
      <c r="Z264" s="20" t="s">
        <v>295</v>
      </c>
      <c r="AA264" s="20" t="s">
        <v>65</v>
      </c>
      <c r="AB264" s="20">
        <v>12</v>
      </c>
      <c r="AC264" s="20" t="s">
        <v>57</v>
      </c>
      <c r="AD264" s="20">
        <v>0</v>
      </c>
    </row>
    <row r="265" spans="1:30" ht="30">
      <c r="A265" s="20">
        <v>8</v>
      </c>
      <c r="B265" s="20" t="s">
        <v>1656</v>
      </c>
      <c r="C265" s="20">
        <v>794</v>
      </c>
      <c r="D265" s="21">
        <v>44061</v>
      </c>
      <c r="E265" s="20" t="s">
        <v>1258</v>
      </c>
      <c r="F265" s="20"/>
      <c r="G265" s="20" t="s">
        <v>560</v>
      </c>
      <c r="H265" s="20" t="s">
        <v>1259</v>
      </c>
      <c r="I265" s="20" t="s">
        <v>49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50</v>
      </c>
      <c r="P265" s="20" t="s">
        <v>62</v>
      </c>
      <c r="Q265" s="20"/>
      <c r="R265" s="20" t="s">
        <v>52</v>
      </c>
      <c r="S265" s="20">
        <v>8200204302</v>
      </c>
      <c r="T265" s="20" t="s">
        <v>1260</v>
      </c>
      <c r="U265" s="20" t="s">
        <v>1261</v>
      </c>
      <c r="V265" s="20">
        <v>9784348539</v>
      </c>
      <c r="W265" s="20" t="s">
        <v>1262</v>
      </c>
      <c r="X265" s="20">
        <v>70000</v>
      </c>
      <c r="Y265" s="20" t="s">
        <v>55</v>
      </c>
      <c r="Z265" s="20" t="s">
        <v>55</v>
      </c>
      <c r="AA265" s="20" t="s">
        <v>65</v>
      </c>
      <c r="AB265" s="20">
        <v>13</v>
      </c>
      <c r="AC265" s="20" t="s">
        <v>57</v>
      </c>
      <c r="AD265" s="20">
        <v>0</v>
      </c>
    </row>
    <row r="266" spans="1:30" ht="30">
      <c r="A266" s="20">
        <v>8</v>
      </c>
      <c r="B266" s="20" t="s">
        <v>1656</v>
      </c>
      <c r="C266" s="20">
        <v>918</v>
      </c>
      <c r="D266" s="21">
        <v>44098</v>
      </c>
      <c r="E266" s="20" t="s">
        <v>1263</v>
      </c>
      <c r="F266" s="20"/>
      <c r="G266" s="20" t="s">
        <v>1264</v>
      </c>
      <c r="H266" s="20" t="s">
        <v>1265</v>
      </c>
      <c r="I266" s="20" t="s">
        <v>61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157</v>
      </c>
      <c r="P266" s="20" t="s">
        <v>62</v>
      </c>
      <c r="Q266" s="20"/>
      <c r="R266" s="20" t="s">
        <v>52</v>
      </c>
      <c r="S266" s="20">
        <v>8200204302</v>
      </c>
      <c r="T266" s="20" t="s">
        <v>1266</v>
      </c>
      <c r="U266" s="20"/>
      <c r="V266" s="20">
        <v>9460194006</v>
      </c>
      <c r="W266" s="20" t="s">
        <v>1267</v>
      </c>
      <c r="X266" s="20">
        <v>360000</v>
      </c>
      <c r="Y266" s="20" t="s">
        <v>55</v>
      </c>
      <c r="Z266" s="20" t="s">
        <v>55</v>
      </c>
      <c r="AA266" s="20" t="s">
        <v>65</v>
      </c>
      <c r="AB266" s="20">
        <v>16</v>
      </c>
      <c r="AC266" s="20" t="s">
        <v>57</v>
      </c>
      <c r="AD266" s="20">
        <v>1</v>
      </c>
    </row>
    <row r="267" spans="1:30" ht="30">
      <c r="A267" s="20">
        <v>8</v>
      </c>
      <c r="B267" s="20" t="s">
        <v>49</v>
      </c>
      <c r="C267" s="20">
        <v>316</v>
      </c>
      <c r="D267" s="21">
        <v>41873</v>
      </c>
      <c r="E267" s="20" t="s">
        <v>1268</v>
      </c>
      <c r="F267" s="20"/>
      <c r="G267" s="20" t="s">
        <v>496</v>
      </c>
      <c r="H267" s="20" t="s">
        <v>802</v>
      </c>
      <c r="I267" s="20" t="s">
        <v>49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50</v>
      </c>
      <c r="P267" s="20" t="s">
        <v>62</v>
      </c>
      <c r="Q267" s="20"/>
      <c r="R267" s="20" t="s">
        <v>52</v>
      </c>
      <c r="S267" s="20">
        <v>8200204302</v>
      </c>
      <c r="T267" s="20" t="s">
        <v>1269</v>
      </c>
      <c r="U267" s="20" t="s">
        <v>499</v>
      </c>
      <c r="V267" s="20">
        <v>9928207592</v>
      </c>
      <c r="W267" s="20" t="s">
        <v>1270</v>
      </c>
      <c r="X267" s="20">
        <v>46000</v>
      </c>
      <c r="Y267" s="20" t="s">
        <v>55</v>
      </c>
      <c r="Z267" s="20" t="s">
        <v>55</v>
      </c>
      <c r="AA267" s="20" t="s">
        <v>65</v>
      </c>
      <c r="AB267" s="20">
        <v>13</v>
      </c>
      <c r="AC267" s="20" t="s">
        <v>57</v>
      </c>
      <c r="AD267" s="20">
        <v>0</v>
      </c>
    </row>
    <row r="268" spans="1:30" ht="30">
      <c r="A268" s="20">
        <v>8</v>
      </c>
      <c r="B268" s="20" t="s">
        <v>49</v>
      </c>
      <c r="C268" s="20">
        <v>785</v>
      </c>
      <c r="D268" s="21">
        <v>44061</v>
      </c>
      <c r="E268" s="20" t="s">
        <v>1271</v>
      </c>
      <c r="F268" s="20"/>
      <c r="G268" s="20" t="s">
        <v>888</v>
      </c>
      <c r="H268" s="20" t="s">
        <v>889</v>
      </c>
      <c r="I268" s="20" t="s">
        <v>61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50</v>
      </c>
      <c r="P268" s="20" t="s">
        <v>51</v>
      </c>
      <c r="Q268" s="20"/>
      <c r="R268" s="20" t="s">
        <v>52</v>
      </c>
      <c r="S268" s="20">
        <v>8200204302</v>
      </c>
      <c r="T268" s="20" t="s">
        <v>1272</v>
      </c>
      <c r="U268" s="20"/>
      <c r="V268" s="20">
        <v>8209088110</v>
      </c>
      <c r="W268" s="20" t="s">
        <v>1026</v>
      </c>
      <c r="X268" s="20">
        <v>84000</v>
      </c>
      <c r="Y268" s="20" t="s">
        <v>295</v>
      </c>
      <c r="Z268" s="20" t="s">
        <v>55</v>
      </c>
      <c r="AA268" s="20" t="s">
        <v>56</v>
      </c>
      <c r="AB268" s="20">
        <v>14</v>
      </c>
      <c r="AC268" s="20" t="s">
        <v>57</v>
      </c>
      <c r="AD268" s="20">
        <v>1</v>
      </c>
    </row>
    <row r="269" spans="1:30" ht="30">
      <c r="A269" s="20">
        <v>8</v>
      </c>
      <c r="B269" s="20" t="s">
        <v>49</v>
      </c>
      <c r="C269" s="20">
        <v>241</v>
      </c>
      <c r="D269" s="21">
        <v>41873</v>
      </c>
      <c r="E269" s="20" t="s">
        <v>1273</v>
      </c>
      <c r="F269" s="20"/>
      <c r="G269" s="20" t="s">
        <v>1274</v>
      </c>
      <c r="H269" s="20" t="s">
        <v>1275</v>
      </c>
      <c r="I269" s="20" t="s">
        <v>49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88</v>
      </c>
      <c r="P269" s="20" t="s">
        <v>62</v>
      </c>
      <c r="Q269" s="20"/>
      <c r="R269" s="20" t="s">
        <v>52</v>
      </c>
      <c r="S269" s="20">
        <v>8200204302</v>
      </c>
      <c r="T269" s="20" t="s">
        <v>1276</v>
      </c>
      <c r="U269" s="20" t="s">
        <v>1277</v>
      </c>
      <c r="V269" s="20">
        <v>9784358512</v>
      </c>
      <c r="W269" s="20" t="s">
        <v>1278</v>
      </c>
      <c r="X269" s="20">
        <v>36000</v>
      </c>
      <c r="Y269" s="20" t="s">
        <v>55</v>
      </c>
      <c r="Z269" s="20" t="s">
        <v>55</v>
      </c>
      <c r="AA269" s="20" t="s">
        <v>65</v>
      </c>
      <c r="AB269" s="20">
        <v>14</v>
      </c>
      <c r="AC269" s="20" t="s">
        <v>57</v>
      </c>
      <c r="AD269" s="20">
        <v>2</v>
      </c>
    </row>
    <row r="270" spans="1:30" ht="30">
      <c r="A270" s="20">
        <v>8</v>
      </c>
      <c r="B270" s="20" t="s">
        <v>49</v>
      </c>
      <c r="C270" s="20">
        <v>801</v>
      </c>
      <c r="D270" s="21">
        <v>44061</v>
      </c>
      <c r="E270" s="20" t="s">
        <v>1279</v>
      </c>
      <c r="F270" s="20"/>
      <c r="G270" s="20" t="s">
        <v>1280</v>
      </c>
      <c r="H270" s="20" t="s">
        <v>1281</v>
      </c>
      <c r="I270" s="20" t="s">
        <v>61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50</v>
      </c>
      <c r="P270" s="20" t="s">
        <v>51</v>
      </c>
      <c r="Q270" s="20"/>
      <c r="R270" s="20" t="s">
        <v>52</v>
      </c>
      <c r="S270" s="20">
        <v>8200204302</v>
      </c>
      <c r="T270" s="20" t="s">
        <v>1282</v>
      </c>
      <c r="U270" s="20"/>
      <c r="V270" s="20">
        <v>9772162410</v>
      </c>
      <c r="W270" s="20" t="s">
        <v>1283</v>
      </c>
      <c r="X270" s="20">
        <v>600000</v>
      </c>
      <c r="Y270" s="20" t="s">
        <v>55</v>
      </c>
      <c r="Z270" s="20" t="s">
        <v>55</v>
      </c>
      <c r="AA270" s="20" t="s">
        <v>56</v>
      </c>
      <c r="AB270" s="20">
        <v>14</v>
      </c>
      <c r="AC270" s="20" t="s">
        <v>57</v>
      </c>
      <c r="AD270" s="20">
        <v>0</v>
      </c>
    </row>
    <row r="271" spans="1:30" ht="30">
      <c r="A271" s="20">
        <v>8</v>
      </c>
      <c r="B271" s="20" t="s">
        <v>49</v>
      </c>
      <c r="C271" s="20">
        <v>916</v>
      </c>
      <c r="D271" s="21">
        <v>44098</v>
      </c>
      <c r="E271" s="20" t="s">
        <v>1284</v>
      </c>
      <c r="F271" s="20"/>
      <c r="G271" s="20" t="s">
        <v>792</v>
      </c>
      <c r="H271" s="20" t="s">
        <v>1285</v>
      </c>
      <c r="I271" s="20" t="s">
        <v>61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50</v>
      </c>
      <c r="P271" s="20" t="s">
        <v>62</v>
      </c>
      <c r="Q271" s="20"/>
      <c r="R271" s="20" t="s">
        <v>52</v>
      </c>
      <c r="S271" s="20">
        <v>8200204302</v>
      </c>
      <c r="T271" s="20" t="s">
        <v>1286</v>
      </c>
      <c r="U271" s="20"/>
      <c r="V271" s="20">
        <v>9950333507</v>
      </c>
      <c r="W271" s="20" t="s">
        <v>109</v>
      </c>
      <c r="X271" s="20">
        <v>72000</v>
      </c>
      <c r="Y271" s="20" t="s">
        <v>55</v>
      </c>
      <c r="Z271" s="20" t="s">
        <v>55</v>
      </c>
      <c r="AA271" s="20" t="s">
        <v>65</v>
      </c>
      <c r="AB271" s="20">
        <v>14</v>
      </c>
      <c r="AC271" s="20" t="s">
        <v>57</v>
      </c>
      <c r="AD271" s="20">
        <v>1</v>
      </c>
    </row>
    <row r="272" spans="1:30" ht="30">
      <c r="A272" s="20">
        <v>8</v>
      </c>
      <c r="B272" s="20" t="s">
        <v>49</v>
      </c>
      <c r="C272" s="20">
        <v>626</v>
      </c>
      <c r="D272" s="21">
        <v>42135</v>
      </c>
      <c r="E272" s="20" t="s">
        <v>1287</v>
      </c>
      <c r="F272" s="20"/>
      <c r="G272" s="20" t="s">
        <v>1288</v>
      </c>
      <c r="H272" s="20" t="s">
        <v>1289</v>
      </c>
      <c r="I272" s="20" t="s">
        <v>49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88</v>
      </c>
      <c r="P272" s="20" t="s">
        <v>62</v>
      </c>
      <c r="Q272" s="20"/>
      <c r="R272" s="20" t="s">
        <v>52</v>
      </c>
      <c r="S272" s="20">
        <v>8200204302</v>
      </c>
      <c r="T272" s="20" t="s">
        <v>1290</v>
      </c>
      <c r="U272" s="20" t="s">
        <v>1291</v>
      </c>
      <c r="V272" s="20">
        <v>9660950791</v>
      </c>
      <c r="W272" s="20" t="s">
        <v>1292</v>
      </c>
      <c r="X272" s="20">
        <v>36000</v>
      </c>
      <c r="Y272" s="20" t="s">
        <v>55</v>
      </c>
      <c r="Z272" s="20" t="s">
        <v>55</v>
      </c>
      <c r="AA272" s="20" t="s">
        <v>65</v>
      </c>
      <c r="AB272" s="20">
        <v>13</v>
      </c>
      <c r="AC272" s="20" t="s">
        <v>57</v>
      </c>
      <c r="AD272" s="20">
        <v>1</v>
      </c>
    </row>
    <row r="273" spans="1:30" ht="30">
      <c r="A273" s="20">
        <v>8</v>
      </c>
      <c r="B273" s="20" t="s">
        <v>49</v>
      </c>
      <c r="C273" s="20">
        <v>802</v>
      </c>
      <c r="D273" s="21">
        <v>44061</v>
      </c>
      <c r="E273" s="20" t="s">
        <v>1293</v>
      </c>
      <c r="F273" s="20" t="s">
        <v>1294</v>
      </c>
      <c r="G273" s="20" t="s">
        <v>1295</v>
      </c>
      <c r="H273" s="20" t="s">
        <v>1296</v>
      </c>
      <c r="I273" s="20" t="s">
        <v>61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50</v>
      </c>
      <c r="P273" s="20" t="s">
        <v>62</v>
      </c>
      <c r="Q273" s="20"/>
      <c r="R273" s="20" t="s">
        <v>52</v>
      </c>
      <c r="S273" s="20">
        <v>8200204302</v>
      </c>
      <c r="T273" s="20" t="s">
        <v>1297</v>
      </c>
      <c r="U273" s="20"/>
      <c r="V273" s="20">
        <v>9351745137</v>
      </c>
      <c r="W273" s="20" t="s">
        <v>1298</v>
      </c>
      <c r="X273" s="20">
        <v>636236</v>
      </c>
      <c r="Y273" s="20" t="s">
        <v>55</v>
      </c>
      <c r="Z273" s="20" t="s">
        <v>55</v>
      </c>
      <c r="AA273" s="20" t="s">
        <v>65</v>
      </c>
      <c r="AB273" s="20">
        <v>14</v>
      </c>
      <c r="AC273" s="20" t="s">
        <v>57</v>
      </c>
      <c r="AD273" s="20">
        <v>0</v>
      </c>
    </row>
    <row r="274" spans="1:30" ht="30">
      <c r="A274" s="20">
        <v>8</v>
      </c>
      <c r="B274" s="20" t="s">
        <v>49</v>
      </c>
      <c r="C274" s="20">
        <v>917</v>
      </c>
      <c r="D274" s="21">
        <v>44098</v>
      </c>
      <c r="E274" s="20" t="s">
        <v>1299</v>
      </c>
      <c r="F274" s="20"/>
      <c r="G274" s="20" t="s">
        <v>1300</v>
      </c>
      <c r="H274" s="20" t="s">
        <v>585</v>
      </c>
      <c r="I274" s="20" t="s">
        <v>61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50</v>
      </c>
      <c r="P274" s="20" t="s">
        <v>62</v>
      </c>
      <c r="Q274" s="20"/>
      <c r="R274" s="20" t="s">
        <v>52</v>
      </c>
      <c r="S274" s="20">
        <v>8200204302</v>
      </c>
      <c r="T274" s="20" t="s">
        <v>1301</v>
      </c>
      <c r="U274" s="20" t="s">
        <v>1302</v>
      </c>
      <c r="V274" s="20">
        <v>9829969405</v>
      </c>
      <c r="W274" s="20" t="s">
        <v>1303</v>
      </c>
      <c r="X274" s="20">
        <v>60000</v>
      </c>
      <c r="Y274" s="20" t="s">
        <v>55</v>
      </c>
      <c r="Z274" s="20" t="s">
        <v>55</v>
      </c>
      <c r="AA274" s="20" t="s">
        <v>65</v>
      </c>
      <c r="AB274" s="20">
        <v>15</v>
      </c>
      <c r="AC274" s="20" t="s">
        <v>57</v>
      </c>
      <c r="AD274" s="20">
        <v>1</v>
      </c>
    </row>
    <row r="275" spans="1:30" ht="30">
      <c r="A275" s="20">
        <v>8</v>
      </c>
      <c r="B275" s="20" t="s">
        <v>49</v>
      </c>
      <c r="C275" s="20">
        <v>799</v>
      </c>
      <c r="D275" s="21">
        <v>44061</v>
      </c>
      <c r="E275" s="20" t="s">
        <v>1304</v>
      </c>
      <c r="F275" s="20"/>
      <c r="G275" s="20" t="s">
        <v>1305</v>
      </c>
      <c r="H275" s="20" t="s">
        <v>1306</v>
      </c>
      <c r="I275" s="20" t="s">
        <v>61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50</v>
      </c>
      <c r="P275" s="20" t="s">
        <v>62</v>
      </c>
      <c r="Q275" s="20"/>
      <c r="R275" s="20" t="s">
        <v>52</v>
      </c>
      <c r="S275" s="20">
        <v>8200204302</v>
      </c>
      <c r="T275" s="20" t="s">
        <v>1307</v>
      </c>
      <c r="U275" s="20"/>
      <c r="V275" s="20">
        <v>9571779119</v>
      </c>
      <c r="W275" s="20" t="s">
        <v>1308</v>
      </c>
      <c r="X275" s="20">
        <v>260000</v>
      </c>
      <c r="Y275" s="20" t="s">
        <v>55</v>
      </c>
      <c r="Z275" s="20" t="s">
        <v>55</v>
      </c>
      <c r="AA275" s="20" t="s">
        <v>65</v>
      </c>
      <c r="AB275" s="20">
        <v>13</v>
      </c>
      <c r="AC275" s="20" t="s">
        <v>57</v>
      </c>
      <c r="AD275" s="20">
        <v>0</v>
      </c>
    </row>
    <row r="276" spans="1:30" ht="30">
      <c r="A276" s="20">
        <v>8</v>
      </c>
      <c r="B276" s="20" t="s">
        <v>49</v>
      </c>
      <c r="C276" s="20">
        <v>798</v>
      </c>
      <c r="D276" s="21">
        <v>44061</v>
      </c>
      <c r="E276" s="20" t="s">
        <v>1309</v>
      </c>
      <c r="F276" s="20"/>
      <c r="G276" s="20" t="s">
        <v>873</v>
      </c>
      <c r="H276" s="20" t="s">
        <v>1310</v>
      </c>
      <c r="I276" s="20" t="s">
        <v>49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50</v>
      </c>
      <c r="P276" s="20" t="s">
        <v>62</v>
      </c>
      <c r="Q276" s="20"/>
      <c r="R276" s="20" t="s">
        <v>52</v>
      </c>
      <c r="S276" s="20">
        <v>8200204302</v>
      </c>
      <c r="T276" s="20" t="s">
        <v>1311</v>
      </c>
      <c r="U276" s="20"/>
      <c r="V276" s="20">
        <v>9784367343</v>
      </c>
      <c r="W276" s="20" t="s">
        <v>896</v>
      </c>
      <c r="X276" s="20">
        <v>40000</v>
      </c>
      <c r="Y276" s="20" t="s">
        <v>55</v>
      </c>
      <c r="Z276" s="20" t="s">
        <v>295</v>
      </c>
      <c r="AA276" s="20" t="s">
        <v>65</v>
      </c>
      <c r="AB276" s="20">
        <v>13</v>
      </c>
      <c r="AC276" s="20" t="s">
        <v>57</v>
      </c>
      <c r="AD276" s="20">
        <v>3</v>
      </c>
    </row>
    <row r="277" spans="1:30" ht="30">
      <c r="A277" s="20">
        <v>8</v>
      </c>
      <c r="B277" s="20" t="s">
        <v>49</v>
      </c>
      <c r="C277" s="20">
        <v>915</v>
      </c>
      <c r="D277" s="21">
        <v>44098</v>
      </c>
      <c r="E277" s="20" t="s">
        <v>1312</v>
      </c>
      <c r="F277" s="20"/>
      <c r="G277" s="20" t="s">
        <v>1313</v>
      </c>
      <c r="H277" s="20" t="s">
        <v>561</v>
      </c>
      <c r="I277" s="20" t="s">
        <v>49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88</v>
      </c>
      <c r="P277" s="20" t="s">
        <v>62</v>
      </c>
      <c r="Q277" s="20"/>
      <c r="R277" s="20" t="s">
        <v>52</v>
      </c>
      <c r="S277" s="20">
        <v>8200204302</v>
      </c>
      <c r="T277" s="20" t="s">
        <v>1314</v>
      </c>
      <c r="U277" s="20"/>
      <c r="V277" s="20">
        <v>9950608352</v>
      </c>
      <c r="W277" s="20" t="s">
        <v>99</v>
      </c>
      <c r="X277" s="20">
        <v>72000</v>
      </c>
      <c r="Y277" s="20" t="s">
        <v>55</v>
      </c>
      <c r="Z277" s="20" t="s">
        <v>55</v>
      </c>
      <c r="AA277" s="20" t="s">
        <v>65</v>
      </c>
      <c r="AB277" s="20">
        <v>14</v>
      </c>
      <c r="AC277" s="20" t="s">
        <v>57</v>
      </c>
      <c r="AD277" s="20">
        <v>0</v>
      </c>
    </row>
    <row r="278" spans="1:30" ht="30">
      <c r="A278" s="20">
        <v>8</v>
      </c>
      <c r="B278" s="20" t="s">
        <v>1657</v>
      </c>
      <c r="C278" s="20">
        <v>788</v>
      </c>
      <c r="D278" s="21">
        <v>44061</v>
      </c>
      <c r="E278" s="20" t="s">
        <v>1315</v>
      </c>
      <c r="F278" s="20"/>
      <c r="G278" s="20" t="s">
        <v>1316</v>
      </c>
      <c r="H278" s="20" t="s">
        <v>1317</v>
      </c>
      <c r="I278" s="20" t="s">
        <v>61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50</v>
      </c>
      <c r="P278" s="20" t="s">
        <v>62</v>
      </c>
      <c r="Q278" s="20"/>
      <c r="R278" s="20" t="s">
        <v>52</v>
      </c>
      <c r="S278" s="20">
        <v>8200204302</v>
      </c>
      <c r="T278" s="20" t="s">
        <v>1318</v>
      </c>
      <c r="U278" s="20"/>
      <c r="V278" s="20">
        <v>9928210960</v>
      </c>
      <c r="W278" s="20" t="s">
        <v>1298</v>
      </c>
      <c r="X278" s="20">
        <v>48000</v>
      </c>
      <c r="Y278" s="20" t="s">
        <v>55</v>
      </c>
      <c r="Z278" s="20" t="s">
        <v>55</v>
      </c>
      <c r="AA278" s="20" t="s">
        <v>65</v>
      </c>
      <c r="AB278" s="20">
        <v>15</v>
      </c>
      <c r="AC278" s="20" t="s">
        <v>57</v>
      </c>
      <c r="AD278" s="20">
        <v>1</v>
      </c>
    </row>
    <row r="279" spans="1:30" ht="30">
      <c r="A279" s="20">
        <v>8</v>
      </c>
      <c r="B279" s="20" t="s">
        <v>1657</v>
      </c>
      <c r="C279" s="20">
        <v>789</v>
      </c>
      <c r="D279" s="21">
        <v>44061</v>
      </c>
      <c r="E279" s="20" t="s">
        <v>1319</v>
      </c>
      <c r="F279" s="20"/>
      <c r="G279" s="20" t="s">
        <v>1320</v>
      </c>
      <c r="H279" s="20" t="s">
        <v>444</v>
      </c>
      <c r="I279" s="20" t="s">
        <v>61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50</v>
      </c>
      <c r="P279" s="20" t="s">
        <v>62</v>
      </c>
      <c r="Q279" s="20"/>
      <c r="R279" s="20" t="s">
        <v>52</v>
      </c>
      <c r="S279" s="20">
        <v>8200204302</v>
      </c>
      <c r="T279" s="20" t="s">
        <v>1321</v>
      </c>
      <c r="U279" s="20"/>
      <c r="V279" s="20">
        <v>9950084846</v>
      </c>
      <c r="W279" s="20" t="s">
        <v>1322</v>
      </c>
      <c r="X279" s="20">
        <v>108000</v>
      </c>
      <c r="Y279" s="20" t="s">
        <v>55</v>
      </c>
      <c r="Z279" s="20" t="s">
        <v>55</v>
      </c>
      <c r="AA279" s="20" t="s">
        <v>65</v>
      </c>
      <c r="AB279" s="20">
        <v>15</v>
      </c>
      <c r="AC279" s="20" t="s">
        <v>57</v>
      </c>
      <c r="AD279" s="20">
        <v>0</v>
      </c>
    </row>
    <row r="280" spans="1:30" ht="30">
      <c r="A280" s="20">
        <v>8</v>
      </c>
      <c r="B280" s="20" t="s">
        <v>1657</v>
      </c>
      <c r="C280" s="20">
        <v>380</v>
      </c>
      <c r="D280" s="21">
        <v>42195</v>
      </c>
      <c r="E280" s="20" t="s">
        <v>673</v>
      </c>
      <c r="F280" s="20"/>
      <c r="G280" s="20" t="s">
        <v>1323</v>
      </c>
      <c r="H280" s="20" t="s">
        <v>1324</v>
      </c>
      <c r="I280" s="20" t="s">
        <v>49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50</v>
      </c>
      <c r="P280" s="20" t="s">
        <v>51</v>
      </c>
      <c r="Q280" s="20"/>
      <c r="R280" s="20" t="s">
        <v>52</v>
      </c>
      <c r="S280" s="20">
        <v>8200204302</v>
      </c>
      <c r="T280" s="20" t="s">
        <v>1325</v>
      </c>
      <c r="U280" s="20" t="s">
        <v>1326</v>
      </c>
      <c r="V280" s="20">
        <v>9929211796</v>
      </c>
      <c r="W280" s="20" t="s">
        <v>1327</v>
      </c>
      <c r="X280" s="20">
        <v>40000</v>
      </c>
      <c r="Y280" s="20" t="s">
        <v>55</v>
      </c>
      <c r="Z280" s="20" t="s">
        <v>55</v>
      </c>
      <c r="AA280" s="20" t="s">
        <v>56</v>
      </c>
      <c r="AB280" s="20">
        <v>13</v>
      </c>
      <c r="AC280" s="20" t="s">
        <v>57</v>
      </c>
      <c r="AD280" s="20">
        <v>0</v>
      </c>
    </row>
    <row r="281" spans="1:30" ht="30">
      <c r="A281" s="20">
        <v>8</v>
      </c>
      <c r="B281" s="20" t="s">
        <v>1657</v>
      </c>
      <c r="C281" s="20">
        <v>639</v>
      </c>
      <c r="D281" s="21">
        <v>43661</v>
      </c>
      <c r="E281" s="20" t="s">
        <v>1328</v>
      </c>
      <c r="F281" s="20"/>
      <c r="G281" s="20" t="s">
        <v>1329</v>
      </c>
      <c r="H281" s="20" t="s">
        <v>806</v>
      </c>
      <c r="I281" s="20" t="s">
        <v>49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50</v>
      </c>
      <c r="P281" s="20" t="s">
        <v>62</v>
      </c>
      <c r="Q281" s="20"/>
      <c r="R281" s="20" t="s">
        <v>52</v>
      </c>
      <c r="S281" s="20">
        <v>8200204302</v>
      </c>
      <c r="T281" s="20" t="s">
        <v>1330</v>
      </c>
      <c r="U281" s="20" t="s">
        <v>1331</v>
      </c>
      <c r="V281" s="20">
        <v>7568105043</v>
      </c>
      <c r="W281" s="20" t="s">
        <v>1332</v>
      </c>
      <c r="X281" s="20">
        <v>35000</v>
      </c>
      <c r="Y281" s="20" t="s">
        <v>55</v>
      </c>
      <c r="Z281" s="20" t="s">
        <v>55</v>
      </c>
      <c r="AA281" s="20" t="s">
        <v>65</v>
      </c>
      <c r="AB281" s="20">
        <v>14</v>
      </c>
      <c r="AC281" s="20" t="s">
        <v>57</v>
      </c>
      <c r="AD281" s="20">
        <v>2</v>
      </c>
    </row>
    <row r="282" spans="1:30" ht="30">
      <c r="A282" s="20">
        <v>8</v>
      </c>
      <c r="B282" s="20" t="s">
        <v>1657</v>
      </c>
      <c r="C282" s="20">
        <v>793</v>
      </c>
      <c r="D282" s="21">
        <v>44061</v>
      </c>
      <c r="E282" s="20" t="s">
        <v>1333</v>
      </c>
      <c r="F282" s="20"/>
      <c r="G282" s="20" t="s">
        <v>1334</v>
      </c>
      <c r="H282" s="20" t="s">
        <v>1335</v>
      </c>
      <c r="I282" s="20" t="s">
        <v>49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50</v>
      </c>
      <c r="P282" s="20" t="s">
        <v>62</v>
      </c>
      <c r="Q282" s="20"/>
      <c r="R282" s="20" t="s">
        <v>52</v>
      </c>
      <c r="S282" s="20">
        <v>8200204302</v>
      </c>
      <c r="T282" s="20" t="s">
        <v>1336</v>
      </c>
      <c r="U282" s="20"/>
      <c r="V282" s="20">
        <v>9784348539</v>
      </c>
      <c r="W282" s="20" t="s">
        <v>1262</v>
      </c>
      <c r="X282" s="20">
        <v>25000</v>
      </c>
      <c r="Y282" s="20" t="s">
        <v>55</v>
      </c>
      <c r="Z282" s="20" t="s">
        <v>55</v>
      </c>
      <c r="AA282" s="20" t="s">
        <v>65</v>
      </c>
      <c r="AB282" s="20">
        <v>14</v>
      </c>
      <c r="AC282" s="20" t="s">
        <v>57</v>
      </c>
      <c r="AD282" s="20">
        <v>0</v>
      </c>
    </row>
    <row r="283" spans="1:30" ht="30">
      <c r="A283" s="20">
        <v>8</v>
      </c>
      <c r="B283" s="20" t="s">
        <v>1657</v>
      </c>
      <c r="C283" s="20">
        <v>792</v>
      </c>
      <c r="D283" s="21">
        <v>44061</v>
      </c>
      <c r="E283" s="20" t="s">
        <v>1337</v>
      </c>
      <c r="F283" s="20"/>
      <c r="G283" s="20" t="s">
        <v>1338</v>
      </c>
      <c r="H283" s="20" t="s">
        <v>1339</v>
      </c>
      <c r="I283" s="20" t="s">
        <v>61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50</v>
      </c>
      <c r="P283" s="20" t="s">
        <v>62</v>
      </c>
      <c r="Q283" s="20"/>
      <c r="R283" s="20" t="s">
        <v>52</v>
      </c>
      <c r="S283" s="20">
        <v>8200204302</v>
      </c>
      <c r="T283" s="20" t="s">
        <v>1340</v>
      </c>
      <c r="U283" s="20"/>
      <c r="V283" s="20">
        <v>7014631032</v>
      </c>
      <c r="W283" s="20" t="s">
        <v>1341</v>
      </c>
      <c r="X283" s="20">
        <v>480000</v>
      </c>
      <c r="Y283" s="20" t="s">
        <v>55</v>
      </c>
      <c r="Z283" s="20" t="s">
        <v>55</v>
      </c>
      <c r="AA283" s="20" t="s">
        <v>65</v>
      </c>
      <c r="AB283" s="20">
        <v>13</v>
      </c>
      <c r="AC283" s="20" t="s">
        <v>57</v>
      </c>
      <c r="AD283" s="20">
        <v>0</v>
      </c>
    </row>
    <row r="284" spans="1:30" ht="30">
      <c r="A284" s="20">
        <v>8</v>
      </c>
      <c r="B284" s="20" t="s">
        <v>1657</v>
      </c>
      <c r="C284" s="20">
        <v>296</v>
      </c>
      <c r="D284" s="21">
        <v>41873</v>
      </c>
      <c r="E284" s="20" t="s">
        <v>1342</v>
      </c>
      <c r="F284" s="20"/>
      <c r="G284" s="20" t="s">
        <v>1343</v>
      </c>
      <c r="H284" s="20" t="s">
        <v>653</v>
      </c>
      <c r="I284" s="20" t="s">
        <v>49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88</v>
      </c>
      <c r="P284" s="20" t="s">
        <v>62</v>
      </c>
      <c r="Q284" s="20"/>
      <c r="R284" s="20" t="s">
        <v>52</v>
      </c>
      <c r="S284" s="20">
        <v>8200204302</v>
      </c>
      <c r="T284" s="20" t="s">
        <v>1344</v>
      </c>
      <c r="U284" s="20" t="s">
        <v>1345</v>
      </c>
      <c r="V284" s="20">
        <v>8502805427</v>
      </c>
      <c r="W284" s="20" t="s">
        <v>1346</v>
      </c>
      <c r="X284" s="20">
        <v>40000</v>
      </c>
      <c r="Y284" s="20" t="s">
        <v>55</v>
      </c>
      <c r="Z284" s="20" t="s">
        <v>295</v>
      </c>
      <c r="AA284" s="20" t="s">
        <v>65</v>
      </c>
      <c r="AB284" s="20">
        <v>14</v>
      </c>
      <c r="AC284" s="20" t="s">
        <v>57</v>
      </c>
      <c r="AD284" s="20">
        <v>0</v>
      </c>
    </row>
    <row r="285" spans="1:30" ht="30">
      <c r="A285" s="20">
        <v>8</v>
      </c>
      <c r="B285" s="20" t="s">
        <v>1657</v>
      </c>
      <c r="C285" s="20">
        <v>972</v>
      </c>
      <c r="D285" s="21">
        <v>44433</v>
      </c>
      <c r="E285" s="20" t="s">
        <v>1347</v>
      </c>
      <c r="F285" s="20"/>
      <c r="G285" s="20" t="s">
        <v>1348</v>
      </c>
      <c r="H285" s="20" t="s">
        <v>1349</v>
      </c>
      <c r="I285" s="20" t="s">
        <v>49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88</v>
      </c>
      <c r="P285" s="20" t="s">
        <v>62</v>
      </c>
      <c r="Q285" s="20"/>
      <c r="R285" s="20" t="s">
        <v>52</v>
      </c>
      <c r="S285" s="20">
        <v>8200204302</v>
      </c>
      <c r="T285" s="20" t="s">
        <v>1350</v>
      </c>
      <c r="U285" s="20"/>
      <c r="V285" s="20">
        <v>9602369995</v>
      </c>
      <c r="W285" s="20" t="s">
        <v>1351</v>
      </c>
      <c r="X285" s="20">
        <v>72000</v>
      </c>
      <c r="Y285" s="20" t="s">
        <v>55</v>
      </c>
      <c r="Z285" s="20" t="s">
        <v>55</v>
      </c>
      <c r="AA285" s="20" t="s">
        <v>65</v>
      </c>
      <c r="AB285" s="20">
        <v>16</v>
      </c>
      <c r="AC285" s="20" t="s">
        <v>57</v>
      </c>
      <c r="AD285" s="20">
        <v>1</v>
      </c>
    </row>
    <row r="286" spans="1:30" ht="30">
      <c r="A286" s="20">
        <v>8</v>
      </c>
      <c r="B286" s="20" t="s">
        <v>1657</v>
      </c>
      <c r="C286" s="20">
        <v>776</v>
      </c>
      <c r="D286" s="21">
        <v>44061</v>
      </c>
      <c r="E286" s="20" t="s">
        <v>1352</v>
      </c>
      <c r="F286" s="20"/>
      <c r="G286" s="20" t="s">
        <v>1353</v>
      </c>
      <c r="H286" s="20" t="s">
        <v>798</v>
      </c>
      <c r="I286" s="20" t="s">
        <v>49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50</v>
      </c>
      <c r="P286" s="20" t="s">
        <v>62</v>
      </c>
      <c r="Q286" s="20"/>
      <c r="R286" s="20" t="s">
        <v>52</v>
      </c>
      <c r="S286" s="20">
        <v>8200204302</v>
      </c>
      <c r="T286" s="20" t="s">
        <v>1354</v>
      </c>
      <c r="U286" s="20"/>
      <c r="V286" s="20">
        <v>9928748282</v>
      </c>
      <c r="W286" s="20" t="s">
        <v>350</v>
      </c>
      <c r="X286" s="20">
        <v>600000</v>
      </c>
      <c r="Y286" s="20" t="s">
        <v>55</v>
      </c>
      <c r="Z286" s="20" t="s">
        <v>55</v>
      </c>
      <c r="AA286" s="20" t="s">
        <v>65</v>
      </c>
      <c r="AB286" s="20">
        <v>14</v>
      </c>
      <c r="AC286" s="20" t="s">
        <v>57</v>
      </c>
      <c r="AD286" s="20">
        <v>0</v>
      </c>
    </row>
    <row r="287" spans="1:30" ht="30">
      <c r="A287" s="20">
        <v>8</v>
      </c>
      <c r="B287" s="20" t="s">
        <v>1657</v>
      </c>
      <c r="C287" s="20">
        <v>240</v>
      </c>
      <c r="D287" s="21">
        <v>41873</v>
      </c>
      <c r="E287" s="20" t="s">
        <v>1355</v>
      </c>
      <c r="F287" s="20"/>
      <c r="G287" s="20" t="s">
        <v>830</v>
      </c>
      <c r="H287" s="20" t="s">
        <v>1043</v>
      </c>
      <c r="I287" s="20" t="s">
        <v>49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50</v>
      </c>
      <c r="P287" s="20" t="s">
        <v>62</v>
      </c>
      <c r="Q287" s="20"/>
      <c r="R287" s="20" t="s">
        <v>52</v>
      </c>
      <c r="S287" s="20">
        <v>8200204302</v>
      </c>
      <c r="T287" s="20" t="s">
        <v>1356</v>
      </c>
      <c r="U287" s="20" t="s">
        <v>1045</v>
      </c>
      <c r="V287" s="20">
        <v>9784723621</v>
      </c>
      <c r="W287" s="20" t="s">
        <v>1357</v>
      </c>
      <c r="X287" s="20">
        <v>60000</v>
      </c>
      <c r="Y287" s="20" t="s">
        <v>55</v>
      </c>
      <c r="Z287" s="20" t="s">
        <v>55</v>
      </c>
      <c r="AA287" s="20" t="s">
        <v>65</v>
      </c>
      <c r="AB287" s="20">
        <v>17</v>
      </c>
      <c r="AC287" s="20" t="s">
        <v>57</v>
      </c>
      <c r="AD287" s="20">
        <v>2</v>
      </c>
    </row>
    <row r="288" spans="1:30" ht="30">
      <c r="A288" s="20">
        <v>8</v>
      </c>
      <c r="B288" s="20" t="s">
        <v>1657</v>
      </c>
      <c r="C288" s="20">
        <v>777</v>
      </c>
      <c r="D288" s="21">
        <v>44061</v>
      </c>
      <c r="E288" s="20" t="s">
        <v>1358</v>
      </c>
      <c r="F288" s="20"/>
      <c r="G288" s="20" t="s">
        <v>1359</v>
      </c>
      <c r="H288" s="20" t="s">
        <v>1360</v>
      </c>
      <c r="I288" s="20" t="s">
        <v>49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50</v>
      </c>
      <c r="P288" s="20" t="s">
        <v>62</v>
      </c>
      <c r="Q288" s="20"/>
      <c r="R288" s="20" t="s">
        <v>52</v>
      </c>
      <c r="S288" s="20">
        <v>8200204302</v>
      </c>
      <c r="T288" s="20" t="s">
        <v>1361</v>
      </c>
      <c r="U288" s="20"/>
      <c r="V288" s="20">
        <v>9143609074</v>
      </c>
      <c r="W288" s="20" t="s">
        <v>1262</v>
      </c>
      <c r="X288" s="20">
        <v>120000</v>
      </c>
      <c r="Y288" s="20" t="s">
        <v>55</v>
      </c>
      <c r="Z288" s="20" t="s">
        <v>55</v>
      </c>
      <c r="AA288" s="20" t="s">
        <v>65</v>
      </c>
      <c r="AB288" s="20">
        <v>16</v>
      </c>
      <c r="AC288" s="20" t="s">
        <v>57</v>
      </c>
      <c r="AD288" s="20">
        <v>0</v>
      </c>
    </row>
    <row r="289" spans="1:30" ht="30">
      <c r="A289" s="20">
        <v>8</v>
      </c>
      <c r="B289" s="20" t="s">
        <v>1657</v>
      </c>
      <c r="C289" s="20">
        <v>589</v>
      </c>
      <c r="D289" s="21">
        <v>43312</v>
      </c>
      <c r="E289" s="20" t="s">
        <v>1362</v>
      </c>
      <c r="F289" s="20"/>
      <c r="G289" s="20" t="s">
        <v>1363</v>
      </c>
      <c r="H289" s="20" t="s">
        <v>697</v>
      </c>
      <c r="I289" s="20" t="s">
        <v>49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50</v>
      </c>
      <c r="P289" s="20" t="s">
        <v>62</v>
      </c>
      <c r="Q289" s="20"/>
      <c r="R289" s="20" t="s">
        <v>52</v>
      </c>
      <c r="S289" s="20">
        <v>8200204302</v>
      </c>
      <c r="T289" s="20" t="s">
        <v>1364</v>
      </c>
      <c r="U289" s="20" t="s">
        <v>1365</v>
      </c>
      <c r="V289" s="20">
        <v>7568842240</v>
      </c>
      <c r="W289" s="20" t="s">
        <v>1366</v>
      </c>
      <c r="X289" s="20">
        <v>40000</v>
      </c>
      <c r="Y289" s="20" t="s">
        <v>55</v>
      </c>
      <c r="Z289" s="20" t="s">
        <v>55</v>
      </c>
      <c r="AA289" s="20" t="s">
        <v>65</v>
      </c>
      <c r="AB289" s="20">
        <v>15</v>
      </c>
      <c r="AC289" s="20" t="s">
        <v>57</v>
      </c>
      <c r="AD289" s="20">
        <v>2</v>
      </c>
    </row>
    <row r="290" spans="1:30" ht="30">
      <c r="A290" s="20">
        <v>8</v>
      </c>
      <c r="B290" s="20" t="s">
        <v>1657</v>
      </c>
      <c r="C290" s="20">
        <v>778</v>
      </c>
      <c r="D290" s="21">
        <v>44061</v>
      </c>
      <c r="E290" s="20" t="s">
        <v>1367</v>
      </c>
      <c r="F290" s="20"/>
      <c r="G290" s="20" t="s">
        <v>1368</v>
      </c>
      <c r="H290" s="20" t="s">
        <v>551</v>
      </c>
      <c r="I290" s="20" t="s">
        <v>49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88</v>
      </c>
      <c r="P290" s="20" t="s">
        <v>62</v>
      </c>
      <c r="Q290" s="20"/>
      <c r="R290" s="20" t="s">
        <v>52</v>
      </c>
      <c r="S290" s="20">
        <v>8200204302</v>
      </c>
      <c r="T290" s="20" t="s">
        <v>1369</v>
      </c>
      <c r="U290" s="20" t="s">
        <v>553</v>
      </c>
      <c r="V290" s="20">
        <v>9503809615</v>
      </c>
      <c r="W290" s="20" t="s">
        <v>1026</v>
      </c>
      <c r="X290" s="20">
        <v>96000</v>
      </c>
      <c r="Y290" s="20" t="s">
        <v>55</v>
      </c>
      <c r="Z290" s="20" t="s">
        <v>55</v>
      </c>
      <c r="AA290" s="20" t="s">
        <v>65</v>
      </c>
      <c r="AB290" s="20">
        <v>14</v>
      </c>
      <c r="AC290" s="20" t="s">
        <v>57</v>
      </c>
      <c r="AD290" s="20">
        <v>0</v>
      </c>
    </row>
    <row r="291" spans="1:30" ht="30">
      <c r="A291" s="20">
        <v>8</v>
      </c>
      <c r="B291" s="20" t="s">
        <v>1657</v>
      </c>
      <c r="C291" s="20">
        <v>975</v>
      </c>
      <c r="D291" s="21">
        <v>44434</v>
      </c>
      <c r="E291" s="20" t="s">
        <v>1370</v>
      </c>
      <c r="F291" s="20"/>
      <c r="G291" s="20" t="s">
        <v>155</v>
      </c>
      <c r="H291" s="20" t="s">
        <v>1371</v>
      </c>
      <c r="I291" s="20" t="s">
        <v>61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151</v>
      </c>
      <c r="P291" s="20" t="s">
        <v>62</v>
      </c>
      <c r="Q291" s="20"/>
      <c r="R291" s="20" t="s">
        <v>52</v>
      </c>
      <c r="S291" s="20">
        <v>8200204302</v>
      </c>
      <c r="T291" s="20" t="s">
        <v>1372</v>
      </c>
      <c r="U291" s="20"/>
      <c r="V291" s="20">
        <v>8290262704</v>
      </c>
      <c r="W291" s="20" t="s">
        <v>1373</v>
      </c>
      <c r="X291" s="20">
        <v>240000</v>
      </c>
      <c r="Y291" s="20" t="s">
        <v>55</v>
      </c>
      <c r="Z291" s="20" t="s">
        <v>55</v>
      </c>
      <c r="AA291" s="20" t="s">
        <v>65</v>
      </c>
      <c r="AB291" s="20">
        <v>14</v>
      </c>
      <c r="AC291" s="20" t="s">
        <v>57</v>
      </c>
      <c r="AD291" s="20">
        <v>3</v>
      </c>
    </row>
    <row r="292" spans="1:30" ht="30">
      <c r="A292" s="20">
        <v>8</v>
      </c>
      <c r="B292" s="20" t="s">
        <v>1657</v>
      </c>
      <c r="C292" s="20">
        <v>235</v>
      </c>
      <c r="D292" s="21">
        <v>41873</v>
      </c>
      <c r="E292" s="20" t="s">
        <v>1374</v>
      </c>
      <c r="F292" s="20"/>
      <c r="G292" s="20" t="s">
        <v>1375</v>
      </c>
      <c r="H292" s="20" t="s">
        <v>865</v>
      </c>
      <c r="I292" s="20" t="s">
        <v>49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50</v>
      </c>
      <c r="P292" s="20" t="s">
        <v>51</v>
      </c>
      <c r="Q292" s="20"/>
      <c r="R292" s="20" t="s">
        <v>52</v>
      </c>
      <c r="S292" s="20">
        <v>8200204302</v>
      </c>
      <c r="T292" s="20" t="s">
        <v>1376</v>
      </c>
      <c r="U292" s="20" t="s">
        <v>1377</v>
      </c>
      <c r="V292" s="20">
        <v>8890007371</v>
      </c>
      <c r="W292" s="20" t="s">
        <v>1097</v>
      </c>
      <c r="X292" s="20">
        <v>40000</v>
      </c>
      <c r="Y292" s="20" t="s">
        <v>55</v>
      </c>
      <c r="Z292" s="20" t="s">
        <v>55</v>
      </c>
      <c r="AA292" s="20" t="s">
        <v>56</v>
      </c>
      <c r="AB292" s="20">
        <v>16</v>
      </c>
      <c r="AC292" s="20" t="s">
        <v>57</v>
      </c>
      <c r="AD292" s="20">
        <v>0</v>
      </c>
    </row>
    <row r="293" spans="1:30" ht="30">
      <c r="A293" s="20">
        <v>8</v>
      </c>
      <c r="B293" s="20" t="s">
        <v>1657</v>
      </c>
      <c r="C293" s="20">
        <v>966</v>
      </c>
      <c r="D293" s="21">
        <v>44433</v>
      </c>
      <c r="E293" s="20" t="s">
        <v>1378</v>
      </c>
      <c r="F293" s="20"/>
      <c r="G293" s="20" t="s">
        <v>1379</v>
      </c>
      <c r="H293" s="20" t="s">
        <v>1380</v>
      </c>
      <c r="I293" s="20" t="s">
        <v>61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50</v>
      </c>
      <c r="P293" s="20" t="s">
        <v>51</v>
      </c>
      <c r="Q293" s="20"/>
      <c r="R293" s="20" t="s">
        <v>52</v>
      </c>
      <c r="S293" s="20">
        <v>8200204302</v>
      </c>
      <c r="T293" s="20" t="s">
        <v>1381</v>
      </c>
      <c r="U293" s="20" t="s">
        <v>1382</v>
      </c>
      <c r="V293" s="20">
        <v>8769307574</v>
      </c>
      <c r="W293" s="20" t="s">
        <v>1383</v>
      </c>
      <c r="X293" s="20">
        <v>350000</v>
      </c>
      <c r="Y293" s="20" t="s">
        <v>55</v>
      </c>
      <c r="Z293" s="20" t="s">
        <v>55</v>
      </c>
      <c r="AA293" s="20" t="s">
        <v>56</v>
      </c>
      <c r="AB293" s="20">
        <v>15</v>
      </c>
      <c r="AC293" s="20" t="s">
        <v>57</v>
      </c>
      <c r="AD293" s="20">
        <v>15</v>
      </c>
    </row>
    <row r="294" spans="1:30" ht="30">
      <c r="A294" s="20">
        <v>8</v>
      </c>
      <c r="B294" s="20" t="s">
        <v>1658</v>
      </c>
      <c r="C294" s="20">
        <v>545</v>
      </c>
      <c r="D294" s="21">
        <v>43306</v>
      </c>
      <c r="E294" s="20" t="s">
        <v>1384</v>
      </c>
      <c r="F294" s="20"/>
      <c r="G294" s="20" t="s">
        <v>1385</v>
      </c>
      <c r="H294" s="20" t="s">
        <v>501</v>
      </c>
      <c r="I294" s="20" t="s">
        <v>49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88</v>
      </c>
      <c r="P294" s="20" t="s">
        <v>62</v>
      </c>
      <c r="Q294" s="20"/>
      <c r="R294" s="20" t="s">
        <v>52</v>
      </c>
      <c r="S294" s="20">
        <v>8200204302</v>
      </c>
      <c r="T294" s="20" t="s">
        <v>1386</v>
      </c>
      <c r="U294" s="20" t="s">
        <v>1387</v>
      </c>
      <c r="V294" s="20">
        <v>9268107055</v>
      </c>
      <c r="W294" s="20" t="s">
        <v>997</v>
      </c>
      <c r="X294" s="20">
        <v>36000</v>
      </c>
      <c r="Y294" s="20" t="s">
        <v>55</v>
      </c>
      <c r="Z294" s="20" t="s">
        <v>55</v>
      </c>
      <c r="AA294" s="20" t="s">
        <v>65</v>
      </c>
      <c r="AB294" s="20">
        <v>14</v>
      </c>
      <c r="AC294" s="20" t="s">
        <v>57</v>
      </c>
      <c r="AD294" s="20">
        <v>2</v>
      </c>
    </row>
    <row r="295" spans="1:30" ht="30">
      <c r="A295" s="20">
        <v>8</v>
      </c>
      <c r="B295" s="20" t="s">
        <v>1658</v>
      </c>
      <c r="C295" s="20">
        <v>781</v>
      </c>
      <c r="D295" s="21">
        <v>44061</v>
      </c>
      <c r="E295" s="20" t="s">
        <v>1388</v>
      </c>
      <c r="F295" s="20"/>
      <c r="G295" s="20" t="s">
        <v>1237</v>
      </c>
      <c r="H295" s="20" t="s">
        <v>1238</v>
      </c>
      <c r="I295" s="20" t="s">
        <v>61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50</v>
      </c>
      <c r="P295" s="20" t="s">
        <v>62</v>
      </c>
      <c r="Q295" s="20"/>
      <c r="R295" s="20" t="s">
        <v>52</v>
      </c>
      <c r="S295" s="20">
        <v>8200204302</v>
      </c>
      <c r="T295" s="20" t="s">
        <v>1389</v>
      </c>
      <c r="U295" s="20" t="s">
        <v>1390</v>
      </c>
      <c r="V295" s="20">
        <v>9571538585</v>
      </c>
      <c r="W295" s="20" t="s">
        <v>1175</v>
      </c>
      <c r="X295" s="20">
        <v>100000</v>
      </c>
      <c r="Y295" s="20" t="s">
        <v>55</v>
      </c>
      <c r="Z295" s="20" t="s">
        <v>55</v>
      </c>
      <c r="AA295" s="20" t="s">
        <v>65</v>
      </c>
      <c r="AB295" s="20">
        <v>16</v>
      </c>
      <c r="AC295" s="20" t="s">
        <v>57</v>
      </c>
      <c r="AD295" s="20">
        <v>0</v>
      </c>
    </row>
    <row r="296" spans="1:30" ht="30">
      <c r="A296" s="20">
        <v>8</v>
      </c>
      <c r="B296" s="20" t="s">
        <v>1658</v>
      </c>
      <c r="C296" s="20">
        <v>872</v>
      </c>
      <c r="D296" s="21">
        <v>42195</v>
      </c>
      <c r="E296" s="20" t="s">
        <v>1391</v>
      </c>
      <c r="F296" s="20"/>
      <c r="G296" s="20" t="s">
        <v>792</v>
      </c>
      <c r="H296" s="20" t="s">
        <v>1392</v>
      </c>
      <c r="I296" s="20" t="s">
        <v>61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50</v>
      </c>
      <c r="P296" s="20" t="s">
        <v>62</v>
      </c>
      <c r="Q296" s="20"/>
      <c r="R296" s="20" t="s">
        <v>52</v>
      </c>
      <c r="S296" s="20">
        <v>8200204302</v>
      </c>
      <c r="T296" s="20" t="s">
        <v>1393</v>
      </c>
      <c r="U296" s="20">
        <v>4728475</v>
      </c>
      <c r="V296" s="20">
        <v>9928790822</v>
      </c>
      <c r="W296" s="20" t="s">
        <v>1394</v>
      </c>
      <c r="X296" s="20">
        <v>48000</v>
      </c>
      <c r="Y296" s="20" t="s">
        <v>55</v>
      </c>
      <c r="Z296" s="20" t="s">
        <v>55</v>
      </c>
      <c r="AA296" s="20" t="s">
        <v>65</v>
      </c>
      <c r="AB296" s="20">
        <v>15</v>
      </c>
      <c r="AC296" s="20" t="s">
        <v>57</v>
      </c>
      <c r="AD296" s="20">
        <v>0.3</v>
      </c>
    </row>
    <row r="297" spans="1:30" ht="30">
      <c r="A297" s="20">
        <v>8</v>
      </c>
      <c r="B297" s="20" t="s">
        <v>1658</v>
      </c>
      <c r="C297" s="20">
        <v>779</v>
      </c>
      <c r="D297" s="21">
        <v>44061</v>
      </c>
      <c r="E297" s="20" t="s">
        <v>1395</v>
      </c>
      <c r="F297" s="20"/>
      <c r="G297" s="20" t="s">
        <v>1396</v>
      </c>
      <c r="H297" s="20" t="s">
        <v>1397</v>
      </c>
      <c r="I297" s="20" t="s">
        <v>49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50</v>
      </c>
      <c r="P297" s="20" t="s">
        <v>62</v>
      </c>
      <c r="Q297" s="20"/>
      <c r="R297" s="20" t="s">
        <v>52</v>
      </c>
      <c r="S297" s="20">
        <v>8200204302</v>
      </c>
      <c r="T297" s="20" t="s">
        <v>1398</v>
      </c>
      <c r="U297" s="20"/>
      <c r="V297" s="20">
        <v>9799821716</v>
      </c>
      <c r="W297" s="20" t="s">
        <v>1399</v>
      </c>
      <c r="X297" s="20">
        <v>240000</v>
      </c>
      <c r="Y297" s="20" t="s">
        <v>55</v>
      </c>
      <c r="Z297" s="20" t="s">
        <v>55</v>
      </c>
      <c r="AA297" s="20" t="s">
        <v>65</v>
      </c>
      <c r="AB297" s="20">
        <v>14</v>
      </c>
      <c r="AC297" s="20" t="s">
        <v>57</v>
      </c>
      <c r="AD297" s="20">
        <v>0</v>
      </c>
    </row>
    <row r="298" spans="1:30" ht="30">
      <c r="A298" s="20">
        <v>8</v>
      </c>
      <c r="B298" s="20" t="s">
        <v>1658</v>
      </c>
      <c r="C298" s="20">
        <v>780</v>
      </c>
      <c r="D298" s="21">
        <v>44061</v>
      </c>
      <c r="E298" s="20" t="s">
        <v>1400</v>
      </c>
      <c r="F298" s="20"/>
      <c r="G298" s="20" t="s">
        <v>782</v>
      </c>
      <c r="H298" s="20" t="s">
        <v>783</v>
      </c>
      <c r="I298" s="20" t="s">
        <v>61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151</v>
      </c>
      <c r="P298" s="20" t="s">
        <v>62</v>
      </c>
      <c r="Q298" s="20"/>
      <c r="R298" s="20" t="s">
        <v>52</v>
      </c>
      <c r="S298" s="20">
        <v>8200204302</v>
      </c>
      <c r="T298" s="20" t="s">
        <v>1401</v>
      </c>
      <c r="U298" s="20"/>
      <c r="V298" s="20">
        <v>9784767049</v>
      </c>
      <c r="W298" s="20" t="s">
        <v>1402</v>
      </c>
      <c r="X298" s="20">
        <v>120000</v>
      </c>
      <c r="Y298" s="20" t="s">
        <v>55</v>
      </c>
      <c r="Z298" s="20" t="s">
        <v>55</v>
      </c>
      <c r="AA298" s="20" t="s">
        <v>65</v>
      </c>
      <c r="AB298" s="20">
        <v>15</v>
      </c>
      <c r="AC298" s="20" t="s">
        <v>57</v>
      </c>
      <c r="AD298" s="20">
        <v>0</v>
      </c>
    </row>
    <row r="299" spans="1:30" ht="30">
      <c r="A299" s="20">
        <v>8</v>
      </c>
      <c r="B299" s="20" t="s">
        <v>1658</v>
      </c>
      <c r="C299" s="20">
        <v>974</v>
      </c>
      <c r="D299" s="21">
        <v>44434</v>
      </c>
      <c r="E299" s="20" t="s">
        <v>1403</v>
      </c>
      <c r="F299" s="20"/>
      <c r="G299" s="20" t="s">
        <v>1404</v>
      </c>
      <c r="H299" s="20" t="s">
        <v>229</v>
      </c>
      <c r="I299" s="20" t="s">
        <v>61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50</v>
      </c>
      <c r="P299" s="20" t="s">
        <v>62</v>
      </c>
      <c r="Q299" s="20"/>
      <c r="R299" s="20" t="s">
        <v>52</v>
      </c>
      <c r="S299" s="20">
        <v>8200204302</v>
      </c>
      <c r="T299" s="20" t="s">
        <v>1405</v>
      </c>
      <c r="U299" s="20"/>
      <c r="V299" s="20">
        <v>9928884625</v>
      </c>
      <c r="W299" s="20" t="s">
        <v>1406</v>
      </c>
      <c r="X299" s="20">
        <v>60000</v>
      </c>
      <c r="Y299" s="20" t="s">
        <v>55</v>
      </c>
      <c r="Z299" s="20" t="s">
        <v>55</v>
      </c>
      <c r="AA299" s="20" t="s">
        <v>65</v>
      </c>
      <c r="AB299" s="20">
        <v>14</v>
      </c>
      <c r="AC299" s="20" t="s">
        <v>57</v>
      </c>
      <c r="AD299" s="20">
        <v>4</v>
      </c>
    </row>
    <row r="300" spans="1:30" ht="30">
      <c r="A300" s="20">
        <v>8</v>
      </c>
      <c r="B300" s="20" t="s">
        <v>1658</v>
      </c>
      <c r="C300" s="20">
        <v>969</v>
      </c>
      <c r="D300" s="21">
        <v>44433</v>
      </c>
      <c r="E300" s="20" t="s">
        <v>1407</v>
      </c>
      <c r="F300" s="20"/>
      <c r="G300" s="20" t="s">
        <v>1408</v>
      </c>
      <c r="H300" s="20" t="s">
        <v>1409</v>
      </c>
      <c r="I300" s="20" t="s">
        <v>49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50</v>
      </c>
      <c r="P300" s="20" t="s">
        <v>62</v>
      </c>
      <c r="Q300" s="20"/>
      <c r="R300" s="20" t="s">
        <v>52</v>
      </c>
      <c r="S300" s="20">
        <v>8200204302</v>
      </c>
      <c r="T300" s="20" t="s">
        <v>1410</v>
      </c>
      <c r="U300" s="20"/>
      <c r="V300" s="20">
        <v>9928913916</v>
      </c>
      <c r="W300" s="20" t="s">
        <v>1411</v>
      </c>
      <c r="X300" s="20">
        <v>96000</v>
      </c>
      <c r="Y300" s="20" t="s">
        <v>55</v>
      </c>
      <c r="Z300" s="20" t="s">
        <v>55</v>
      </c>
      <c r="AA300" s="20" t="s">
        <v>65</v>
      </c>
      <c r="AB300" s="20">
        <v>17</v>
      </c>
      <c r="AC300" s="20" t="s">
        <v>57</v>
      </c>
      <c r="AD300" s="20">
        <v>2</v>
      </c>
    </row>
    <row r="301" spans="1:30" ht="30">
      <c r="A301" s="20">
        <v>8</v>
      </c>
      <c r="B301" s="20" t="s">
        <v>1658</v>
      </c>
      <c r="C301" s="20">
        <v>434</v>
      </c>
      <c r="D301" s="21">
        <v>42557</v>
      </c>
      <c r="E301" s="20" t="s">
        <v>1412</v>
      </c>
      <c r="F301" s="20"/>
      <c r="G301" s="20" t="s">
        <v>830</v>
      </c>
      <c r="H301" s="20" t="s">
        <v>1413</v>
      </c>
      <c r="I301" s="20" t="s">
        <v>49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50</v>
      </c>
      <c r="P301" s="20" t="s">
        <v>62</v>
      </c>
      <c r="Q301" s="20"/>
      <c r="R301" s="20" t="s">
        <v>52</v>
      </c>
      <c r="S301" s="20">
        <v>8200204302</v>
      </c>
      <c r="T301" s="20" t="s">
        <v>1414</v>
      </c>
      <c r="U301" s="20" t="s">
        <v>1415</v>
      </c>
      <c r="V301" s="20">
        <v>9799382577</v>
      </c>
      <c r="W301" s="20" t="s">
        <v>1015</v>
      </c>
      <c r="X301" s="20">
        <v>42000</v>
      </c>
      <c r="Y301" s="20" t="s">
        <v>55</v>
      </c>
      <c r="Z301" s="20" t="s">
        <v>55</v>
      </c>
      <c r="AA301" s="20" t="s">
        <v>65</v>
      </c>
      <c r="AB301" s="20">
        <v>16</v>
      </c>
      <c r="AC301" s="20" t="s">
        <v>57</v>
      </c>
      <c r="AD301" s="20">
        <v>0</v>
      </c>
    </row>
    <row r="302" spans="1:30" ht="30">
      <c r="A302" s="20">
        <v>8</v>
      </c>
      <c r="B302" s="20" t="s">
        <v>1658</v>
      </c>
      <c r="C302" s="20">
        <v>379</v>
      </c>
      <c r="D302" s="21">
        <v>42195</v>
      </c>
      <c r="E302" s="20" t="s">
        <v>824</v>
      </c>
      <c r="F302" s="20"/>
      <c r="G302" s="20" t="s">
        <v>1323</v>
      </c>
      <c r="H302" s="20" t="s">
        <v>1324</v>
      </c>
      <c r="I302" s="20" t="s">
        <v>49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50</v>
      </c>
      <c r="P302" s="20" t="s">
        <v>51</v>
      </c>
      <c r="Q302" s="20"/>
      <c r="R302" s="20" t="s">
        <v>52</v>
      </c>
      <c r="S302" s="20">
        <v>8200204302</v>
      </c>
      <c r="T302" s="20" t="s">
        <v>1416</v>
      </c>
      <c r="U302" s="20" t="s">
        <v>1326</v>
      </c>
      <c r="V302" s="20">
        <v>9929211796</v>
      </c>
      <c r="W302" s="20" t="s">
        <v>1417</v>
      </c>
      <c r="X302" s="20">
        <v>36000</v>
      </c>
      <c r="Y302" s="20" t="s">
        <v>55</v>
      </c>
      <c r="Z302" s="20" t="s">
        <v>55</v>
      </c>
      <c r="AA302" s="20" t="s">
        <v>56</v>
      </c>
      <c r="AB302" s="20">
        <v>15</v>
      </c>
      <c r="AC302" s="20" t="s">
        <v>57</v>
      </c>
      <c r="AD302" s="20">
        <v>0</v>
      </c>
    </row>
    <row r="303" spans="1:30" ht="30">
      <c r="A303" s="20">
        <v>8</v>
      </c>
      <c r="B303" s="20" t="s">
        <v>1658</v>
      </c>
      <c r="C303" s="20">
        <v>239</v>
      </c>
      <c r="D303" s="21">
        <v>41873</v>
      </c>
      <c r="E303" s="20" t="s">
        <v>1310</v>
      </c>
      <c r="F303" s="20"/>
      <c r="G303" s="20" t="s">
        <v>830</v>
      </c>
      <c r="H303" s="20" t="s">
        <v>1043</v>
      </c>
      <c r="I303" s="20" t="s">
        <v>49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50</v>
      </c>
      <c r="P303" s="20" t="s">
        <v>62</v>
      </c>
      <c r="Q303" s="20"/>
      <c r="R303" s="20" t="s">
        <v>52</v>
      </c>
      <c r="S303" s="20">
        <v>8200204302</v>
      </c>
      <c r="T303" s="20" t="s">
        <v>1418</v>
      </c>
      <c r="U303" s="20" t="s">
        <v>1045</v>
      </c>
      <c r="V303" s="20">
        <v>9784723621</v>
      </c>
      <c r="W303" s="20" t="s">
        <v>1046</v>
      </c>
      <c r="X303" s="20">
        <v>60000</v>
      </c>
      <c r="Y303" s="20" t="s">
        <v>55</v>
      </c>
      <c r="Z303" s="20" t="s">
        <v>55</v>
      </c>
      <c r="AA303" s="20" t="s">
        <v>65</v>
      </c>
      <c r="AB303" s="20">
        <v>14</v>
      </c>
      <c r="AC303" s="20" t="s">
        <v>57</v>
      </c>
      <c r="AD303" s="20">
        <v>2</v>
      </c>
    </row>
    <row r="304" spans="1:30" ht="30">
      <c r="A304" s="20">
        <v>8</v>
      </c>
      <c r="B304" s="20" t="s">
        <v>1658</v>
      </c>
      <c r="C304" s="20">
        <v>870</v>
      </c>
      <c r="D304" s="21">
        <v>44081</v>
      </c>
      <c r="E304" s="20" t="s">
        <v>1419</v>
      </c>
      <c r="F304" s="20"/>
      <c r="G304" s="20" t="s">
        <v>1420</v>
      </c>
      <c r="H304" s="20" t="s">
        <v>179</v>
      </c>
      <c r="I304" s="20" t="s">
        <v>61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50</v>
      </c>
      <c r="P304" s="20" t="s">
        <v>62</v>
      </c>
      <c r="Q304" s="20"/>
      <c r="R304" s="20" t="s">
        <v>52</v>
      </c>
      <c r="S304" s="20">
        <v>8200204302</v>
      </c>
      <c r="T304" s="20" t="s">
        <v>1421</v>
      </c>
      <c r="U304" s="20" t="s">
        <v>931</v>
      </c>
      <c r="V304" s="20">
        <v>9509672925</v>
      </c>
      <c r="W304" s="20" t="s">
        <v>1422</v>
      </c>
      <c r="X304" s="20">
        <v>72000</v>
      </c>
      <c r="Y304" s="20" t="s">
        <v>55</v>
      </c>
      <c r="Z304" s="20" t="s">
        <v>55</v>
      </c>
      <c r="AA304" s="20" t="s">
        <v>65</v>
      </c>
      <c r="AB304" s="20">
        <v>15</v>
      </c>
      <c r="AC304" s="20" t="s">
        <v>57</v>
      </c>
      <c r="AD304" s="20">
        <v>1</v>
      </c>
    </row>
    <row r="305" spans="1:30" ht="30">
      <c r="A305" s="20">
        <v>8</v>
      </c>
      <c r="B305" s="20" t="s">
        <v>1658</v>
      </c>
      <c r="C305" s="20">
        <v>238</v>
      </c>
      <c r="D305" s="21">
        <v>41873</v>
      </c>
      <c r="E305" s="20" t="s">
        <v>1423</v>
      </c>
      <c r="F305" s="20"/>
      <c r="G305" s="20" t="s">
        <v>1424</v>
      </c>
      <c r="H305" s="20" t="s">
        <v>978</v>
      </c>
      <c r="I305" s="20" t="s">
        <v>49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50</v>
      </c>
      <c r="P305" s="20" t="s">
        <v>51</v>
      </c>
      <c r="Q305" s="20"/>
      <c r="R305" s="20" t="s">
        <v>52</v>
      </c>
      <c r="S305" s="20">
        <v>8200204302</v>
      </c>
      <c r="T305" s="20" t="s">
        <v>1425</v>
      </c>
      <c r="U305" s="20" t="s">
        <v>1426</v>
      </c>
      <c r="V305" s="20">
        <v>8769895820</v>
      </c>
      <c r="W305" s="20" t="s">
        <v>1117</v>
      </c>
      <c r="X305" s="20">
        <v>36000</v>
      </c>
      <c r="Y305" s="20" t="s">
        <v>55</v>
      </c>
      <c r="Z305" s="20" t="s">
        <v>55</v>
      </c>
      <c r="AA305" s="20" t="s">
        <v>56</v>
      </c>
      <c r="AB305" s="20">
        <v>15</v>
      </c>
      <c r="AC305" s="20" t="s">
        <v>57</v>
      </c>
      <c r="AD305" s="20">
        <v>0</v>
      </c>
    </row>
    <row r="306" spans="1:30" ht="30">
      <c r="A306" s="20">
        <v>8</v>
      </c>
      <c r="B306" s="20" t="s">
        <v>1658</v>
      </c>
      <c r="C306" s="20">
        <v>782</v>
      </c>
      <c r="D306" s="21">
        <v>44061</v>
      </c>
      <c r="E306" s="20" t="s">
        <v>1427</v>
      </c>
      <c r="F306" s="20"/>
      <c r="G306" s="20" t="s">
        <v>1428</v>
      </c>
      <c r="H306" s="20" t="s">
        <v>1429</v>
      </c>
      <c r="I306" s="20" t="s">
        <v>61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50</v>
      </c>
      <c r="P306" s="20" t="s">
        <v>62</v>
      </c>
      <c r="Q306" s="20"/>
      <c r="R306" s="20" t="s">
        <v>52</v>
      </c>
      <c r="S306" s="20">
        <v>8200204302</v>
      </c>
      <c r="T306" s="20" t="s">
        <v>1430</v>
      </c>
      <c r="U306" s="20"/>
      <c r="V306" s="20">
        <v>9030166438</v>
      </c>
      <c r="W306" s="20" t="s">
        <v>446</v>
      </c>
      <c r="X306" s="20">
        <v>85000</v>
      </c>
      <c r="Y306" s="20" t="s">
        <v>55</v>
      </c>
      <c r="Z306" s="20" t="s">
        <v>55</v>
      </c>
      <c r="AA306" s="20" t="s">
        <v>65</v>
      </c>
      <c r="AB306" s="20">
        <v>15</v>
      </c>
      <c r="AC306" s="20" t="s">
        <v>57</v>
      </c>
      <c r="AD306" s="20">
        <v>0</v>
      </c>
    </row>
    <row r="307" spans="1:30" ht="30">
      <c r="A307" s="20">
        <v>8</v>
      </c>
      <c r="B307" s="20" t="s">
        <v>1658</v>
      </c>
      <c r="C307" s="20">
        <v>783</v>
      </c>
      <c r="D307" s="21">
        <v>44061</v>
      </c>
      <c r="E307" s="20" t="s">
        <v>1431</v>
      </c>
      <c r="F307" s="20"/>
      <c r="G307" s="20" t="s">
        <v>658</v>
      </c>
      <c r="H307" s="20" t="s">
        <v>659</v>
      </c>
      <c r="I307" s="20" t="s">
        <v>61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151</v>
      </c>
      <c r="P307" s="20" t="s">
        <v>62</v>
      </c>
      <c r="Q307" s="20"/>
      <c r="R307" s="20" t="s">
        <v>52</v>
      </c>
      <c r="S307" s="20">
        <v>8200204302</v>
      </c>
      <c r="T307" s="20" t="s">
        <v>1432</v>
      </c>
      <c r="U307" s="20"/>
      <c r="V307" s="20">
        <v>9667572269</v>
      </c>
      <c r="W307" s="20" t="s">
        <v>1433</v>
      </c>
      <c r="X307" s="20">
        <v>0</v>
      </c>
      <c r="Y307" s="20" t="s">
        <v>55</v>
      </c>
      <c r="Z307" s="20" t="s">
        <v>55</v>
      </c>
      <c r="AA307" s="20" t="s">
        <v>65</v>
      </c>
      <c r="AB307" s="20">
        <v>13</v>
      </c>
      <c r="AC307" s="20" t="s">
        <v>57</v>
      </c>
      <c r="AD307" s="20">
        <v>0</v>
      </c>
    </row>
    <row r="308" spans="1:30" ht="30">
      <c r="A308" s="20">
        <v>8</v>
      </c>
      <c r="B308" s="20" t="s">
        <v>1658</v>
      </c>
      <c r="C308" s="20">
        <v>334</v>
      </c>
      <c r="D308" s="21">
        <v>42138</v>
      </c>
      <c r="E308" s="20" t="s">
        <v>1434</v>
      </c>
      <c r="F308" s="20"/>
      <c r="G308" s="20" t="s">
        <v>1435</v>
      </c>
      <c r="H308" s="20" t="s">
        <v>1436</v>
      </c>
      <c r="I308" s="20" t="s">
        <v>49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88</v>
      </c>
      <c r="P308" s="20" t="s">
        <v>62</v>
      </c>
      <c r="Q308" s="20"/>
      <c r="R308" s="20" t="s">
        <v>52</v>
      </c>
      <c r="S308" s="20">
        <v>8200204302</v>
      </c>
      <c r="T308" s="20" t="s">
        <v>1437</v>
      </c>
      <c r="U308" s="20" t="s">
        <v>1438</v>
      </c>
      <c r="V308" s="20">
        <v>7073147187</v>
      </c>
      <c r="W308" s="20" t="s">
        <v>1164</v>
      </c>
      <c r="X308" s="20">
        <v>50000</v>
      </c>
      <c r="Y308" s="20" t="s">
        <v>55</v>
      </c>
      <c r="Z308" s="20" t="s">
        <v>295</v>
      </c>
      <c r="AA308" s="20" t="s">
        <v>65</v>
      </c>
      <c r="AB308" s="20">
        <v>14</v>
      </c>
      <c r="AC308" s="20" t="s">
        <v>57</v>
      </c>
      <c r="AD308" s="20">
        <v>1</v>
      </c>
    </row>
    <row r="309" spans="1:30" ht="30">
      <c r="A309" s="20">
        <v>8</v>
      </c>
      <c r="B309" s="20" t="s">
        <v>1658</v>
      </c>
      <c r="C309" s="20">
        <v>973</v>
      </c>
      <c r="D309" s="21">
        <v>44433</v>
      </c>
      <c r="E309" s="20" t="s">
        <v>1439</v>
      </c>
      <c r="F309" s="20" t="s">
        <v>1294</v>
      </c>
      <c r="G309" s="20" t="s">
        <v>1440</v>
      </c>
      <c r="H309" s="20" t="s">
        <v>1441</v>
      </c>
      <c r="I309" s="20" t="s">
        <v>49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50</v>
      </c>
      <c r="P309" s="20" t="s">
        <v>62</v>
      </c>
      <c r="Q309" s="20"/>
      <c r="R309" s="20" t="s">
        <v>52</v>
      </c>
      <c r="S309" s="20">
        <v>8200204302</v>
      </c>
      <c r="T309" s="20" t="s">
        <v>1442</v>
      </c>
      <c r="U309" s="20">
        <v>4724347</v>
      </c>
      <c r="V309" s="20">
        <v>9484839914</v>
      </c>
      <c r="W309" s="20" t="s">
        <v>1443</v>
      </c>
      <c r="X309" s="20">
        <v>0</v>
      </c>
      <c r="Y309" s="20" t="s">
        <v>55</v>
      </c>
      <c r="Z309" s="20" t="s">
        <v>55</v>
      </c>
      <c r="AA309" s="20" t="s">
        <v>65</v>
      </c>
      <c r="AB309" s="20">
        <v>16</v>
      </c>
      <c r="AC309" s="20" t="s">
        <v>57</v>
      </c>
      <c r="AD309" s="20">
        <v>1</v>
      </c>
    </row>
    <row r="310" spans="1:30" ht="30">
      <c r="A310" s="20">
        <v>8</v>
      </c>
      <c r="B310" s="20" t="s">
        <v>1658</v>
      </c>
      <c r="C310" s="20">
        <v>970</v>
      </c>
      <c r="D310" s="21">
        <v>44433</v>
      </c>
      <c r="E310" s="20" t="s">
        <v>1444</v>
      </c>
      <c r="F310" s="20"/>
      <c r="G310" s="20" t="s">
        <v>1445</v>
      </c>
      <c r="H310" s="20" t="s">
        <v>1446</v>
      </c>
      <c r="I310" s="20" t="s">
        <v>61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157</v>
      </c>
      <c r="P310" s="20" t="s">
        <v>62</v>
      </c>
      <c r="Q310" s="20"/>
      <c r="R310" s="20" t="s">
        <v>52</v>
      </c>
      <c r="S310" s="20">
        <v>8200204302</v>
      </c>
      <c r="T310" s="20" t="s">
        <v>1447</v>
      </c>
      <c r="U310" s="20"/>
      <c r="V310" s="20">
        <v>6367041718</v>
      </c>
      <c r="W310" s="20" t="s">
        <v>1448</v>
      </c>
      <c r="X310" s="20">
        <v>48000</v>
      </c>
      <c r="Y310" s="20" t="s">
        <v>55</v>
      </c>
      <c r="Z310" s="20" t="s">
        <v>55</v>
      </c>
      <c r="AA310" s="20" t="s">
        <v>65</v>
      </c>
      <c r="AB310" s="20">
        <v>15</v>
      </c>
      <c r="AC310" s="20" t="s">
        <v>57</v>
      </c>
      <c r="AD310" s="20">
        <v>4</v>
      </c>
    </row>
    <row r="311" spans="1:30" ht="30">
      <c r="A311" s="20">
        <v>8</v>
      </c>
      <c r="B311" s="20" t="s">
        <v>1658</v>
      </c>
      <c r="C311" s="20">
        <v>784</v>
      </c>
      <c r="D311" s="21">
        <v>42248</v>
      </c>
      <c r="E311" s="20" t="s">
        <v>1449</v>
      </c>
      <c r="F311" s="20"/>
      <c r="G311" s="20" t="s">
        <v>1255</v>
      </c>
      <c r="H311" s="20" t="s">
        <v>527</v>
      </c>
      <c r="I311" s="20" t="s">
        <v>49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50</v>
      </c>
      <c r="P311" s="20" t="s">
        <v>62</v>
      </c>
      <c r="Q311" s="20"/>
      <c r="R311" s="20" t="s">
        <v>52</v>
      </c>
      <c r="S311" s="20">
        <v>8200204302</v>
      </c>
      <c r="T311" s="20" t="s">
        <v>1450</v>
      </c>
      <c r="U311" s="20"/>
      <c r="V311" s="20">
        <v>9929297169</v>
      </c>
      <c r="W311" s="20" t="s">
        <v>1451</v>
      </c>
      <c r="X311" s="20">
        <v>60000</v>
      </c>
      <c r="Y311" s="20" t="s">
        <v>55</v>
      </c>
      <c r="Z311" s="20" t="s">
        <v>55</v>
      </c>
      <c r="AA311" s="20" t="s">
        <v>65</v>
      </c>
      <c r="AB311" s="20">
        <v>13</v>
      </c>
      <c r="AC311" s="20" t="s">
        <v>1452</v>
      </c>
      <c r="AD311" s="20">
        <v>2</v>
      </c>
    </row>
    <row r="312" spans="1:30" ht="30">
      <c r="A312" s="20">
        <v>8</v>
      </c>
      <c r="B312" s="20" t="s">
        <v>1658</v>
      </c>
      <c r="C312" s="20">
        <v>967</v>
      </c>
      <c r="D312" s="21">
        <v>44433</v>
      </c>
      <c r="E312" s="20" t="s">
        <v>1453</v>
      </c>
      <c r="F312" s="20"/>
      <c r="G312" s="20" t="s">
        <v>1454</v>
      </c>
      <c r="H312" s="20" t="s">
        <v>1455</v>
      </c>
      <c r="I312" s="20" t="s">
        <v>61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50</v>
      </c>
      <c r="P312" s="20" t="s">
        <v>51</v>
      </c>
      <c r="Q312" s="20"/>
      <c r="R312" s="20" t="s">
        <v>52</v>
      </c>
      <c r="S312" s="20">
        <v>8200204302</v>
      </c>
      <c r="T312" s="20" t="s">
        <v>1456</v>
      </c>
      <c r="U312" s="20"/>
      <c r="V312" s="20">
        <v>9602550078</v>
      </c>
      <c r="W312" s="20" t="s">
        <v>1457</v>
      </c>
      <c r="X312" s="20">
        <v>72000</v>
      </c>
      <c r="Y312" s="20" t="s">
        <v>55</v>
      </c>
      <c r="Z312" s="20" t="s">
        <v>55</v>
      </c>
      <c r="AA312" s="20" t="s">
        <v>56</v>
      </c>
      <c r="AB312" s="20">
        <v>15</v>
      </c>
      <c r="AC312" s="20" t="s">
        <v>57</v>
      </c>
      <c r="AD312" s="20">
        <v>5</v>
      </c>
    </row>
    <row r="313" spans="1:30" ht="30">
      <c r="A313" s="20">
        <v>8</v>
      </c>
      <c r="B313" s="20" t="s">
        <v>1658</v>
      </c>
      <c r="C313" s="20">
        <v>234</v>
      </c>
      <c r="D313" s="21">
        <v>41873</v>
      </c>
      <c r="E313" s="20" t="s">
        <v>1458</v>
      </c>
      <c r="F313" s="20"/>
      <c r="G313" s="20" t="s">
        <v>1459</v>
      </c>
      <c r="H313" s="20" t="s">
        <v>474</v>
      </c>
      <c r="I313" s="20" t="s">
        <v>49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88</v>
      </c>
      <c r="P313" s="20" t="s">
        <v>62</v>
      </c>
      <c r="Q313" s="20"/>
      <c r="R313" s="20" t="s">
        <v>52</v>
      </c>
      <c r="S313" s="20">
        <v>8200204302</v>
      </c>
      <c r="T313" s="20" t="s">
        <v>1460</v>
      </c>
      <c r="U313" s="20" t="s">
        <v>1461</v>
      </c>
      <c r="V313" s="20">
        <v>8890416616</v>
      </c>
      <c r="W313" s="20" t="s">
        <v>1327</v>
      </c>
      <c r="X313" s="20">
        <v>48000</v>
      </c>
      <c r="Y313" s="20" t="s">
        <v>55</v>
      </c>
      <c r="Z313" s="20" t="s">
        <v>295</v>
      </c>
      <c r="AA313" s="20" t="s">
        <v>65</v>
      </c>
      <c r="AB313" s="20">
        <v>14</v>
      </c>
      <c r="AC313" s="20" t="s">
        <v>57</v>
      </c>
      <c r="AD313" s="20">
        <v>0</v>
      </c>
    </row>
    <row r="314" spans="1:30" ht="30">
      <c r="A314" s="20">
        <v>8</v>
      </c>
      <c r="B314" s="20" t="s">
        <v>1658</v>
      </c>
      <c r="C314" s="20">
        <v>968</v>
      </c>
      <c r="D314" s="21">
        <v>44433</v>
      </c>
      <c r="E314" s="20" t="s">
        <v>1462</v>
      </c>
      <c r="F314" s="20"/>
      <c r="G314" s="20" t="s">
        <v>1408</v>
      </c>
      <c r="H314" s="20" t="s">
        <v>1409</v>
      </c>
      <c r="I314" s="20" t="s">
        <v>61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50</v>
      </c>
      <c r="P314" s="20" t="s">
        <v>62</v>
      </c>
      <c r="Q314" s="20"/>
      <c r="R314" s="20" t="s">
        <v>52</v>
      </c>
      <c r="S314" s="20">
        <v>8200204302</v>
      </c>
      <c r="T314" s="20" t="s">
        <v>1463</v>
      </c>
      <c r="U314" s="20"/>
      <c r="V314" s="20">
        <v>9414609075</v>
      </c>
      <c r="W314" s="20" t="s">
        <v>1464</v>
      </c>
      <c r="X314" s="20">
        <v>96000</v>
      </c>
      <c r="Y314" s="20" t="s">
        <v>55</v>
      </c>
      <c r="Z314" s="20" t="s">
        <v>55</v>
      </c>
      <c r="AA314" s="20" t="s">
        <v>65</v>
      </c>
      <c r="AB314" s="20">
        <v>18</v>
      </c>
      <c r="AC314" s="20" t="s">
        <v>57</v>
      </c>
      <c r="AD314" s="20">
        <v>2</v>
      </c>
    </row>
    <row r="315" spans="1:30" ht="30">
      <c r="A315" s="20">
        <v>8</v>
      </c>
      <c r="B315" s="20" t="s">
        <v>45</v>
      </c>
      <c r="C315" s="20">
        <v>718</v>
      </c>
      <c r="D315" s="21">
        <v>42928</v>
      </c>
      <c r="E315" s="20" t="s">
        <v>1465</v>
      </c>
      <c r="F315" s="20"/>
      <c r="G315" s="20" t="s">
        <v>1172</v>
      </c>
      <c r="H315" s="20" t="s">
        <v>1466</v>
      </c>
      <c r="I315" s="20" t="s">
        <v>49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88</v>
      </c>
      <c r="P315" s="20" t="s">
        <v>62</v>
      </c>
      <c r="Q315" s="20"/>
      <c r="R315" s="20" t="s">
        <v>52</v>
      </c>
      <c r="S315" s="20">
        <v>8200204302</v>
      </c>
      <c r="T315" s="20" t="s">
        <v>1467</v>
      </c>
      <c r="U315" s="20"/>
      <c r="V315" s="20">
        <v>7742013212</v>
      </c>
      <c r="W315" s="20" t="s">
        <v>1468</v>
      </c>
      <c r="X315" s="20">
        <v>42000</v>
      </c>
      <c r="Y315" s="20" t="s">
        <v>55</v>
      </c>
      <c r="Z315" s="20" t="s">
        <v>55</v>
      </c>
      <c r="AA315" s="20" t="s">
        <v>65</v>
      </c>
      <c r="AB315" s="20">
        <v>15</v>
      </c>
      <c r="AC315" s="20" t="s">
        <v>57</v>
      </c>
      <c r="AD315" s="20">
        <v>16</v>
      </c>
    </row>
    <row r="316" spans="1:30" ht="30">
      <c r="A316" s="20">
        <v>8</v>
      </c>
      <c r="B316" s="20" t="s">
        <v>45</v>
      </c>
      <c r="C316" s="20">
        <v>454</v>
      </c>
      <c r="D316" s="21">
        <v>42759</v>
      </c>
      <c r="E316" s="20" t="s">
        <v>1469</v>
      </c>
      <c r="F316" s="20"/>
      <c r="G316" s="20" t="s">
        <v>1470</v>
      </c>
      <c r="H316" s="20" t="s">
        <v>1471</v>
      </c>
      <c r="I316" s="20" t="s">
        <v>49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88</v>
      </c>
      <c r="P316" s="20" t="s">
        <v>62</v>
      </c>
      <c r="Q316" s="20"/>
      <c r="R316" s="20" t="s">
        <v>52</v>
      </c>
      <c r="S316" s="20">
        <v>8200204302</v>
      </c>
      <c r="T316" s="20" t="s">
        <v>1472</v>
      </c>
      <c r="U316" s="20" t="s">
        <v>1473</v>
      </c>
      <c r="V316" s="20">
        <v>8290157262</v>
      </c>
      <c r="W316" s="20" t="s">
        <v>1474</v>
      </c>
      <c r="X316" s="20">
        <v>40000</v>
      </c>
      <c r="Y316" s="20" t="s">
        <v>55</v>
      </c>
      <c r="Z316" s="20" t="s">
        <v>55</v>
      </c>
      <c r="AA316" s="20" t="s">
        <v>65</v>
      </c>
      <c r="AB316" s="20">
        <v>17</v>
      </c>
      <c r="AC316" s="20" t="s">
        <v>57</v>
      </c>
      <c r="AD316" s="20">
        <v>1</v>
      </c>
    </row>
    <row r="317" spans="1:30" ht="30">
      <c r="A317" s="20">
        <v>8</v>
      </c>
      <c r="B317" s="20" t="s">
        <v>45</v>
      </c>
      <c r="C317" s="20">
        <v>976</v>
      </c>
      <c r="D317" s="21">
        <v>43284</v>
      </c>
      <c r="E317" s="20" t="s">
        <v>1475</v>
      </c>
      <c r="F317" s="20"/>
      <c r="G317" s="20" t="s">
        <v>1476</v>
      </c>
      <c r="H317" s="20" t="s">
        <v>1477</v>
      </c>
      <c r="I317" s="20" t="s">
        <v>49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88</v>
      </c>
      <c r="P317" s="20" t="s">
        <v>62</v>
      </c>
      <c r="Q317" s="20"/>
      <c r="R317" s="20" t="s">
        <v>52</v>
      </c>
      <c r="S317" s="20">
        <v>8200204302</v>
      </c>
      <c r="T317" s="20" t="s">
        <v>1478</v>
      </c>
      <c r="U317" s="20" t="s">
        <v>1479</v>
      </c>
      <c r="V317" s="20">
        <v>9251124538</v>
      </c>
      <c r="W317" s="20" t="s">
        <v>1480</v>
      </c>
      <c r="X317" s="20">
        <v>36000</v>
      </c>
      <c r="Y317" s="20" t="s">
        <v>55</v>
      </c>
      <c r="Z317" s="20" t="s">
        <v>55</v>
      </c>
      <c r="AA317" s="20" t="s">
        <v>65</v>
      </c>
      <c r="AB317" s="20">
        <v>15</v>
      </c>
      <c r="AC317" s="20" t="s">
        <v>57</v>
      </c>
      <c r="AD317" s="20">
        <v>1</v>
      </c>
    </row>
    <row r="318" spans="1:30" ht="30">
      <c r="A318" s="20">
        <v>8</v>
      </c>
      <c r="B318" s="20" t="s">
        <v>45</v>
      </c>
      <c r="C318" s="20">
        <v>221</v>
      </c>
      <c r="D318" s="21">
        <v>41873</v>
      </c>
      <c r="E318" s="20" t="s">
        <v>1306</v>
      </c>
      <c r="F318" s="20"/>
      <c r="G318" s="20" t="s">
        <v>1481</v>
      </c>
      <c r="H318" s="20" t="s">
        <v>793</v>
      </c>
      <c r="I318" s="20" t="s">
        <v>49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157</v>
      </c>
      <c r="P318" s="20" t="s">
        <v>62</v>
      </c>
      <c r="Q318" s="20"/>
      <c r="R318" s="20" t="s">
        <v>52</v>
      </c>
      <c r="S318" s="20">
        <v>8200204302</v>
      </c>
      <c r="T318" s="20" t="s">
        <v>1482</v>
      </c>
      <c r="U318" s="20" t="s">
        <v>1483</v>
      </c>
      <c r="V318" s="20">
        <v>9001371661</v>
      </c>
      <c r="W318" s="20" t="s">
        <v>1121</v>
      </c>
      <c r="X318" s="20">
        <v>42000</v>
      </c>
      <c r="Y318" s="20" t="s">
        <v>55</v>
      </c>
      <c r="Z318" s="20" t="s">
        <v>55</v>
      </c>
      <c r="AA318" s="20" t="s">
        <v>65</v>
      </c>
      <c r="AB318" s="20">
        <v>16</v>
      </c>
      <c r="AC318" s="20" t="s">
        <v>57</v>
      </c>
      <c r="AD318" s="20">
        <v>1</v>
      </c>
    </row>
    <row r="319" spans="1:30" ht="30">
      <c r="A319" s="20">
        <v>8</v>
      </c>
      <c r="B319" s="20" t="s">
        <v>45</v>
      </c>
      <c r="C319" s="20">
        <v>729</v>
      </c>
      <c r="D319" s="21">
        <v>42917</v>
      </c>
      <c r="E319" s="20" t="s">
        <v>1355</v>
      </c>
      <c r="F319" s="20"/>
      <c r="G319" s="20" t="s">
        <v>1484</v>
      </c>
      <c r="H319" s="20" t="s">
        <v>1485</v>
      </c>
      <c r="I319" s="20" t="s">
        <v>49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50</v>
      </c>
      <c r="P319" s="20" t="s">
        <v>62</v>
      </c>
      <c r="Q319" s="20"/>
      <c r="R319" s="20" t="s">
        <v>52</v>
      </c>
      <c r="S319" s="20">
        <v>8200204302</v>
      </c>
      <c r="T319" s="20" t="s">
        <v>1486</v>
      </c>
      <c r="U319" s="20"/>
      <c r="V319" s="20">
        <v>7976073841</v>
      </c>
      <c r="W319" s="20" t="s">
        <v>1487</v>
      </c>
      <c r="X319" s="20">
        <v>35000</v>
      </c>
      <c r="Y319" s="20" t="s">
        <v>55</v>
      </c>
      <c r="Z319" s="20" t="s">
        <v>55</v>
      </c>
      <c r="AA319" s="20" t="s">
        <v>65</v>
      </c>
      <c r="AB319" s="20">
        <v>16</v>
      </c>
      <c r="AC319" s="20" t="s">
        <v>57</v>
      </c>
      <c r="AD319" s="20">
        <v>15</v>
      </c>
    </row>
    <row r="320" spans="1:30" ht="30">
      <c r="A320" s="20">
        <v>8</v>
      </c>
      <c r="B320" s="20" t="s">
        <v>45</v>
      </c>
      <c r="C320" s="20">
        <v>518</v>
      </c>
      <c r="D320" s="21">
        <v>42928</v>
      </c>
      <c r="E320" s="20" t="s">
        <v>1488</v>
      </c>
      <c r="F320" s="20" t="s">
        <v>1294</v>
      </c>
      <c r="G320" s="20" t="s">
        <v>1489</v>
      </c>
      <c r="H320" s="20" t="s">
        <v>1490</v>
      </c>
      <c r="I320" s="20" t="s">
        <v>49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88</v>
      </c>
      <c r="P320" s="20" t="s">
        <v>62</v>
      </c>
      <c r="Q320" s="20"/>
      <c r="R320" s="20" t="s">
        <v>52</v>
      </c>
      <c r="S320" s="20">
        <v>8200204302</v>
      </c>
      <c r="T320" s="20" t="s">
        <v>1491</v>
      </c>
      <c r="U320" s="20" t="s">
        <v>1492</v>
      </c>
      <c r="V320" s="20">
        <v>9602218138</v>
      </c>
      <c r="W320" s="20" t="s">
        <v>138</v>
      </c>
      <c r="X320" s="20">
        <v>72000</v>
      </c>
      <c r="Y320" s="20" t="s">
        <v>55</v>
      </c>
      <c r="Z320" s="20" t="s">
        <v>55</v>
      </c>
      <c r="AA320" s="20" t="s">
        <v>65</v>
      </c>
      <c r="AB320" s="20">
        <v>15</v>
      </c>
      <c r="AC320" s="20" t="s">
        <v>57</v>
      </c>
      <c r="AD320" s="20">
        <v>0</v>
      </c>
    </row>
    <row r="321" spans="1:30" ht="30">
      <c r="A321" s="20">
        <v>8</v>
      </c>
      <c r="B321" s="20" t="s">
        <v>45</v>
      </c>
      <c r="C321" s="20">
        <v>866</v>
      </c>
      <c r="D321" s="21">
        <v>43654</v>
      </c>
      <c r="E321" s="20" t="s">
        <v>1493</v>
      </c>
      <c r="F321" s="20"/>
      <c r="G321" s="20" t="s">
        <v>1494</v>
      </c>
      <c r="H321" s="20" t="s">
        <v>1495</v>
      </c>
      <c r="I321" s="20" t="s">
        <v>49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50</v>
      </c>
      <c r="P321" s="20" t="s">
        <v>62</v>
      </c>
      <c r="Q321" s="20"/>
      <c r="R321" s="20" t="s">
        <v>52</v>
      </c>
      <c r="S321" s="20">
        <v>8200204302</v>
      </c>
      <c r="T321" s="20" t="s">
        <v>1496</v>
      </c>
      <c r="U321" s="20" t="s">
        <v>1497</v>
      </c>
      <c r="V321" s="20">
        <v>7568996429</v>
      </c>
      <c r="W321" s="20" t="s">
        <v>1498</v>
      </c>
      <c r="X321" s="20">
        <v>40000</v>
      </c>
      <c r="Y321" s="20" t="s">
        <v>55</v>
      </c>
      <c r="Z321" s="20" t="s">
        <v>295</v>
      </c>
      <c r="AA321" s="20" t="s">
        <v>65</v>
      </c>
      <c r="AB321" s="20">
        <v>16</v>
      </c>
      <c r="AC321" s="20" t="s">
        <v>57</v>
      </c>
      <c r="AD321" s="20">
        <v>2</v>
      </c>
    </row>
    <row r="322" spans="1:30" ht="30">
      <c r="A322" s="20">
        <v>8</v>
      </c>
      <c r="B322" s="20" t="s">
        <v>45</v>
      </c>
      <c r="C322" s="20">
        <v>544</v>
      </c>
      <c r="D322" s="21">
        <v>43229</v>
      </c>
      <c r="E322" s="20" t="s">
        <v>1499</v>
      </c>
      <c r="F322" s="20"/>
      <c r="G322" s="20" t="s">
        <v>1500</v>
      </c>
      <c r="H322" s="20" t="s">
        <v>501</v>
      </c>
      <c r="I322" s="20" t="s">
        <v>49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88</v>
      </c>
      <c r="P322" s="20" t="s">
        <v>62</v>
      </c>
      <c r="Q322" s="20"/>
      <c r="R322" s="20" t="s">
        <v>52</v>
      </c>
      <c r="S322" s="20">
        <v>8200204302</v>
      </c>
      <c r="T322" s="20" t="s">
        <v>1501</v>
      </c>
      <c r="U322" s="20" t="s">
        <v>1387</v>
      </c>
      <c r="V322" s="20">
        <v>9268107055</v>
      </c>
      <c r="W322" s="20" t="s">
        <v>1502</v>
      </c>
      <c r="X322" s="20">
        <v>36000</v>
      </c>
      <c r="Y322" s="20" t="s">
        <v>55</v>
      </c>
      <c r="Z322" s="20" t="s">
        <v>55</v>
      </c>
      <c r="AA322" s="20" t="s">
        <v>65</v>
      </c>
      <c r="AB322" s="20">
        <v>16</v>
      </c>
      <c r="AC322" s="20" t="s">
        <v>57</v>
      </c>
      <c r="AD322" s="20">
        <v>0</v>
      </c>
    </row>
    <row r="323" spans="1:30" ht="30">
      <c r="A323" s="20">
        <v>8</v>
      </c>
      <c r="B323" s="20" t="s">
        <v>45</v>
      </c>
      <c r="C323" s="20">
        <v>224</v>
      </c>
      <c r="D323" s="21">
        <v>41873</v>
      </c>
      <c r="E323" s="20" t="s">
        <v>1503</v>
      </c>
      <c r="F323" s="20"/>
      <c r="G323" s="20" t="s">
        <v>1504</v>
      </c>
      <c r="H323" s="20" t="s">
        <v>793</v>
      </c>
      <c r="I323" s="20" t="s">
        <v>49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50</v>
      </c>
      <c r="P323" s="20" t="s">
        <v>62</v>
      </c>
      <c r="Q323" s="20"/>
      <c r="R323" s="20" t="s">
        <v>52</v>
      </c>
      <c r="S323" s="20">
        <v>8200204302</v>
      </c>
      <c r="T323" s="20" t="s">
        <v>1505</v>
      </c>
      <c r="U323" s="20" t="s">
        <v>1506</v>
      </c>
      <c r="V323" s="20">
        <v>9196809136</v>
      </c>
      <c r="W323" s="20" t="s">
        <v>1507</v>
      </c>
      <c r="X323" s="20">
        <v>36000</v>
      </c>
      <c r="Y323" s="20" t="s">
        <v>55</v>
      </c>
      <c r="Z323" s="20" t="s">
        <v>55</v>
      </c>
      <c r="AA323" s="20" t="s">
        <v>65</v>
      </c>
      <c r="AB323" s="20">
        <v>17</v>
      </c>
      <c r="AC323" s="20" t="s">
        <v>57</v>
      </c>
      <c r="AD323" s="20">
        <v>3</v>
      </c>
    </row>
    <row r="324" spans="1:30" ht="30">
      <c r="A324" s="20">
        <v>8</v>
      </c>
      <c r="B324" s="20" t="s">
        <v>45</v>
      </c>
      <c r="C324" s="20">
        <v>726</v>
      </c>
      <c r="D324" s="21">
        <v>43283</v>
      </c>
      <c r="E324" s="20" t="s">
        <v>1192</v>
      </c>
      <c r="F324" s="20"/>
      <c r="G324" s="20" t="s">
        <v>1508</v>
      </c>
      <c r="H324" s="20" t="s">
        <v>1509</v>
      </c>
      <c r="I324" s="20" t="s">
        <v>49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50</v>
      </c>
      <c r="P324" s="20" t="s">
        <v>62</v>
      </c>
      <c r="Q324" s="20"/>
      <c r="R324" s="20" t="s">
        <v>52</v>
      </c>
      <c r="S324" s="20">
        <v>8200204302</v>
      </c>
      <c r="T324" s="20" t="s">
        <v>1510</v>
      </c>
      <c r="U324" s="20"/>
      <c r="V324" s="20">
        <v>9784469617</v>
      </c>
      <c r="W324" s="20" t="s">
        <v>1511</v>
      </c>
      <c r="X324" s="20">
        <v>48000</v>
      </c>
      <c r="Y324" s="20" t="s">
        <v>55</v>
      </c>
      <c r="Z324" s="20" t="s">
        <v>55</v>
      </c>
      <c r="AA324" s="20" t="s">
        <v>65</v>
      </c>
      <c r="AB324" s="20">
        <v>16</v>
      </c>
      <c r="AC324" s="20" t="s">
        <v>57</v>
      </c>
      <c r="AD324" s="20">
        <v>15</v>
      </c>
    </row>
    <row r="325" spans="1:30" ht="30">
      <c r="A325" s="20">
        <v>8</v>
      </c>
      <c r="B325" s="20" t="s">
        <v>45</v>
      </c>
      <c r="C325" s="20">
        <v>912</v>
      </c>
      <c r="D325" s="21">
        <v>42569</v>
      </c>
      <c r="E325" s="20" t="s">
        <v>1192</v>
      </c>
      <c r="F325" s="20"/>
      <c r="G325" s="20" t="s">
        <v>1512</v>
      </c>
      <c r="H325" s="20" t="s">
        <v>1513</v>
      </c>
      <c r="I325" s="20" t="s">
        <v>49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88</v>
      </c>
      <c r="P325" s="20" t="s">
        <v>62</v>
      </c>
      <c r="Q325" s="20"/>
      <c r="R325" s="20" t="s">
        <v>52</v>
      </c>
      <c r="S325" s="20">
        <v>8200204302</v>
      </c>
      <c r="T325" s="20" t="s">
        <v>1514</v>
      </c>
      <c r="U325" s="20"/>
      <c r="V325" s="20">
        <v>9929899824</v>
      </c>
      <c r="W325" s="20" t="s">
        <v>1515</v>
      </c>
      <c r="X325" s="20">
        <v>60000</v>
      </c>
      <c r="Y325" s="20" t="s">
        <v>55</v>
      </c>
      <c r="Z325" s="20" t="s">
        <v>295</v>
      </c>
      <c r="AA325" s="20" t="s">
        <v>65</v>
      </c>
      <c r="AB325" s="20">
        <v>16</v>
      </c>
      <c r="AC325" s="20" t="s">
        <v>57</v>
      </c>
      <c r="AD325" s="20">
        <v>1</v>
      </c>
    </row>
    <row r="326" spans="1:30" ht="30">
      <c r="A326" s="20">
        <v>8</v>
      </c>
      <c r="B326" s="20" t="s">
        <v>45</v>
      </c>
      <c r="C326" s="20">
        <v>869</v>
      </c>
      <c r="D326" s="21">
        <v>42919</v>
      </c>
      <c r="E326" s="20" t="s">
        <v>1516</v>
      </c>
      <c r="F326" s="20"/>
      <c r="G326" s="20" t="s">
        <v>1517</v>
      </c>
      <c r="H326" s="20" t="s">
        <v>793</v>
      </c>
      <c r="I326" s="20" t="s">
        <v>49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88</v>
      </c>
      <c r="P326" s="20" t="s">
        <v>62</v>
      </c>
      <c r="Q326" s="20"/>
      <c r="R326" s="20" t="s">
        <v>52</v>
      </c>
      <c r="S326" s="20">
        <v>8200204302</v>
      </c>
      <c r="T326" s="20" t="s">
        <v>1518</v>
      </c>
      <c r="U326" s="20"/>
      <c r="V326" s="20">
        <v>7568281466</v>
      </c>
      <c r="W326" s="20" t="s">
        <v>1519</v>
      </c>
      <c r="X326" s="20">
        <v>36000</v>
      </c>
      <c r="Y326" s="20" t="s">
        <v>55</v>
      </c>
      <c r="Z326" s="20" t="s">
        <v>55</v>
      </c>
      <c r="AA326" s="20" t="s">
        <v>65</v>
      </c>
      <c r="AB326" s="20">
        <v>14</v>
      </c>
      <c r="AC326" s="20" t="s">
        <v>57</v>
      </c>
      <c r="AD326" s="20">
        <v>15</v>
      </c>
    </row>
    <row r="327" spans="1:30" ht="30">
      <c r="A327" s="20">
        <v>10</v>
      </c>
      <c r="B327" s="20" t="s">
        <v>45</v>
      </c>
      <c r="C327" s="20">
        <v>864</v>
      </c>
      <c r="D327" s="21">
        <v>41110</v>
      </c>
      <c r="E327" s="20" t="s">
        <v>1520</v>
      </c>
      <c r="F327" s="20"/>
      <c r="G327" s="20" t="s">
        <v>1521</v>
      </c>
      <c r="H327" s="20" t="s">
        <v>1522</v>
      </c>
      <c r="I327" s="20" t="s">
        <v>49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50</v>
      </c>
      <c r="P327" s="20" t="s">
        <v>62</v>
      </c>
      <c r="Q327" s="20"/>
      <c r="R327" s="20" t="s">
        <v>52</v>
      </c>
      <c r="S327" s="20">
        <v>8200204302</v>
      </c>
      <c r="T327" s="20" t="s">
        <v>1523</v>
      </c>
      <c r="U327" s="20"/>
      <c r="V327" s="20">
        <v>8769354250</v>
      </c>
      <c r="W327" s="20" t="s">
        <v>1524</v>
      </c>
      <c r="X327" s="20">
        <v>48000</v>
      </c>
      <c r="Y327" s="20" t="s">
        <v>55</v>
      </c>
      <c r="Z327" s="20" t="s">
        <v>295</v>
      </c>
      <c r="AA327" s="20" t="s">
        <v>65</v>
      </c>
      <c r="AB327" s="20">
        <v>15</v>
      </c>
      <c r="AC327" s="20" t="s">
        <v>57</v>
      </c>
      <c r="AD327" s="20">
        <v>0.5</v>
      </c>
    </row>
    <row r="328" spans="1:30" ht="30">
      <c r="A328" s="20">
        <v>10</v>
      </c>
      <c r="B328" s="20" t="s">
        <v>45</v>
      </c>
      <c r="C328" s="20">
        <v>279</v>
      </c>
      <c r="D328" s="21">
        <v>41873</v>
      </c>
      <c r="E328" s="20" t="s">
        <v>1525</v>
      </c>
      <c r="F328" s="20"/>
      <c r="G328" s="20" t="s">
        <v>1343</v>
      </c>
      <c r="H328" s="20" t="s">
        <v>653</v>
      </c>
      <c r="I328" s="20" t="s">
        <v>49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88</v>
      </c>
      <c r="P328" s="20" t="s">
        <v>62</v>
      </c>
      <c r="Q328" s="20"/>
      <c r="R328" s="20" t="s">
        <v>52</v>
      </c>
      <c r="S328" s="20">
        <v>8200204302</v>
      </c>
      <c r="T328" s="20" t="s">
        <v>1526</v>
      </c>
      <c r="U328" s="20" t="s">
        <v>1345</v>
      </c>
      <c r="V328" s="20">
        <v>9187698492</v>
      </c>
      <c r="W328" s="20" t="s">
        <v>1346</v>
      </c>
      <c r="X328" s="20">
        <v>36000</v>
      </c>
      <c r="Y328" s="20" t="s">
        <v>55</v>
      </c>
      <c r="Z328" s="20" t="s">
        <v>55</v>
      </c>
      <c r="AA328" s="20" t="s">
        <v>65</v>
      </c>
      <c r="AB328" s="20">
        <v>16</v>
      </c>
      <c r="AC328" s="20" t="s">
        <v>57</v>
      </c>
      <c r="AD328" s="20">
        <v>0</v>
      </c>
    </row>
    <row r="329" spans="1:30" ht="30">
      <c r="A329" s="20">
        <v>10</v>
      </c>
      <c r="B329" s="20" t="s">
        <v>45</v>
      </c>
      <c r="C329" s="20">
        <v>977</v>
      </c>
      <c r="D329" s="21">
        <v>44477</v>
      </c>
      <c r="E329" s="20" t="s">
        <v>1527</v>
      </c>
      <c r="F329" s="20"/>
      <c r="G329" s="20" t="s">
        <v>1528</v>
      </c>
      <c r="H329" s="20" t="s">
        <v>107</v>
      </c>
      <c r="I329" s="20" t="s">
        <v>49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50</v>
      </c>
      <c r="P329" s="20" t="s">
        <v>62</v>
      </c>
      <c r="Q329" s="20"/>
      <c r="R329" s="20" t="s">
        <v>52</v>
      </c>
      <c r="S329" s="20">
        <v>8200204302</v>
      </c>
      <c r="T329" s="20" t="s">
        <v>1529</v>
      </c>
      <c r="U329" s="20"/>
      <c r="V329" s="20">
        <v>9950493872</v>
      </c>
      <c r="W329" s="20" t="s">
        <v>1530</v>
      </c>
      <c r="X329" s="20">
        <v>40000</v>
      </c>
      <c r="Y329" s="20" t="s">
        <v>55</v>
      </c>
      <c r="Z329" s="20" t="s">
        <v>55</v>
      </c>
      <c r="AA329" s="20" t="s">
        <v>65</v>
      </c>
      <c r="AB329" s="20">
        <v>16</v>
      </c>
      <c r="AC329" s="20" t="s">
        <v>57</v>
      </c>
      <c r="AD329" s="20">
        <v>1</v>
      </c>
    </row>
    <row r="330" spans="1:30" ht="30">
      <c r="A330" s="20">
        <v>10</v>
      </c>
      <c r="B330" s="20" t="s">
        <v>45</v>
      </c>
      <c r="C330" s="20">
        <v>873</v>
      </c>
      <c r="D330" s="21">
        <v>42552</v>
      </c>
      <c r="E330" s="20" t="s">
        <v>556</v>
      </c>
      <c r="F330" s="20"/>
      <c r="G330" s="20" t="s">
        <v>1531</v>
      </c>
      <c r="H330" s="20" t="s">
        <v>474</v>
      </c>
      <c r="I330" s="20" t="s">
        <v>49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88</v>
      </c>
      <c r="P330" s="20" t="s">
        <v>62</v>
      </c>
      <c r="Q330" s="20"/>
      <c r="R330" s="20" t="s">
        <v>52</v>
      </c>
      <c r="S330" s="20">
        <v>8200204302</v>
      </c>
      <c r="T330" s="20" t="s">
        <v>1532</v>
      </c>
      <c r="U330" s="20"/>
      <c r="V330" s="20">
        <v>9929031954</v>
      </c>
      <c r="W330" s="20" t="s">
        <v>1533</v>
      </c>
      <c r="X330" s="20">
        <v>48000</v>
      </c>
      <c r="Y330" s="20" t="s">
        <v>55</v>
      </c>
      <c r="Z330" s="20" t="s">
        <v>55</v>
      </c>
      <c r="AA330" s="20" t="s">
        <v>65</v>
      </c>
      <c r="AB330" s="20">
        <v>17</v>
      </c>
      <c r="AC330" s="20" t="s">
        <v>57</v>
      </c>
      <c r="AD330" s="20">
        <v>10</v>
      </c>
    </row>
    <row r="331" spans="1:30" ht="30">
      <c r="A331" s="20">
        <v>10</v>
      </c>
      <c r="B331" s="20" t="s">
        <v>45</v>
      </c>
      <c r="C331" s="20">
        <v>717</v>
      </c>
      <c r="D331" s="21">
        <v>41038</v>
      </c>
      <c r="E331" s="20" t="s">
        <v>635</v>
      </c>
      <c r="F331" s="20"/>
      <c r="G331" s="20" t="s">
        <v>1534</v>
      </c>
      <c r="H331" s="20" t="s">
        <v>1535</v>
      </c>
      <c r="I331" s="20" t="s">
        <v>49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88</v>
      </c>
      <c r="P331" s="20" t="s">
        <v>62</v>
      </c>
      <c r="Q331" s="20"/>
      <c r="R331" s="20" t="s">
        <v>52</v>
      </c>
      <c r="S331" s="20">
        <v>8200204302</v>
      </c>
      <c r="T331" s="20" t="s">
        <v>1536</v>
      </c>
      <c r="U331" s="20"/>
      <c r="V331" s="20">
        <v>9950959734</v>
      </c>
      <c r="W331" s="20" t="s">
        <v>1537</v>
      </c>
      <c r="X331" s="20">
        <v>45000</v>
      </c>
      <c r="Y331" s="20" t="s">
        <v>55</v>
      </c>
      <c r="Z331" s="20" t="s">
        <v>295</v>
      </c>
      <c r="AA331" s="20" t="s">
        <v>65</v>
      </c>
      <c r="AB331" s="20">
        <v>16</v>
      </c>
      <c r="AC331" s="20" t="s">
        <v>57</v>
      </c>
      <c r="AD331" s="20">
        <v>0</v>
      </c>
    </row>
    <row r="332" spans="1:30" ht="30">
      <c r="A332" s="20">
        <v>10</v>
      </c>
      <c r="B332" s="20" t="s">
        <v>45</v>
      </c>
      <c r="C332" s="20">
        <v>857</v>
      </c>
      <c r="D332" s="21">
        <v>42917</v>
      </c>
      <c r="E332" s="20" t="s">
        <v>1538</v>
      </c>
      <c r="F332" s="20"/>
      <c r="G332" s="20" t="s">
        <v>1539</v>
      </c>
      <c r="H332" s="20" t="s">
        <v>1540</v>
      </c>
      <c r="I332" s="20" t="s">
        <v>49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50</v>
      </c>
      <c r="P332" s="20" t="s">
        <v>62</v>
      </c>
      <c r="Q332" s="20"/>
      <c r="R332" s="20" t="s">
        <v>52</v>
      </c>
      <c r="S332" s="20">
        <v>8200204302</v>
      </c>
      <c r="T332" s="20" t="s">
        <v>1541</v>
      </c>
      <c r="U332" s="20"/>
      <c r="V332" s="20">
        <v>9828355445</v>
      </c>
      <c r="W332" s="20" t="s">
        <v>1542</v>
      </c>
      <c r="X332" s="20">
        <v>36000</v>
      </c>
      <c r="Y332" s="20" t="s">
        <v>55</v>
      </c>
      <c r="Z332" s="20" t="s">
        <v>55</v>
      </c>
      <c r="AA332" s="20" t="s">
        <v>65</v>
      </c>
      <c r="AB332" s="20">
        <v>15</v>
      </c>
      <c r="AC332" s="20" t="s">
        <v>57</v>
      </c>
      <c r="AD332" s="20">
        <v>15</v>
      </c>
    </row>
    <row r="333" spans="1:30" ht="30">
      <c r="A333" s="20">
        <v>10</v>
      </c>
      <c r="B333" s="20" t="s">
        <v>45</v>
      </c>
      <c r="C333" s="20">
        <v>722</v>
      </c>
      <c r="D333" s="21">
        <v>44057</v>
      </c>
      <c r="E333" s="20" t="s">
        <v>1543</v>
      </c>
      <c r="F333" s="20"/>
      <c r="G333" s="20" t="s">
        <v>448</v>
      </c>
      <c r="H333" s="20" t="s">
        <v>449</v>
      </c>
      <c r="I333" s="20" t="s">
        <v>49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88</v>
      </c>
      <c r="P333" s="20" t="s">
        <v>62</v>
      </c>
      <c r="Q333" s="20"/>
      <c r="R333" s="20" t="s">
        <v>52</v>
      </c>
      <c r="S333" s="20">
        <v>8200204302</v>
      </c>
      <c r="T333" s="20" t="s">
        <v>1544</v>
      </c>
      <c r="U333" s="20" t="s">
        <v>1545</v>
      </c>
      <c r="V333" s="20">
        <v>9784027849</v>
      </c>
      <c r="W333" s="20" t="s">
        <v>1546</v>
      </c>
      <c r="X333" s="20">
        <v>36000</v>
      </c>
      <c r="Y333" s="20" t="s">
        <v>55</v>
      </c>
      <c r="Z333" s="20" t="s">
        <v>55</v>
      </c>
      <c r="AA333" s="20" t="s">
        <v>65</v>
      </c>
      <c r="AB333" s="20">
        <v>18</v>
      </c>
      <c r="AC333" s="20" t="s">
        <v>57</v>
      </c>
      <c r="AD333" s="20">
        <v>2</v>
      </c>
    </row>
    <row r="334" spans="1:30" ht="30">
      <c r="A334" s="20">
        <v>10</v>
      </c>
      <c r="B334" s="20" t="s">
        <v>45</v>
      </c>
      <c r="C334" s="20">
        <v>515</v>
      </c>
      <c r="D334" s="21">
        <v>42924</v>
      </c>
      <c r="E334" s="20" t="s">
        <v>1547</v>
      </c>
      <c r="F334" s="20"/>
      <c r="G334" s="20" t="s">
        <v>1197</v>
      </c>
      <c r="H334" s="20" t="s">
        <v>1198</v>
      </c>
      <c r="I334" s="20" t="s">
        <v>49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88</v>
      </c>
      <c r="P334" s="20" t="s">
        <v>62</v>
      </c>
      <c r="Q334" s="20"/>
      <c r="R334" s="20" t="s">
        <v>52</v>
      </c>
      <c r="S334" s="20">
        <v>8200204302</v>
      </c>
      <c r="T334" s="20" t="s">
        <v>1548</v>
      </c>
      <c r="U334" s="20" t="s">
        <v>1200</v>
      </c>
      <c r="V334" s="20">
        <v>9828552701</v>
      </c>
      <c r="W334" s="20" t="s">
        <v>1549</v>
      </c>
      <c r="X334" s="20">
        <v>36000</v>
      </c>
      <c r="Y334" s="20" t="s">
        <v>55</v>
      </c>
      <c r="Z334" s="20" t="s">
        <v>55</v>
      </c>
      <c r="AA334" s="20" t="s">
        <v>65</v>
      </c>
      <c r="AB334" s="20">
        <v>15</v>
      </c>
      <c r="AC334" s="20" t="s">
        <v>57</v>
      </c>
      <c r="AD334" s="20">
        <v>3</v>
      </c>
    </row>
    <row r="335" spans="1:30" ht="30">
      <c r="A335" s="20">
        <v>10</v>
      </c>
      <c r="B335" s="20" t="s">
        <v>45</v>
      </c>
      <c r="C335" s="20">
        <v>222</v>
      </c>
      <c r="D335" s="21">
        <v>41873</v>
      </c>
      <c r="E335" s="20" t="s">
        <v>1317</v>
      </c>
      <c r="F335" s="20"/>
      <c r="G335" s="20" t="s">
        <v>1481</v>
      </c>
      <c r="H335" s="20" t="s">
        <v>793</v>
      </c>
      <c r="I335" s="20" t="s">
        <v>49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157</v>
      </c>
      <c r="P335" s="20" t="s">
        <v>62</v>
      </c>
      <c r="Q335" s="20"/>
      <c r="R335" s="20" t="s">
        <v>52</v>
      </c>
      <c r="S335" s="20">
        <v>8200204302</v>
      </c>
      <c r="T335" s="20" t="s">
        <v>1550</v>
      </c>
      <c r="U335" s="20" t="s">
        <v>1483</v>
      </c>
      <c r="V335" s="20">
        <v>9001371661</v>
      </c>
      <c r="W335" s="20" t="s">
        <v>1121</v>
      </c>
      <c r="X335" s="20">
        <v>36000</v>
      </c>
      <c r="Y335" s="20" t="s">
        <v>55</v>
      </c>
      <c r="Z335" s="20" t="s">
        <v>55</v>
      </c>
      <c r="AA335" s="20" t="s">
        <v>65</v>
      </c>
      <c r="AB335" s="20">
        <v>18</v>
      </c>
      <c r="AC335" s="20" t="s">
        <v>57</v>
      </c>
      <c r="AD335" s="20">
        <v>1</v>
      </c>
    </row>
    <row r="336" spans="1:30" ht="30">
      <c r="A336" s="20">
        <v>10</v>
      </c>
      <c r="B336" s="20" t="s">
        <v>45</v>
      </c>
      <c r="C336" s="20">
        <v>861</v>
      </c>
      <c r="D336" s="21">
        <v>41096</v>
      </c>
      <c r="E336" s="20" t="s">
        <v>1551</v>
      </c>
      <c r="F336" s="20"/>
      <c r="G336" s="20" t="s">
        <v>1552</v>
      </c>
      <c r="H336" s="20" t="s">
        <v>585</v>
      </c>
      <c r="I336" s="20" t="s">
        <v>49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50</v>
      </c>
      <c r="P336" s="20" t="s">
        <v>62</v>
      </c>
      <c r="Q336" s="20"/>
      <c r="R336" s="20" t="s">
        <v>52</v>
      </c>
      <c r="S336" s="20">
        <v>8200204302</v>
      </c>
      <c r="T336" s="20" t="s">
        <v>1553</v>
      </c>
      <c r="U336" s="20"/>
      <c r="V336" s="20">
        <v>9602583704</v>
      </c>
      <c r="W336" s="20" t="s">
        <v>1524</v>
      </c>
      <c r="X336" s="20">
        <v>0</v>
      </c>
      <c r="Y336" s="20" t="s">
        <v>55</v>
      </c>
      <c r="Z336" s="20" t="s">
        <v>55</v>
      </c>
      <c r="AA336" s="20" t="s">
        <v>65</v>
      </c>
      <c r="AB336" s="20">
        <v>15</v>
      </c>
      <c r="AC336" s="20" t="s">
        <v>57</v>
      </c>
      <c r="AD336" s="20">
        <v>0.2</v>
      </c>
    </row>
    <row r="337" spans="1:30" ht="30">
      <c r="A337" s="20">
        <v>10</v>
      </c>
      <c r="B337" s="20" t="s">
        <v>45</v>
      </c>
      <c r="C337" s="20">
        <v>867</v>
      </c>
      <c r="D337" s="21">
        <v>42919</v>
      </c>
      <c r="E337" s="20" t="s">
        <v>438</v>
      </c>
      <c r="F337" s="20" t="s">
        <v>1294</v>
      </c>
      <c r="G337" s="20" t="s">
        <v>1539</v>
      </c>
      <c r="H337" s="20" t="s">
        <v>1554</v>
      </c>
      <c r="I337" s="20" t="s">
        <v>49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50</v>
      </c>
      <c r="P337" s="20" t="s">
        <v>62</v>
      </c>
      <c r="Q337" s="20"/>
      <c r="R337" s="20" t="s">
        <v>52</v>
      </c>
      <c r="S337" s="20">
        <v>8200204302</v>
      </c>
      <c r="T337" s="20" t="s">
        <v>1555</v>
      </c>
      <c r="U337" s="20" t="s">
        <v>1556</v>
      </c>
      <c r="V337" s="20">
        <v>9521684407</v>
      </c>
      <c r="W337" s="20" t="s">
        <v>1557</v>
      </c>
      <c r="X337" s="20">
        <v>36000</v>
      </c>
      <c r="Y337" s="20" t="s">
        <v>55</v>
      </c>
      <c r="Z337" s="20" t="s">
        <v>55</v>
      </c>
      <c r="AA337" s="20" t="s">
        <v>65</v>
      </c>
      <c r="AB337" s="20">
        <v>17</v>
      </c>
      <c r="AC337" s="20" t="s">
        <v>57</v>
      </c>
      <c r="AD337" s="20">
        <v>0</v>
      </c>
    </row>
    <row r="338" spans="1:30" ht="30">
      <c r="A338" s="20">
        <v>10</v>
      </c>
      <c r="B338" s="20" t="s">
        <v>45</v>
      </c>
      <c r="C338" s="20">
        <v>859</v>
      </c>
      <c r="D338" s="21">
        <v>42748</v>
      </c>
      <c r="E338" s="20" t="s">
        <v>1558</v>
      </c>
      <c r="F338" s="20"/>
      <c r="G338" s="20" t="s">
        <v>696</v>
      </c>
      <c r="H338" s="20" t="s">
        <v>561</v>
      </c>
      <c r="I338" s="20" t="s">
        <v>49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50</v>
      </c>
      <c r="P338" s="20" t="s">
        <v>62</v>
      </c>
      <c r="Q338" s="20"/>
      <c r="R338" s="20" t="s">
        <v>52</v>
      </c>
      <c r="S338" s="20">
        <v>8200204302</v>
      </c>
      <c r="T338" s="20" t="s">
        <v>1559</v>
      </c>
      <c r="U338" s="20"/>
      <c r="V338" s="20">
        <v>8107251261</v>
      </c>
      <c r="W338" s="20" t="s">
        <v>1560</v>
      </c>
      <c r="X338" s="20">
        <v>36000</v>
      </c>
      <c r="Y338" s="20" t="s">
        <v>55</v>
      </c>
      <c r="Z338" s="20" t="s">
        <v>55</v>
      </c>
      <c r="AA338" s="20" t="s">
        <v>65</v>
      </c>
      <c r="AB338" s="20">
        <v>15</v>
      </c>
      <c r="AC338" s="20" t="s">
        <v>57</v>
      </c>
      <c r="AD338" s="20">
        <v>0.1</v>
      </c>
    </row>
    <row r="339" spans="1:30" ht="30">
      <c r="A339" s="20">
        <v>10</v>
      </c>
      <c r="B339" s="20" t="s">
        <v>45</v>
      </c>
      <c r="C339" s="20">
        <v>223</v>
      </c>
      <c r="D339" s="21">
        <v>41873</v>
      </c>
      <c r="E339" s="20" t="s">
        <v>1558</v>
      </c>
      <c r="F339" s="20"/>
      <c r="G339" s="20" t="s">
        <v>1504</v>
      </c>
      <c r="H339" s="20" t="s">
        <v>793</v>
      </c>
      <c r="I339" s="20" t="s">
        <v>49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50</v>
      </c>
      <c r="P339" s="20" t="s">
        <v>62</v>
      </c>
      <c r="Q339" s="20"/>
      <c r="R339" s="20" t="s">
        <v>52</v>
      </c>
      <c r="S339" s="20">
        <v>8200204302</v>
      </c>
      <c r="T339" s="20" t="s">
        <v>1561</v>
      </c>
      <c r="U339" s="20" t="s">
        <v>1506</v>
      </c>
      <c r="V339" s="20">
        <v>9196809136</v>
      </c>
      <c r="W339" s="20" t="s">
        <v>1507</v>
      </c>
      <c r="X339" s="20">
        <v>36000</v>
      </c>
      <c r="Y339" s="20" t="s">
        <v>55</v>
      </c>
      <c r="Z339" s="20" t="s">
        <v>55</v>
      </c>
      <c r="AA339" s="20" t="s">
        <v>65</v>
      </c>
      <c r="AB339" s="20">
        <v>19</v>
      </c>
      <c r="AC339" s="20" t="s">
        <v>57</v>
      </c>
      <c r="AD339" s="20">
        <v>3</v>
      </c>
    </row>
    <row r="340" spans="1:30" ht="30">
      <c r="A340" s="20">
        <v>10</v>
      </c>
      <c r="B340" s="20" t="s">
        <v>45</v>
      </c>
      <c r="C340" s="20">
        <v>858</v>
      </c>
      <c r="D340" s="21">
        <v>42919</v>
      </c>
      <c r="E340" s="20" t="s">
        <v>1562</v>
      </c>
      <c r="F340" s="20"/>
      <c r="G340" s="20" t="s">
        <v>1563</v>
      </c>
      <c r="H340" s="20" t="s">
        <v>1564</v>
      </c>
      <c r="I340" s="20" t="s">
        <v>49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50</v>
      </c>
      <c r="P340" s="20" t="s">
        <v>62</v>
      </c>
      <c r="Q340" s="20"/>
      <c r="R340" s="20" t="s">
        <v>52</v>
      </c>
      <c r="S340" s="20">
        <v>8200204302</v>
      </c>
      <c r="T340" s="20" t="s">
        <v>1565</v>
      </c>
      <c r="U340" s="20"/>
      <c r="V340" s="20">
        <v>6350260004</v>
      </c>
      <c r="W340" s="20" t="s">
        <v>1566</v>
      </c>
      <c r="X340" s="20">
        <v>33000</v>
      </c>
      <c r="Y340" s="20" t="s">
        <v>55</v>
      </c>
      <c r="Z340" s="20" t="s">
        <v>55</v>
      </c>
      <c r="AA340" s="20" t="s">
        <v>65</v>
      </c>
      <c r="AB340" s="20">
        <v>16</v>
      </c>
      <c r="AC340" s="20" t="s">
        <v>57</v>
      </c>
      <c r="AD340" s="20">
        <v>7</v>
      </c>
    </row>
    <row r="341" spans="1:30" ht="30">
      <c r="A341" s="20">
        <v>10</v>
      </c>
      <c r="B341" s="20" t="s">
        <v>45</v>
      </c>
      <c r="C341" s="20">
        <v>721</v>
      </c>
      <c r="D341" s="21">
        <v>42917</v>
      </c>
      <c r="E341" s="20" t="s">
        <v>1360</v>
      </c>
      <c r="F341" s="20"/>
      <c r="G341" s="20" t="s">
        <v>1567</v>
      </c>
      <c r="H341" s="20" t="s">
        <v>1568</v>
      </c>
      <c r="I341" s="20" t="s">
        <v>49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50</v>
      </c>
      <c r="P341" s="20" t="s">
        <v>62</v>
      </c>
      <c r="Q341" s="20"/>
      <c r="R341" s="20" t="s">
        <v>52</v>
      </c>
      <c r="S341" s="20">
        <v>8200204302</v>
      </c>
      <c r="T341" s="20" t="s">
        <v>1569</v>
      </c>
      <c r="U341" s="20"/>
      <c r="V341" s="20">
        <v>9829114826</v>
      </c>
      <c r="W341" s="20" t="s">
        <v>1570</v>
      </c>
      <c r="X341" s="20">
        <v>48000</v>
      </c>
      <c r="Y341" s="20" t="s">
        <v>55</v>
      </c>
      <c r="Z341" s="20" t="s">
        <v>55</v>
      </c>
      <c r="AA341" s="20" t="s">
        <v>65</v>
      </c>
      <c r="AB341" s="20">
        <v>18</v>
      </c>
      <c r="AC341" s="20" t="s">
        <v>57</v>
      </c>
      <c r="AD341" s="20">
        <v>16</v>
      </c>
    </row>
    <row r="342" spans="1:30" ht="30">
      <c r="A342" s="20">
        <v>10</v>
      </c>
      <c r="B342" s="20" t="s">
        <v>45</v>
      </c>
      <c r="C342" s="20">
        <v>865</v>
      </c>
      <c r="D342" s="21">
        <v>42920</v>
      </c>
      <c r="E342" s="20" t="s">
        <v>1571</v>
      </c>
      <c r="F342" s="20"/>
      <c r="G342" s="20" t="s">
        <v>1572</v>
      </c>
      <c r="H342" s="20" t="s">
        <v>474</v>
      </c>
      <c r="I342" s="20" t="s">
        <v>49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50</v>
      </c>
      <c r="P342" s="20" t="s">
        <v>51</v>
      </c>
      <c r="Q342" s="20"/>
      <c r="R342" s="20" t="s">
        <v>52</v>
      </c>
      <c r="S342" s="20">
        <v>8200204302</v>
      </c>
      <c r="T342" s="20" t="s">
        <v>1573</v>
      </c>
      <c r="U342" s="20"/>
      <c r="V342" s="20">
        <v>8955980539</v>
      </c>
      <c r="W342" s="20" t="s">
        <v>1574</v>
      </c>
      <c r="X342" s="20">
        <v>40000</v>
      </c>
      <c r="Y342" s="20" t="s">
        <v>55</v>
      </c>
      <c r="Z342" s="20" t="s">
        <v>55</v>
      </c>
      <c r="AA342" s="20" t="s">
        <v>56</v>
      </c>
      <c r="AB342" s="20">
        <v>17</v>
      </c>
      <c r="AC342" s="20" t="s">
        <v>57</v>
      </c>
      <c r="AD342" s="20">
        <v>20</v>
      </c>
    </row>
    <row r="343" spans="1:30" ht="30">
      <c r="A343" s="20">
        <v>10</v>
      </c>
      <c r="B343" s="20" t="s">
        <v>45</v>
      </c>
      <c r="C343" s="20">
        <v>911</v>
      </c>
      <c r="D343" s="21">
        <v>42917</v>
      </c>
      <c r="E343" s="20" t="s">
        <v>1575</v>
      </c>
      <c r="F343" s="20"/>
      <c r="G343" s="20" t="s">
        <v>1576</v>
      </c>
      <c r="H343" s="20" t="s">
        <v>1490</v>
      </c>
      <c r="I343" s="20" t="s">
        <v>49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50</v>
      </c>
      <c r="P343" s="20" t="s">
        <v>62</v>
      </c>
      <c r="Q343" s="20"/>
      <c r="R343" s="20" t="s">
        <v>52</v>
      </c>
      <c r="S343" s="20">
        <v>8200204302</v>
      </c>
      <c r="T343" s="20" t="s">
        <v>1577</v>
      </c>
      <c r="U343" s="20"/>
      <c r="V343" s="20">
        <v>9887083039</v>
      </c>
      <c r="W343" s="20" t="s">
        <v>1578</v>
      </c>
      <c r="X343" s="20">
        <v>48000</v>
      </c>
      <c r="Y343" s="20" t="s">
        <v>55</v>
      </c>
      <c r="Z343" s="20" t="s">
        <v>55</v>
      </c>
      <c r="AA343" s="20" t="s">
        <v>65</v>
      </c>
      <c r="AB343" s="20">
        <v>15</v>
      </c>
      <c r="AC343" s="20" t="s">
        <v>57</v>
      </c>
      <c r="AD343" s="20">
        <v>5</v>
      </c>
    </row>
    <row r="344" spans="1:30" ht="30">
      <c r="A344" s="20">
        <v>10</v>
      </c>
      <c r="B344" s="20" t="s">
        <v>45</v>
      </c>
      <c r="C344" s="20">
        <v>215</v>
      </c>
      <c r="D344" s="21">
        <v>41873</v>
      </c>
      <c r="E344" s="20" t="s">
        <v>1579</v>
      </c>
      <c r="F344" s="20"/>
      <c r="G344" s="20" t="s">
        <v>1141</v>
      </c>
      <c r="H344" s="20" t="s">
        <v>826</v>
      </c>
      <c r="I344" s="20" t="s">
        <v>49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50</v>
      </c>
      <c r="P344" s="20" t="s">
        <v>51</v>
      </c>
      <c r="Q344" s="20"/>
      <c r="R344" s="20" t="s">
        <v>52</v>
      </c>
      <c r="S344" s="20">
        <v>8200204302</v>
      </c>
      <c r="T344" s="20" t="s">
        <v>1580</v>
      </c>
      <c r="U344" s="20" t="s">
        <v>1581</v>
      </c>
      <c r="V344" s="20">
        <v>9950943451</v>
      </c>
      <c r="W344" s="20" t="s">
        <v>1143</v>
      </c>
      <c r="X344" s="20">
        <v>44000</v>
      </c>
      <c r="Y344" s="20" t="s">
        <v>55</v>
      </c>
      <c r="Z344" s="20" t="s">
        <v>55</v>
      </c>
      <c r="AA344" s="20" t="s">
        <v>56</v>
      </c>
      <c r="AB344" s="20">
        <v>14</v>
      </c>
      <c r="AC344" s="20" t="s">
        <v>57</v>
      </c>
      <c r="AD344" s="20">
        <v>0</v>
      </c>
    </row>
    <row r="345" spans="1:30" ht="30">
      <c r="A345" s="20">
        <v>10</v>
      </c>
      <c r="B345" s="20" t="s">
        <v>45</v>
      </c>
      <c r="C345" s="20">
        <v>438</v>
      </c>
      <c r="D345" s="21">
        <v>42557</v>
      </c>
      <c r="E345" s="20" t="s">
        <v>1582</v>
      </c>
      <c r="F345" s="20"/>
      <c r="G345" s="20" t="s">
        <v>1583</v>
      </c>
      <c r="H345" s="20" t="s">
        <v>950</v>
      </c>
      <c r="I345" s="20" t="s">
        <v>49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50</v>
      </c>
      <c r="P345" s="20" t="s">
        <v>62</v>
      </c>
      <c r="Q345" s="20"/>
      <c r="R345" s="20" t="s">
        <v>52</v>
      </c>
      <c r="S345" s="20">
        <v>8200204302</v>
      </c>
      <c r="T345" s="20" t="s">
        <v>1584</v>
      </c>
      <c r="U345" s="20" t="s">
        <v>1585</v>
      </c>
      <c r="V345" s="20">
        <v>9950590397</v>
      </c>
      <c r="W345" s="20" t="s">
        <v>1586</v>
      </c>
      <c r="X345" s="20">
        <v>36000</v>
      </c>
      <c r="Y345" s="20" t="s">
        <v>55</v>
      </c>
      <c r="Z345" s="20" t="s">
        <v>295</v>
      </c>
      <c r="AA345" s="20" t="s">
        <v>65</v>
      </c>
      <c r="AB345" s="20">
        <v>16</v>
      </c>
      <c r="AC345" s="20" t="s">
        <v>57</v>
      </c>
      <c r="AD345" s="20">
        <v>3</v>
      </c>
    </row>
    <row r="346" spans="1:30" ht="30">
      <c r="A346" s="20">
        <v>10</v>
      </c>
      <c r="B346" s="20" t="s">
        <v>45</v>
      </c>
      <c r="C346" s="20">
        <v>217</v>
      </c>
      <c r="D346" s="21">
        <v>41873</v>
      </c>
      <c r="E346" s="20" t="s">
        <v>1587</v>
      </c>
      <c r="F346" s="20"/>
      <c r="G346" s="20" t="s">
        <v>1588</v>
      </c>
      <c r="H346" s="20" t="s">
        <v>1589</v>
      </c>
      <c r="I346" s="20" t="s">
        <v>49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157</v>
      </c>
      <c r="P346" s="20" t="s">
        <v>62</v>
      </c>
      <c r="Q346" s="20"/>
      <c r="R346" s="20" t="s">
        <v>52</v>
      </c>
      <c r="S346" s="20">
        <v>8200204302</v>
      </c>
      <c r="T346" s="20" t="s">
        <v>1590</v>
      </c>
      <c r="U346" s="20" t="s">
        <v>1591</v>
      </c>
      <c r="V346" s="20">
        <v>9799837975</v>
      </c>
      <c r="W346" s="20" t="s">
        <v>1121</v>
      </c>
      <c r="X346" s="20">
        <v>36000</v>
      </c>
      <c r="Y346" s="20" t="s">
        <v>55</v>
      </c>
      <c r="Z346" s="20" t="s">
        <v>295</v>
      </c>
      <c r="AA346" s="20" t="s">
        <v>65</v>
      </c>
      <c r="AB346" s="20">
        <v>16</v>
      </c>
      <c r="AC346" s="20" t="s">
        <v>57</v>
      </c>
      <c r="AD346" s="20">
        <v>1</v>
      </c>
    </row>
    <row r="347" spans="1:30" ht="30">
      <c r="A347" s="20">
        <v>10</v>
      </c>
      <c r="B347" s="20" t="s">
        <v>45</v>
      </c>
      <c r="C347" s="20">
        <v>856</v>
      </c>
      <c r="D347" s="21">
        <v>42910</v>
      </c>
      <c r="E347" s="20" t="s">
        <v>1592</v>
      </c>
      <c r="F347" s="20"/>
      <c r="G347" s="20" t="s">
        <v>1593</v>
      </c>
      <c r="H347" s="20" t="s">
        <v>1594</v>
      </c>
      <c r="I347" s="20" t="s">
        <v>49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50</v>
      </c>
      <c r="P347" s="20" t="s">
        <v>51</v>
      </c>
      <c r="Q347" s="20"/>
      <c r="R347" s="20" t="s">
        <v>52</v>
      </c>
      <c r="S347" s="20">
        <v>8200204302</v>
      </c>
      <c r="T347" s="20" t="s">
        <v>1595</v>
      </c>
      <c r="U347" s="20" t="s">
        <v>1596</v>
      </c>
      <c r="V347" s="20">
        <v>7742248609</v>
      </c>
      <c r="W347" s="20" t="s">
        <v>1597</v>
      </c>
      <c r="X347" s="20">
        <v>30000</v>
      </c>
      <c r="Y347" s="20" t="s">
        <v>55</v>
      </c>
      <c r="Z347" s="20" t="s">
        <v>55</v>
      </c>
      <c r="AA347" s="20" t="s">
        <v>56</v>
      </c>
      <c r="AB347" s="20">
        <v>14</v>
      </c>
      <c r="AC347" s="20" t="s">
        <v>57</v>
      </c>
      <c r="AD347" s="20">
        <v>3</v>
      </c>
    </row>
    <row r="348" spans="1:30" ht="30">
      <c r="A348" s="20">
        <v>10</v>
      </c>
      <c r="B348" s="20" t="s">
        <v>45</v>
      </c>
      <c r="C348" s="20">
        <v>724</v>
      </c>
      <c r="D348" s="21">
        <v>44057</v>
      </c>
      <c r="E348" s="20" t="s">
        <v>1598</v>
      </c>
      <c r="F348" s="20"/>
      <c r="G348" s="20" t="s">
        <v>1599</v>
      </c>
      <c r="H348" s="20" t="s">
        <v>1600</v>
      </c>
      <c r="I348" s="20" t="s">
        <v>49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50</v>
      </c>
      <c r="P348" s="20" t="s">
        <v>51</v>
      </c>
      <c r="Q348" s="20"/>
      <c r="R348" s="20" t="s">
        <v>52</v>
      </c>
      <c r="S348" s="20">
        <v>8200204302</v>
      </c>
      <c r="T348" s="20" t="s">
        <v>1601</v>
      </c>
      <c r="U348" s="20"/>
      <c r="V348" s="20">
        <v>9772162410</v>
      </c>
      <c r="W348" s="20" t="s">
        <v>1602</v>
      </c>
      <c r="X348" s="20">
        <v>600000</v>
      </c>
      <c r="Y348" s="20" t="s">
        <v>55</v>
      </c>
      <c r="Z348" s="20" t="s">
        <v>55</v>
      </c>
      <c r="AA348" s="20" t="s">
        <v>56</v>
      </c>
      <c r="AB348" s="20">
        <v>16</v>
      </c>
      <c r="AC348" s="20" t="s">
        <v>57</v>
      </c>
      <c r="AD348" s="20">
        <v>2</v>
      </c>
    </row>
    <row r="349" spans="1:30" ht="30">
      <c r="A349" s="20">
        <v>10</v>
      </c>
      <c r="B349" s="20" t="s">
        <v>45</v>
      </c>
      <c r="C349" s="20">
        <v>963</v>
      </c>
      <c r="D349" s="21">
        <v>44410</v>
      </c>
      <c r="E349" s="20" t="s">
        <v>1603</v>
      </c>
      <c r="F349" s="20"/>
      <c r="G349" s="20" t="s">
        <v>1604</v>
      </c>
      <c r="H349" s="20" t="s">
        <v>1605</v>
      </c>
      <c r="I349" s="20" t="s">
        <v>49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50</v>
      </c>
      <c r="P349" s="20" t="s">
        <v>62</v>
      </c>
      <c r="Q349" s="20"/>
      <c r="R349" s="20" t="s">
        <v>52</v>
      </c>
      <c r="S349" s="20">
        <v>8200204302</v>
      </c>
      <c r="T349" s="20" t="s">
        <v>1606</v>
      </c>
      <c r="U349" s="20" t="s">
        <v>1607</v>
      </c>
      <c r="V349" s="20">
        <v>9001497814</v>
      </c>
      <c r="W349" s="20" t="s">
        <v>1608</v>
      </c>
      <c r="X349" s="20">
        <v>0</v>
      </c>
      <c r="Y349" s="20" t="s">
        <v>55</v>
      </c>
      <c r="Z349" s="20" t="s">
        <v>295</v>
      </c>
      <c r="AA349" s="20" t="s">
        <v>65</v>
      </c>
      <c r="AB349" s="20">
        <v>15</v>
      </c>
      <c r="AC349" s="20" t="s">
        <v>57</v>
      </c>
      <c r="AD349" s="20">
        <v>2</v>
      </c>
    </row>
    <row r="350" spans="1:30" ht="30">
      <c r="A350" s="20">
        <v>10</v>
      </c>
      <c r="B350" s="20" t="s">
        <v>45</v>
      </c>
      <c r="C350" s="20">
        <v>727</v>
      </c>
      <c r="D350" s="21">
        <v>42919</v>
      </c>
      <c r="E350" s="20" t="s">
        <v>1609</v>
      </c>
      <c r="F350" s="20"/>
      <c r="G350" s="20" t="s">
        <v>1610</v>
      </c>
      <c r="H350" s="20" t="s">
        <v>1611</v>
      </c>
      <c r="I350" s="20" t="s">
        <v>49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50</v>
      </c>
      <c r="P350" s="20" t="s">
        <v>62</v>
      </c>
      <c r="Q350" s="20"/>
      <c r="R350" s="20" t="s">
        <v>52</v>
      </c>
      <c r="S350" s="20">
        <v>8200204302</v>
      </c>
      <c r="T350" s="20" t="s">
        <v>1612</v>
      </c>
      <c r="U350" s="20"/>
      <c r="V350" s="20">
        <v>7877706507</v>
      </c>
      <c r="W350" s="20" t="s">
        <v>1613</v>
      </c>
      <c r="X350" s="20">
        <v>48000</v>
      </c>
      <c r="Y350" s="20" t="s">
        <v>55</v>
      </c>
      <c r="Z350" s="20" t="s">
        <v>55</v>
      </c>
      <c r="AA350" s="20" t="s">
        <v>65</v>
      </c>
      <c r="AB350" s="20">
        <v>16</v>
      </c>
      <c r="AC350" s="20" t="s">
        <v>57</v>
      </c>
      <c r="AD350" s="20">
        <v>15</v>
      </c>
    </row>
    <row r="351" spans="1:30" ht="30">
      <c r="A351" s="20">
        <v>10</v>
      </c>
      <c r="B351" s="20" t="s">
        <v>45</v>
      </c>
      <c r="C351" s="20">
        <v>723</v>
      </c>
      <c r="D351" s="21">
        <v>44057</v>
      </c>
      <c r="E351" s="20" t="s">
        <v>1614</v>
      </c>
      <c r="F351" s="20"/>
      <c r="G351" s="20" t="s">
        <v>1242</v>
      </c>
      <c r="H351" s="20" t="s">
        <v>1477</v>
      </c>
      <c r="I351" s="20" t="s">
        <v>49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88</v>
      </c>
      <c r="P351" s="20" t="s">
        <v>62</v>
      </c>
      <c r="Q351" s="20"/>
      <c r="R351" s="20" t="s">
        <v>52</v>
      </c>
      <c r="S351" s="20">
        <v>8200204302</v>
      </c>
      <c r="T351" s="20" t="s">
        <v>1615</v>
      </c>
      <c r="U351" s="20"/>
      <c r="V351" s="20">
        <v>9464366789</v>
      </c>
      <c r="W351" s="20" t="s">
        <v>1616</v>
      </c>
      <c r="X351" s="20">
        <v>36000</v>
      </c>
      <c r="Y351" s="20" t="s">
        <v>55</v>
      </c>
      <c r="Z351" s="20" t="s">
        <v>55</v>
      </c>
      <c r="AA351" s="20" t="s">
        <v>65</v>
      </c>
      <c r="AB351" s="20">
        <v>17</v>
      </c>
      <c r="AC351" s="20" t="s">
        <v>57</v>
      </c>
      <c r="AD351" s="20">
        <v>0</v>
      </c>
    </row>
    <row r="352" spans="1:30" ht="30">
      <c r="A352" s="20">
        <v>10</v>
      </c>
      <c r="B352" s="20" t="s">
        <v>45</v>
      </c>
      <c r="C352" s="20">
        <v>860</v>
      </c>
      <c r="D352" s="21">
        <v>40679</v>
      </c>
      <c r="E352" s="20" t="s">
        <v>1617</v>
      </c>
      <c r="F352" s="20"/>
      <c r="G352" s="20" t="s">
        <v>555</v>
      </c>
      <c r="H352" s="20" t="s">
        <v>1618</v>
      </c>
      <c r="I352" s="20" t="s">
        <v>49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50</v>
      </c>
      <c r="P352" s="20" t="s">
        <v>62</v>
      </c>
      <c r="Q352" s="20"/>
      <c r="R352" s="20" t="s">
        <v>52</v>
      </c>
      <c r="S352" s="20">
        <v>8200204302</v>
      </c>
      <c r="T352" s="20" t="s">
        <v>1456</v>
      </c>
      <c r="U352" s="20"/>
      <c r="V352" s="20">
        <v>9029936289</v>
      </c>
      <c r="W352" s="20" t="s">
        <v>1560</v>
      </c>
      <c r="X352" s="20">
        <v>36000</v>
      </c>
      <c r="Y352" s="20" t="s">
        <v>55</v>
      </c>
      <c r="Z352" s="20" t="s">
        <v>55</v>
      </c>
      <c r="AA352" s="20" t="s">
        <v>65</v>
      </c>
      <c r="AB352" s="20">
        <v>16</v>
      </c>
      <c r="AC352" s="20" t="s">
        <v>57</v>
      </c>
      <c r="AD352" s="20">
        <v>0.1</v>
      </c>
    </row>
    <row r="353" spans="1:30" ht="30">
      <c r="A353" s="20">
        <v>10</v>
      </c>
      <c r="B353" s="20" t="s">
        <v>45</v>
      </c>
      <c r="C353" s="20">
        <v>623</v>
      </c>
      <c r="D353" s="21">
        <v>43654</v>
      </c>
      <c r="E353" s="20" t="s">
        <v>1619</v>
      </c>
      <c r="F353" s="20"/>
      <c r="G353" s="20" t="s">
        <v>1620</v>
      </c>
      <c r="H353" s="20" t="s">
        <v>802</v>
      </c>
      <c r="I353" s="20" t="s">
        <v>49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50</v>
      </c>
      <c r="P353" s="20" t="s">
        <v>62</v>
      </c>
      <c r="Q353" s="20"/>
      <c r="R353" s="20" t="s">
        <v>52</v>
      </c>
      <c r="S353" s="20">
        <v>8200204302</v>
      </c>
      <c r="T353" s="20" t="s">
        <v>1621</v>
      </c>
      <c r="U353" s="20" t="s">
        <v>1622</v>
      </c>
      <c r="V353" s="20">
        <v>9001818642</v>
      </c>
      <c r="W353" s="20" t="s">
        <v>1623</v>
      </c>
      <c r="X353" s="20">
        <v>42000</v>
      </c>
      <c r="Y353" s="20" t="s">
        <v>55</v>
      </c>
      <c r="Z353" s="20" t="s">
        <v>55</v>
      </c>
      <c r="AA353" s="20" t="s">
        <v>65</v>
      </c>
      <c r="AB353" s="20">
        <v>16</v>
      </c>
      <c r="AC353" s="20" t="s">
        <v>57</v>
      </c>
      <c r="AD353" s="20">
        <v>2</v>
      </c>
    </row>
    <row r="354" spans="1:30" ht="30">
      <c r="A354" s="20">
        <v>10</v>
      </c>
      <c r="B354" s="20" t="s">
        <v>45</v>
      </c>
      <c r="C354" s="20">
        <v>728</v>
      </c>
      <c r="D354" s="21">
        <v>42928</v>
      </c>
      <c r="E354" s="20" t="s">
        <v>1624</v>
      </c>
      <c r="F354" s="20"/>
      <c r="G354" s="20" t="s">
        <v>1625</v>
      </c>
      <c r="H354" s="20" t="s">
        <v>973</v>
      </c>
      <c r="I354" s="20" t="s">
        <v>49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88</v>
      </c>
      <c r="P354" s="20" t="s">
        <v>62</v>
      </c>
      <c r="Q354" s="20"/>
      <c r="R354" s="20" t="s">
        <v>52</v>
      </c>
      <c r="S354" s="20">
        <v>8200204302</v>
      </c>
      <c r="T354" s="20" t="s">
        <v>1626</v>
      </c>
      <c r="U354" s="20"/>
      <c r="V354" s="20">
        <v>9571397841</v>
      </c>
      <c r="W354" s="20" t="s">
        <v>1627</v>
      </c>
      <c r="X354" s="20">
        <v>160000</v>
      </c>
      <c r="Y354" s="20" t="s">
        <v>55</v>
      </c>
      <c r="Z354" s="20" t="s">
        <v>55</v>
      </c>
      <c r="AA354" s="20" t="s">
        <v>65</v>
      </c>
      <c r="AB354" s="20">
        <v>15</v>
      </c>
      <c r="AC354" s="20" t="s">
        <v>57</v>
      </c>
      <c r="AD354" s="20">
        <v>15</v>
      </c>
    </row>
    <row r="355" spans="1:30" ht="30">
      <c r="A355" s="20">
        <v>10</v>
      </c>
      <c r="B355" s="20" t="s">
        <v>45</v>
      </c>
      <c r="C355" s="20">
        <v>862</v>
      </c>
      <c r="D355" s="21">
        <v>41178</v>
      </c>
      <c r="E355" s="20" t="s">
        <v>1624</v>
      </c>
      <c r="F355" s="20"/>
      <c r="G355" s="20" t="s">
        <v>1628</v>
      </c>
      <c r="H355" s="20" t="s">
        <v>1629</v>
      </c>
      <c r="I355" s="20" t="s">
        <v>49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88</v>
      </c>
      <c r="P355" s="20" t="s">
        <v>62</v>
      </c>
      <c r="Q355" s="20"/>
      <c r="R355" s="20" t="s">
        <v>52</v>
      </c>
      <c r="S355" s="20">
        <v>8200204302</v>
      </c>
      <c r="T355" s="20" t="s">
        <v>1630</v>
      </c>
      <c r="U355" s="20" t="s">
        <v>1631</v>
      </c>
      <c r="V355" s="20">
        <v>9950375819</v>
      </c>
      <c r="W355" s="20" t="s">
        <v>1632</v>
      </c>
      <c r="X355" s="20">
        <v>33000</v>
      </c>
      <c r="Y355" s="20" t="s">
        <v>55</v>
      </c>
      <c r="Z355" s="20" t="s">
        <v>55</v>
      </c>
      <c r="AA355" s="20" t="s">
        <v>65</v>
      </c>
      <c r="AB355" s="20">
        <v>15</v>
      </c>
      <c r="AC355" s="20" t="s">
        <v>57</v>
      </c>
      <c r="AD355" s="20">
        <v>0.2</v>
      </c>
    </row>
    <row r="356" spans="1:30" ht="30">
      <c r="A356" s="20">
        <v>10</v>
      </c>
      <c r="B356" s="20" t="s">
        <v>45</v>
      </c>
      <c r="C356" s="20">
        <v>863</v>
      </c>
      <c r="D356" s="21">
        <v>41829</v>
      </c>
      <c r="E356" s="20" t="s">
        <v>1633</v>
      </c>
      <c r="F356" s="20"/>
      <c r="G356" s="20" t="s">
        <v>1634</v>
      </c>
      <c r="H356" s="20" t="s">
        <v>973</v>
      </c>
      <c r="I356" s="20" t="s">
        <v>49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50</v>
      </c>
      <c r="P356" s="20" t="s">
        <v>62</v>
      </c>
      <c r="Q356" s="20"/>
      <c r="R356" s="20" t="s">
        <v>52</v>
      </c>
      <c r="S356" s="20">
        <v>8200204302</v>
      </c>
      <c r="T356" s="20" t="s">
        <v>1635</v>
      </c>
      <c r="U356" s="20"/>
      <c r="V356" s="20">
        <v>7877980694</v>
      </c>
      <c r="W356" s="20" t="s">
        <v>1394</v>
      </c>
      <c r="X356" s="20">
        <v>48000</v>
      </c>
      <c r="Y356" s="20" t="s">
        <v>55</v>
      </c>
      <c r="Z356" s="20" t="s">
        <v>295</v>
      </c>
      <c r="AA356" s="20" t="s">
        <v>65</v>
      </c>
      <c r="AB356" s="20">
        <v>16</v>
      </c>
      <c r="AC356" s="20" t="s">
        <v>57</v>
      </c>
      <c r="AD356" s="20">
        <v>0.4</v>
      </c>
    </row>
    <row r="357" spans="1:30" ht="30">
      <c r="A357" s="20">
        <v>10</v>
      </c>
      <c r="B357" s="20" t="s">
        <v>45</v>
      </c>
      <c r="C357" s="20">
        <v>907</v>
      </c>
      <c r="D357" s="21">
        <v>43283</v>
      </c>
      <c r="E357" s="20" t="s">
        <v>1636</v>
      </c>
      <c r="F357" s="20"/>
      <c r="G357" s="20" t="s">
        <v>1637</v>
      </c>
      <c r="H357" s="20" t="s">
        <v>585</v>
      </c>
      <c r="I357" s="20" t="s">
        <v>49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88</v>
      </c>
      <c r="P357" s="20" t="s">
        <v>62</v>
      </c>
      <c r="Q357" s="20"/>
      <c r="R357" s="20" t="s">
        <v>52</v>
      </c>
      <c r="S357" s="20">
        <v>8200204302</v>
      </c>
      <c r="T357" s="20" t="s">
        <v>1638</v>
      </c>
      <c r="U357" s="20"/>
      <c r="V357" s="20">
        <v>9660427679</v>
      </c>
      <c r="W357" s="20" t="s">
        <v>1639</v>
      </c>
      <c r="X357" s="20">
        <v>36000</v>
      </c>
      <c r="Y357" s="20" t="s">
        <v>55</v>
      </c>
      <c r="Z357" s="20" t="s">
        <v>55</v>
      </c>
      <c r="AA357" s="20" t="s">
        <v>65</v>
      </c>
      <c r="AB357" s="20">
        <v>16</v>
      </c>
      <c r="AC357" s="20" t="s">
        <v>57</v>
      </c>
      <c r="AD357" s="20">
        <v>40</v>
      </c>
    </row>
    <row r="358" spans="1:30" ht="30">
      <c r="A358" s="20">
        <v>10</v>
      </c>
      <c r="B358" s="20" t="s">
        <v>45</v>
      </c>
      <c r="C358" s="20">
        <v>910</v>
      </c>
      <c r="D358" s="21">
        <v>42917</v>
      </c>
      <c r="E358" s="20" t="s">
        <v>1640</v>
      </c>
      <c r="F358" s="20"/>
      <c r="G358" s="20" t="s">
        <v>1641</v>
      </c>
      <c r="H358" s="20" t="s">
        <v>449</v>
      </c>
      <c r="I358" s="20" t="s">
        <v>49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50</v>
      </c>
      <c r="P358" s="20" t="s">
        <v>62</v>
      </c>
      <c r="Q358" s="20"/>
      <c r="R358" s="20" t="s">
        <v>52</v>
      </c>
      <c r="S358" s="20">
        <v>8200204302</v>
      </c>
      <c r="T358" s="20" t="s">
        <v>1642</v>
      </c>
      <c r="U358" s="20"/>
      <c r="V358" s="20">
        <v>7665916811</v>
      </c>
      <c r="W358" s="20" t="s">
        <v>1578</v>
      </c>
      <c r="X358" s="20">
        <v>42000</v>
      </c>
      <c r="Y358" s="20" t="s">
        <v>55</v>
      </c>
      <c r="Z358" s="20" t="s">
        <v>55</v>
      </c>
      <c r="AA358" s="20" t="s">
        <v>65</v>
      </c>
      <c r="AB358" s="20">
        <v>17</v>
      </c>
      <c r="AC358" s="20" t="s">
        <v>57</v>
      </c>
      <c r="AD358" s="20">
        <v>7</v>
      </c>
    </row>
    <row r="359" spans="1:30" ht="30">
      <c r="A359" s="20">
        <v>10</v>
      </c>
      <c r="B359" s="20" t="s">
        <v>45</v>
      </c>
      <c r="C359" s="20">
        <v>649</v>
      </c>
      <c r="D359" s="21">
        <v>43661</v>
      </c>
      <c r="E359" s="20" t="s">
        <v>1643</v>
      </c>
      <c r="F359" s="20"/>
      <c r="G359" s="20" t="s">
        <v>1644</v>
      </c>
      <c r="H359" s="20" t="s">
        <v>1645</v>
      </c>
      <c r="I359" s="20" t="s">
        <v>49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50</v>
      </c>
      <c r="P359" s="20" t="s">
        <v>62</v>
      </c>
      <c r="Q359" s="20"/>
      <c r="R359" s="20" t="s">
        <v>52</v>
      </c>
      <c r="S359" s="20">
        <v>8200204302</v>
      </c>
      <c r="T359" s="20" t="s">
        <v>1646</v>
      </c>
      <c r="U359" s="20" t="s">
        <v>1647</v>
      </c>
      <c r="V359" s="20">
        <v>9829412763</v>
      </c>
      <c r="W359" s="20" t="s">
        <v>1332</v>
      </c>
      <c r="X359" s="20">
        <v>42000</v>
      </c>
      <c r="Y359" s="20" t="s">
        <v>55</v>
      </c>
      <c r="Z359" s="20" t="s">
        <v>55</v>
      </c>
      <c r="AA359" s="20" t="s">
        <v>65</v>
      </c>
      <c r="AB359" s="20">
        <v>17</v>
      </c>
      <c r="AC359" s="20" t="s">
        <v>57</v>
      </c>
      <c r="AD359" s="20">
        <v>2</v>
      </c>
    </row>
    <row r="360" spans="1:30" ht="30">
      <c r="A360" s="20">
        <v>10</v>
      </c>
      <c r="B360" s="20" t="s">
        <v>45</v>
      </c>
      <c r="C360" s="20">
        <v>218</v>
      </c>
      <c r="D360" s="21">
        <v>41873</v>
      </c>
      <c r="E360" s="20" t="s">
        <v>1181</v>
      </c>
      <c r="F360" s="20"/>
      <c r="G360" s="20" t="s">
        <v>1648</v>
      </c>
      <c r="H360" s="20" t="s">
        <v>1649</v>
      </c>
      <c r="I360" s="20" t="s">
        <v>49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50</v>
      </c>
      <c r="P360" s="20" t="s">
        <v>51</v>
      </c>
      <c r="Q360" s="20"/>
      <c r="R360" s="20" t="s">
        <v>52</v>
      </c>
      <c r="S360" s="20">
        <v>8200204302</v>
      </c>
      <c r="T360" s="20" t="s">
        <v>1650</v>
      </c>
      <c r="U360" s="20" t="s">
        <v>1651</v>
      </c>
      <c r="V360" s="20">
        <v>9928049530</v>
      </c>
      <c r="W360" s="20" t="s">
        <v>1117</v>
      </c>
      <c r="X360" s="20">
        <v>42000</v>
      </c>
      <c r="Y360" s="20" t="s">
        <v>55</v>
      </c>
      <c r="Z360" s="20" t="s">
        <v>55</v>
      </c>
      <c r="AA360" s="20" t="s">
        <v>56</v>
      </c>
      <c r="AB360" s="20">
        <v>16</v>
      </c>
      <c r="AC360" s="20" t="s">
        <v>57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  <c r="AE1" s="28"/>
      <c r="AF1" s="28"/>
      <c r="AG1" s="28"/>
      <c r="AH1" s="28"/>
      <c r="AI1" s="28"/>
      <c r="AJ1" s="23">
        <f>IF('Data Entry'!H3="","",'Data Entry'!H3)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Entry'!H3="","",'Data Entry'!H3)</f>
        <v>8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M413"/>
  <sheetViews>
    <sheetView showGridLines="0" showRowColHeaders="0" workbookViewId="0">
      <selection activeCell="P12" sqref="P12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8.875" style="2" customWidth="1"/>
    <col min="12" max="65" width="4.75" style="2" customWidth="1"/>
    <col min="66" max="66" width="8.25" style="2" customWidth="1"/>
    <col min="67" max="67" width="7.75" style="2" customWidth="1"/>
    <col min="68" max="68" width="26.125" style="2" customWidth="1"/>
    <col min="69" max="69" width="8" style="2" customWidth="1"/>
    <col min="70" max="70" width="7.375" style="2" customWidth="1"/>
    <col min="71" max="80" width="6.625" style="2" hidden="1" customWidth="1"/>
    <col min="81" max="91" width="6.625" style="108" hidden="1" customWidth="1"/>
    <col min="92" max="92" width="6.625" style="59" hidden="1" customWidth="1"/>
    <col min="93" max="107" width="6.625" style="2" hidden="1" customWidth="1"/>
    <col min="108" max="117" width="0.75" style="2" hidden="1" customWidth="1"/>
    <col min="118" max="16384" width="9.125" style="2" hidden="1"/>
  </cols>
  <sheetData>
    <row r="1" spans="1:92" ht="24.75" customHeight="1">
      <c r="A1" s="130" t="s">
        <v>1666</v>
      </c>
      <c r="B1" s="131"/>
      <c r="C1" s="131"/>
      <c r="D1" s="131"/>
      <c r="E1" s="131"/>
      <c r="F1" s="131"/>
      <c r="G1" s="131"/>
      <c r="H1" s="131"/>
      <c r="I1" s="131"/>
      <c r="J1" s="13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1"/>
      <c r="BO1" s="1"/>
      <c r="BP1" s="1"/>
      <c r="BQ1" s="1"/>
      <c r="BR1" s="1"/>
      <c r="CK1" s="108" t="str">
        <f>L3</f>
        <v>हिन्दी</v>
      </c>
    </row>
    <row r="2" spans="1:92" ht="24.75" customHeight="1" thickBot="1">
      <c r="A2" s="133" t="s">
        <v>1717</v>
      </c>
      <c r="B2" s="134"/>
      <c r="C2" s="134"/>
      <c r="D2" s="134"/>
      <c r="E2" s="134"/>
      <c r="F2" s="134"/>
      <c r="G2" s="134"/>
      <c r="H2" s="134"/>
      <c r="I2" s="134"/>
      <c r="J2" s="135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1"/>
      <c r="BO2" s="1"/>
      <c r="BP2" s="1"/>
      <c r="BQ2" s="1"/>
      <c r="BR2" s="1"/>
      <c r="CK2" s="108" t="str">
        <f>U3</f>
        <v xml:space="preserve">अंग्रेजी </v>
      </c>
    </row>
    <row r="3" spans="1:92" s="31" customFormat="1" ht="25.5" customHeight="1" thickTop="1" thickBot="1">
      <c r="A3" s="142" t="s">
        <v>1663</v>
      </c>
      <c r="B3" s="143"/>
      <c r="C3" s="143"/>
      <c r="D3" s="143"/>
      <c r="E3" s="143"/>
      <c r="F3" s="144"/>
      <c r="G3" s="96" t="s">
        <v>1652</v>
      </c>
      <c r="H3" s="97">
        <v>8</v>
      </c>
      <c r="I3" s="148" t="s">
        <v>1689</v>
      </c>
      <c r="J3" s="149"/>
      <c r="K3" s="150"/>
      <c r="L3" s="147" t="s">
        <v>1688</v>
      </c>
      <c r="M3" s="147"/>
      <c r="N3" s="147"/>
      <c r="O3" s="147"/>
      <c r="P3" s="147"/>
      <c r="Q3" s="147"/>
      <c r="R3" s="147"/>
      <c r="S3" s="147"/>
      <c r="T3" s="147"/>
      <c r="U3" s="146" t="s">
        <v>1692</v>
      </c>
      <c r="V3" s="146"/>
      <c r="W3" s="146"/>
      <c r="X3" s="146"/>
      <c r="Y3" s="146"/>
      <c r="Z3" s="146"/>
      <c r="AA3" s="146"/>
      <c r="AB3" s="146"/>
      <c r="AC3" s="146"/>
      <c r="AD3" s="136" t="s">
        <v>1693</v>
      </c>
      <c r="AE3" s="137"/>
      <c r="AF3" s="138"/>
      <c r="AG3" s="145" t="s">
        <v>1707</v>
      </c>
      <c r="AH3" s="145"/>
      <c r="AI3" s="145"/>
      <c r="AJ3" s="145"/>
      <c r="AK3" s="145"/>
      <c r="AL3" s="145"/>
      <c r="AM3" s="139" t="s">
        <v>1694</v>
      </c>
      <c r="AN3" s="140"/>
      <c r="AO3" s="140"/>
      <c r="AP3" s="140"/>
      <c r="AQ3" s="140"/>
      <c r="AR3" s="140"/>
      <c r="AS3" s="140"/>
      <c r="AT3" s="140"/>
      <c r="AU3" s="141"/>
      <c r="AV3" s="151" t="s">
        <v>1695</v>
      </c>
      <c r="AW3" s="152"/>
      <c r="AX3" s="152"/>
      <c r="AY3" s="152"/>
      <c r="AZ3" s="152"/>
      <c r="BA3" s="152"/>
      <c r="BB3" s="152"/>
      <c r="BC3" s="152"/>
      <c r="BD3" s="153"/>
      <c r="BE3" s="154" t="s">
        <v>1696</v>
      </c>
      <c r="BF3" s="155"/>
      <c r="BG3" s="155"/>
      <c r="BH3" s="155"/>
      <c r="BI3" s="155"/>
      <c r="BJ3" s="155"/>
      <c r="BK3" s="155"/>
      <c r="BL3" s="155"/>
      <c r="BM3" s="156"/>
      <c r="BN3" s="3"/>
      <c r="BO3" s="3"/>
      <c r="BP3" s="3"/>
      <c r="BQ3" s="3"/>
      <c r="BR3" s="3"/>
      <c r="CC3" s="109"/>
      <c r="CD3" s="109"/>
      <c r="CE3" s="109"/>
      <c r="CF3" s="109"/>
      <c r="CG3" s="109"/>
      <c r="CH3" s="109"/>
      <c r="CI3" s="109"/>
      <c r="CJ3" s="109"/>
      <c r="CK3" s="109" t="str">
        <f>AD3</f>
        <v xml:space="preserve">तृतीय भाषा </v>
      </c>
      <c r="CL3" s="109"/>
      <c r="CM3" s="109"/>
      <c r="CN3" s="60"/>
    </row>
    <row r="4" spans="1:92" ht="161.25" customHeight="1" thickTop="1" thickBot="1">
      <c r="A4" s="171" t="s">
        <v>12</v>
      </c>
      <c r="B4" s="168" t="s">
        <v>1662</v>
      </c>
      <c r="C4" s="168" t="s">
        <v>8</v>
      </c>
      <c r="D4" s="168" t="s">
        <v>1659</v>
      </c>
      <c r="E4" s="172" t="s">
        <v>9</v>
      </c>
      <c r="F4" s="172" t="s">
        <v>11</v>
      </c>
      <c r="G4" s="168" t="s">
        <v>10</v>
      </c>
      <c r="H4" s="173" t="s">
        <v>13</v>
      </c>
      <c r="I4" s="76" t="s">
        <v>1690</v>
      </c>
      <c r="J4" s="169" t="s">
        <v>1691</v>
      </c>
      <c r="K4" s="169" t="s">
        <v>1705</v>
      </c>
      <c r="L4" s="75" t="s">
        <v>1679</v>
      </c>
      <c r="M4" s="62" t="s">
        <v>1680</v>
      </c>
      <c r="N4" s="62" t="s">
        <v>1681</v>
      </c>
      <c r="O4" s="62" t="s">
        <v>1682</v>
      </c>
      <c r="P4" s="62" t="s">
        <v>1683</v>
      </c>
      <c r="Q4" s="62" t="s">
        <v>1684</v>
      </c>
      <c r="R4" s="62" t="s">
        <v>1685</v>
      </c>
      <c r="S4" s="62" t="s">
        <v>1686</v>
      </c>
      <c r="T4" s="62" t="s">
        <v>1687</v>
      </c>
      <c r="U4" s="63" t="s">
        <v>1679</v>
      </c>
      <c r="V4" s="63" t="s">
        <v>1680</v>
      </c>
      <c r="W4" s="63" t="s">
        <v>1681</v>
      </c>
      <c r="X4" s="63" t="s">
        <v>1682</v>
      </c>
      <c r="Y4" s="63" t="s">
        <v>1683</v>
      </c>
      <c r="Z4" s="63" t="s">
        <v>1684</v>
      </c>
      <c r="AA4" s="63" t="s">
        <v>1685</v>
      </c>
      <c r="AB4" s="63" t="s">
        <v>1686</v>
      </c>
      <c r="AC4" s="63" t="s">
        <v>1687</v>
      </c>
      <c r="AD4" s="64" t="s">
        <v>1679</v>
      </c>
      <c r="AE4" s="64" t="s">
        <v>1680</v>
      </c>
      <c r="AF4" s="64" t="s">
        <v>1681</v>
      </c>
      <c r="AG4" s="64" t="s">
        <v>1682</v>
      </c>
      <c r="AH4" s="64" t="s">
        <v>1683</v>
      </c>
      <c r="AI4" s="64" t="s">
        <v>1684</v>
      </c>
      <c r="AJ4" s="64" t="s">
        <v>1685</v>
      </c>
      <c r="AK4" s="64" t="s">
        <v>1686</v>
      </c>
      <c r="AL4" s="64" t="s">
        <v>1687</v>
      </c>
      <c r="AM4" s="66" t="s">
        <v>1679</v>
      </c>
      <c r="AN4" s="66" t="s">
        <v>1680</v>
      </c>
      <c r="AO4" s="66" t="s">
        <v>1681</v>
      </c>
      <c r="AP4" s="66" t="s">
        <v>1682</v>
      </c>
      <c r="AQ4" s="66" t="s">
        <v>1683</v>
      </c>
      <c r="AR4" s="66" t="s">
        <v>1684</v>
      </c>
      <c r="AS4" s="66" t="s">
        <v>1685</v>
      </c>
      <c r="AT4" s="66" t="s">
        <v>1686</v>
      </c>
      <c r="AU4" s="66" t="s">
        <v>1687</v>
      </c>
      <c r="AV4" s="65" t="s">
        <v>1679</v>
      </c>
      <c r="AW4" s="65" t="s">
        <v>1680</v>
      </c>
      <c r="AX4" s="65" t="s">
        <v>1681</v>
      </c>
      <c r="AY4" s="65" t="s">
        <v>1682</v>
      </c>
      <c r="AZ4" s="65" t="s">
        <v>1683</v>
      </c>
      <c r="BA4" s="65" t="s">
        <v>1684</v>
      </c>
      <c r="BB4" s="65" t="s">
        <v>1685</v>
      </c>
      <c r="BC4" s="65" t="s">
        <v>1686</v>
      </c>
      <c r="BD4" s="65" t="s">
        <v>1687</v>
      </c>
      <c r="BE4" s="61" t="s">
        <v>1679</v>
      </c>
      <c r="BF4" s="61" t="s">
        <v>1680</v>
      </c>
      <c r="BG4" s="61" t="s">
        <v>1681</v>
      </c>
      <c r="BH4" s="61" t="s">
        <v>1682</v>
      </c>
      <c r="BI4" s="61" t="s">
        <v>1683</v>
      </c>
      <c r="BJ4" s="61" t="s">
        <v>1684</v>
      </c>
      <c r="BK4" s="61" t="s">
        <v>1685</v>
      </c>
      <c r="BL4" s="61" t="s">
        <v>1686</v>
      </c>
      <c r="BM4" s="61" t="s">
        <v>1687</v>
      </c>
      <c r="BN4" s="1"/>
      <c r="BO4" s="1"/>
      <c r="BP4" s="1"/>
      <c r="BQ4" s="1"/>
      <c r="BR4" s="1"/>
      <c r="CK4" s="108" t="str">
        <f>AM3</f>
        <v xml:space="preserve">गणित </v>
      </c>
    </row>
    <row r="5" spans="1:92" ht="21" customHeight="1" thickTop="1" thickBot="1">
      <c r="A5" s="171"/>
      <c r="B5" s="168"/>
      <c r="C5" s="168"/>
      <c r="D5" s="168"/>
      <c r="E5" s="172"/>
      <c r="F5" s="172"/>
      <c r="G5" s="168"/>
      <c r="H5" s="173"/>
      <c r="I5" s="118">
        <v>300</v>
      </c>
      <c r="J5" s="170"/>
      <c r="K5" s="170"/>
      <c r="L5" s="94">
        <v>10</v>
      </c>
      <c r="M5" s="95">
        <v>10</v>
      </c>
      <c r="N5" s="95">
        <v>10</v>
      </c>
      <c r="O5" s="95">
        <v>20</v>
      </c>
      <c r="P5" s="95">
        <v>10</v>
      </c>
      <c r="Q5" s="95">
        <v>10</v>
      </c>
      <c r="R5" s="95">
        <v>10</v>
      </c>
      <c r="S5" s="95">
        <v>10</v>
      </c>
      <c r="T5" s="95">
        <v>10</v>
      </c>
      <c r="U5" s="95">
        <v>10</v>
      </c>
      <c r="V5" s="95">
        <v>10</v>
      </c>
      <c r="W5" s="95">
        <v>10</v>
      </c>
      <c r="X5" s="95">
        <v>20</v>
      </c>
      <c r="Y5" s="95">
        <v>10</v>
      </c>
      <c r="Z5" s="95">
        <v>10</v>
      </c>
      <c r="AA5" s="95">
        <v>10</v>
      </c>
      <c r="AB5" s="95">
        <v>10</v>
      </c>
      <c r="AC5" s="95">
        <v>10</v>
      </c>
      <c r="AD5" s="95">
        <v>10</v>
      </c>
      <c r="AE5" s="95">
        <v>10</v>
      </c>
      <c r="AF5" s="95">
        <v>10</v>
      </c>
      <c r="AG5" s="95">
        <v>20</v>
      </c>
      <c r="AH5" s="95">
        <v>10</v>
      </c>
      <c r="AI5" s="95">
        <v>10</v>
      </c>
      <c r="AJ5" s="95">
        <v>10</v>
      </c>
      <c r="AK5" s="95">
        <v>10</v>
      </c>
      <c r="AL5" s="95">
        <v>10</v>
      </c>
      <c r="AM5" s="95">
        <v>10</v>
      </c>
      <c r="AN5" s="95">
        <v>10</v>
      </c>
      <c r="AO5" s="95">
        <v>10</v>
      </c>
      <c r="AP5" s="95">
        <v>20</v>
      </c>
      <c r="AQ5" s="95">
        <v>10</v>
      </c>
      <c r="AR5" s="95">
        <v>10</v>
      </c>
      <c r="AS5" s="95">
        <v>10</v>
      </c>
      <c r="AT5" s="95">
        <v>10</v>
      </c>
      <c r="AU5" s="95">
        <v>10</v>
      </c>
      <c r="AV5" s="95">
        <v>10</v>
      </c>
      <c r="AW5" s="95">
        <v>10</v>
      </c>
      <c r="AX5" s="95">
        <v>10</v>
      </c>
      <c r="AY5" s="95">
        <v>20</v>
      </c>
      <c r="AZ5" s="95">
        <v>10</v>
      </c>
      <c r="BA5" s="95">
        <v>10</v>
      </c>
      <c r="BB5" s="95">
        <v>10</v>
      </c>
      <c r="BC5" s="95">
        <v>10</v>
      </c>
      <c r="BD5" s="95">
        <v>10</v>
      </c>
      <c r="BE5" s="95">
        <v>10</v>
      </c>
      <c r="BF5" s="95">
        <v>10</v>
      </c>
      <c r="BG5" s="95">
        <v>10</v>
      </c>
      <c r="BH5" s="95">
        <v>20</v>
      </c>
      <c r="BI5" s="95">
        <v>10</v>
      </c>
      <c r="BJ5" s="95">
        <v>10</v>
      </c>
      <c r="BK5" s="95">
        <v>10</v>
      </c>
      <c r="BL5" s="95">
        <v>10</v>
      </c>
      <c r="BM5" s="95">
        <v>10</v>
      </c>
      <c r="BN5" s="1"/>
      <c r="BO5" s="165" t="s">
        <v>1667</v>
      </c>
      <c r="BP5" s="166"/>
      <c r="BQ5" s="166"/>
      <c r="BR5" s="1"/>
      <c r="CD5" s="108">
        <v>1</v>
      </c>
      <c r="CE5" s="108">
        <v>2</v>
      </c>
      <c r="CF5" s="108">
        <v>3</v>
      </c>
      <c r="CG5" s="108">
        <v>4</v>
      </c>
      <c r="CH5" s="108">
        <v>5</v>
      </c>
      <c r="CI5" s="108">
        <v>6</v>
      </c>
      <c r="CK5" s="108" t="str">
        <f>AV3</f>
        <v xml:space="preserve">विज्ञान </v>
      </c>
    </row>
    <row r="6" spans="1:92" ht="21.95" customHeight="1" thickTop="1">
      <c r="A6" s="22">
        <v>1</v>
      </c>
      <c r="B6" s="30" t="str">
        <f t="shared" ref="B6:B37" si="0">IFERROR(VLOOKUP(A6,Name1,3,0),"")</f>
        <v>A</v>
      </c>
      <c r="C6" s="37">
        <f>IFERROR(VLOOKUP(A6,Name1,4,0),"")</f>
        <v>896</v>
      </c>
      <c r="D6" s="38">
        <f t="shared" ref="D6:D37" si="1">IFERROR(VLOOKUP(A6,Name1,11,0),"")</f>
        <v>41074</v>
      </c>
      <c r="E6" s="39" t="str">
        <f t="shared" ref="E6:E37" si="2">IFERROR(VLOOKUP(A6,Name1,6,0),"")</f>
        <v>ARJUN KEER</v>
      </c>
      <c r="F6" s="39" t="str">
        <f t="shared" ref="F6:F37" si="3">IFERROR(VLOOKUP(A6,Name1,8,0),"")</f>
        <v>ASHOK KEER</v>
      </c>
      <c r="G6" s="51">
        <f t="shared" ref="G6:G37" si="4">IFERROR(VLOOKUP(A6,Name1,12,0),"")</f>
        <v>601</v>
      </c>
      <c r="H6" s="40" t="str">
        <f t="shared" ref="H6:H37" si="5">IFERROR(VLOOKUP(A6,Name1,13,0),"")</f>
        <v/>
      </c>
      <c r="I6" s="119">
        <v>300</v>
      </c>
      <c r="J6" s="120">
        <v>250</v>
      </c>
      <c r="K6" s="104">
        <f>IFERROR(IF(I6="","",IF(J6="","",SUM(J6/I6*100,0))),"")</f>
        <v>83.333333333333343</v>
      </c>
      <c r="L6" s="77">
        <v>9</v>
      </c>
      <c r="M6" s="78">
        <v>9</v>
      </c>
      <c r="N6" s="78">
        <v>10</v>
      </c>
      <c r="O6" s="78">
        <v>18</v>
      </c>
      <c r="P6" s="78">
        <v>9</v>
      </c>
      <c r="Q6" s="78">
        <v>10</v>
      </c>
      <c r="R6" s="78">
        <v>9</v>
      </c>
      <c r="S6" s="78">
        <v>9</v>
      </c>
      <c r="T6" s="79">
        <v>10</v>
      </c>
      <c r="U6" s="85">
        <v>8</v>
      </c>
      <c r="V6" s="86">
        <v>9</v>
      </c>
      <c r="W6" s="86">
        <v>9</v>
      </c>
      <c r="X6" s="86">
        <v>15</v>
      </c>
      <c r="Y6" s="86">
        <v>9</v>
      </c>
      <c r="Z6" s="86">
        <v>9</v>
      </c>
      <c r="AA6" s="86">
        <v>9</v>
      </c>
      <c r="AB6" s="86">
        <v>9</v>
      </c>
      <c r="AC6" s="87">
        <v>9</v>
      </c>
      <c r="AD6" s="77">
        <v>9</v>
      </c>
      <c r="AE6" s="78"/>
      <c r="AF6" s="78"/>
      <c r="AG6" s="78">
        <v>9</v>
      </c>
      <c r="AH6" s="78">
        <v>10</v>
      </c>
      <c r="AI6" s="78"/>
      <c r="AJ6" s="78"/>
      <c r="AK6" s="78"/>
      <c r="AL6" s="79"/>
      <c r="AM6" s="77">
        <v>9</v>
      </c>
      <c r="AN6" s="78">
        <v>6</v>
      </c>
      <c r="AO6" s="78"/>
      <c r="AP6" s="78">
        <v>15</v>
      </c>
      <c r="AQ6" s="78"/>
      <c r="AR6" s="78"/>
      <c r="AS6" s="78"/>
      <c r="AT6" s="78"/>
      <c r="AU6" s="79">
        <v>4</v>
      </c>
      <c r="AV6" s="77">
        <v>9</v>
      </c>
      <c r="AW6" s="78">
        <v>7</v>
      </c>
      <c r="AX6" s="78"/>
      <c r="AY6" s="78"/>
      <c r="AZ6" s="78"/>
      <c r="BA6" s="78"/>
      <c r="BB6" s="78"/>
      <c r="BC6" s="78"/>
      <c r="BD6" s="79">
        <v>4</v>
      </c>
      <c r="BE6" s="77">
        <v>9</v>
      </c>
      <c r="BF6" s="78">
        <v>12</v>
      </c>
      <c r="BG6" s="78"/>
      <c r="BH6" s="78"/>
      <c r="BI6" s="78"/>
      <c r="BJ6" s="78"/>
      <c r="BK6" s="78"/>
      <c r="BL6" s="78">
        <v>10</v>
      </c>
      <c r="BM6" s="79">
        <v>5</v>
      </c>
      <c r="BN6" s="1"/>
      <c r="BO6" s="1"/>
      <c r="BP6" s="1"/>
      <c r="BQ6" s="1"/>
      <c r="BR6" s="3"/>
      <c r="CC6" s="108">
        <f>G6</f>
        <v>601</v>
      </c>
      <c r="CD6" s="110">
        <f t="shared" ref="CD6:CD69" si="6">IFERROR(IF(G6="","",IF(K6="","",IF(AND(VLOOKUP(G6,Mark,5,0)&gt;85),5,IF(AND(VLOOKUP(G6,Mark,5,0)&gt;75),4,IF(AND(VLOOKUP(G6,Mark,5,0)&gt;=65),3,0)))))+ROUNDUP(SUM(L6:T6)*15%,0),"")</f>
        <v>18</v>
      </c>
      <c r="CE6" s="108">
        <f t="shared" ref="CE6:CE69" si="7">IFERROR(IF(G6="","",IF(K6="","",IF(AND(VLOOKUP(G6,Mark,5,0)&gt;85),5,IF(AND(VLOOKUP(G6,Mark,5,0)&gt;75),4,IF(AND(VLOOKUP(G6,Mark,5,0)&gt;=65),3,0)))))+ROUNDUP(SUM(U6:AC6)*15%,0),"")</f>
        <v>17</v>
      </c>
      <c r="CF6" s="108">
        <f t="shared" ref="CF6:CF69" si="8">IFERROR(IF(G6="","",IF(K6="","",IF(AND(VLOOKUP(G6,Mark,5,0)&gt;85),5,IF(AND(VLOOKUP(G6,Mark,5,0)&gt;75),4,IF(AND(VLOOKUP(G6,Mark,5,0)&gt;=65),3,0)))))+ROUNDUP(SUM(AD6:AL6)*15%,0),"")</f>
        <v>9</v>
      </c>
      <c r="CG6" s="108">
        <f t="shared" ref="CG6:CG69" si="9">IFERROR(IF(G6="","",IF(K6="","",IF(AND(VLOOKUP(G6,Mark,5,0)&gt;85),5,IF(AND(VLOOKUP(G6,Mark,5,0)&gt;75),4,IF(AND(VLOOKUP(G6,Mark,5,0)&gt;=65),3,0)))))+ROUNDUP(SUM(AM6:AU6)*15%,0),"")</f>
        <v>10</v>
      </c>
      <c r="CH6" s="108">
        <f t="shared" ref="CH6:CH69" si="10">IFERROR(IF(G6="","",IF(K6="","",IF(AND(VLOOKUP(G6,Mark,5,0)&gt;85),5,IF(AND(VLOOKUP(G6,Mark,5,0)&gt;75),4,IF(AND(VLOOKUP(G6,Mark,5,0)&gt;=65),3,0)))))+ROUNDUP(SUM(AV6:BD6)*15%,0),"")</f>
        <v>7</v>
      </c>
      <c r="CI6" s="108">
        <f t="shared" ref="CI6:CI69" si="11">IFERROR(IF(G6="","",IF(K6="","",IF(AND(VLOOKUP(G6,Mark,5,0)&gt;85),5,IF(AND(VLOOKUP(G6,Mark,5,0)&gt;75),4,IF(AND(VLOOKUP(G6,Mark,5,0)&gt;=65),3,0)))))+ROUNDUP(SUM(BE6:BM6)*15%,0),"")</f>
        <v>10</v>
      </c>
      <c r="CK6" s="108" t="str">
        <f>BE3</f>
        <v xml:space="preserve">सामाजिक विज्ञान </v>
      </c>
    </row>
    <row r="7" spans="1:92" ht="21.95" customHeight="1">
      <c r="A7" s="4">
        <v>2</v>
      </c>
      <c r="B7" s="30" t="str">
        <f t="shared" si="0"/>
        <v>A</v>
      </c>
      <c r="C7" s="37">
        <f t="shared" ref="C7:C37" si="12">IFERROR(VLOOKUP(A7,Name1,4,0),"")</f>
        <v>821</v>
      </c>
      <c r="D7" s="38">
        <f t="shared" si="1"/>
        <v>40532</v>
      </c>
      <c r="E7" s="39" t="str">
        <f t="shared" si="2"/>
        <v>ARMAN KHAN</v>
      </c>
      <c r="F7" s="39" t="str">
        <f t="shared" si="3"/>
        <v>BABU MOHAMMAD</v>
      </c>
      <c r="G7" s="51">
        <f t="shared" si="4"/>
        <v>602</v>
      </c>
      <c r="H7" s="40" t="str">
        <f t="shared" si="5"/>
        <v/>
      </c>
      <c r="I7" s="121">
        <v>300</v>
      </c>
      <c r="J7" s="122">
        <v>230</v>
      </c>
      <c r="K7" s="104">
        <f t="shared" ref="K7:K70" si="13">IFERROR(IF(I7="","",IF(J7="","",SUM(J7/I7*100,0))),"")</f>
        <v>76.666666666666671</v>
      </c>
      <c r="L7" s="80">
        <v>9</v>
      </c>
      <c r="M7" s="73">
        <v>9</v>
      </c>
      <c r="N7" s="73">
        <v>9</v>
      </c>
      <c r="O7" s="73">
        <v>18</v>
      </c>
      <c r="P7" s="73">
        <v>8</v>
      </c>
      <c r="Q7" s="73">
        <v>9</v>
      </c>
      <c r="R7" s="73">
        <v>9</v>
      </c>
      <c r="S7" s="73">
        <v>9</v>
      </c>
      <c r="T7" s="81">
        <v>9</v>
      </c>
      <c r="U7" s="88">
        <v>8</v>
      </c>
      <c r="V7" s="74">
        <v>9</v>
      </c>
      <c r="W7" s="74">
        <v>9</v>
      </c>
      <c r="X7" s="74">
        <v>18</v>
      </c>
      <c r="Y7" s="74">
        <v>9</v>
      </c>
      <c r="Z7" s="74">
        <v>10</v>
      </c>
      <c r="AA7" s="74">
        <v>10</v>
      </c>
      <c r="AB7" s="74">
        <v>10</v>
      </c>
      <c r="AC7" s="89">
        <v>9</v>
      </c>
      <c r="AD7" s="80" t="s">
        <v>7</v>
      </c>
      <c r="AE7" s="73"/>
      <c r="AF7" s="73"/>
      <c r="AG7" s="73" t="s">
        <v>7</v>
      </c>
      <c r="AH7" s="73">
        <v>9</v>
      </c>
      <c r="AI7" s="73"/>
      <c r="AJ7" s="73"/>
      <c r="AK7" s="73"/>
      <c r="AL7" s="81"/>
      <c r="AM7" s="80">
        <v>9</v>
      </c>
      <c r="AN7" s="73">
        <v>6</v>
      </c>
      <c r="AO7" s="73"/>
      <c r="AP7" s="73">
        <v>15</v>
      </c>
      <c r="AQ7" s="73"/>
      <c r="AR7" s="73"/>
      <c r="AS7" s="73"/>
      <c r="AT7" s="73"/>
      <c r="AU7" s="81">
        <v>4</v>
      </c>
      <c r="AV7" s="80">
        <v>9</v>
      </c>
      <c r="AW7" s="73">
        <v>7</v>
      </c>
      <c r="AX7" s="73"/>
      <c r="AY7" s="73"/>
      <c r="AZ7" s="73"/>
      <c r="BA7" s="73"/>
      <c r="BB7" s="73"/>
      <c r="BC7" s="73"/>
      <c r="BD7" s="81">
        <v>4</v>
      </c>
      <c r="BE7" s="80">
        <v>11</v>
      </c>
      <c r="BF7" s="73">
        <v>11</v>
      </c>
      <c r="BG7" s="73"/>
      <c r="BH7" s="73"/>
      <c r="BI7" s="73"/>
      <c r="BJ7" s="73"/>
      <c r="BK7" s="73"/>
      <c r="BL7" s="73">
        <v>11</v>
      </c>
      <c r="BM7" s="81">
        <v>5</v>
      </c>
      <c r="BN7" s="1"/>
      <c r="BO7" s="167" t="s">
        <v>1716</v>
      </c>
      <c r="BP7" s="167"/>
      <c r="BQ7" s="167"/>
      <c r="BR7" s="1"/>
      <c r="CC7" s="108">
        <f t="shared" ref="CC7:CC70" si="14">G7</f>
        <v>602</v>
      </c>
      <c r="CD7" s="110">
        <f t="shared" si="6"/>
        <v>18</v>
      </c>
      <c r="CE7" s="108">
        <f t="shared" si="7"/>
        <v>18</v>
      </c>
      <c r="CF7" s="108">
        <f t="shared" si="8"/>
        <v>6</v>
      </c>
      <c r="CG7" s="108">
        <f t="shared" si="9"/>
        <v>10</v>
      </c>
      <c r="CH7" s="108">
        <f t="shared" si="10"/>
        <v>7</v>
      </c>
      <c r="CI7" s="108">
        <f t="shared" si="11"/>
        <v>10</v>
      </c>
    </row>
    <row r="8" spans="1:92" ht="21.95" customHeight="1">
      <c r="A8" s="4">
        <v>3</v>
      </c>
      <c r="B8" s="30" t="str">
        <f t="shared" si="0"/>
        <v>A</v>
      </c>
      <c r="C8" s="37">
        <f t="shared" si="12"/>
        <v>899</v>
      </c>
      <c r="D8" s="38">
        <f t="shared" si="1"/>
        <v>39958</v>
      </c>
      <c r="E8" s="39" t="str">
        <f t="shared" si="2"/>
        <v>BALKISHAN</v>
      </c>
      <c r="F8" s="39" t="str">
        <f t="shared" si="3"/>
        <v>MEETHA LAL</v>
      </c>
      <c r="G8" s="51">
        <f t="shared" si="4"/>
        <v>603</v>
      </c>
      <c r="H8" s="40" t="str">
        <f t="shared" si="5"/>
        <v/>
      </c>
      <c r="I8" s="121">
        <v>300</v>
      </c>
      <c r="J8" s="122">
        <v>278</v>
      </c>
      <c r="K8" s="104">
        <f t="shared" si="13"/>
        <v>92.666666666666657</v>
      </c>
      <c r="L8" s="80">
        <v>9</v>
      </c>
      <c r="M8" s="73">
        <v>9</v>
      </c>
      <c r="N8" s="73">
        <v>10</v>
      </c>
      <c r="O8" s="73">
        <v>19</v>
      </c>
      <c r="P8" s="73">
        <v>10</v>
      </c>
      <c r="Q8" s="73">
        <v>10</v>
      </c>
      <c r="R8" s="73">
        <v>10</v>
      </c>
      <c r="S8" s="73">
        <v>10</v>
      </c>
      <c r="T8" s="81">
        <v>10</v>
      </c>
      <c r="U8" s="88">
        <v>8</v>
      </c>
      <c r="V8" s="74">
        <v>9</v>
      </c>
      <c r="W8" s="74">
        <v>10</v>
      </c>
      <c r="X8" s="74">
        <v>18</v>
      </c>
      <c r="Y8" s="74">
        <v>10</v>
      </c>
      <c r="Z8" s="74">
        <v>9</v>
      </c>
      <c r="AA8" s="74">
        <v>10</v>
      </c>
      <c r="AB8" s="74">
        <v>10</v>
      </c>
      <c r="AC8" s="89">
        <v>10</v>
      </c>
      <c r="AD8" s="80">
        <v>9</v>
      </c>
      <c r="AE8" s="73"/>
      <c r="AF8" s="73"/>
      <c r="AG8" s="73">
        <v>9</v>
      </c>
      <c r="AH8" s="73">
        <v>9</v>
      </c>
      <c r="AI8" s="73"/>
      <c r="AJ8" s="73"/>
      <c r="AK8" s="73"/>
      <c r="AL8" s="81"/>
      <c r="AM8" s="80">
        <v>9</v>
      </c>
      <c r="AN8" s="73">
        <v>6</v>
      </c>
      <c r="AO8" s="73"/>
      <c r="AP8" s="73">
        <v>15</v>
      </c>
      <c r="AQ8" s="73"/>
      <c r="AR8" s="73"/>
      <c r="AS8" s="73"/>
      <c r="AT8" s="73"/>
      <c r="AU8" s="81">
        <v>4</v>
      </c>
      <c r="AV8" s="80">
        <v>9</v>
      </c>
      <c r="AW8" s="73">
        <v>7</v>
      </c>
      <c r="AX8" s="73"/>
      <c r="AY8" s="73"/>
      <c r="AZ8" s="73"/>
      <c r="BA8" s="73"/>
      <c r="BB8" s="73"/>
      <c r="BC8" s="73"/>
      <c r="BD8" s="81">
        <v>4</v>
      </c>
      <c r="BE8" s="80">
        <v>15</v>
      </c>
      <c r="BF8" s="73">
        <v>12</v>
      </c>
      <c r="BG8" s="73"/>
      <c r="BH8" s="73"/>
      <c r="BI8" s="73"/>
      <c r="BJ8" s="73"/>
      <c r="BK8" s="73"/>
      <c r="BL8" s="73">
        <v>12</v>
      </c>
      <c r="BM8" s="81">
        <v>5</v>
      </c>
      <c r="BN8" s="1"/>
      <c r="BO8" s="1"/>
      <c r="BP8" s="1"/>
      <c r="BQ8" s="1"/>
      <c r="BR8" s="1"/>
      <c r="CC8" s="108">
        <f t="shared" si="14"/>
        <v>603</v>
      </c>
      <c r="CD8" s="110">
        <f t="shared" si="6"/>
        <v>20</v>
      </c>
      <c r="CE8" s="108">
        <f t="shared" si="7"/>
        <v>20</v>
      </c>
      <c r="CF8" s="108">
        <f t="shared" si="8"/>
        <v>10</v>
      </c>
      <c r="CG8" s="108">
        <f t="shared" si="9"/>
        <v>11</v>
      </c>
      <c r="CH8" s="108">
        <f t="shared" si="10"/>
        <v>8</v>
      </c>
      <c r="CI8" s="108">
        <f t="shared" si="11"/>
        <v>12</v>
      </c>
    </row>
    <row r="9" spans="1:92" ht="21.95" customHeight="1">
      <c r="A9" s="4">
        <v>4</v>
      </c>
      <c r="B9" s="30" t="str">
        <f t="shared" si="0"/>
        <v>A</v>
      </c>
      <c r="C9" s="37">
        <f t="shared" si="12"/>
        <v>898</v>
      </c>
      <c r="D9" s="38">
        <f t="shared" si="1"/>
        <v>40168</v>
      </c>
      <c r="E9" s="39" t="str">
        <f t="shared" si="2"/>
        <v>BHANU PRIYA</v>
      </c>
      <c r="F9" s="39" t="str">
        <f t="shared" si="3"/>
        <v>RAMESH KUMAR MEGHWAL</v>
      </c>
      <c r="G9" s="51">
        <f t="shared" si="4"/>
        <v>604</v>
      </c>
      <c r="H9" s="40" t="str">
        <f t="shared" si="5"/>
        <v/>
      </c>
      <c r="I9" s="121">
        <v>300</v>
      </c>
      <c r="J9" s="122">
        <v>280</v>
      </c>
      <c r="K9" s="104">
        <f t="shared" si="13"/>
        <v>93.333333333333329</v>
      </c>
      <c r="L9" s="80">
        <v>9</v>
      </c>
      <c r="M9" s="73">
        <v>3</v>
      </c>
      <c r="N9" s="73"/>
      <c r="O9" s="73"/>
      <c r="P9" s="73"/>
      <c r="Q9" s="73"/>
      <c r="R9" s="73"/>
      <c r="S9" s="73"/>
      <c r="T9" s="81"/>
      <c r="U9" s="88">
        <v>8</v>
      </c>
      <c r="V9" s="74" t="s">
        <v>7</v>
      </c>
      <c r="W9" s="74"/>
      <c r="X9" s="74"/>
      <c r="Y9" s="74"/>
      <c r="Z9" s="74"/>
      <c r="AA9" s="74"/>
      <c r="AB9" s="74">
        <v>10</v>
      </c>
      <c r="AC9" s="89">
        <v>1</v>
      </c>
      <c r="AD9" s="80">
        <v>9</v>
      </c>
      <c r="AE9" s="73"/>
      <c r="AF9" s="73"/>
      <c r="AG9" s="73">
        <v>9</v>
      </c>
      <c r="AH9" s="73">
        <v>9</v>
      </c>
      <c r="AI9" s="73"/>
      <c r="AJ9" s="73"/>
      <c r="AK9" s="73"/>
      <c r="AL9" s="81"/>
      <c r="AM9" s="80">
        <v>9</v>
      </c>
      <c r="AN9" s="73">
        <v>6</v>
      </c>
      <c r="AO9" s="73"/>
      <c r="AP9" s="73">
        <v>15</v>
      </c>
      <c r="AQ9" s="73"/>
      <c r="AR9" s="73"/>
      <c r="AS9" s="73"/>
      <c r="AT9" s="73"/>
      <c r="AU9" s="81">
        <v>4</v>
      </c>
      <c r="AV9" s="80">
        <v>9</v>
      </c>
      <c r="AW9" s="73">
        <v>7</v>
      </c>
      <c r="AX9" s="73"/>
      <c r="AY9" s="73"/>
      <c r="AZ9" s="73"/>
      <c r="BA9" s="73"/>
      <c r="BB9" s="73"/>
      <c r="BC9" s="73"/>
      <c r="BD9" s="81">
        <v>4</v>
      </c>
      <c r="BE9" s="80">
        <v>16</v>
      </c>
      <c r="BF9" s="73">
        <v>15</v>
      </c>
      <c r="BG9" s="73"/>
      <c r="BH9" s="73"/>
      <c r="BI9" s="73"/>
      <c r="BJ9" s="73"/>
      <c r="BK9" s="73"/>
      <c r="BL9" s="73">
        <v>10</v>
      </c>
      <c r="BM9" s="81">
        <v>5</v>
      </c>
      <c r="BN9" s="1"/>
      <c r="BO9" s="157" t="s">
        <v>3</v>
      </c>
      <c r="BP9" s="158"/>
      <c r="BQ9" s="158"/>
      <c r="BR9" s="1"/>
      <c r="CC9" s="108">
        <f t="shared" si="14"/>
        <v>604</v>
      </c>
      <c r="CD9" s="110">
        <f t="shared" si="6"/>
        <v>7</v>
      </c>
      <c r="CE9" s="108">
        <f t="shared" si="7"/>
        <v>8</v>
      </c>
      <c r="CF9" s="108">
        <f t="shared" si="8"/>
        <v>10</v>
      </c>
      <c r="CG9" s="108">
        <f t="shared" si="9"/>
        <v>11</v>
      </c>
      <c r="CH9" s="108">
        <f t="shared" si="10"/>
        <v>8</v>
      </c>
      <c r="CI9" s="108">
        <f t="shared" si="11"/>
        <v>12</v>
      </c>
    </row>
    <row r="10" spans="1:92" ht="21.95" customHeight="1">
      <c r="A10" s="4">
        <v>5</v>
      </c>
      <c r="B10" s="30" t="str">
        <f t="shared" si="0"/>
        <v>A</v>
      </c>
      <c r="C10" s="37">
        <f t="shared" si="12"/>
        <v>825</v>
      </c>
      <c r="D10" s="38">
        <f t="shared" si="1"/>
        <v>40519</v>
      </c>
      <c r="E10" s="39" t="str">
        <f t="shared" si="2"/>
        <v>BHARAT</v>
      </c>
      <c r="F10" s="39" t="str">
        <f t="shared" si="3"/>
        <v>DHARMA RAM</v>
      </c>
      <c r="G10" s="51">
        <f t="shared" si="4"/>
        <v>605</v>
      </c>
      <c r="H10" s="40" t="str">
        <f t="shared" si="5"/>
        <v/>
      </c>
      <c r="I10" s="121">
        <v>284</v>
      </c>
      <c r="J10" s="122">
        <v>280</v>
      </c>
      <c r="K10" s="104">
        <f t="shared" si="13"/>
        <v>98.591549295774655</v>
      </c>
      <c r="L10" s="80">
        <v>9</v>
      </c>
      <c r="M10" s="73">
        <v>4</v>
      </c>
      <c r="N10" s="73"/>
      <c r="O10" s="73"/>
      <c r="P10" s="73"/>
      <c r="Q10" s="73"/>
      <c r="R10" s="73"/>
      <c r="S10" s="73"/>
      <c r="T10" s="81"/>
      <c r="U10" s="88">
        <v>8</v>
      </c>
      <c r="V10" s="74">
        <v>9</v>
      </c>
      <c r="W10" s="74"/>
      <c r="X10" s="74"/>
      <c r="Y10" s="74"/>
      <c r="Z10" s="74"/>
      <c r="AA10" s="74"/>
      <c r="AB10" s="74">
        <v>9</v>
      </c>
      <c r="AC10" s="89">
        <v>2</v>
      </c>
      <c r="AD10" s="80" t="s">
        <v>6</v>
      </c>
      <c r="AE10" s="73"/>
      <c r="AF10" s="73"/>
      <c r="AG10" s="73">
        <v>9</v>
      </c>
      <c r="AH10" s="73">
        <v>9</v>
      </c>
      <c r="AI10" s="73"/>
      <c r="AJ10" s="73"/>
      <c r="AK10" s="73"/>
      <c r="AL10" s="81"/>
      <c r="AM10" s="80">
        <v>9</v>
      </c>
      <c r="AN10" s="73">
        <v>6</v>
      </c>
      <c r="AO10" s="73"/>
      <c r="AP10" s="73">
        <v>15</v>
      </c>
      <c r="AQ10" s="73"/>
      <c r="AR10" s="73"/>
      <c r="AS10" s="73"/>
      <c r="AT10" s="73"/>
      <c r="AU10" s="81">
        <v>4</v>
      </c>
      <c r="AV10" s="80">
        <v>9</v>
      </c>
      <c r="AW10" s="73">
        <v>7</v>
      </c>
      <c r="AX10" s="73"/>
      <c r="AY10" s="73"/>
      <c r="AZ10" s="73"/>
      <c r="BA10" s="73"/>
      <c r="BB10" s="73"/>
      <c r="BC10" s="73"/>
      <c r="BD10" s="81">
        <v>4</v>
      </c>
      <c r="BE10" s="80">
        <v>17</v>
      </c>
      <c r="BF10" s="73">
        <v>14</v>
      </c>
      <c r="BG10" s="73"/>
      <c r="BH10" s="73"/>
      <c r="BI10" s="73"/>
      <c r="BJ10" s="73"/>
      <c r="BK10" s="73"/>
      <c r="BL10" s="73">
        <v>10</v>
      </c>
      <c r="BM10" s="81">
        <v>5</v>
      </c>
      <c r="BN10" s="1"/>
      <c r="BO10" s="157"/>
      <c r="BP10" s="158"/>
      <c r="BQ10" s="158"/>
      <c r="BR10" s="1"/>
      <c r="CC10" s="108">
        <f t="shared" si="14"/>
        <v>605</v>
      </c>
      <c r="CD10" s="110">
        <f t="shared" si="6"/>
        <v>7</v>
      </c>
      <c r="CE10" s="108">
        <f t="shared" si="7"/>
        <v>10</v>
      </c>
      <c r="CF10" s="108">
        <f t="shared" si="8"/>
        <v>8</v>
      </c>
      <c r="CG10" s="108">
        <f t="shared" si="9"/>
        <v>11</v>
      </c>
      <c r="CH10" s="108">
        <f t="shared" si="10"/>
        <v>8</v>
      </c>
      <c r="CI10" s="108">
        <f t="shared" si="11"/>
        <v>12</v>
      </c>
    </row>
    <row r="11" spans="1:92" ht="21.95" customHeight="1">
      <c r="A11" s="4">
        <v>6</v>
      </c>
      <c r="B11" s="30" t="str">
        <f t="shared" si="0"/>
        <v>A</v>
      </c>
      <c r="C11" s="37">
        <f t="shared" si="12"/>
        <v>901</v>
      </c>
      <c r="D11" s="38">
        <f t="shared" si="1"/>
        <v>39775</v>
      </c>
      <c r="E11" s="39" t="str">
        <f t="shared" si="2"/>
        <v>DEEPAK</v>
      </c>
      <c r="F11" s="39" t="str">
        <f t="shared" si="3"/>
        <v>SURESH KUMAR</v>
      </c>
      <c r="G11" s="51">
        <f t="shared" si="4"/>
        <v>606</v>
      </c>
      <c r="H11" s="40" t="str">
        <f t="shared" si="5"/>
        <v/>
      </c>
      <c r="I11" s="121">
        <v>300</v>
      </c>
      <c r="J11" s="122">
        <v>300</v>
      </c>
      <c r="K11" s="104">
        <f t="shared" si="13"/>
        <v>100</v>
      </c>
      <c r="L11" s="80">
        <v>9</v>
      </c>
      <c r="M11" s="73">
        <v>5</v>
      </c>
      <c r="N11" s="73"/>
      <c r="O11" s="73"/>
      <c r="P11" s="73"/>
      <c r="Q11" s="73"/>
      <c r="R11" s="73"/>
      <c r="S11" s="73"/>
      <c r="T11" s="81"/>
      <c r="U11" s="88">
        <v>6</v>
      </c>
      <c r="V11" s="74">
        <v>7</v>
      </c>
      <c r="W11" s="74"/>
      <c r="X11" s="74"/>
      <c r="Y11" s="74"/>
      <c r="Z11" s="74"/>
      <c r="AA11" s="74"/>
      <c r="AB11" s="74">
        <v>9</v>
      </c>
      <c r="AC11" s="89">
        <v>3</v>
      </c>
      <c r="AD11" s="80">
        <v>10</v>
      </c>
      <c r="AE11" s="73"/>
      <c r="AF11" s="73"/>
      <c r="AG11" s="73">
        <v>9</v>
      </c>
      <c r="AH11" s="73">
        <v>9</v>
      </c>
      <c r="AI11" s="73"/>
      <c r="AJ11" s="73"/>
      <c r="AK11" s="73"/>
      <c r="AL11" s="81"/>
      <c r="AM11" s="80">
        <v>9</v>
      </c>
      <c r="AN11" s="73">
        <v>6</v>
      </c>
      <c r="AO11" s="73"/>
      <c r="AP11" s="73">
        <v>15</v>
      </c>
      <c r="AQ11" s="73"/>
      <c r="AR11" s="73"/>
      <c r="AS11" s="73"/>
      <c r="AT11" s="73"/>
      <c r="AU11" s="81">
        <v>4</v>
      </c>
      <c r="AV11" s="80">
        <v>9</v>
      </c>
      <c r="AW11" s="73">
        <v>7</v>
      </c>
      <c r="AX11" s="73"/>
      <c r="AY11" s="73"/>
      <c r="AZ11" s="73"/>
      <c r="BA11" s="73"/>
      <c r="BB11" s="73"/>
      <c r="BC11" s="73"/>
      <c r="BD11" s="81">
        <v>4</v>
      </c>
      <c r="BE11" s="80">
        <v>18</v>
      </c>
      <c r="BF11" s="73">
        <v>19</v>
      </c>
      <c r="BG11" s="73"/>
      <c r="BH11" s="73"/>
      <c r="BI11" s="73"/>
      <c r="BJ11" s="73"/>
      <c r="BK11" s="73"/>
      <c r="BL11" s="73">
        <v>12</v>
      </c>
      <c r="BM11" s="81">
        <v>5</v>
      </c>
      <c r="BN11" s="1"/>
      <c r="BO11" s="159" t="s">
        <v>4</v>
      </c>
      <c r="BP11" s="160"/>
      <c r="BQ11" s="160"/>
      <c r="BR11" s="1"/>
      <c r="CC11" s="108">
        <f t="shared" si="14"/>
        <v>606</v>
      </c>
      <c r="CD11" s="110">
        <f t="shared" si="6"/>
        <v>8</v>
      </c>
      <c r="CE11" s="108">
        <f t="shared" si="7"/>
        <v>9</v>
      </c>
      <c r="CF11" s="108">
        <f t="shared" si="8"/>
        <v>10</v>
      </c>
      <c r="CG11" s="108">
        <f t="shared" si="9"/>
        <v>11</v>
      </c>
      <c r="CH11" s="108">
        <f t="shared" si="10"/>
        <v>8</v>
      </c>
      <c r="CI11" s="108">
        <f t="shared" si="11"/>
        <v>14</v>
      </c>
    </row>
    <row r="12" spans="1:92" ht="21.95" customHeight="1">
      <c r="A12" s="4">
        <v>7</v>
      </c>
      <c r="B12" s="30" t="str">
        <f t="shared" si="0"/>
        <v>A</v>
      </c>
      <c r="C12" s="37">
        <f t="shared" si="12"/>
        <v>897</v>
      </c>
      <c r="D12" s="38">
        <f t="shared" si="1"/>
        <v>40609</v>
      </c>
      <c r="E12" s="39" t="str">
        <f t="shared" si="2"/>
        <v>DILSHAN TANWAR</v>
      </c>
      <c r="F12" s="39" t="str">
        <f t="shared" si="3"/>
        <v>MAHENDRA KUMAR</v>
      </c>
      <c r="G12" s="51">
        <f t="shared" si="4"/>
        <v>607</v>
      </c>
      <c r="H12" s="40" t="str">
        <f t="shared" si="5"/>
        <v/>
      </c>
      <c r="I12" s="121">
        <v>300</v>
      </c>
      <c r="J12" s="122">
        <v>286</v>
      </c>
      <c r="K12" s="104">
        <f t="shared" si="13"/>
        <v>95.333333333333343</v>
      </c>
      <c r="L12" s="80">
        <v>9</v>
      </c>
      <c r="M12" s="73">
        <v>6</v>
      </c>
      <c r="N12" s="73"/>
      <c r="O12" s="73"/>
      <c r="P12" s="73"/>
      <c r="Q12" s="73"/>
      <c r="R12" s="73"/>
      <c r="S12" s="73"/>
      <c r="T12" s="81"/>
      <c r="U12" s="88">
        <v>7</v>
      </c>
      <c r="V12" s="74">
        <v>9</v>
      </c>
      <c r="W12" s="74"/>
      <c r="X12" s="74"/>
      <c r="Y12" s="74"/>
      <c r="Z12" s="74"/>
      <c r="AA12" s="74"/>
      <c r="AB12" s="74">
        <v>9</v>
      </c>
      <c r="AC12" s="89">
        <v>4</v>
      </c>
      <c r="AD12" s="80">
        <v>9</v>
      </c>
      <c r="AE12" s="73"/>
      <c r="AF12" s="73"/>
      <c r="AG12" s="73">
        <v>9</v>
      </c>
      <c r="AH12" s="73">
        <v>9</v>
      </c>
      <c r="AI12" s="73"/>
      <c r="AJ12" s="73"/>
      <c r="AK12" s="73"/>
      <c r="AL12" s="81"/>
      <c r="AM12" s="80">
        <v>9</v>
      </c>
      <c r="AN12" s="73">
        <v>6</v>
      </c>
      <c r="AO12" s="73"/>
      <c r="AP12" s="73">
        <v>15</v>
      </c>
      <c r="AQ12" s="73"/>
      <c r="AR12" s="73"/>
      <c r="AS12" s="73"/>
      <c r="AT12" s="73"/>
      <c r="AU12" s="81">
        <v>4</v>
      </c>
      <c r="AV12" s="80">
        <v>9</v>
      </c>
      <c r="AW12" s="73">
        <v>7</v>
      </c>
      <c r="AX12" s="73"/>
      <c r="AY12" s="73"/>
      <c r="AZ12" s="73"/>
      <c r="BA12" s="73"/>
      <c r="BB12" s="73"/>
      <c r="BC12" s="73"/>
      <c r="BD12" s="81">
        <v>4</v>
      </c>
      <c r="BE12" s="80">
        <v>19</v>
      </c>
      <c r="BF12" s="73">
        <v>17</v>
      </c>
      <c r="BG12" s="73"/>
      <c r="BH12" s="73"/>
      <c r="BI12" s="73"/>
      <c r="BJ12" s="73"/>
      <c r="BK12" s="73"/>
      <c r="BL12" s="73">
        <v>13</v>
      </c>
      <c r="BM12" s="81">
        <v>5</v>
      </c>
      <c r="BN12" s="1"/>
      <c r="BO12" s="159"/>
      <c r="BP12" s="160"/>
      <c r="BQ12" s="160"/>
      <c r="BR12" s="1"/>
      <c r="CC12" s="108">
        <f t="shared" si="14"/>
        <v>607</v>
      </c>
      <c r="CD12" s="110">
        <f t="shared" si="6"/>
        <v>8</v>
      </c>
      <c r="CE12" s="108">
        <f t="shared" si="7"/>
        <v>10</v>
      </c>
      <c r="CF12" s="108">
        <f t="shared" si="8"/>
        <v>10</v>
      </c>
      <c r="CG12" s="108">
        <f t="shared" si="9"/>
        <v>11</v>
      </c>
      <c r="CH12" s="108">
        <f t="shared" si="10"/>
        <v>8</v>
      </c>
      <c r="CI12" s="108">
        <f t="shared" si="11"/>
        <v>14</v>
      </c>
    </row>
    <row r="13" spans="1:92" ht="21.95" customHeight="1">
      <c r="A13" s="4">
        <v>8</v>
      </c>
      <c r="B13" s="30" t="str">
        <f t="shared" si="0"/>
        <v>A</v>
      </c>
      <c r="C13" s="37">
        <f t="shared" si="12"/>
        <v>900</v>
      </c>
      <c r="D13" s="38">
        <f t="shared" si="1"/>
        <v>40782</v>
      </c>
      <c r="E13" s="39" t="str">
        <f t="shared" si="2"/>
        <v>GARGI SINGH</v>
      </c>
      <c r="F13" s="39" t="str">
        <f t="shared" si="3"/>
        <v>NARAYAN SINGH</v>
      </c>
      <c r="G13" s="51">
        <f t="shared" si="4"/>
        <v>608</v>
      </c>
      <c r="H13" s="40" t="str">
        <f t="shared" si="5"/>
        <v/>
      </c>
      <c r="I13" s="121">
        <v>300</v>
      </c>
      <c r="J13" s="122">
        <v>296</v>
      </c>
      <c r="K13" s="104">
        <f t="shared" si="13"/>
        <v>98.666666666666671</v>
      </c>
      <c r="L13" s="80">
        <v>9</v>
      </c>
      <c r="M13" s="73">
        <v>7</v>
      </c>
      <c r="N13" s="73"/>
      <c r="O13" s="73"/>
      <c r="P13" s="73"/>
      <c r="Q13" s="73"/>
      <c r="R13" s="73"/>
      <c r="S13" s="73"/>
      <c r="T13" s="81"/>
      <c r="U13" s="88">
        <v>8</v>
      </c>
      <c r="V13" s="74">
        <v>9</v>
      </c>
      <c r="W13" s="74"/>
      <c r="X13" s="74"/>
      <c r="Y13" s="74"/>
      <c r="Z13" s="74"/>
      <c r="AA13" s="74"/>
      <c r="AB13" s="74">
        <v>9</v>
      </c>
      <c r="AC13" s="89">
        <v>5</v>
      </c>
      <c r="AD13" s="80">
        <v>9</v>
      </c>
      <c r="AE13" s="73"/>
      <c r="AF13" s="73"/>
      <c r="AG13" s="73">
        <v>9</v>
      </c>
      <c r="AH13" s="73">
        <v>9</v>
      </c>
      <c r="AI13" s="73"/>
      <c r="AJ13" s="73"/>
      <c r="AK13" s="73"/>
      <c r="AL13" s="81"/>
      <c r="AM13" s="80">
        <v>9</v>
      </c>
      <c r="AN13" s="73">
        <v>6</v>
      </c>
      <c r="AO13" s="73"/>
      <c r="AP13" s="73">
        <v>15</v>
      </c>
      <c r="AQ13" s="73"/>
      <c r="AR13" s="73"/>
      <c r="AS13" s="73"/>
      <c r="AT13" s="73"/>
      <c r="AU13" s="81">
        <v>4</v>
      </c>
      <c r="AV13" s="80">
        <v>9</v>
      </c>
      <c r="AW13" s="73">
        <v>7</v>
      </c>
      <c r="AX13" s="73"/>
      <c r="AY13" s="73"/>
      <c r="AZ13" s="73"/>
      <c r="BA13" s="73"/>
      <c r="BB13" s="73"/>
      <c r="BC13" s="73"/>
      <c r="BD13" s="81">
        <v>4</v>
      </c>
      <c r="BE13" s="80">
        <v>20</v>
      </c>
      <c r="BF13" s="73">
        <v>18</v>
      </c>
      <c r="BG13" s="73"/>
      <c r="BH13" s="73"/>
      <c r="BI13" s="73"/>
      <c r="BJ13" s="73"/>
      <c r="BK13" s="73"/>
      <c r="BL13" s="73">
        <v>14</v>
      </c>
      <c r="BM13" s="81">
        <v>5</v>
      </c>
      <c r="BN13" s="1"/>
      <c r="BO13" s="161" t="s">
        <v>14</v>
      </c>
      <c r="BP13" s="162"/>
      <c r="BQ13" s="162"/>
      <c r="BR13" s="1"/>
      <c r="CC13" s="108">
        <f t="shared" si="14"/>
        <v>608</v>
      </c>
      <c r="CD13" s="110">
        <f t="shared" si="6"/>
        <v>8</v>
      </c>
      <c r="CE13" s="108">
        <f t="shared" si="7"/>
        <v>10</v>
      </c>
      <c r="CF13" s="108">
        <f t="shared" si="8"/>
        <v>10</v>
      </c>
      <c r="CG13" s="108">
        <f t="shared" si="9"/>
        <v>11</v>
      </c>
      <c r="CH13" s="108">
        <f t="shared" si="10"/>
        <v>8</v>
      </c>
      <c r="CI13" s="108">
        <f t="shared" si="11"/>
        <v>14</v>
      </c>
    </row>
    <row r="14" spans="1:92" ht="21.95" customHeight="1">
      <c r="A14" s="4">
        <v>9</v>
      </c>
      <c r="B14" s="30" t="str">
        <f t="shared" si="0"/>
        <v>A</v>
      </c>
      <c r="C14" s="37">
        <f t="shared" si="12"/>
        <v>541</v>
      </c>
      <c r="D14" s="38">
        <f t="shared" si="1"/>
        <v>40371</v>
      </c>
      <c r="E14" s="39" t="str">
        <f t="shared" si="2"/>
        <v>JAVED KHAN</v>
      </c>
      <c r="F14" s="39" t="str">
        <f t="shared" si="3"/>
        <v>BABU KHAN</v>
      </c>
      <c r="G14" s="51">
        <f t="shared" si="4"/>
        <v>609</v>
      </c>
      <c r="H14" s="40" t="str">
        <f t="shared" si="5"/>
        <v/>
      </c>
      <c r="I14" s="121">
        <v>276</v>
      </c>
      <c r="J14" s="122">
        <v>274</v>
      </c>
      <c r="K14" s="104">
        <f t="shared" si="13"/>
        <v>99.275362318840578</v>
      </c>
      <c r="L14" s="80">
        <v>9</v>
      </c>
      <c r="M14" s="73">
        <v>8</v>
      </c>
      <c r="N14" s="73"/>
      <c r="O14" s="73"/>
      <c r="P14" s="73"/>
      <c r="Q14" s="73"/>
      <c r="R14" s="73"/>
      <c r="S14" s="73"/>
      <c r="T14" s="81"/>
      <c r="U14" s="88">
        <v>9</v>
      </c>
      <c r="V14" s="74">
        <v>9</v>
      </c>
      <c r="W14" s="74"/>
      <c r="X14" s="74"/>
      <c r="Y14" s="74"/>
      <c r="Z14" s="74"/>
      <c r="AA14" s="74"/>
      <c r="AB14" s="74">
        <v>9</v>
      </c>
      <c r="AC14" s="89"/>
      <c r="AD14" s="80">
        <v>9</v>
      </c>
      <c r="AE14" s="73"/>
      <c r="AF14" s="73"/>
      <c r="AG14" s="73">
        <v>9</v>
      </c>
      <c r="AH14" s="73">
        <v>9</v>
      </c>
      <c r="AI14" s="73"/>
      <c r="AJ14" s="73"/>
      <c r="AK14" s="73"/>
      <c r="AL14" s="81"/>
      <c r="AM14" s="80">
        <v>9</v>
      </c>
      <c r="AN14" s="73">
        <v>6</v>
      </c>
      <c r="AO14" s="73"/>
      <c r="AP14" s="73">
        <v>15</v>
      </c>
      <c r="AQ14" s="73"/>
      <c r="AR14" s="73"/>
      <c r="AS14" s="73"/>
      <c r="AT14" s="73"/>
      <c r="AU14" s="81">
        <v>4</v>
      </c>
      <c r="AV14" s="80">
        <v>9</v>
      </c>
      <c r="AW14" s="73">
        <v>7</v>
      </c>
      <c r="AX14" s="73"/>
      <c r="AY14" s="73"/>
      <c r="AZ14" s="73"/>
      <c r="BA14" s="73"/>
      <c r="BB14" s="73"/>
      <c r="BC14" s="73"/>
      <c r="BD14" s="81">
        <v>4</v>
      </c>
      <c r="BE14" s="80">
        <v>15</v>
      </c>
      <c r="BF14" s="73">
        <v>16</v>
      </c>
      <c r="BG14" s="73"/>
      <c r="BH14" s="73"/>
      <c r="BI14" s="73"/>
      <c r="BJ14" s="73"/>
      <c r="BK14" s="73"/>
      <c r="BL14" s="73">
        <v>10</v>
      </c>
      <c r="BM14" s="81">
        <v>5</v>
      </c>
      <c r="BN14" s="1"/>
      <c r="BO14" s="161"/>
      <c r="BP14" s="162"/>
      <c r="BQ14" s="162"/>
      <c r="BR14" s="1"/>
      <c r="CC14" s="108">
        <f t="shared" si="14"/>
        <v>609</v>
      </c>
      <c r="CD14" s="110">
        <f t="shared" si="6"/>
        <v>8</v>
      </c>
      <c r="CE14" s="108">
        <f t="shared" si="7"/>
        <v>10</v>
      </c>
      <c r="CF14" s="108">
        <f t="shared" si="8"/>
        <v>10</v>
      </c>
      <c r="CG14" s="108">
        <f t="shared" si="9"/>
        <v>11</v>
      </c>
      <c r="CH14" s="108">
        <f t="shared" si="10"/>
        <v>8</v>
      </c>
      <c r="CI14" s="108">
        <f t="shared" si="11"/>
        <v>12</v>
      </c>
    </row>
    <row r="15" spans="1:92" ht="21.95" customHeight="1">
      <c r="A15" s="4">
        <v>10</v>
      </c>
      <c r="B15" s="30" t="str">
        <f t="shared" si="0"/>
        <v>A</v>
      </c>
      <c r="C15" s="37">
        <f t="shared" si="12"/>
        <v>830</v>
      </c>
      <c r="D15" s="38">
        <f t="shared" si="1"/>
        <v>40876</v>
      </c>
      <c r="E15" s="39" t="str">
        <f t="shared" si="2"/>
        <v>JEEVIKA CHOUDHARY</v>
      </c>
      <c r="F15" s="39" t="str">
        <f t="shared" si="3"/>
        <v>AMARDEEP RATHI</v>
      </c>
      <c r="G15" s="51">
        <f t="shared" si="4"/>
        <v>610</v>
      </c>
      <c r="H15" s="40" t="str">
        <f t="shared" si="5"/>
        <v/>
      </c>
      <c r="I15" s="121">
        <v>300</v>
      </c>
      <c r="J15" s="122">
        <v>290</v>
      </c>
      <c r="K15" s="104">
        <f t="shared" si="13"/>
        <v>96.666666666666671</v>
      </c>
      <c r="L15" s="80" t="s">
        <v>7</v>
      </c>
      <c r="M15" s="73">
        <v>3</v>
      </c>
      <c r="N15" s="73"/>
      <c r="O15" s="73"/>
      <c r="P15" s="73"/>
      <c r="Q15" s="73"/>
      <c r="R15" s="73"/>
      <c r="S15" s="73"/>
      <c r="T15" s="81"/>
      <c r="U15" s="88">
        <v>10</v>
      </c>
      <c r="V15" s="74">
        <v>9</v>
      </c>
      <c r="W15" s="74"/>
      <c r="X15" s="74"/>
      <c r="Y15" s="74"/>
      <c r="Z15" s="74"/>
      <c r="AA15" s="74"/>
      <c r="AB15" s="74">
        <v>9</v>
      </c>
      <c r="AC15" s="89"/>
      <c r="AD15" s="80">
        <v>9</v>
      </c>
      <c r="AE15" s="73"/>
      <c r="AF15" s="73"/>
      <c r="AG15" s="73">
        <v>9</v>
      </c>
      <c r="AH15" s="73">
        <v>9</v>
      </c>
      <c r="AI15" s="73"/>
      <c r="AJ15" s="73"/>
      <c r="AK15" s="73"/>
      <c r="AL15" s="81"/>
      <c r="AM15" s="80">
        <v>9</v>
      </c>
      <c r="AN15" s="73">
        <v>6</v>
      </c>
      <c r="AO15" s="73"/>
      <c r="AP15" s="73">
        <v>14</v>
      </c>
      <c r="AQ15" s="73"/>
      <c r="AR15" s="73"/>
      <c r="AS15" s="73"/>
      <c r="AT15" s="73"/>
      <c r="AU15" s="81">
        <v>4</v>
      </c>
      <c r="AV15" s="80">
        <v>9</v>
      </c>
      <c r="AW15" s="73">
        <v>7</v>
      </c>
      <c r="AX15" s="73"/>
      <c r="AY15" s="73"/>
      <c r="AZ15" s="73"/>
      <c r="BA15" s="73"/>
      <c r="BB15" s="73"/>
      <c r="BC15" s="73"/>
      <c r="BD15" s="81">
        <v>4</v>
      </c>
      <c r="BE15" s="80">
        <v>16</v>
      </c>
      <c r="BF15" s="73">
        <v>14</v>
      </c>
      <c r="BG15" s="73"/>
      <c r="BH15" s="73"/>
      <c r="BI15" s="73"/>
      <c r="BJ15" s="73"/>
      <c r="BK15" s="73"/>
      <c r="BL15" s="73">
        <v>12</v>
      </c>
      <c r="BM15" s="81">
        <v>5</v>
      </c>
      <c r="BN15" s="1"/>
      <c r="BO15" s="163" t="s">
        <v>5</v>
      </c>
      <c r="BP15" s="164"/>
      <c r="BQ15" s="164"/>
      <c r="BR15" s="1"/>
      <c r="CC15" s="108">
        <f t="shared" si="14"/>
        <v>610</v>
      </c>
      <c r="CD15" s="110">
        <f t="shared" si="6"/>
        <v>6</v>
      </c>
      <c r="CE15" s="108">
        <f t="shared" si="7"/>
        <v>10</v>
      </c>
      <c r="CF15" s="108">
        <f t="shared" si="8"/>
        <v>10</v>
      </c>
      <c r="CG15" s="108">
        <f t="shared" si="9"/>
        <v>10</v>
      </c>
      <c r="CH15" s="108">
        <f t="shared" si="10"/>
        <v>8</v>
      </c>
      <c r="CI15" s="108">
        <f t="shared" si="11"/>
        <v>13</v>
      </c>
    </row>
    <row r="16" spans="1:92" ht="21.95" customHeight="1">
      <c r="A16" s="4">
        <v>11</v>
      </c>
      <c r="B16" s="30" t="str">
        <f t="shared" si="0"/>
        <v>A</v>
      </c>
      <c r="C16" s="37">
        <f t="shared" si="12"/>
        <v>822</v>
      </c>
      <c r="D16" s="38">
        <f t="shared" si="1"/>
        <v>40179</v>
      </c>
      <c r="E16" s="39" t="str">
        <f t="shared" si="2"/>
        <v>JITENDRA</v>
      </c>
      <c r="F16" s="39" t="str">
        <f t="shared" si="3"/>
        <v>OMPRAKASH</v>
      </c>
      <c r="G16" s="51">
        <f t="shared" si="4"/>
        <v>611</v>
      </c>
      <c r="H16" s="40" t="str">
        <f t="shared" si="5"/>
        <v/>
      </c>
      <c r="I16" s="121">
        <v>300</v>
      </c>
      <c r="J16" s="122">
        <v>296</v>
      </c>
      <c r="K16" s="104">
        <f t="shared" si="13"/>
        <v>98.666666666666671</v>
      </c>
      <c r="L16" s="80">
        <v>9</v>
      </c>
      <c r="M16" s="73">
        <v>9</v>
      </c>
      <c r="N16" s="73"/>
      <c r="O16" s="73"/>
      <c r="P16" s="73"/>
      <c r="Q16" s="73"/>
      <c r="R16" s="73"/>
      <c r="S16" s="73"/>
      <c r="T16" s="81"/>
      <c r="U16" s="88">
        <v>9</v>
      </c>
      <c r="V16" s="74">
        <v>9</v>
      </c>
      <c r="W16" s="74"/>
      <c r="X16" s="74"/>
      <c r="Y16" s="74"/>
      <c r="Z16" s="74"/>
      <c r="AA16" s="74"/>
      <c r="AB16" s="74">
        <v>9</v>
      </c>
      <c r="AC16" s="89"/>
      <c r="AD16" s="80">
        <v>9</v>
      </c>
      <c r="AE16" s="73"/>
      <c r="AF16" s="73"/>
      <c r="AG16" s="73">
        <v>9</v>
      </c>
      <c r="AH16" s="73">
        <v>9</v>
      </c>
      <c r="AI16" s="73"/>
      <c r="AJ16" s="73"/>
      <c r="AK16" s="73"/>
      <c r="AL16" s="81"/>
      <c r="AM16" s="80">
        <v>9</v>
      </c>
      <c r="AN16" s="73">
        <v>6</v>
      </c>
      <c r="AO16" s="73"/>
      <c r="AP16" s="73">
        <v>14</v>
      </c>
      <c r="AQ16" s="73"/>
      <c r="AR16" s="73"/>
      <c r="AS16" s="73"/>
      <c r="AT16" s="73"/>
      <c r="AU16" s="81">
        <v>4</v>
      </c>
      <c r="AV16" s="80">
        <v>9</v>
      </c>
      <c r="AW16" s="73">
        <v>7</v>
      </c>
      <c r="AX16" s="73"/>
      <c r="AY16" s="73"/>
      <c r="AZ16" s="73"/>
      <c r="BA16" s="73"/>
      <c r="BB16" s="73"/>
      <c r="BC16" s="73"/>
      <c r="BD16" s="81">
        <v>4</v>
      </c>
      <c r="BE16" s="80">
        <v>17</v>
      </c>
      <c r="BF16" s="73">
        <v>15</v>
      </c>
      <c r="BG16" s="73"/>
      <c r="BH16" s="73"/>
      <c r="BI16" s="73"/>
      <c r="BJ16" s="73"/>
      <c r="BK16" s="73"/>
      <c r="BL16" s="73">
        <v>10</v>
      </c>
      <c r="BM16" s="81">
        <v>5</v>
      </c>
      <c r="BN16" s="1"/>
      <c r="BO16" s="163"/>
      <c r="BP16" s="164"/>
      <c r="BQ16" s="164"/>
      <c r="BR16" s="1"/>
      <c r="CC16" s="108">
        <f t="shared" si="14"/>
        <v>611</v>
      </c>
      <c r="CD16" s="110">
        <f t="shared" si="6"/>
        <v>8</v>
      </c>
      <c r="CE16" s="108">
        <f t="shared" si="7"/>
        <v>10</v>
      </c>
      <c r="CF16" s="108">
        <f t="shared" si="8"/>
        <v>10</v>
      </c>
      <c r="CG16" s="108">
        <f t="shared" si="9"/>
        <v>10</v>
      </c>
      <c r="CH16" s="108">
        <f t="shared" si="10"/>
        <v>8</v>
      </c>
      <c r="CI16" s="108">
        <f t="shared" si="11"/>
        <v>13</v>
      </c>
    </row>
    <row r="17" spans="1:87" ht="21.95" customHeight="1">
      <c r="A17" s="4">
        <v>12</v>
      </c>
      <c r="B17" s="30" t="str">
        <f t="shared" si="0"/>
        <v>A</v>
      </c>
      <c r="C17" s="37">
        <f t="shared" si="12"/>
        <v>829</v>
      </c>
      <c r="D17" s="38">
        <f t="shared" si="1"/>
        <v>40131</v>
      </c>
      <c r="E17" s="39" t="str">
        <f t="shared" si="2"/>
        <v>KAISHAV</v>
      </c>
      <c r="F17" s="39" t="str">
        <f t="shared" si="3"/>
        <v>DHARMA RAM</v>
      </c>
      <c r="G17" s="51">
        <f t="shared" si="4"/>
        <v>612</v>
      </c>
      <c r="H17" s="40" t="str">
        <f t="shared" si="5"/>
        <v/>
      </c>
      <c r="I17" s="121">
        <v>300</v>
      </c>
      <c r="J17" s="122">
        <v>298</v>
      </c>
      <c r="K17" s="104">
        <f t="shared" si="13"/>
        <v>99.333333333333329</v>
      </c>
      <c r="L17" s="80">
        <v>9</v>
      </c>
      <c r="M17" s="73">
        <v>9</v>
      </c>
      <c r="N17" s="73"/>
      <c r="O17" s="73"/>
      <c r="P17" s="73"/>
      <c r="Q17" s="73"/>
      <c r="R17" s="73"/>
      <c r="S17" s="73"/>
      <c r="T17" s="81"/>
      <c r="U17" s="88">
        <v>9</v>
      </c>
      <c r="V17" s="74">
        <v>9</v>
      </c>
      <c r="W17" s="74"/>
      <c r="X17" s="74"/>
      <c r="Y17" s="74"/>
      <c r="Z17" s="74"/>
      <c r="AA17" s="74"/>
      <c r="AB17" s="74">
        <v>9</v>
      </c>
      <c r="AC17" s="89"/>
      <c r="AD17" s="80">
        <v>9</v>
      </c>
      <c r="AE17" s="73"/>
      <c r="AF17" s="73"/>
      <c r="AG17" s="73">
        <v>9</v>
      </c>
      <c r="AH17" s="73">
        <v>9</v>
      </c>
      <c r="AI17" s="73"/>
      <c r="AJ17" s="73"/>
      <c r="AK17" s="73"/>
      <c r="AL17" s="81"/>
      <c r="AM17" s="80">
        <v>9</v>
      </c>
      <c r="AN17" s="73">
        <v>6</v>
      </c>
      <c r="AO17" s="73"/>
      <c r="AP17" s="73">
        <v>14</v>
      </c>
      <c r="AQ17" s="73"/>
      <c r="AR17" s="73"/>
      <c r="AS17" s="73"/>
      <c r="AT17" s="73"/>
      <c r="AU17" s="81">
        <v>4</v>
      </c>
      <c r="AV17" s="80">
        <v>9</v>
      </c>
      <c r="AW17" s="73">
        <v>7</v>
      </c>
      <c r="AX17" s="73"/>
      <c r="AY17" s="73"/>
      <c r="AZ17" s="73"/>
      <c r="BA17" s="73"/>
      <c r="BB17" s="73"/>
      <c r="BC17" s="73"/>
      <c r="BD17" s="81">
        <v>4</v>
      </c>
      <c r="BE17" s="80">
        <v>18</v>
      </c>
      <c r="BF17" s="73">
        <v>14</v>
      </c>
      <c r="BG17" s="73"/>
      <c r="BH17" s="73"/>
      <c r="BI17" s="73"/>
      <c r="BJ17" s="73"/>
      <c r="BK17" s="73"/>
      <c r="BL17" s="73">
        <v>12</v>
      </c>
      <c r="BM17" s="81">
        <v>5</v>
      </c>
      <c r="BN17" s="1"/>
      <c r="BO17" s="1"/>
      <c r="BP17" s="1"/>
      <c r="BQ17" s="1"/>
      <c r="BR17" s="1"/>
      <c r="CC17" s="108">
        <f t="shared" si="14"/>
        <v>612</v>
      </c>
      <c r="CD17" s="110">
        <f t="shared" si="6"/>
        <v>8</v>
      </c>
      <c r="CE17" s="108">
        <f t="shared" si="7"/>
        <v>10</v>
      </c>
      <c r="CF17" s="108">
        <f t="shared" si="8"/>
        <v>10</v>
      </c>
      <c r="CG17" s="108">
        <f t="shared" si="9"/>
        <v>10</v>
      </c>
      <c r="CH17" s="108">
        <f t="shared" si="10"/>
        <v>8</v>
      </c>
      <c r="CI17" s="108">
        <f t="shared" si="11"/>
        <v>13</v>
      </c>
    </row>
    <row r="18" spans="1:87" ht="21.95" customHeight="1">
      <c r="A18" s="4">
        <v>13</v>
      </c>
      <c r="B18" s="30" t="str">
        <f t="shared" si="0"/>
        <v>A</v>
      </c>
      <c r="C18" s="37">
        <f t="shared" si="12"/>
        <v>817</v>
      </c>
      <c r="D18" s="38">
        <f t="shared" si="1"/>
        <v>40827</v>
      </c>
      <c r="E18" s="39" t="str">
        <f t="shared" si="2"/>
        <v>KARTIK SINGH KHICHI</v>
      </c>
      <c r="F18" s="39" t="str">
        <f t="shared" si="3"/>
        <v>RAJU SINGH</v>
      </c>
      <c r="G18" s="51">
        <f t="shared" si="4"/>
        <v>613</v>
      </c>
      <c r="H18" s="40" t="str">
        <f t="shared" si="5"/>
        <v/>
      </c>
      <c r="I18" s="121">
        <v>300</v>
      </c>
      <c r="J18" s="122">
        <v>296</v>
      </c>
      <c r="K18" s="104">
        <f t="shared" si="13"/>
        <v>98.666666666666671</v>
      </c>
      <c r="L18" s="80">
        <v>5</v>
      </c>
      <c r="M18" s="73">
        <v>6</v>
      </c>
      <c r="N18" s="73"/>
      <c r="O18" s="73"/>
      <c r="P18" s="73"/>
      <c r="Q18" s="73"/>
      <c r="R18" s="73"/>
      <c r="S18" s="73"/>
      <c r="T18" s="81"/>
      <c r="U18" s="88">
        <v>9</v>
      </c>
      <c r="V18" s="74">
        <v>9</v>
      </c>
      <c r="W18" s="74"/>
      <c r="X18" s="74"/>
      <c r="Y18" s="74"/>
      <c r="Z18" s="74"/>
      <c r="AA18" s="74"/>
      <c r="AB18" s="74">
        <v>9</v>
      </c>
      <c r="AC18" s="89"/>
      <c r="AD18" s="80">
        <v>9</v>
      </c>
      <c r="AE18" s="73"/>
      <c r="AF18" s="73"/>
      <c r="AG18" s="73">
        <v>9</v>
      </c>
      <c r="AH18" s="73">
        <v>9</v>
      </c>
      <c r="AI18" s="73"/>
      <c r="AJ18" s="73"/>
      <c r="AK18" s="73"/>
      <c r="AL18" s="81"/>
      <c r="AM18" s="80">
        <v>9</v>
      </c>
      <c r="AN18" s="73">
        <v>6</v>
      </c>
      <c r="AO18" s="73"/>
      <c r="AP18" s="73">
        <v>14</v>
      </c>
      <c r="AQ18" s="73"/>
      <c r="AR18" s="73"/>
      <c r="AS18" s="73"/>
      <c r="AT18" s="73"/>
      <c r="AU18" s="81">
        <v>4</v>
      </c>
      <c r="AV18" s="80">
        <v>9</v>
      </c>
      <c r="AW18" s="73">
        <v>7</v>
      </c>
      <c r="AX18" s="73"/>
      <c r="AY18" s="73"/>
      <c r="AZ18" s="73"/>
      <c r="BA18" s="73"/>
      <c r="BB18" s="73"/>
      <c r="BC18" s="73"/>
      <c r="BD18" s="81">
        <v>4</v>
      </c>
      <c r="BE18" s="80">
        <v>18</v>
      </c>
      <c r="BF18" s="73">
        <v>15</v>
      </c>
      <c r="BG18" s="73"/>
      <c r="BH18" s="73"/>
      <c r="BI18" s="73"/>
      <c r="BJ18" s="73"/>
      <c r="BK18" s="73"/>
      <c r="BL18" s="73">
        <v>13</v>
      </c>
      <c r="BM18" s="81">
        <v>5</v>
      </c>
      <c r="BN18" s="1"/>
      <c r="BO18" s="1"/>
      <c r="BP18" s="1"/>
      <c r="BQ18" s="1"/>
      <c r="BR18" s="1"/>
      <c r="CC18" s="108">
        <f t="shared" si="14"/>
        <v>613</v>
      </c>
      <c r="CD18" s="110">
        <f t="shared" si="6"/>
        <v>7</v>
      </c>
      <c r="CE18" s="108">
        <f t="shared" si="7"/>
        <v>10</v>
      </c>
      <c r="CF18" s="108">
        <f t="shared" si="8"/>
        <v>10</v>
      </c>
      <c r="CG18" s="108">
        <f t="shared" si="9"/>
        <v>10</v>
      </c>
      <c r="CH18" s="108">
        <f t="shared" si="10"/>
        <v>8</v>
      </c>
      <c r="CI18" s="108">
        <f t="shared" si="11"/>
        <v>13</v>
      </c>
    </row>
    <row r="19" spans="1:87" ht="21.95" customHeight="1">
      <c r="A19" s="4">
        <v>14</v>
      </c>
      <c r="B19" s="30" t="str">
        <f t="shared" si="0"/>
        <v>A</v>
      </c>
      <c r="C19" s="37">
        <f t="shared" si="12"/>
        <v>824</v>
      </c>
      <c r="D19" s="38">
        <f t="shared" si="1"/>
        <v>40522</v>
      </c>
      <c r="E19" s="39" t="str">
        <f t="shared" si="2"/>
        <v>KHUSAVARDHAN SINGH RAJPUROHIT</v>
      </c>
      <c r="F19" s="39" t="str">
        <f t="shared" si="3"/>
        <v>SURENDRA SINGH RAJPUROHIT</v>
      </c>
      <c r="G19" s="51">
        <f t="shared" si="4"/>
        <v>614</v>
      </c>
      <c r="H19" s="40" t="str">
        <f t="shared" si="5"/>
        <v/>
      </c>
      <c r="I19" s="121">
        <v>300</v>
      </c>
      <c r="J19" s="122">
        <v>298</v>
      </c>
      <c r="K19" s="104">
        <f t="shared" si="13"/>
        <v>99.333333333333329</v>
      </c>
      <c r="L19" s="80">
        <v>9</v>
      </c>
      <c r="M19" s="73">
        <v>9</v>
      </c>
      <c r="N19" s="73"/>
      <c r="O19" s="73"/>
      <c r="P19" s="73"/>
      <c r="Q19" s="73"/>
      <c r="R19" s="73"/>
      <c r="S19" s="73"/>
      <c r="T19" s="81"/>
      <c r="U19" s="88">
        <v>9</v>
      </c>
      <c r="V19" s="74">
        <v>9</v>
      </c>
      <c r="W19" s="74"/>
      <c r="X19" s="74"/>
      <c r="Y19" s="74"/>
      <c r="Z19" s="74"/>
      <c r="AA19" s="74"/>
      <c r="AB19" s="74">
        <v>9</v>
      </c>
      <c r="AC19" s="89"/>
      <c r="AD19" s="80">
        <v>9</v>
      </c>
      <c r="AE19" s="73"/>
      <c r="AF19" s="73"/>
      <c r="AG19" s="73">
        <v>9</v>
      </c>
      <c r="AH19" s="73">
        <v>9</v>
      </c>
      <c r="AI19" s="73"/>
      <c r="AJ19" s="73"/>
      <c r="AK19" s="73"/>
      <c r="AL19" s="81"/>
      <c r="AM19" s="80">
        <v>9</v>
      </c>
      <c r="AN19" s="73">
        <v>6</v>
      </c>
      <c r="AO19" s="73"/>
      <c r="AP19" s="73">
        <v>14</v>
      </c>
      <c r="AQ19" s="73"/>
      <c r="AR19" s="73"/>
      <c r="AS19" s="73"/>
      <c r="AT19" s="73"/>
      <c r="AU19" s="81">
        <v>4</v>
      </c>
      <c r="AV19" s="80">
        <v>9</v>
      </c>
      <c r="AW19" s="73">
        <v>7</v>
      </c>
      <c r="AX19" s="73"/>
      <c r="AY19" s="73"/>
      <c r="AZ19" s="73"/>
      <c r="BA19" s="73"/>
      <c r="BB19" s="73"/>
      <c r="BC19" s="73"/>
      <c r="BD19" s="81">
        <v>4</v>
      </c>
      <c r="BE19" s="80">
        <v>18</v>
      </c>
      <c r="BF19" s="73">
        <v>17</v>
      </c>
      <c r="BG19" s="73"/>
      <c r="BH19" s="73"/>
      <c r="BI19" s="73"/>
      <c r="BJ19" s="73"/>
      <c r="BK19" s="73"/>
      <c r="BL19" s="73">
        <v>11</v>
      </c>
      <c r="BM19" s="81">
        <v>5</v>
      </c>
      <c r="BN19" s="1"/>
      <c r="BO19" s="1"/>
      <c r="BP19" s="33" t="s">
        <v>1664</v>
      </c>
      <c r="BQ19" s="1"/>
      <c r="BR19" s="1"/>
      <c r="CC19" s="108">
        <f t="shared" si="14"/>
        <v>614</v>
      </c>
      <c r="CD19" s="110">
        <f t="shared" si="6"/>
        <v>8</v>
      </c>
      <c r="CE19" s="108">
        <f t="shared" si="7"/>
        <v>10</v>
      </c>
      <c r="CF19" s="108">
        <f t="shared" si="8"/>
        <v>10</v>
      </c>
      <c r="CG19" s="108">
        <f t="shared" si="9"/>
        <v>10</v>
      </c>
      <c r="CH19" s="108">
        <f t="shared" si="10"/>
        <v>8</v>
      </c>
      <c r="CI19" s="108">
        <f t="shared" si="11"/>
        <v>13</v>
      </c>
    </row>
    <row r="20" spans="1:87" ht="21.95" customHeight="1">
      <c r="A20" s="4">
        <v>15</v>
      </c>
      <c r="B20" s="30" t="str">
        <f t="shared" si="0"/>
        <v>A</v>
      </c>
      <c r="C20" s="37">
        <f t="shared" si="12"/>
        <v>823</v>
      </c>
      <c r="D20" s="38">
        <f t="shared" si="1"/>
        <v>40136</v>
      </c>
      <c r="E20" s="39" t="str">
        <f t="shared" si="2"/>
        <v>KHUSHI DAGDI</v>
      </c>
      <c r="F20" s="39" t="str">
        <f t="shared" si="3"/>
        <v>RAJURAM DAGDI</v>
      </c>
      <c r="G20" s="51">
        <f t="shared" si="4"/>
        <v>615</v>
      </c>
      <c r="H20" s="40">
        <f t="shared" si="5"/>
        <v>11225544</v>
      </c>
      <c r="I20" s="121">
        <v>300</v>
      </c>
      <c r="J20" s="122">
        <v>294</v>
      </c>
      <c r="K20" s="104">
        <f t="shared" si="13"/>
        <v>98</v>
      </c>
      <c r="L20" s="80">
        <v>9</v>
      </c>
      <c r="M20" s="73">
        <v>9</v>
      </c>
      <c r="N20" s="73"/>
      <c r="O20" s="73"/>
      <c r="P20" s="73"/>
      <c r="Q20" s="73"/>
      <c r="R20" s="73"/>
      <c r="S20" s="73"/>
      <c r="T20" s="81"/>
      <c r="U20" s="88">
        <v>9</v>
      </c>
      <c r="V20" s="74">
        <v>9</v>
      </c>
      <c r="W20" s="74"/>
      <c r="X20" s="74"/>
      <c r="Y20" s="74"/>
      <c r="Z20" s="74"/>
      <c r="AA20" s="74"/>
      <c r="AB20" s="74">
        <v>9</v>
      </c>
      <c r="AC20" s="89"/>
      <c r="AD20" s="80">
        <v>9</v>
      </c>
      <c r="AE20" s="73"/>
      <c r="AF20" s="73"/>
      <c r="AG20" s="73">
        <v>9</v>
      </c>
      <c r="AH20" s="73">
        <v>9</v>
      </c>
      <c r="AI20" s="73"/>
      <c r="AJ20" s="73"/>
      <c r="AK20" s="73"/>
      <c r="AL20" s="81"/>
      <c r="AM20" s="80">
        <v>9</v>
      </c>
      <c r="AN20" s="73">
        <v>6</v>
      </c>
      <c r="AO20" s="73"/>
      <c r="AP20" s="73">
        <v>14</v>
      </c>
      <c r="AQ20" s="73"/>
      <c r="AR20" s="73"/>
      <c r="AS20" s="73"/>
      <c r="AT20" s="73"/>
      <c r="AU20" s="81">
        <v>4</v>
      </c>
      <c r="AV20" s="80">
        <v>9</v>
      </c>
      <c r="AW20" s="73">
        <v>7</v>
      </c>
      <c r="AX20" s="73"/>
      <c r="AY20" s="73"/>
      <c r="AZ20" s="73"/>
      <c r="BA20" s="73"/>
      <c r="BB20" s="73"/>
      <c r="BC20" s="73"/>
      <c r="BD20" s="81">
        <v>4</v>
      </c>
      <c r="BE20" s="80">
        <v>19</v>
      </c>
      <c r="BF20" s="73">
        <v>18</v>
      </c>
      <c r="BG20" s="73"/>
      <c r="BH20" s="73"/>
      <c r="BI20" s="73"/>
      <c r="BJ20" s="73"/>
      <c r="BK20" s="73"/>
      <c r="BL20" s="73">
        <v>10</v>
      </c>
      <c r="BM20" s="81">
        <v>5</v>
      </c>
      <c r="BN20" s="1"/>
      <c r="BO20" s="1"/>
      <c r="BP20" s="123" t="s">
        <v>1707</v>
      </c>
      <c r="BQ20" s="1"/>
      <c r="BR20" s="1"/>
      <c r="CC20" s="108">
        <f t="shared" si="14"/>
        <v>615</v>
      </c>
      <c r="CD20" s="110">
        <f t="shared" si="6"/>
        <v>8</v>
      </c>
      <c r="CE20" s="108">
        <f t="shared" si="7"/>
        <v>10</v>
      </c>
      <c r="CF20" s="108">
        <f t="shared" si="8"/>
        <v>10</v>
      </c>
      <c r="CG20" s="108">
        <f t="shared" si="9"/>
        <v>10</v>
      </c>
      <c r="CH20" s="108">
        <f t="shared" si="10"/>
        <v>8</v>
      </c>
      <c r="CI20" s="108">
        <f t="shared" si="11"/>
        <v>13</v>
      </c>
    </row>
    <row r="21" spans="1:87" ht="21.95" customHeight="1">
      <c r="A21" s="4">
        <v>16</v>
      </c>
      <c r="B21" s="30" t="str">
        <f t="shared" si="0"/>
        <v>A</v>
      </c>
      <c r="C21" s="37">
        <f t="shared" si="12"/>
        <v>587</v>
      </c>
      <c r="D21" s="38">
        <f t="shared" si="1"/>
        <v>40541</v>
      </c>
      <c r="E21" s="39" t="str">
        <f t="shared" si="2"/>
        <v>KOMAL NAYAK</v>
      </c>
      <c r="F21" s="39" t="str">
        <f t="shared" si="3"/>
        <v>PRAHLAD NAYAK</v>
      </c>
      <c r="G21" s="51">
        <f t="shared" si="4"/>
        <v>616</v>
      </c>
      <c r="H21" s="40">
        <f t="shared" si="5"/>
        <v>11225545</v>
      </c>
      <c r="I21" s="121">
        <v>300</v>
      </c>
      <c r="J21" s="122">
        <v>292</v>
      </c>
      <c r="K21" s="104">
        <f t="shared" si="13"/>
        <v>97.333333333333343</v>
      </c>
      <c r="L21" s="80">
        <v>9</v>
      </c>
      <c r="M21" s="73">
        <v>9</v>
      </c>
      <c r="N21" s="73"/>
      <c r="O21" s="73"/>
      <c r="P21" s="73"/>
      <c r="Q21" s="73"/>
      <c r="R21" s="73"/>
      <c r="S21" s="73"/>
      <c r="T21" s="81"/>
      <c r="U21" s="88">
        <v>9</v>
      </c>
      <c r="V21" s="74">
        <v>9</v>
      </c>
      <c r="W21" s="74"/>
      <c r="X21" s="74"/>
      <c r="Y21" s="74"/>
      <c r="Z21" s="74"/>
      <c r="AA21" s="74"/>
      <c r="AB21" s="74">
        <v>9</v>
      </c>
      <c r="AC21" s="89"/>
      <c r="AD21" s="80">
        <v>9</v>
      </c>
      <c r="AE21" s="73"/>
      <c r="AF21" s="73"/>
      <c r="AG21" s="73">
        <v>9</v>
      </c>
      <c r="AH21" s="73">
        <v>9</v>
      </c>
      <c r="AI21" s="73"/>
      <c r="AJ21" s="73"/>
      <c r="AK21" s="73"/>
      <c r="AL21" s="81"/>
      <c r="AM21" s="80">
        <v>9</v>
      </c>
      <c r="AN21" s="73">
        <v>6</v>
      </c>
      <c r="AO21" s="73"/>
      <c r="AP21" s="73"/>
      <c r="AQ21" s="73"/>
      <c r="AR21" s="73"/>
      <c r="AS21" s="73"/>
      <c r="AT21" s="73"/>
      <c r="AU21" s="81">
        <v>4</v>
      </c>
      <c r="AV21" s="80">
        <v>9</v>
      </c>
      <c r="AW21" s="73">
        <v>7</v>
      </c>
      <c r="AX21" s="73"/>
      <c r="AY21" s="73"/>
      <c r="AZ21" s="73"/>
      <c r="BA21" s="73"/>
      <c r="BB21" s="73"/>
      <c r="BC21" s="73"/>
      <c r="BD21" s="81">
        <v>4</v>
      </c>
      <c r="BE21" s="80">
        <v>14</v>
      </c>
      <c r="BF21" s="73">
        <v>14</v>
      </c>
      <c r="BG21" s="73"/>
      <c r="BH21" s="73"/>
      <c r="BI21" s="73"/>
      <c r="BJ21" s="73"/>
      <c r="BK21" s="73"/>
      <c r="BL21" s="73">
        <v>12</v>
      </c>
      <c r="BM21" s="81">
        <v>5</v>
      </c>
      <c r="BN21" s="1"/>
      <c r="BO21" s="1"/>
      <c r="BP21" s="123" t="s">
        <v>1708</v>
      </c>
      <c r="BQ21" s="1"/>
      <c r="BR21" s="1"/>
      <c r="CC21" s="108">
        <f t="shared" si="14"/>
        <v>616</v>
      </c>
      <c r="CD21" s="110">
        <f t="shared" si="6"/>
        <v>8</v>
      </c>
      <c r="CE21" s="108">
        <f t="shared" si="7"/>
        <v>10</v>
      </c>
      <c r="CF21" s="108">
        <f t="shared" si="8"/>
        <v>10</v>
      </c>
      <c r="CG21" s="108">
        <f t="shared" si="9"/>
        <v>8</v>
      </c>
      <c r="CH21" s="108">
        <f t="shared" si="10"/>
        <v>8</v>
      </c>
      <c r="CI21" s="108">
        <f t="shared" si="11"/>
        <v>12</v>
      </c>
    </row>
    <row r="22" spans="1:87" ht="21.95" customHeight="1">
      <c r="A22" s="4">
        <v>17</v>
      </c>
      <c r="B22" s="30" t="str">
        <f t="shared" si="0"/>
        <v>A</v>
      </c>
      <c r="C22" s="37">
        <f t="shared" si="12"/>
        <v>710</v>
      </c>
      <c r="D22" s="38">
        <f t="shared" si="1"/>
        <v>40305</v>
      </c>
      <c r="E22" s="39" t="str">
        <f t="shared" si="2"/>
        <v>MANISHA MEGHWAL</v>
      </c>
      <c r="F22" s="39" t="str">
        <f t="shared" si="3"/>
        <v>SHANKAR LAL</v>
      </c>
      <c r="G22" s="51">
        <f t="shared" si="4"/>
        <v>617</v>
      </c>
      <c r="H22" s="40" t="str">
        <f t="shared" si="5"/>
        <v/>
      </c>
      <c r="I22" s="121">
        <v>300</v>
      </c>
      <c r="J22" s="122">
        <v>280</v>
      </c>
      <c r="K22" s="104">
        <f t="shared" si="13"/>
        <v>93.333333333333329</v>
      </c>
      <c r="L22" s="80">
        <v>9</v>
      </c>
      <c r="M22" s="73">
        <v>9</v>
      </c>
      <c r="N22" s="73"/>
      <c r="O22" s="73"/>
      <c r="P22" s="73"/>
      <c r="Q22" s="73"/>
      <c r="R22" s="73"/>
      <c r="S22" s="73"/>
      <c r="T22" s="81"/>
      <c r="U22" s="88">
        <v>9</v>
      </c>
      <c r="V22" s="74">
        <v>9</v>
      </c>
      <c r="W22" s="74"/>
      <c r="X22" s="74"/>
      <c r="Y22" s="74"/>
      <c r="Z22" s="74"/>
      <c r="AA22" s="74"/>
      <c r="AB22" s="74">
        <v>9</v>
      </c>
      <c r="AC22" s="89"/>
      <c r="AD22" s="80">
        <v>9</v>
      </c>
      <c r="AE22" s="73"/>
      <c r="AF22" s="73"/>
      <c r="AG22" s="73">
        <v>9</v>
      </c>
      <c r="AH22" s="73">
        <v>9</v>
      </c>
      <c r="AI22" s="73"/>
      <c r="AJ22" s="73"/>
      <c r="AK22" s="73"/>
      <c r="AL22" s="81"/>
      <c r="AM22" s="80">
        <v>9</v>
      </c>
      <c r="AN22" s="73">
        <v>6</v>
      </c>
      <c r="AO22" s="73"/>
      <c r="AP22" s="73"/>
      <c r="AQ22" s="73"/>
      <c r="AR22" s="73"/>
      <c r="AS22" s="73"/>
      <c r="AT22" s="73"/>
      <c r="AU22" s="81">
        <v>4</v>
      </c>
      <c r="AV22" s="80">
        <v>9</v>
      </c>
      <c r="AW22" s="73">
        <v>7</v>
      </c>
      <c r="AX22" s="73"/>
      <c r="AY22" s="73"/>
      <c r="AZ22" s="73"/>
      <c r="BA22" s="73"/>
      <c r="BB22" s="73"/>
      <c r="BC22" s="73"/>
      <c r="BD22" s="81">
        <v>4</v>
      </c>
      <c r="BE22" s="80">
        <v>15</v>
      </c>
      <c r="BF22" s="73">
        <v>15</v>
      </c>
      <c r="BG22" s="73"/>
      <c r="BH22" s="73"/>
      <c r="BI22" s="73"/>
      <c r="BJ22" s="73"/>
      <c r="BK22" s="73"/>
      <c r="BL22" s="73">
        <v>10</v>
      </c>
      <c r="BM22" s="81">
        <v>5</v>
      </c>
      <c r="BN22" s="1"/>
      <c r="BO22" s="1"/>
      <c r="BP22" s="124" t="s">
        <v>1709</v>
      </c>
      <c r="BQ22" s="1"/>
      <c r="BR22" s="1"/>
      <c r="CC22" s="108">
        <f t="shared" si="14"/>
        <v>617</v>
      </c>
      <c r="CD22" s="110">
        <f t="shared" si="6"/>
        <v>8</v>
      </c>
      <c r="CE22" s="108">
        <f t="shared" si="7"/>
        <v>10</v>
      </c>
      <c r="CF22" s="108">
        <f t="shared" si="8"/>
        <v>10</v>
      </c>
      <c r="CG22" s="108">
        <f t="shared" si="9"/>
        <v>8</v>
      </c>
      <c r="CH22" s="108">
        <f t="shared" si="10"/>
        <v>8</v>
      </c>
      <c r="CI22" s="108">
        <f t="shared" si="11"/>
        <v>12</v>
      </c>
    </row>
    <row r="23" spans="1:87" ht="21.95" customHeight="1">
      <c r="A23" s="4">
        <v>18</v>
      </c>
      <c r="B23" s="30" t="str">
        <f t="shared" si="0"/>
        <v>A</v>
      </c>
      <c r="C23" s="37">
        <f t="shared" si="12"/>
        <v>542</v>
      </c>
      <c r="D23" s="38">
        <f t="shared" si="1"/>
        <v>40001</v>
      </c>
      <c r="E23" s="39" t="str">
        <f t="shared" si="2"/>
        <v>NAFEESA</v>
      </c>
      <c r="F23" s="39" t="str">
        <f t="shared" si="3"/>
        <v>KAMRUDIN</v>
      </c>
      <c r="G23" s="51">
        <f t="shared" si="4"/>
        <v>618</v>
      </c>
      <c r="H23" s="40" t="str">
        <f t="shared" si="5"/>
        <v/>
      </c>
      <c r="I23" s="121">
        <v>300</v>
      </c>
      <c r="J23" s="122">
        <v>300</v>
      </c>
      <c r="K23" s="104">
        <f t="shared" si="13"/>
        <v>100</v>
      </c>
      <c r="L23" s="80">
        <v>9</v>
      </c>
      <c r="M23" s="73">
        <v>9</v>
      </c>
      <c r="N23" s="73"/>
      <c r="O23" s="73"/>
      <c r="P23" s="73"/>
      <c r="Q23" s="73"/>
      <c r="R23" s="73"/>
      <c r="S23" s="73"/>
      <c r="T23" s="81"/>
      <c r="U23" s="88">
        <v>9</v>
      </c>
      <c r="V23" s="74">
        <v>9</v>
      </c>
      <c r="W23" s="74"/>
      <c r="X23" s="74"/>
      <c r="Y23" s="74"/>
      <c r="Z23" s="74"/>
      <c r="AA23" s="74"/>
      <c r="AB23" s="74">
        <v>9</v>
      </c>
      <c r="AC23" s="89"/>
      <c r="AD23" s="80">
        <v>9</v>
      </c>
      <c r="AE23" s="73"/>
      <c r="AF23" s="73"/>
      <c r="AG23" s="73">
        <v>9</v>
      </c>
      <c r="AH23" s="73">
        <v>9</v>
      </c>
      <c r="AI23" s="73"/>
      <c r="AJ23" s="73"/>
      <c r="AK23" s="73"/>
      <c r="AL23" s="81"/>
      <c r="AM23" s="80">
        <v>9</v>
      </c>
      <c r="AN23" s="73">
        <v>6</v>
      </c>
      <c r="AO23" s="73"/>
      <c r="AP23" s="73"/>
      <c r="AQ23" s="73"/>
      <c r="AR23" s="73"/>
      <c r="AS23" s="73"/>
      <c r="AT23" s="73"/>
      <c r="AU23" s="81">
        <v>4</v>
      </c>
      <c r="AV23" s="80">
        <v>9</v>
      </c>
      <c r="AW23" s="73">
        <v>7</v>
      </c>
      <c r="AX23" s="73"/>
      <c r="AY23" s="73"/>
      <c r="AZ23" s="73"/>
      <c r="BA23" s="73"/>
      <c r="BB23" s="73"/>
      <c r="BC23" s="73"/>
      <c r="BD23" s="81">
        <v>4</v>
      </c>
      <c r="BE23" s="80">
        <v>16</v>
      </c>
      <c r="BF23" s="73">
        <v>14</v>
      </c>
      <c r="BG23" s="73"/>
      <c r="BH23" s="73"/>
      <c r="BI23" s="73"/>
      <c r="BJ23" s="73"/>
      <c r="BK23" s="73"/>
      <c r="BL23" s="73">
        <v>12</v>
      </c>
      <c r="BM23" s="81">
        <v>5</v>
      </c>
      <c r="BN23" s="1"/>
      <c r="BO23" s="1"/>
      <c r="BP23" s="124" t="s">
        <v>1710</v>
      </c>
      <c r="BQ23" s="1"/>
      <c r="BR23" s="1"/>
      <c r="CC23" s="108">
        <f t="shared" si="14"/>
        <v>618</v>
      </c>
      <c r="CD23" s="110">
        <f t="shared" si="6"/>
        <v>8</v>
      </c>
      <c r="CE23" s="108">
        <f t="shared" si="7"/>
        <v>10</v>
      </c>
      <c r="CF23" s="108">
        <f t="shared" si="8"/>
        <v>10</v>
      </c>
      <c r="CG23" s="108">
        <f t="shared" si="9"/>
        <v>8</v>
      </c>
      <c r="CH23" s="108">
        <f t="shared" si="10"/>
        <v>8</v>
      </c>
      <c r="CI23" s="108">
        <f t="shared" si="11"/>
        <v>13</v>
      </c>
    </row>
    <row r="24" spans="1:87" ht="21.95" customHeight="1">
      <c r="A24" s="4">
        <v>19</v>
      </c>
      <c r="B24" s="30" t="str">
        <f t="shared" si="0"/>
        <v>B</v>
      </c>
      <c r="C24" s="37">
        <f t="shared" si="12"/>
        <v>418</v>
      </c>
      <c r="D24" s="38">
        <f t="shared" si="1"/>
        <v>40302</v>
      </c>
      <c r="E24" s="39" t="str">
        <f t="shared" si="2"/>
        <v>POOJA</v>
      </c>
      <c r="F24" s="39" t="str">
        <f t="shared" si="3"/>
        <v>AKBAR</v>
      </c>
      <c r="G24" s="51">
        <f t="shared" si="4"/>
        <v>619</v>
      </c>
      <c r="H24" s="40" t="str">
        <f t="shared" si="5"/>
        <v/>
      </c>
      <c r="I24" s="121"/>
      <c r="J24" s="122"/>
      <c r="K24" s="104" t="str">
        <f t="shared" si="13"/>
        <v/>
      </c>
      <c r="L24" s="80">
        <v>9</v>
      </c>
      <c r="M24" s="73">
        <v>9</v>
      </c>
      <c r="N24" s="73"/>
      <c r="O24" s="73"/>
      <c r="P24" s="73"/>
      <c r="Q24" s="73"/>
      <c r="R24" s="73"/>
      <c r="S24" s="73"/>
      <c r="T24" s="81"/>
      <c r="U24" s="88">
        <v>9</v>
      </c>
      <c r="V24" s="74">
        <v>9</v>
      </c>
      <c r="W24" s="74"/>
      <c r="X24" s="74"/>
      <c r="Y24" s="74"/>
      <c r="Z24" s="74"/>
      <c r="AA24" s="74"/>
      <c r="AB24" s="74">
        <v>9</v>
      </c>
      <c r="AC24" s="89"/>
      <c r="AD24" s="80">
        <v>9</v>
      </c>
      <c r="AE24" s="73"/>
      <c r="AF24" s="73"/>
      <c r="AG24" s="73">
        <v>9</v>
      </c>
      <c r="AH24" s="73">
        <v>9</v>
      </c>
      <c r="AI24" s="73"/>
      <c r="AJ24" s="73"/>
      <c r="AK24" s="73"/>
      <c r="AL24" s="81"/>
      <c r="AM24" s="80">
        <v>9</v>
      </c>
      <c r="AN24" s="73">
        <v>6</v>
      </c>
      <c r="AO24" s="73"/>
      <c r="AP24" s="73"/>
      <c r="AQ24" s="73"/>
      <c r="AR24" s="73"/>
      <c r="AS24" s="73"/>
      <c r="AT24" s="73"/>
      <c r="AU24" s="81">
        <v>4</v>
      </c>
      <c r="AV24" s="80">
        <v>9</v>
      </c>
      <c r="AW24" s="73">
        <v>7</v>
      </c>
      <c r="AX24" s="73"/>
      <c r="AY24" s="73"/>
      <c r="AZ24" s="73"/>
      <c r="BA24" s="73"/>
      <c r="BB24" s="73"/>
      <c r="BC24" s="73"/>
      <c r="BD24" s="81">
        <v>4</v>
      </c>
      <c r="BE24" s="80">
        <v>17</v>
      </c>
      <c r="BF24" s="73">
        <v>16</v>
      </c>
      <c r="BG24" s="73"/>
      <c r="BH24" s="73"/>
      <c r="BI24" s="73"/>
      <c r="BJ24" s="73"/>
      <c r="BK24" s="73"/>
      <c r="BL24" s="73">
        <v>11</v>
      </c>
      <c r="BM24" s="81">
        <v>5</v>
      </c>
      <c r="BN24" s="1"/>
      <c r="BO24" s="1"/>
      <c r="BP24" s="124" t="s">
        <v>1711</v>
      </c>
      <c r="BQ24" s="1"/>
      <c r="BR24" s="1"/>
      <c r="CC24" s="108">
        <f t="shared" si="14"/>
        <v>619</v>
      </c>
      <c r="CD24" s="110" t="str">
        <f t="shared" si="6"/>
        <v/>
      </c>
      <c r="CE24" s="108" t="str">
        <f t="shared" si="7"/>
        <v/>
      </c>
      <c r="CF24" s="108" t="str">
        <f t="shared" si="8"/>
        <v/>
      </c>
      <c r="CG24" s="108" t="str">
        <f t="shared" si="9"/>
        <v/>
      </c>
      <c r="CH24" s="108" t="str">
        <f t="shared" si="10"/>
        <v/>
      </c>
      <c r="CI24" s="108" t="str">
        <f t="shared" si="11"/>
        <v/>
      </c>
    </row>
    <row r="25" spans="1:87" ht="21.95" customHeight="1">
      <c r="A25" s="4">
        <v>20</v>
      </c>
      <c r="B25" s="30" t="str">
        <f t="shared" si="0"/>
        <v>B</v>
      </c>
      <c r="C25" s="37">
        <f t="shared" si="12"/>
        <v>954</v>
      </c>
      <c r="D25" s="38">
        <f t="shared" si="1"/>
        <v>40319</v>
      </c>
      <c r="E25" s="39" t="str">
        <f t="shared" si="2"/>
        <v>POORVA</v>
      </c>
      <c r="F25" s="39" t="str">
        <f t="shared" si="3"/>
        <v>NATHU SINGH</v>
      </c>
      <c r="G25" s="51">
        <f t="shared" si="4"/>
        <v>620</v>
      </c>
      <c r="H25" s="40" t="str">
        <f t="shared" si="5"/>
        <v/>
      </c>
      <c r="I25" s="121"/>
      <c r="J25" s="122"/>
      <c r="K25" s="104" t="str">
        <f t="shared" si="13"/>
        <v/>
      </c>
      <c r="L25" s="80">
        <v>9</v>
      </c>
      <c r="M25" s="73">
        <v>9</v>
      </c>
      <c r="N25" s="73"/>
      <c r="O25" s="73"/>
      <c r="P25" s="73"/>
      <c r="Q25" s="73"/>
      <c r="R25" s="73"/>
      <c r="S25" s="73"/>
      <c r="T25" s="81"/>
      <c r="U25" s="88">
        <v>9</v>
      </c>
      <c r="V25" s="74">
        <v>9</v>
      </c>
      <c r="W25" s="74"/>
      <c r="X25" s="74"/>
      <c r="Y25" s="74"/>
      <c r="Z25" s="74"/>
      <c r="AA25" s="74"/>
      <c r="AB25" s="74">
        <v>9</v>
      </c>
      <c r="AC25" s="89"/>
      <c r="AD25" s="80">
        <v>9</v>
      </c>
      <c r="AE25" s="73"/>
      <c r="AF25" s="73"/>
      <c r="AG25" s="73">
        <v>9</v>
      </c>
      <c r="AH25" s="73">
        <v>9</v>
      </c>
      <c r="AI25" s="73"/>
      <c r="AJ25" s="73"/>
      <c r="AK25" s="73"/>
      <c r="AL25" s="81"/>
      <c r="AM25" s="80">
        <v>9</v>
      </c>
      <c r="AN25" s="73">
        <v>6</v>
      </c>
      <c r="AO25" s="73"/>
      <c r="AP25" s="73"/>
      <c r="AQ25" s="73"/>
      <c r="AR25" s="73"/>
      <c r="AS25" s="73"/>
      <c r="AT25" s="73"/>
      <c r="AU25" s="81">
        <v>4</v>
      </c>
      <c r="AV25" s="80">
        <v>9</v>
      </c>
      <c r="AW25" s="73">
        <v>7</v>
      </c>
      <c r="AX25" s="73"/>
      <c r="AY25" s="73"/>
      <c r="AZ25" s="73"/>
      <c r="BA25" s="73"/>
      <c r="BB25" s="73"/>
      <c r="BC25" s="73"/>
      <c r="BD25" s="81">
        <v>4</v>
      </c>
      <c r="BE25" s="80">
        <v>18</v>
      </c>
      <c r="BF25" s="73">
        <v>15</v>
      </c>
      <c r="BG25" s="73"/>
      <c r="BH25" s="73"/>
      <c r="BI25" s="73"/>
      <c r="BJ25" s="73"/>
      <c r="BK25" s="73"/>
      <c r="BL25" s="73">
        <v>11</v>
      </c>
      <c r="BM25" s="81">
        <v>5</v>
      </c>
      <c r="BN25" s="1"/>
      <c r="BO25" s="1"/>
      <c r="BP25" s="124"/>
      <c r="BQ25" s="1"/>
      <c r="BR25" s="1"/>
      <c r="CC25" s="108">
        <f t="shared" si="14"/>
        <v>620</v>
      </c>
      <c r="CD25" s="110" t="str">
        <f t="shared" si="6"/>
        <v/>
      </c>
      <c r="CE25" s="108" t="str">
        <f t="shared" si="7"/>
        <v/>
      </c>
      <c r="CF25" s="108" t="str">
        <f t="shared" si="8"/>
        <v/>
      </c>
      <c r="CG25" s="108" t="str">
        <f t="shared" si="9"/>
        <v/>
      </c>
      <c r="CH25" s="108" t="str">
        <f t="shared" si="10"/>
        <v/>
      </c>
      <c r="CI25" s="108" t="str">
        <f t="shared" si="11"/>
        <v/>
      </c>
    </row>
    <row r="26" spans="1:87" ht="21.95" customHeight="1">
      <c r="A26" s="4">
        <v>21</v>
      </c>
      <c r="B26" s="30" t="str">
        <f t="shared" si="0"/>
        <v>B</v>
      </c>
      <c r="C26" s="37">
        <f t="shared" si="12"/>
        <v>409</v>
      </c>
      <c r="D26" s="38">
        <f t="shared" si="1"/>
        <v>40094</v>
      </c>
      <c r="E26" s="39" t="str">
        <f t="shared" si="2"/>
        <v>PRAKASH NAYAK</v>
      </c>
      <c r="F26" s="39" t="str">
        <f t="shared" si="3"/>
        <v>JAGDISH NAYAK</v>
      </c>
      <c r="G26" s="51">
        <f t="shared" si="4"/>
        <v>621</v>
      </c>
      <c r="H26" s="40" t="str">
        <f t="shared" si="5"/>
        <v/>
      </c>
      <c r="I26" s="121"/>
      <c r="J26" s="122"/>
      <c r="K26" s="104" t="str">
        <f t="shared" si="13"/>
        <v/>
      </c>
      <c r="L26" s="80">
        <v>9</v>
      </c>
      <c r="M26" s="73">
        <v>9</v>
      </c>
      <c r="N26" s="73"/>
      <c r="O26" s="73"/>
      <c r="P26" s="73"/>
      <c r="Q26" s="73"/>
      <c r="R26" s="73"/>
      <c r="S26" s="73"/>
      <c r="T26" s="81"/>
      <c r="U26" s="88">
        <v>9</v>
      </c>
      <c r="V26" s="74">
        <v>9</v>
      </c>
      <c r="W26" s="74"/>
      <c r="X26" s="74"/>
      <c r="Y26" s="74"/>
      <c r="Z26" s="74"/>
      <c r="AA26" s="74"/>
      <c r="AB26" s="74">
        <v>9</v>
      </c>
      <c r="AC26" s="89"/>
      <c r="AD26" s="80">
        <v>9</v>
      </c>
      <c r="AE26" s="73"/>
      <c r="AF26" s="73"/>
      <c r="AG26" s="73">
        <v>9</v>
      </c>
      <c r="AH26" s="73">
        <v>9</v>
      </c>
      <c r="AI26" s="73"/>
      <c r="AJ26" s="73"/>
      <c r="AK26" s="73"/>
      <c r="AL26" s="81"/>
      <c r="AM26" s="80">
        <v>9</v>
      </c>
      <c r="AN26" s="73">
        <v>6</v>
      </c>
      <c r="AO26" s="73"/>
      <c r="AP26" s="73"/>
      <c r="AQ26" s="73"/>
      <c r="AR26" s="73"/>
      <c r="AS26" s="73"/>
      <c r="AT26" s="73"/>
      <c r="AU26" s="81">
        <v>4</v>
      </c>
      <c r="AV26" s="80">
        <v>9</v>
      </c>
      <c r="AW26" s="73">
        <v>7</v>
      </c>
      <c r="AX26" s="73"/>
      <c r="AY26" s="73"/>
      <c r="AZ26" s="73"/>
      <c r="BA26" s="73"/>
      <c r="BB26" s="73"/>
      <c r="BC26" s="73"/>
      <c r="BD26" s="81">
        <v>4</v>
      </c>
      <c r="BE26" s="80">
        <v>15</v>
      </c>
      <c r="BF26" s="73">
        <v>14</v>
      </c>
      <c r="BG26" s="73"/>
      <c r="BH26" s="73"/>
      <c r="BI26" s="73"/>
      <c r="BJ26" s="73"/>
      <c r="BK26" s="73"/>
      <c r="BL26" s="73">
        <v>8</v>
      </c>
      <c r="BM26" s="81">
        <v>5</v>
      </c>
      <c r="BN26" s="1"/>
      <c r="BO26" s="1"/>
      <c r="BP26" s="124"/>
      <c r="BQ26" s="1"/>
      <c r="BR26" s="1"/>
      <c r="CC26" s="108">
        <f t="shared" si="14"/>
        <v>621</v>
      </c>
      <c r="CD26" s="110" t="str">
        <f t="shared" si="6"/>
        <v/>
      </c>
      <c r="CE26" s="108" t="str">
        <f t="shared" si="7"/>
        <v/>
      </c>
      <c r="CF26" s="108" t="str">
        <f t="shared" si="8"/>
        <v/>
      </c>
      <c r="CG26" s="108" t="str">
        <f t="shared" si="9"/>
        <v/>
      </c>
      <c r="CH26" s="108" t="str">
        <f t="shared" si="10"/>
        <v/>
      </c>
      <c r="CI26" s="108" t="str">
        <f t="shared" si="11"/>
        <v/>
      </c>
    </row>
    <row r="27" spans="1:87" ht="21.95" customHeight="1">
      <c r="A27" s="4">
        <v>22</v>
      </c>
      <c r="B27" s="30" t="str">
        <f t="shared" si="0"/>
        <v>B</v>
      </c>
      <c r="C27" s="37">
        <f t="shared" si="12"/>
        <v>953</v>
      </c>
      <c r="D27" s="38">
        <f t="shared" si="1"/>
        <v>39969</v>
      </c>
      <c r="E27" s="39" t="str">
        <f t="shared" si="2"/>
        <v>RAHUL BAGRI</v>
      </c>
      <c r="F27" s="39" t="str">
        <f>IFERROR(VLOOKUP(A27,Name1,8,0),"")</f>
        <v>DURGESH CHAND BAGRI</v>
      </c>
      <c r="G27" s="51">
        <f t="shared" si="4"/>
        <v>622</v>
      </c>
      <c r="H27" s="40" t="str">
        <f t="shared" si="5"/>
        <v/>
      </c>
      <c r="I27" s="121"/>
      <c r="J27" s="122"/>
      <c r="K27" s="104" t="str">
        <f t="shared" si="13"/>
        <v/>
      </c>
      <c r="L27" s="80">
        <v>9</v>
      </c>
      <c r="M27" s="73">
        <v>9</v>
      </c>
      <c r="N27" s="73"/>
      <c r="O27" s="73"/>
      <c r="P27" s="73"/>
      <c r="Q27" s="73"/>
      <c r="R27" s="73"/>
      <c r="S27" s="73"/>
      <c r="T27" s="81"/>
      <c r="U27" s="88">
        <v>9</v>
      </c>
      <c r="V27" s="74">
        <v>9</v>
      </c>
      <c r="W27" s="74"/>
      <c r="X27" s="74"/>
      <c r="Y27" s="74"/>
      <c r="Z27" s="74"/>
      <c r="AA27" s="74"/>
      <c r="AB27" s="74">
        <v>9</v>
      </c>
      <c r="AC27" s="89"/>
      <c r="AD27" s="80">
        <v>9</v>
      </c>
      <c r="AE27" s="73"/>
      <c r="AF27" s="73"/>
      <c r="AG27" s="73">
        <v>9</v>
      </c>
      <c r="AH27" s="73">
        <v>9</v>
      </c>
      <c r="AI27" s="73"/>
      <c r="AJ27" s="73"/>
      <c r="AK27" s="73"/>
      <c r="AL27" s="81"/>
      <c r="AM27" s="80">
        <v>9</v>
      </c>
      <c r="AN27" s="73">
        <v>6</v>
      </c>
      <c r="AO27" s="73"/>
      <c r="AP27" s="73"/>
      <c r="AQ27" s="73"/>
      <c r="AR27" s="73"/>
      <c r="AS27" s="73"/>
      <c r="AT27" s="73"/>
      <c r="AU27" s="81">
        <v>4</v>
      </c>
      <c r="AV27" s="80">
        <v>9</v>
      </c>
      <c r="AW27" s="73">
        <v>7</v>
      </c>
      <c r="AX27" s="73"/>
      <c r="AY27" s="73"/>
      <c r="AZ27" s="73"/>
      <c r="BA27" s="73"/>
      <c r="BB27" s="73"/>
      <c r="BC27" s="73"/>
      <c r="BD27" s="81">
        <v>4</v>
      </c>
      <c r="BE27" s="80">
        <v>16</v>
      </c>
      <c r="BF27" s="73">
        <v>12</v>
      </c>
      <c r="BG27" s="73"/>
      <c r="BH27" s="73"/>
      <c r="BI27" s="73"/>
      <c r="BJ27" s="73"/>
      <c r="BK27" s="73"/>
      <c r="BL27" s="73">
        <v>9</v>
      </c>
      <c r="BM27" s="81">
        <v>5</v>
      </c>
      <c r="BN27" s="1"/>
      <c r="BO27" s="1"/>
      <c r="BP27" s="1"/>
      <c r="BQ27" s="1"/>
      <c r="BR27" s="1"/>
      <c r="CC27" s="108">
        <f t="shared" si="14"/>
        <v>622</v>
      </c>
      <c r="CD27" s="110" t="str">
        <f t="shared" si="6"/>
        <v/>
      </c>
      <c r="CE27" s="108" t="str">
        <f t="shared" si="7"/>
        <v/>
      </c>
      <c r="CF27" s="108" t="str">
        <f t="shared" si="8"/>
        <v/>
      </c>
      <c r="CG27" s="108" t="str">
        <f t="shared" si="9"/>
        <v/>
      </c>
      <c r="CH27" s="108" t="str">
        <f t="shared" si="10"/>
        <v/>
      </c>
      <c r="CI27" s="108" t="str">
        <f t="shared" si="11"/>
        <v/>
      </c>
    </row>
    <row r="28" spans="1:87" ht="21.95" customHeight="1">
      <c r="A28" s="4">
        <v>23</v>
      </c>
      <c r="B28" s="30" t="str">
        <f t="shared" si="0"/>
        <v>B</v>
      </c>
      <c r="C28" s="37">
        <f t="shared" si="12"/>
        <v>537</v>
      </c>
      <c r="D28" s="38">
        <f t="shared" si="1"/>
        <v>40405</v>
      </c>
      <c r="E28" s="39" t="str">
        <f t="shared" si="2"/>
        <v>RAJIYA BANO</v>
      </c>
      <c r="F28" s="39" t="str">
        <f t="shared" si="3"/>
        <v>ASHRAF SHAH</v>
      </c>
      <c r="G28" s="51">
        <f t="shared" si="4"/>
        <v>623</v>
      </c>
      <c r="H28" s="40" t="str">
        <f t="shared" si="5"/>
        <v/>
      </c>
      <c r="I28" s="121"/>
      <c r="J28" s="122"/>
      <c r="K28" s="104" t="str">
        <f t="shared" si="13"/>
        <v/>
      </c>
      <c r="L28" s="80">
        <v>9</v>
      </c>
      <c r="M28" s="73">
        <v>9</v>
      </c>
      <c r="N28" s="73"/>
      <c r="O28" s="73"/>
      <c r="P28" s="73"/>
      <c r="Q28" s="73"/>
      <c r="R28" s="73"/>
      <c r="S28" s="73"/>
      <c r="T28" s="81"/>
      <c r="U28" s="88">
        <v>9</v>
      </c>
      <c r="V28" s="74">
        <v>9</v>
      </c>
      <c r="W28" s="74"/>
      <c r="X28" s="74"/>
      <c r="Y28" s="74"/>
      <c r="Z28" s="74"/>
      <c r="AA28" s="74"/>
      <c r="AB28" s="74">
        <v>9</v>
      </c>
      <c r="AC28" s="89"/>
      <c r="AD28" s="80">
        <v>9</v>
      </c>
      <c r="AE28" s="73"/>
      <c r="AF28" s="73"/>
      <c r="AG28" s="73">
        <v>9</v>
      </c>
      <c r="AH28" s="73">
        <v>9</v>
      </c>
      <c r="AI28" s="73"/>
      <c r="AJ28" s="73"/>
      <c r="AK28" s="73"/>
      <c r="AL28" s="81"/>
      <c r="AM28" s="80">
        <v>9</v>
      </c>
      <c r="AN28" s="73">
        <v>6</v>
      </c>
      <c r="AO28" s="73"/>
      <c r="AP28" s="73"/>
      <c r="AQ28" s="73"/>
      <c r="AR28" s="73"/>
      <c r="AS28" s="73"/>
      <c r="AT28" s="73"/>
      <c r="AU28" s="81">
        <v>4</v>
      </c>
      <c r="AV28" s="80">
        <v>9</v>
      </c>
      <c r="AW28" s="73">
        <v>7</v>
      </c>
      <c r="AX28" s="73"/>
      <c r="AY28" s="73"/>
      <c r="AZ28" s="73"/>
      <c r="BA28" s="73"/>
      <c r="BB28" s="73"/>
      <c r="BC28" s="73"/>
      <c r="BD28" s="81">
        <v>4</v>
      </c>
      <c r="BE28" s="80">
        <v>14</v>
      </c>
      <c r="BF28" s="73">
        <v>19</v>
      </c>
      <c r="BG28" s="73"/>
      <c r="BH28" s="73"/>
      <c r="BI28" s="73"/>
      <c r="BJ28" s="73"/>
      <c r="BK28" s="73"/>
      <c r="BL28" s="73">
        <v>7</v>
      </c>
      <c r="BM28" s="93">
        <v>5</v>
      </c>
      <c r="BN28" s="1"/>
      <c r="BO28" s="1"/>
      <c r="BP28" s="1"/>
      <c r="BQ28" s="1"/>
      <c r="BR28" s="1"/>
      <c r="CC28" s="108">
        <f t="shared" si="14"/>
        <v>623</v>
      </c>
      <c r="CD28" s="110" t="str">
        <f t="shared" si="6"/>
        <v/>
      </c>
      <c r="CE28" s="108" t="str">
        <f t="shared" si="7"/>
        <v/>
      </c>
      <c r="CF28" s="108" t="str">
        <f t="shared" si="8"/>
        <v/>
      </c>
      <c r="CG28" s="108" t="str">
        <f t="shared" si="9"/>
        <v/>
      </c>
      <c r="CH28" s="108" t="str">
        <f t="shared" si="10"/>
        <v/>
      </c>
      <c r="CI28" s="108" t="str">
        <f t="shared" si="11"/>
        <v/>
      </c>
    </row>
    <row r="29" spans="1:87" ht="21.95" customHeight="1">
      <c r="A29" s="4">
        <v>24</v>
      </c>
      <c r="B29" s="30" t="str">
        <f t="shared" si="0"/>
        <v>B</v>
      </c>
      <c r="C29" s="37">
        <f t="shared" si="12"/>
        <v>417</v>
      </c>
      <c r="D29" s="38">
        <f t="shared" si="1"/>
        <v>39951</v>
      </c>
      <c r="E29" s="39" t="str">
        <f t="shared" si="2"/>
        <v>RAYAT</v>
      </c>
      <c r="F29" s="39" t="str">
        <f t="shared" si="3"/>
        <v>IBRAHIM</v>
      </c>
      <c r="G29" s="51">
        <f t="shared" si="4"/>
        <v>624</v>
      </c>
      <c r="H29" s="40" t="str">
        <f t="shared" si="5"/>
        <v/>
      </c>
      <c r="I29" s="121"/>
      <c r="J29" s="122"/>
      <c r="K29" s="104" t="str">
        <f t="shared" si="13"/>
        <v/>
      </c>
      <c r="L29" s="80">
        <v>9</v>
      </c>
      <c r="M29" s="73">
        <v>9</v>
      </c>
      <c r="N29" s="73"/>
      <c r="O29" s="73"/>
      <c r="P29" s="73"/>
      <c r="Q29" s="73"/>
      <c r="R29" s="73"/>
      <c r="S29" s="73"/>
      <c r="T29" s="81"/>
      <c r="U29" s="88">
        <v>9</v>
      </c>
      <c r="V29" s="74">
        <v>9</v>
      </c>
      <c r="W29" s="74"/>
      <c r="X29" s="74"/>
      <c r="Y29" s="74"/>
      <c r="Z29" s="74"/>
      <c r="AA29" s="74"/>
      <c r="AB29" s="74">
        <v>9</v>
      </c>
      <c r="AC29" s="89"/>
      <c r="AD29" s="80">
        <v>9</v>
      </c>
      <c r="AE29" s="73"/>
      <c r="AF29" s="73"/>
      <c r="AG29" s="73">
        <v>9</v>
      </c>
      <c r="AH29" s="73">
        <v>9</v>
      </c>
      <c r="AI29" s="73"/>
      <c r="AJ29" s="73"/>
      <c r="AK29" s="73"/>
      <c r="AL29" s="81"/>
      <c r="AM29" s="80">
        <v>9</v>
      </c>
      <c r="AN29" s="73">
        <v>6</v>
      </c>
      <c r="AO29" s="73"/>
      <c r="AP29" s="73"/>
      <c r="AQ29" s="73"/>
      <c r="AR29" s="73"/>
      <c r="AS29" s="73"/>
      <c r="AT29" s="73"/>
      <c r="AU29" s="81">
        <v>4</v>
      </c>
      <c r="AV29" s="80">
        <v>9</v>
      </c>
      <c r="AW29" s="73">
        <v>7</v>
      </c>
      <c r="AX29" s="73"/>
      <c r="AY29" s="73"/>
      <c r="AZ29" s="73"/>
      <c r="BA29" s="73"/>
      <c r="BB29" s="73"/>
      <c r="BC29" s="73"/>
      <c r="BD29" s="81">
        <v>4</v>
      </c>
      <c r="BE29" s="80">
        <v>15</v>
      </c>
      <c r="BF29" s="73">
        <v>18</v>
      </c>
      <c r="BG29" s="73"/>
      <c r="BH29" s="73"/>
      <c r="BI29" s="73"/>
      <c r="BJ29" s="73"/>
      <c r="BK29" s="73"/>
      <c r="BL29" s="73">
        <v>10</v>
      </c>
      <c r="BM29" s="81">
        <v>5</v>
      </c>
      <c r="BN29" s="1"/>
      <c r="BO29" s="1"/>
      <c r="BP29" s="1"/>
      <c r="BQ29" s="1"/>
      <c r="BR29" s="1"/>
      <c r="CC29" s="108">
        <f t="shared" si="14"/>
        <v>624</v>
      </c>
      <c r="CD29" s="110" t="str">
        <f t="shared" si="6"/>
        <v/>
      </c>
      <c r="CE29" s="108" t="str">
        <f t="shared" si="7"/>
        <v/>
      </c>
      <c r="CF29" s="108" t="str">
        <f t="shared" si="8"/>
        <v/>
      </c>
      <c r="CG29" s="108" t="str">
        <f t="shared" si="9"/>
        <v/>
      </c>
      <c r="CH29" s="108" t="str">
        <f t="shared" si="10"/>
        <v/>
      </c>
      <c r="CI29" s="108" t="str">
        <f t="shared" si="11"/>
        <v/>
      </c>
    </row>
    <row r="30" spans="1:87" ht="21.95" customHeight="1">
      <c r="A30" s="4">
        <v>25</v>
      </c>
      <c r="B30" s="30" t="str">
        <f t="shared" si="0"/>
        <v>B</v>
      </c>
      <c r="C30" s="37">
        <f t="shared" si="12"/>
        <v>827</v>
      </c>
      <c r="D30" s="38">
        <f t="shared" si="1"/>
        <v>40510</v>
      </c>
      <c r="E30" s="39" t="str">
        <f t="shared" si="2"/>
        <v>RIDHIMA GURJAR</v>
      </c>
      <c r="F30" s="39" t="str">
        <f t="shared" si="3"/>
        <v>MAHENDRA GURJAR</v>
      </c>
      <c r="G30" s="51">
        <f t="shared" si="4"/>
        <v>625</v>
      </c>
      <c r="H30" s="40" t="str">
        <f t="shared" si="5"/>
        <v/>
      </c>
      <c r="I30" s="121"/>
      <c r="J30" s="122"/>
      <c r="K30" s="104" t="str">
        <f t="shared" si="13"/>
        <v/>
      </c>
      <c r="L30" s="80">
        <v>9</v>
      </c>
      <c r="M30" s="73">
        <v>9</v>
      </c>
      <c r="N30" s="73"/>
      <c r="O30" s="73"/>
      <c r="P30" s="73"/>
      <c r="Q30" s="73"/>
      <c r="R30" s="73"/>
      <c r="S30" s="73"/>
      <c r="T30" s="81"/>
      <c r="U30" s="88">
        <v>9</v>
      </c>
      <c r="V30" s="74">
        <v>9</v>
      </c>
      <c r="W30" s="74"/>
      <c r="X30" s="74"/>
      <c r="Y30" s="74"/>
      <c r="Z30" s="74"/>
      <c r="AA30" s="74"/>
      <c r="AB30" s="74">
        <v>9</v>
      </c>
      <c r="AC30" s="89"/>
      <c r="AD30" s="80">
        <v>9</v>
      </c>
      <c r="AE30" s="73"/>
      <c r="AF30" s="73"/>
      <c r="AG30" s="73">
        <v>9</v>
      </c>
      <c r="AH30" s="73">
        <v>9</v>
      </c>
      <c r="AI30" s="73"/>
      <c r="AJ30" s="73"/>
      <c r="AK30" s="73"/>
      <c r="AL30" s="81"/>
      <c r="AM30" s="80">
        <v>9</v>
      </c>
      <c r="AN30" s="73">
        <v>6</v>
      </c>
      <c r="AO30" s="73"/>
      <c r="AP30" s="73"/>
      <c r="AQ30" s="73"/>
      <c r="AR30" s="73"/>
      <c r="AS30" s="73"/>
      <c r="AT30" s="73"/>
      <c r="AU30" s="81">
        <v>4</v>
      </c>
      <c r="AV30" s="80">
        <v>9</v>
      </c>
      <c r="AW30" s="73">
        <v>7</v>
      </c>
      <c r="AX30" s="73"/>
      <c r="AY30" s="73"/>
      <c r="AZ30" s="73"/>
      <c r="BA30" s="73"/>
      <c r="BB30" s="73"/>
      <c r="BC30" s="73"/>
      <c r="BD30" s="81">
        <v>4</v>
      </c>
      <c r="BE30" s="80">
        <v>18</v>
      </c>
      <c r="BF30" s="73">
        <v>17</v>
      </c>
      <c r="BG30" s="73"/>
      <c r="BH30" s="73"/>
      <c r="BI30" s="73"/>
      <c r="BJ30" s="73"/>
      <c r="BK30" s="73"/>
      <c r="BL30" s="73">
        <v>9</v>
      </c>
      <c r="BM30" s="81">
        <v>5</v>
      </c>
      <c r="BN30" s="1"/>
      <c r="BO30" s="1"/>
      <c r="BP30" s="126" t="s">
        <v>1715</v>
      </c>
      <c r="BQ30" s="1"/>
      <c r="BR30" s="1"/>
      <c r="CC30" s="108">
        <f t="shared" si="14"/>
        <v>625</v>
      </c>
      <c r="CD30" s="110" t="str">
        <f t="shared" si="6"/>
        <v/>
      </c>
      <c r="CE30" s="108" t="str">
        <f t="shared" si="7"/>
        <v/>
      </c>
      <c r="CF30" s="108" t="str">
        <f t="shared" si="8"/>
        <v/>
      </c>
      <c r="CG30" s="108" t="str">
        <f t="shared" si="9"/>
        <v/>
      </c>
      <c r="CH30" s="108" t="str">
        <f t="shared" si="10"/>
        <v/>
      </c>
      <c r="CI30" s="108" t="str">
        <f t="shared" si="11"/>
        <v/>
      </c>
    </row>
    <row r="31" spans="1:87" ht="21.95" customHeight="1">
      <c r="A31" s="4">
        <v>26</v>
      </c>
      <c r="B31" s="30" t="str">
        <f t="shared" si="0"/>
        <v>B</v>
      </c>
      <c r="C31" s="37">
        <f t="shared" si="12"/>
        <v>449</v>
      </c>
      <c r="D31" s="38">
        <f t="shared" si="1"/>
        <v>40216</v>
      </c>
      <c r="E31" s="39" t="str">
        <f t="shared" si="2"/>
        <v>RIYAJ MOHAMMAD</v>
      </c>
      <c r="F31" s="39" t="str">
        <f t="shared" si="3"/>
        <v>ISHAK MOHAMMAD</v>
      </c>
      <c r="G31" s="51">
        <f t="shared" si="4"/>
        <v>626</v>
      </c>
      <c r="H31" s="40" t="str">
        <f t="shared" si="5"/>
        <v/>
      </c>
      <c r="I31" s="121"/>
      <c r="J31" s="122"/>
      <c r="K31" s="104" t="str">
        <f t="shared" si="13"/>
        <v/>
      </c>
      <c r="L31" s="80">
        <v>9</v>
      </c>
      <c r="M31" s="73">
        <v>9</v>
      </c>
      <c r="N31" s="73"/>
      <c r="O31" s="73"/>
      <c r="P31" s="73"/>
      <c r="Q31" s="73"/>
      <c r="R31" s="73"/>
      <c r="S31" s="73"/>
      <c r="T31" s="81"/>
      <c r="U31" s="88">
        <v>9</v>
      </c>
      <c r="V31" s="74">
        <v>9</v>
      </c>
      <c r="W31" s="74"/>
      <c r="X31" s="74"/>
      <c r="Y31" s="74"/>
      <c r="Z31" s="74"/>
      <c r="AA31" s="74"/>
      <c r="AB31" s="74">
        <v>9</v>
      </c>
      <c r="AC31" s="89"/>
      <c r="AD31" s="80">
        <v>9</v>
      </c>
      <c r="AE31" s="73"/>
      <c r="AF31" s="73"/>
      <c r="AG31" s="73">
        <v>9</v>
      </c>
      <c r="AH31" s="73">
        <v>9</v>
      </c>
      <c r="AI31" s="73"/>
      <c r="AJ31" s="73"/>
      <c r="AK31" s="73"/>
      <c r="AL31" s="81"/>
      <c r="AM31" s="80">
        <v>9</v>
      </c>
      <c r="AN31" s="73">
        <v>6</v>
      </c>
      <c r="AO31" s="73"/>
      <c r="AP31" s="73"/>
      <c r="AQ31" s="73"/>
      <c r="AR31" s="73"/>
      <c r="AS31" s="73"/>
      <c r="AT31" s="73"/>
      <c r="AU31" s="81">
        <v>4</v>
      </c>
      <c r="AV31" s="80">
        <v>9</v>
      </c>
      <c r="AW31" s="73">
        <v>7</v>
      </c>
      <c r="AX31" s="73"/>
      <c r="AY31" s="73"/>
      <c r="AZ31" s="73"/>
      <c r="BA31" s="73"/>
      <c r="BB31" s="73"/>
      <c r="BC31" s="73"/>
      <c r="BD31" s="81">
        <v>4</v>
      </c>
      <c r="BE31" s="80">
        <v>17</v>
      </c>
      <c r="BF31" s="73">
        <v>16</v>
      </c>
      <c r="BG31" s="73"/>
      <c r="BH31" s="73"/>
      <c r="BI31" s="73"/>
      <c r="BJ31" s="73"/>
      <c r="BK31" s="73"/>
      <c r="BL31" s="73">
        <v>7</v>
      </c>
      <c r="BM31" s="81">
        <v>5</v>
      </c>
      <c r="BN31" s="1"/>
      <c r="BO31" s="1"/>
      <c r="BP31" s="125" t="s">
        <v>1718</v>
      </c>
      <c r="BQ31" s="1"/>
      <c r="BR31" s="1"/>
      <c r="CC31" s="108">
        <f t="shared" si="14"/>
        <v>626</v>
      </c>
      <c r="CD31" s="110" t="str">
        <f t="shared" si="6"/>
        <v/>
      </c>
      <c r="CE31" s="108" t="str">
        <f t="shared" si="7"/>
        <v/>
      </c>
      <c r="CF31" s="108" t="str">
        <f t="shared" si="8"/>
        <v/>
      </c>
      <c r="CG31" s="108" t="str">
        <f t="shared" si="9"/>
        <v/>
      </c>
      <c r="CH31" s="108" t="str">
        <f t="shared" si="10"/>
        <v/>
      </c>
      <c r="CI31" s="108" t="str">
        <f t="shared" si="11"/>
        <v/>
      </c>
    </row>
    <row r="32" spans="1:87" ht="21.95" customHeight="1">
      <c r="A32" s="4">
        <v>27</v>
      </c>
      <c r="B32" s="30" t="str">
        <f t="shared" si="0"/>
        <v>B</v>
      </c>
      <c r="C32" s="37">
        <f t="shared" si="12"/>
        <v>828</v>
      </c>
      <c r="D32" s="38">
        <f t="shared" si="1"/>
        <v>40215</v>
      </c>
      <c r="E32" s="39" t="str">
        <f t="shared" si="2"/>
        <v>RUCHIKA MEENA</v>
      </c>
      <c r="F32" s="39" t="str">
        <f t="shared" si="3"/>
        <v>MANGI LAL MEENA</v>
      </c>
      <c r="G32" s="51">
        <f t="shared" si="4"/>
        <v>627</v>
      </c>
      <c r="H32" s="40" t="str">
        <f t="shared" si="5"/>
        <v/>
      </c>
      <c r="I32" s="121"/>
      <c r="J32" s="122"/>
      <c r="K32" s="104" t="str">
        <f t="shared" si="13"/>
        <v/>
      </c>
      <c r="L32" s="80">
        <v>9</v>
      </c>
      <c r="M32" s="73">
        <v>9</v>
      </c>
      <c r="N32" s="73"/>
      <c r="O32" s="73"/>
      <c r="P32" s="73"/>
      <c r="Q32" s="73"/>
      <c r="R32" s="73"/>
      <c r="S32" s="73"/>
      <c r="T32" s="81"/>
      <c r="U32" s="88">
        <v>9</v>
      </c>
      <c r="V32" s="74">
        <v>9</v>
      </c>
      <c r="W32" s="74"/>
      <c r="X32" s="74"/>
      <c r="Y32" s="74"/>
      <c r="Z32" s="74"/>
      <c r="AA32" s="74"/>
      <c r="AB32" s="74">
        <v>9</v>
      </c>
      <c r="AC32" s="89"/>
      <c r="AD32" s="80">
        <v>9</v>
      </c>
      <c r="AE32" s="73"/>
      <c r="AF32" s="73"/>
      <c r="AG32" s="73">
        <v>9</v>
      </c>
      <c r="AH32" s="73">
        <v>9</v>
      </c>
      <c r="AI32" s="73"/>
      <c r="AJ32" s="73"/>
      <c r="AK32" s="73"/>
      <c r="AL32" s="81"/>
      <c r="AM32" s="80">
        <v>9</v>
      </c>
      <c r="AN32" s="73">
        <v>6</v>
      </c>
      <c r="AO32" s="73"/>
      <c r="AP32" s="73"/>
      <c r="AQ32" s="73"/>
      <c r="AR32" s="73"/>
      <c r="AS32" s="73"/>
      <c r="AT32" s="73"/>
      <c r="AU32" s="81">
        <v>4</v>
      </c>
      <c r="AV32" s="80">
        <v>9</v>
      </c>
      <c r="AW32" s="73">
        <v>7</v>
      </c>
      <c r="AX32" s="73"/>
      <c r="AY32" s="73"/>
      <c r="AZ32" s="73"/>
      <c r="BA32" s="73"/>
      <c r="BB32" s="73"/>
      <c r="BC32" s="73"/>
      <c r="BD32" s="81">
        <v>4</v>
      </c>
      <c r="BE32" s="80">
        <v>14</v>
      </c>
      <c r="BF32" s="73">
        <v>15</v>
      </c>
      <c r="BG32" s="73"/>
      <c r="BH32" s="73"/>
      <c r="BI32" s="73"/>
      <c r="BJ32" s="73"/>
      <c r="BK32" s="73"/>
      <c r="BL32" s="73">
        <v>8</v>
      </c>
      <c r="BM32" s="81">
        <v>5</v>
      </c>
      <c r="BN32" s="1"/>
      <c r="BO32" s="1"/>
      <c r="BP32" s="1"/>
      <c r="BQ32" s="1"/>
      <c r="BR32" s="1"/>
      <c r="CC32" s="108">
        <f t="shared" si="14"/>
        <v>627</v>
      </c>
      <c r="CD32" s="110" t="str">
        <f t="shared" si="6"/>
        <v/>
      </c>
      <c r="CE32" s="108" t="str">
        <f t="shared" si="7"/>
        <v/>
      </c>
      <c r="CF32" s="108" t="str">
        <f t="shared" si="8"/>
        <v/>
      </c>
      <c r="CG32" s="108" t="str">
        <f t="shared" si="9"/>
        <v/>
      </c>
      <c r="CH32" s="108" t="str">
        <f t="shared" si="10"/>
        <v/>
      </c>
      <c r="CI32" s="108" t="str">
        <f t="shared" si="11"/>
        <v/>
      </c>
    </row>
    <row r="33" spans="1:87" ht="21.95" customHeight="1">
      <c r="A33" s="4">
        <v>28</v>
      </c>
      <c r="B33" s="30" t="str">
        <f t="shared" si="0"/>
        <v>B</v>
      </c>
      <c r="C33" s="37">
        <f t="shared" si="12"/>
        <v>820</v>
      </c>
      <c r="D33" s="38">
        <f t="shared" si="1"/>
        <v>41091</v>
      </c>
      <c r="E33" s="39" t="str">
        <f t="shared" si="2"/>
        <v>SANIYA KHINCHI</v>
      </c>
      <c r="F33" s="39" t="str">
        <f t="shared" si="3"/>
        <v>SHABEER KHAN</v>
      </c>
      <c r="G33" s="51">
        <f t="shared" si="4"/>
        <v>628</v>
      </c>
      <c r="H33" s="40" t="str">
        <f t="shared" si="5"/>
        <v/>
      </c>
      <c r="I33" s="121"/>
      <c r="J33" s="122"/>
      <c r="K33" s="104" t="str">
        <f t="shared" si="13"/>
        <v/>
      </c>
      <c r="L33" s="80">
        <v>9</v>
      </c>
      <c r="M33" s="73">
        <v>9</v>
      </c>
      <c r="N33" s="73"/>
      <c r="O33" s="73"/>
      <c r="P33" s="73"/>
      <c r="Q33" s="73"/>
      <c r="R33" s="73"/>
      <c r="S33" s="73"/>
      <c r="T33" s="81"/>
      <c r="U33" s="88">
        <v>9</v>
      </c>
      <c r="V33" s="74">
        <v>9</v>
      </c>
      <c r="W33" s="74"/>
      <c r="X33" s="74"/>
      <c r="Y33" s="74"/>
      <c r="Z33" s="74"/>
      <c r="AA33" s="74"/>
      <c r="AB33" s="74">
        <v>9</v>
      </c>
      <c r="AC33" s="89"/>
      <c r="AD33" s="80">
        <v>9</v>
      </c>
      <c r="AE33" s="73"/>
      <c r="AF33" s="73"/>
      <c r="AG33" s="73">
        <v>9</v>
      </c>
      <c r="AH33" s="73">
        <v>9</v>
      </c>
      <c r="AI33" s="73"/>
      <c r="AJ33" s="73"/>
      <c r="AK33" s="73"/>
      <c r="AL33" s="81"/>
      <c r="AM33" s="80">
        <v>9</v>
      </c>
      <c r="AN33" s="73">
        <v>6</v>
      </c>
      <c r="AO33" s="73"/>
      <c r="AP33" s="73"/>
      <c r="AQ33" s="73"/>
      <c r="AR33" s="73"/>
      <c r="AS33" s="73"/>
      <c r="AT33" s="73"/>
      <c r="AU33" s="81">
        <v>4</v>
      </c>
      <c r="AV33" s="80">
        <v>9</v>
      </c>
      <c r="AW33" s="73">
        <v>7</v>
      </c>
      <c r="AX33" s="73"/>
      <c r="AY33" s="73"/>
      <c r="AZ33" s="73"/>
      <c r="BA33" s="73"/>
      <c r="BB33" s="73"/>
      <c r="BC33" s="73"/>
      <c r="BD33" s="81">
        <v>4</v>
      </c>
      <c r="BE33" s="80">
        <v>11</v>
      </c>
      <c r="BF33" s="73">
        <v>14</v>
      </c>
      <c r="BG33" s="73"/>
      <c r="BH33" s="73"/>
      <c r="BI33" s="73"/>
      <c r="BJ33" s="73"/>
      <c r="BK33" s="73"/>
      <c r="BL33" s="73">
        <v>10</v>
      </c>
      <c r="BM33" s="81">
        <v>5</v>
      </c>
      <c r="BN33" s="1"/>
      <c r="BO33" s="1"/>
      <c r="BP33" s="1"/>
      <c r="BQ33" s="1"/>
      <c r="BR33" s="1"/>
      <c r="CC33" s="108">
        <f t="shared" si="14"/>
        <v>628</v>
      </c>
      <c r="CD33" s="110" t="str">
        <f t="shared" si="6"/>
        <v/>
      </c>
      <c r="CE33" s="108" t="str">
        <f t="shared" si="7"/>
        <v/>
      </c>
      <c r="CF33" s="108" t="str">
        <f t="shared" si="8"/>
        <v/>
      </c>
      <c r="CG33" s="108" t="str">
        <f t="shared" si="9"/>
        <v/>
      </c>
      <c r="CH33" s="108" t="str">
        <f t="shared" si="10"/>
        <v/>
      </c>
      <c r="CI33" s="108" t="str">
        <f t="shared" si="11"/>
        <v/>
      </c>
    </row>
    <row r="34" spans="1:87" ht="21.95" customHeight="1">
      <c r="A34" s="4">
        <v>29</v>
      </c>
      <c r="B34" s="30" t="str">
        <f t="shared" si="0"/>
        <v>B</v>
      </c>
      <c r="C34" s="37">
        <f t="shared" si="12"/>
        <v>410</v>
      </c>
      <c r="D34" s="38">
        <f t="shared" si="1"/>
        <v>39634</v>
      </c>
      <c r="E34" s="39" t="str">
        <f t="shared" si="2"/>
        <v>SHARAWAN NAYAK</v>
      </c>
      <c r="F34" s="39" t="str">
        <f t="shared" si="3"/>
        <v>JAGDISH NAYAK</v>
      </c>
      <c r="G34" s="51">
        <f t="shared" si="4"/>
        <v>629</v>
      </c>
      <c r="H34" s="40" t="str">
        <f t="shared" si="5"/>
        <v/>
      </c>
      <c r="I34" s="121"/>
      <c r="J34" s="122"/>
      <c r="K34" s="104" t="str">
        <f t="shared" si="13"/>
        <v/>
      </c>
      <c r="L34" s="80">
        <v>9</v>
      </c>
      <c r="M34" s="73">
        <v>9</v>
      </c>
      <c r="N34" s="73"/>
      <c r="O34" s="73"/>
      <c r="P34" s="73"/>
      <c r="Q34" s="73"/>
      <c r="R34" s="73"/>
      <c r="S34" s="73"/>
      <c r="T34" s="81"/>
      <c r="U34" s="88">
        <v>9</v>
      </c>
      <c r="V34" s="74">
        <v>9</v>
      </c>
      <c r="W34" s="74"/>
      <c r="X34" s="74"/>
      <c r="Y34" s="74"/>
      <c r="Z34" s="74"/>
      <c r="AA34" s="74"/>
      <c r="AB34" s="74">
        <v>9</v>
      </c>
      <c r="AC34" s="89"/>
      <c r="AD34" s="80">
        <v>9</v>
      </c>
      <c r="AE34" s="73"/>
      <c r="AF34" s="73"/>
      <c r="AG34" s="73">
        <v>9</v>
      </c>
      <c r="AH34" s="73">
        <v>9</v>
      </c>
      <c r="AI34" s="73"/>
      <c r="AJ34" s="73"/>
      <c r="AK34" s="73"/>
      <c r="AL34" s="81"/>
      <c r="AM34" s="80">
        <v>9</v>
      </c>
      <c r="AN34" s="73">
        <v>6</v>
      </c>
      <c r="AO34" s="73"/>
      <c r="AP34" s="73"/>
      <c r="AQ34" s="73"/>
      <c r="AR34" s="73"/>
      <c r="AS34" s="73"/>
      <c r="AT34" s="73"/>
      <c r="AU34" s="81">
        <v>4</v>
      </c>
      <c r="AV34" s="80">
        <v>9</v>
      </c>
      <c r="AW34" s="73">
        <v>7</v>
      </c>
      <c r="AX34" s="73"/>
      <c r="AY34" s="73"/>
      <c r="AZ34" s="73"/>
      <c r="BA34" s="73"/>
      <c r="BB34" s="73"/>
      <c r="BC34" s="73"/>
      <c r="BD34" s="81">
        <v>4</v>
      </c>
      <c r="BE34" s="80">
        <v>12</v>
      </c>
      <c r="BF34" s="73">
        <v>15</v>
      </c>
      <c r="BG34" s="73"/>
      <c r="BH34" s="73"/>
      <c r="BI34" s="73"/>
      <c r="BJ34" s="73"/>
      <c r="BK34" s="73"/>
      <c r="BL34" s="73">
        <v>12</v>
      </c>
      <c r="BM34" s="81">
        <v>5</v>
      </c>
      <c r="BN34" s="1"/>
      <c r="BO34" s="1"/>
      <c r="BP34" s="1"/>
      <c r="BQ34" s="1"/>
      <c r="BR34" s="1"/>
      <c r="CC34" s="108">
        <f t="shared" si="14"/>
        <v>629</v>
      </c>
      <c r="CD34" s="110" t="str">
        <f t="shared" si="6"/>
        <v/>
      </c>
      <c r="CE34" s="108" t="str">
        <f t="shared" si="7"/>
        <v/>
      </c>
      <c r="CF34" s="108" t="str">
        <f t="shared" si="8"/>
        <v/>
      </c>
      <c r="CG34" s="108" t="str">
        <f t="shared" si="9"/>
        <v/>
      </c>
      <c r="CH34" s="108" t="str">
        <f t="shared" si="10"/>
        <v/>
      </c>
      <c r="CI34" s="108" t="str">
        <f t="shared" si="11"/>
        <v/>
      </c>
    </row>
    <row r="35" spans="1:87" ht="21.95" customHeight="1">
      <c r="A35" s="4">
        <v>30</v>
      </c>
      <c r="B35" s="30" t="str">
        <f t="shared" si="0"/>
        <v>B</v>
      </c>
      <c r="C35" s="37">
        <f t="shared" si="12"/>
        <v>818</v>
      </c>
      <c r="D35" s="38">
        <f t="shared" si="1"/>
        <v>40221</v>
      </c>
      <c r="E35" s="39" t="str">
        <f t="shared" si="2"/>
        <v>SHIV KANWAR</v>
      </c>
      <c r="F35" s="39" t="str">
        <f t="shared" si="3"/>
        <v>UDAI SINGH</v>
      </c>
      <c r="G35" s="51">
        <f t="shared" si="4"/>
        <v>630</v>
      </c>
      <c r="H35" s="40" t="str">
        <f t="shared" si="5"/>
        <v/>
      </c>
      <c r="I35" s="121"/>
      <c r="J35" s="122"/>
      <c r="K35" s="104" t="str">
        <f t="shared" si="13"/>
        <v/>
      </c>
      <c r="L35" s="80">
        <v>9</v>
      </c>
      <c r="M35" s="73">
        <v>9</v>
      </c>
      <c r="N35" s="73"/>
      <c r="O35" s="73"/>
      <c r="P35" s="73"/>
      <c r="Q35" s="73"/>
      <c r="R35" s="73"/>
      <c r="S35" s="73"/>
      <c r="T35" s="81"/>
      <c r="U35" s="88">
        <v>9</v>
      </c>
      <c r="V35" s="74">
        <v>9</v>
      </c>
      <c r="W35" s="74"/>
      <c r="X35" s="74"/>
      <c r="Y35" s="74"/>
      <c r="Z35" s="74"/>
      <c r="AA35" s="74"/>
      <c r="AB35" s="74">
        <v>9</v>
      </c>
      <c r="AC35" s="89"/>
      <c r="AD35" s="80">
        <v>9</v>
      </c>
      <c r="AE35" s="73"/>
      <c r="AF35" s="73"/>
      <c r="AG35" s="73">
        <v>9</v>
      </c>
      <c r="AH35" s="73">
        <v>9</v>
      </c>
      <c r="AI35" s="73"/>
      <c r="AJ35" s="73"/>
      <c r="AK35" s="73"/>
      <c r="AL35" s="81"/>
      <c r="AM35" s="80">
        <v>9</v>
      </c>
      <c r="AN35" s="73">
        <v>6</v>
      </c>
      <c r="AO35" s="73"/>
      <c r="AP35" s="73"/>
      <c r="AQ35" s="73"/>
      <c r="AR35" s="73"/>
      <c r="AS35" s="73"/>
      <c r="AT35" s="73"/>
      <c r="AU35" s="81">
        <v>4</v>
      </c>
      <c r="AV35" s="80">
        <v>9</v>
      </c>
      <c r="AW35" s="73">
        <v>7</v>
      </c>
      <c r="AX35" s="73"/>
      <c r="AY35" s="73"/>
      <c r="AZ35" s="73"/>
      <c r="BA35" s="73"/>
      <c r="BB35" s="73"/>
      <c r="BC35" s="73"/>
      <c r="BD35" s="81">
        <v>4</v>
      </c>
      <c r="BE35" s="80">
        <v>15</v>
      </c>
      <c r="BF35" s="73">
        <v>12</v>
      </c>
      <c r="BG35" s="73"/>
      <c r="BH35" s="73"/>
      <c r="BI35" s="73"/>
      <c r="BJ35" s="73"/>
      <c r="BK35" s="73"/>
      <c r="BL35" s="73">
        <v>11</v>
      </c>
      <c r="BM35" s="81">
        <v>5</v>
      </c>
      <c r="BN35" s="1"/>
      <c r="BO35" s="1"/>
      <c r="BP35" s="1"/>
      <c r="BQ35" s="1"/>
      <c r="BR35" s="1"/>
      <c r="CC35" s="108">
        <f t="shared" si="14"/>
        <v>630</v>
      </c>
      <c r="CD35" s="110" t="str">
        <f t="shared" si="6"/>
        <v/>
      </c>
      <c r="CE35" s="108" t="str">
        <f t="shared" si="7"/>
        <v/>
      </c>
      <c r="CF35" s="108" t="str">
        <f t="shared" si="8"/>
        <v/>
      </c>
      <c r="CG35" s="108" t="str">
        <f t="shared" si="9"/>
        <v/>
      </c>
      <c r="CH35" s="108" t="str">
        <f t="shared" si="10"/>
        <v/>
      </c>
      <c r="CI35" s="108" t="str">
        <f t="shared" si="11"/>
        <v/>
      </c>
    </row>
    <row r="36" spans="1:87">
      <c r="A36" s="4">
        <v>31</v>
      </c>
      <c r="B36" s="30" t="str">
        <f t="shared" si="0"/>
        <v>B</v>
      </c>
      <c r="C36" s="37">
        <f t="shared" si="12"/>
        <v>419</v>
      </c>
      <c r="D36" s="38">
        <f t="shared" si="1"/>
        <v>39873</v>
      </c>
      <c r="E36" s="39" t="str">
        <f t="shared" si="2"/>
        <v>SOIL</v>
      </c>
      <c r="F36" s="39" t="str">
        <f t="shared" si="3"/>
        <v>AKBAR</v>
      </c>
      <c r="G36" s="51">
        <f t="shared" si="4"/>
        <v>631</v>
      </c>
      <c r="H36" s="40" t="str">
        <f t="shared" si="5"/>
        <v/>
      </c>
      <c r="I36" s="121"/>
      <c r="J36" s="122"/>
      <c r="K36" s="104" t="str">
        <f t="shared" si="13"/>
        <v/>
      </c>
      <c r="L36" s="80"/>
      <c r="M36" s="73"/>
      <c r="N36" s="73"/>
      <c r="O36" s="73"/>
      <c r="P36" s="73"/>
      <c r="Q36" s="73"/>
      <c r="R36" s="73"/>
      <c r="S36" s="73"/>
      <c r="T36" s="81"/>
      <c r="U36" s="88"/>
      <c r="V36" s="74"/>
      <c r="W36" s="74"/>
      <c r="X36" s="74"/>
      <c r="Y36" s="74"/>
      <c r="Z36" s="74"/>
      <c r="AA36" s="74"/>
      <c r="AB36" s="74"/>
      <c r="AC36" s="89"/>
      <c r="AD36" s="80"/>
      <c r="AE36" s="73"/>
      <c r="AF36" s="73"/>
      <c r="AG36" s="73"/>
      <c r="AH36" s="73"/>
      <c r="AI36" s="73"/>
      <c r="AJ36" s="73"/>
      <c r="AK36" s="73"/>
      <c r="AL36" s="81"/>
      <c r="AM36" s="80"/>
      <c r="AN36" s="73"/>
      <c r="AO36" s="73"/>
      <c r="AP36" s="73"/>
      <c r="AQ36" s="73"/>
      <c r="AR36" s="73"/>
      <c r="AS36" s="73"/>
      <c r="AT36" s="73"/>
      <c r="AU36" s="81"/>
      <c r="AV36" s="80"/>
      <c r="AW36" s="73"/>
      <c r="AX36" s="73"/>
      <c r="AY36" s="73"/>
      <c r="AZ36" s="73"/>
      <c r="BA36" s="73"/>
      <c r="BB36" s="73"/>
      <c r="BC36" s="73"/>
      <c r="BD36" s="81"/>
      <c r="BE36" s="80"/>
      <c r="BF36" s="73"/>
      <c r="BG36" s="73"/>
      <c r="BH36" s="73"/>
      <c r="BI36" s="73"/>
      <c r="BJ36" s="73"/>
      <c r="BK36" s="73"/>
      <c r="BL36" s="73"/>
      <c r="BM36" s="81"/>
      <c r="BN36" s="1"/>
      <c r="BO36" s="1"/>
      <c r="BP36" s="1"/>
      <c r="BQ36" s="1"/>
      <c r="BR36" s="1"/>
      <c r="CC36" s="108">
        <f t="shared" si="14"/>
        <v>631</v>
      </c>
      <c r="CD36" s="110" t="str">
        <f t="shared" si="6"/>
        <v/>
      </c>
      <c r="CE36" s="108" t="str">
        <f t="shared" si="7"/>
        <v/>
      </c>
      <c r="CF36" s="108" t="str">
        <f t="shared" si="8"/>
        <v/>
      </c>
      <c r="CG36" s="108" t="str">
        <f t="shared" si="9"/>
        <v/>
      </c>
      <c r="CH36" s="108" t="str">
        <f t="shared" si="10"/>
        <v/>
      </c>
      <c r="CI36" s="108" t="str">
        <f t="shared" si="11"/>
        <v/>
      </c>
    </row>
    <row r="37" spans="1:87">
      <c r="A37" s="4">
        <v>32</v>
      </c>
      <c r="B37" s="30" t="str">
        <f t="shared" si="0"/>
        <v>C</v>
      </c>
      <c r="C37" s="37">
        <f t="shared" si="12"/>
        <v>819</v>
      </c>
      <c r="D37" s="38">
        <f t="shared" si="1"/>
        <v>40662</v>
      </c>
      <c r="E37" s="39" t="str">
        <f t="shared" si="2"/>
        <v>TANISH BHAYAL</v>
      </c>
      <c r="F37" s="39" t="str">
        <f t="shared" si="3"/>
        <v>SWARNJEET BHAYAL</v>
      </c>
      <c r="G37" s="51">
        <f t="shared" si="4"/>
        <v>632</v>
      </c>
      <c r="H37" s="40" t="str">
        <f t="shared" si="5"/>
        <v/>
      </c>
      <c r="I37" s="121"/>
      <c r="J37" s="122"/>
      <c r="K37" s="104" t="str">
        <f t="shared" si="13"/>
        <v/>
      </c>
      <c r="L37" s="80"/>
      <c r="M37" s="73"/>
      <c r="N37" s="73"/>
      <c r="O37" s="73"/>
      <c r="P37" s="73"/>
      <c r="Q37" s="73"/>
      <c r="R37" s="73"/>
      <c r="S37" s="73"/>
      <c r="T37" s="81"/>
      <c r="U37" s="88"/>
      <c r="V37" s="74"/>
      <c r="W37" s="74"/>
      <c r="X37" s="74"/>
      <c r="Y37" s="74"/>
      <c r="Z37" s="74"/>
      <c r="AA37" s="74"/>
      <c r="AB37" s="74"/>
      <c r="AC37" s="89"/>
      <c r="AD37" s="80"/>
      <c r="AE37" s="73"/>
      <c r="AF37" s="73"/>
      <c r="AG37" s="73"/>
      <c r="AH37" s="73"/>
      <c r="AI37" s="73"/>
      <c r="AJ37" s="73"/>
      <c r="AK37" s="73"/>
      <c r="AL37" s="81"/>
      <c r="AM37" s="80"/>
      <c r="AN37" s="73"/>
      <c r="AO37" s="73"/>
      <c r="AP37" s="73"/>
      <c r="AQ37" s="73"/>
      <c r="AR37" s="73"/>
      <c r="AS37" s="73"/>
      <c r="AT37" s="73"/>
      <c r="AU37" s="81"/>
      <c r="AV37" s="80"/>
      <c r="AW37" s="73"/>
      <c r="AX37" s="73"/>
      <c r="AY37" s="73"/>
      <c r="AZ37" s="73"/>
      <c r="BA37" s="73"/>
      <c r="BB37" s="73"/>
      <c r="BC37" s="73"/>
      <c r="BD37" s="81"/>
      <c r="BE37" s="80"/>
      <c r="BF37" s="73"/>
      <c r="BG37" s="73"/>
      <c r="BH37" s="73"/>
      <c r="BI37" s="73"/>
      <c r="BJ37" s="73"/>
      <c r="BK37" s="73"/>
      <c r="BL37" s="73"/>
      <c r="BM37" s="81"/>
      <c r="BN37" s="1"/>
      <c r="BO37" s="1"/>
      <c r="BP37" s="1"/>
      <c r="BQ37" s="1"/>
      <c r="BR37" s="1"/>
      <c r="CC37" s="108">
        <f t="shared" si="14"/>
        <v>632</v>
      </c>
      <c r="CD37" s="110" t="str">
        <f t="shared" si="6"/>
        <v/>
      </c>
      <c r="CE37" s="108" t="str">
        <f t="shared" si="7"/>
        <v/>
      </c>
      <c r="CF37" s="108" t="str">
        <f t="shared" si="8"/>
        <v/>
      </c>
      <c r="CG37" s="108" t="str">
        <f t="shared" si="9"/>
        <v/>
      </c>
      <c r="CH37" s="108" t="str">
        <f t="shared" si="10"/>
        <v/>
      </c>
      <c r="CI37" s="108" t="str">
        <f t="shared" si="11"/>
        <v/>
      </c>
    </row>
    <row r="38" spans="1:87">
      <c r="A38" s="4">
        <v>33</v>
      </c>
      <c r="B38" s="30" t="str">
        <f t="shared" ref="B38:B69" si="15">IFERROR(VLOOKUP(A38,Name1,3,0),"")</f>
        <v>C</v>
      </c>
      <c r="C38" s="37">
        <f t="shared" ref="C38:C69" si="16">IFERROR(VLOOKUP(A38,Name1,4,0),"")</f>
        <v>435</v>
      </c>
      <c r="D38" s="38">
        <f t="shared" ref="D38:D69" si="17">IFERROR(VLOOKUP(A38,Name1,11,0),"")</f>
        <v>40335</v>
      </c>
      <c r="E38" s="39" t="str">
        <f t="shared" ref="E38:E69" si="18">IFERROR(VLOOKUP(A38,Name1,6,0),"")</f>
        <v>VANSH SAHU</v>
      </c>
      <c r="F38" s="39" t="str">
        <f t="shared" ref="F38:F69" si="19">IFERROR(VLOOKUP(A38,Name1,8,0),"")</f>
        <v>SHANKAR LAL</v>
      </c>
      <c r="G38" s="51">
        <f t="shared" ref="G38:G69" si="20">IFERROR(VLOOKUP(A38,Name1,12,0),"")</f>
        <v>633</v>
      </c>
      <c r="H38" s="40" t="str">
        <f t="shared" ref="H38:H69" si="21">IFERROR(VLOOKUP(A38,Name1,13,0),"")</f>
        <v/>
      </c>
      <c r="I38" s="121"/>
      <c r="J38" s="122"/>
      <c r="K38" s="104" t="str">
        <f t="shared" si="13"/>
        <v/>
      </c>
      <c r="L38" s="80"/>
      <c r="M38" s="73"/>
      <c r="N38" s="73"/>
      <c r="O38" s="73"/>
      <c r="P38" s="73"/>
      <c r="Q38" s="73"/>
      <c r="R38" s="73"/>
      <c r="S38" s="73"/>
      <c r="T38" s="81"/>
      <c r="U38" s="88"/>
      <c r="V38" s="74"/>
      <c r="W38" s="74"/>
      <c r="X38" s="74"/>
      <c r="Y38" s="74"/>
      <c r="Z38" s="74"/>
      <c r="AA38" s="74"/>
      <c r="AB38" s="74"/>
      <c r="AC38" s="89"/>
      <c r="AD38" s="80"/>
      <c r="AE38" s="73"/>
      <c r="AF38" s="73"/>
      <c r="AG38" s="73"/>
      <c r="AH38" s="73"/>
      <c r="AI38" s="73"/>
      <c r="AJ38" s="73"/>
      <c r="AK38" s="73"/>
      <c r="AL38" s="81"/>
      <c r="AM38" s="80"/>
      <c r="AN38" s="73"/>
      <c r="AO38" s="73"/>
      <c r="AP38" s="73"/>
      <c r="AQ38" s="73"/>
      <c r="AR38" s="73"/>
      <c r="AS38" s="73"/>
      <c r="AT38" s="73"/>
      <c r="AU38" s="81"/>
      <c r="AV38" s="80"/>
      <c r="AW38" s="73"/>
      <c r="AX38" s="73"/>
      <c r="AY38" s="73"/>
      <c r="AZ38" s="73"/>
      <c r="BA38" s="73"/>
      <c r="BB38" s="73"/>
      <c r="BC38" s="73"/>
      <c r="BD38" s="81"/>
      <c r="BE38" s="80"/>
      <c r="BF38" s="73"/>
      <c r="BG38" s="73"/>
      <c r="BH38" s="73"/>
      <c r="BI38" s="73"/>
      <c r="BJ38" s="73"/>
      <c r="BK38" s="73"/>
      <c r="BL38" s="73"/>
      <c r="BM38" s="81"/>
      <c r="BN38" s="1"/>
      <c r="BO38" s="1"/>
      <c r="BP38" s="1"/>
      <c r="BQ38" s="1"/>
      <c r="BR38" s="1"/>
      <c r="CC38" s="108">
        <f t="shared" si="14"/>
        <v>633</v>
      </c>
      <c r="CD38" s="110" t="str">
        <f t="shared" si="6"/>
        <v/>
      </c>
      <c r="CE38" s="108" t="str">
        <f t="shared" si="7"/>
        <v/>
      </c>
      <c r="CF38" s="108" t="str">
        <f t="shared" si="8"/>
        <v/>
      </c>
      <c r="CG38" s="108" t="str">
        <f t="shared" si="9"/>
        <v/>
      </c>
      <c r="CH38" s="108" t="str">
        <f t="shared" si="10"/>
        <v/>
      </c>
      <c r="CI38" s="108" t="str">
        <f t="shared" si="11"/>
        <v/>
      </c>
    </row>
    <row r="39" spans="1:87">
      <c r="A39" s="4">
        <v>34</v>
      </c>
      <c r="B39" s="30" t="str">
        <f t="shared" si="15"/>
        <v>C</v>
      </c>
      <c r="C39" s="37">
        <f t="shared" si="16"/>
        <v>816</v>
      </c>
      <c r="D39" s="38">
        <f t="shared" si="17"/>
        <v>40041</v>
      </c>
      <c r="E39" s="39" t="str">
        <f t="shared" si="18"/>
        <v>VIKASH GURJAR</v>
      </c>
      <c r="F39" s="39" t="str">
        <f t="shared" si="19"/>
        <v>CHENA RAM</v>
      </c>
      <c r="G39" s="51">
        <f t="shared" si="20"/>
        <v>634</v>
      </c>
      <c r="H39" s="40" t="str">
        <f t="shared" si="21"/>
        <v/>
      </c>
      <c r="I39" s="121"/>
      <c r="J39" s="122"/>
      <c r="K39" s="104" t="str">
        <f t="shared" si="13"/>
        <v/>
      </c>
      <c r="L39" s="80"/>
      <c r="M39" s="73"/>
      <c r="N39" s="73"/>
      <c r="O39" s="73"/>
      <c r="P39" s="73"/>
      <c r="Q39" s="73"/>
      <c r="R39" s="73"/>
      <c r="S39" s="73"/>
      <c r="T39" s="81"/>
      <c r="U39" s="88"/>
      <c r="V39" s="74"/>
      <c r="W39" s="74"/>
      <c r="X39" s="74"/>
      <c r="Y39" s="74"/>
      <c r="Z39" s="74"/>
      <c r="AA39" s="74"/>
      <c r="AB39" s="74"/>
      <c r="AC39" s="89"/>
      <c r="AD39" s="80"/>
      <c r="AE39" s="73"/>
      <c r="AF39" s="73"/>
      <c r="AG39" s="73"/>
      <c r="AH39" s="73"/>
      <c r="AI39" s="73"/>
      <c r="AJ39" s="73"/>
      <c r="AK39" s="73"/>
      <c r="AL39" s="81"/>
      <c r="AM39" s="80"/>
      <c r="AN39" s="73"/>
      <c r="AO39" s="73"/>
      <c r="AP39" s="73"/>
      <c r="AQ39" s="73"/>
      <c r="AR39" s="73"/>
      <c r="AS39" s="73"/>
      <c r="AT39" s="73"/>
      <c r="AU39" s="81"/>
      <c r="AV39" s="80"/>
      <c r="AW39" s="73"/>
      <c r="AX39" s="73"/>
      <c r="AY39" s="73"/>
      <c r="AZ39" s="73"/>
      <c r="BA39" s="73"/>
      <c r="BB39" s="73"/>
      <c r="BC39" s="73"/>
      <c r="BD39" s="81"/>
      <c r="BE39" s="80"/>
      <c r="BF39" s="73"/>
      <c r="BG39" s="73"/>
      <c r="BH39" s="73"/>
      <c r="BI39" s="73"/>
      <c r="BJ39" s="73"/>
      <c r="BK39" s="73"/>
      <c r="BL39" s="73"/>
      <c r="BM39" s="81"/>
      <c r="BN39" s="1"/>
      <c r="BO39" s="1"/>
      <c r="BP39" s="1"/>
      <c r="BQ39" s="1"/>
      <c r="BR39" s="1"/>
      <c r="CC39" s="108">
        <f t="shared" si="14"/>
        <v>634</v>
      </c>
      <c r="CD39" s="110" t="str">
        <f t="shared" si="6"/>
        <v/>
      </c>
      <c r="CE39" s="108" t="str">
        <f t="shared" si="7"/>
        <v/>
      </c>
      <c r="CF39" s="108" t="str">
        <f t="shared" si="8"/>
        <v/>
      </c>
      <c r="CG39" s="108" t="str">
        <f t="shared" si="9"/>
        <v/>
      </c>
      <c r="CH39" s="108" t="str">
        <f t="shared" si="10"/>
        <v/>
      </c>
      <c r="CI39" s="108" t="str">
        <f t="shared" si="11"/>
        <v/>
      </c>
    </row>
    <row r="40" spans="1:87">
      <c r="A40" s="4">
        <v>35</v>
      </c>
      <c r="B40" s="30" t="str">
        <f t="shared" si="15"/>
        <v>C</v>
      </c>
      <c r="C40" s="37">
        <f t="shared" si="16"/>
        <v>826</v>
      </c>
      <c r="D40" s="38">
        <f t="shared" si="17"/>
        <v>40381</v>
      </c>
      <c r="E40" s="39" t="str">
        <f t="shared" si="18"/>
        <v>YASH TANWAR</v>
      </c>
      <c r="F40" s="39" t="str">
        <f t="shared" si="19"/>
        <v>GHANSHYAM TANWAR</v>
      </c>
      <c r="G40" s="51">
        <f t="shared" si="20"/>
        <v>635</v>
      </c>
      <c r="H40" s="40" t="str">
        <f t="shared" si="21"/>
        <v/>
      </c>
      <c r="I40" s="121"/>
      <c r="J40" s="122"/>
      <c r="K40" s="104" t="str">
        <f t="shared" si="13"/>
        <v/>
      </c>
      <c r="L40" s="80"/>
      <c r="M40" s="73"/>
      <c r="N40" s="73"/>
      <c r="O40" s="73"/>
      <c r="P40" s="73"/>
      <c r="Q40" s="73"/>
      <c r="R40" s="73"/>
      <c r="S40" s="73"/>
      <c r="T40" s="81"/>
      <c r="U40" s="88"/>
      <c r="V40" s="74"/>
      <c r="W40" s="74"/>
      <c r="X40" s="74"/>
      <c r="Y40" s="74"/>
      <c r="Z40" s="74"/>
      <c r="AA40" s="74"/>
      <c r="AB40" s="74"/>
      <c r="AC40" s="89"/>
      <c r="AD40" s="80"/>
      <c r="AE40" s="73"/>
      <c r="AF40" s="73"/>
      <c r="AG40" s="73"/>
      <c r="AH40" s="73"/>
      <c r="AI40" s="73"/>
      <c r="AJ40" s="73"/>
      <c r="AK40" s="73"/>
      <c r="AL40" s="81"/>
      <c r="AM40" s="80"/>
      <c r="AN40" s="73"/>
      <c r="AO40" s="73"/>
      <c r="AP40" s="73"/>
      <c r="AQ40" s="73"/>
      <c r="AR40" s="73"/>
      <c r="AS40" s="73"/>
      <c r="AT40" s="73"/>
      <c r="AU40" s="81"/>
      <c r="AV40" s="80"/>
      <c r="AW40" s="73"/>
      <c r="AX40" s="73"/>
      <c r="AY40" s="73"/>
      <c r="AZ40" s="73"/>
      <c r="BA40" s="73"/>
      <c r="BB40" s="73"/>
      <c r="BC40" s="73"/>
      <c r="BD40" s="81"/>
      <c r="BE40" s="80"/>
      <c r="BF40" s="73"/>
      <c r="BG40" s="73"/>
      <c r="BH40" s="73"/>
      <c r="BI40" s="73"/>
      <c r="BJ40" s="73"/>
      <c r="BK40" s="73"/>
      <c r="BL40" s="73"/>
      <c r="BM40" s="81"/>
      <c r="BN40" s="1"/>
      <c r="BO40" s="1"/>
      <c r="BP40" s="1"/>
      <c r="BQ40" s="1"/>
      <c r="BR40" s="1"/>
      <c r="CC40" s="108">
        <f t="shared" si="14"/>
        <v>635</v>
      </c>
      <c r="CD40" s="110" t="str">
        <f t="shared" si="6"/>
        <v/>
      </c>
      <c r="CE40" s="108" t="str">
        <f t="shared" si="7"/>
        <v/>
      </c>
      <c r="CF40" s="108" t="str">
        <f t="shared" si="8"/>
        <v/>
      </c>
      <c r="CG40" s="108" t="str">
        <f t="shared" si="9"/>
        <v/>
      </c>
      <c r="CH40" s="108" t="str">
        <f t="shared" si="10"/>
        <v/>
      </c>
      <c r="CI40" s="108" t="str">
        <f t="shared" si="11"/>
        <v/>
      </c>
    </row>
    <row r="41" spans="1:87">
      <c r="A41" s="4">
        <v>36</v>
      </c>
      <c r="B41" s="30" t="str">
        <f t="shared" si="15"/>
        <v>C</v>
      </c>
      <c r="C41" s="37">
        <f t="shared" si="16"/>
        <v>555</v>
      </c>
      <c r="D41" s="38">
        <f t="shared" si="17"/>
        <v>40054</v>
      </c>
      <c r="E41" s="39" t="str">
        <f t="shared" si="18"/>
        <v>YASHSVI GURJAR</v>
      </c>
      <c r="F41" s="39" t="str">
        <f t="shared" si="19"/>
        <v>SATYA NARAYAN GURJAR</v>
      </c>
      <c r="G41" s="51">
        <f t="shared" si="20"/>
        <v>636</v>
      </c>
      <c r="H41" s="40" t="str">
        <f t="shared" si="21"/>
        <v/>
      </c>
      <c r="I41" s="121"/>
      <c r="J41" s="122"/>
      <c r="K41" s="104" t="str">
        <f t="shared" si="13"/>
        <v/>
      </c>
      <c r="L41" s="80"/>
      <c r="M41" s="73"/>
      <c r="N41" s="73"/>
      <c r="O41" s="73"/>
      <c r="P41" s="73"/>
      <c r="Q41" s="73"/>
      <c r="R41" s="73"/>
      <c r="S41" s="73"/>
      <c r="T41" s="81"/>
      <c r="U41" s="88"/>
      <c r="V41" s="74"/>
      <c r="W41" s="74"/>
      <c r="X41" s="74"/>
      <c r="Y41" s="74"/>
      <c r="Z41" s="74"/>
      <c r="AA41" s="74"/>
      <c r="AB41" s="74"/>
      <c r="AC41" s="89"/>
      <c r="AD41" s="80"/>
      <c r="AE41" s="73"/>
      <c r="AF41" s="73"/>
      <c r="AG41" s="73"/>
      <c r="AH41" s="73"/>
      <c r="AI41" s="73"/>
      <c r="AJ41" s="73"/>
      <c r="AK41" s="73"/>
      <c r="AL41" s="81"/>
      <c r="AM41" s="80"/>
      <c r="AN41" s="73"/>
      <c r="AO41" s="73"/>
      <c r="AP41" s="73"/>
      <c r="AQ41" s="73"/>
      <c r="AR41" s="73"/>
      <c r="AS41" s="73"/>
      <c r="AT41" s="73"/>
      <c r="AU41" s="81"/>
      <c r="AV41" s="80"/>
      <c r="AW41" s="73"/>
      <c r="AX41" s="73"/>
      <c r="AY41" s="73"/>
      <c r="AZ41" s="73"/>
      <c r="BA41" s="73"/>
      <c r="BB41" s="73"/>
      <c r="BC41" s="73"/>
      <c r="BD41" s="81"/>
      <c r="BE41" s="80"/>
      <c r="BF41" s="73"/>
      <c r="BG41" s="73"/>
      <c r="BH41" s="73"/>
      <c r="BI41" s="73"/>
      <c r="BJ41" s="73"/>
      <c r="BK41" s="73"/>
      <c r="BL41" s="73"/>
      <c r="BM41" s="81"/>
      <c r="BN41" s="1"/>
      <c r="BO41" s="1"/>
      <c r="BP41" s="1"/>
      <c r="BQ41" s="1"/>
      <c r="BR41" s="1"/>
      <c r="CC41" s="108">
        <f t="shared" si="14"/>
        <v>636</v>
      </c>
      <c r="CD41" s="110" t="str">
        <f t="shared" si="6"/>
        <v/>
      </c>
      <c r="CE41" s="108" t="str">
        <f t="shared" si="7"/>
        <v/>
      </c>
      <c r="CF41" s="108" t="str">
        <f t="shared" si="8"/>
        <v/>
      </c>
      <c r="CG41" s="108" t="str">
        <f t="shared" si="9"/>
        <v/>
      </c>
      <c r="CH41" s="108" t="str">
        <f t="shared" si="10"/>
        <v/>
      </c>
      <c r="CI41" s="108" t="str">
        <f t="shared" si="11"/>
        <v/>
      </c>
    </row>
    <row r="42" spans="1:87">
      <c r="A42" s="4">
        <v>37</v>
      </c>
      <c r="B42" s="30" t="str">
        <f t="shared" si="15"/>
        <v>C</v>
      </c>
      <c r="C42" s="37">
        <f t="shared" si="16"/>
        <v>326</v>
      </c>
      <c r="D42" s="38">
        <f t="shared" si="17"/>
        <v>40280</v>
      </c>
      <c r="E42" s="39" t="str">
        <f t="shared" si="18"/>
        <v>AKARAM KHAN</v>
      </c>
      <c r="F42" s="39" t="str">
        <f t="shared" si="19"/>
        <v>DHAGLU KHAN</v>
      </c>
      <c r="G42" s="51">
        <f t="shared" si="20"/>
        <v>701</v>
      </c>
      <c r="H42" s="40" t="str">
        <f t="shared" si="21"/>
        <v/>
      </c>
      <c r="I42" s="121"/>
      <c r="J42" s="122"/>
      <c r="K42" s="104" t="str">
        <f t="shared" si="13"/>
        <v/>
      </c>
      <c r="L42" s="80"/>
      <c r="M42" s="73"/>
      <c r="N42" s="73"/>
      <c r="O42" s="73"/>
      <c r="P42" s="73"/>
      <c r="Q42" s="73"/>
      <c r="R42" s="73"/>
      <c r="S42" s="73"/>
      <c r="T42" s="81"/>
      <c r="U42" s="88"/>
      <c r="V42" s="74"/>
      <c r="W42" s="74"/>
      <c r="X42" s="74"/>
      <c r="Y42" s="74"/>
      <c r="Z42" s="74"/>
      <c r="AA42" s="74"/>
      <c r="AB42" s="74"/>
      <c r="AC42" s="89"/>
      <c r="AD42" s="80"/>
      <c r="AE42" s="73"/>
      <c r="AF42" s="73"/>
      <c r="AG42" s="73"/>
      <c r="AH42" s="73"/>
      <c r="AI42" s="73"/>
      <c r="AJ42" s="73"/>
      <c r="AK42" s="73"/>
      <c r="AL42" s="81"/>
      <c r="AM42" s="80"/>
      <c r="AN42" s="73"/>
      <c r="AO42" s="73"/>
      <c r="AP42" s="73"/>
      <c r="AQ42" s="73"/>
      <c r="AR42" s="73"/>
      <c r="AS42" s="73"/>
      <c r="AT42" s="73"/>
      <c r="AU42" s="81"/>
      <c r="AV42" s="80"/>
      <c r="AW42" s="73"/>
      <c r="AX42" s="73"/>
      <c r="AY42" s="73"/>
      <c r="AZ42" s="73"/>
      <c r="BA42" s="73"/>
      <c r="BB42" s="73"/>
      <c r="BC42" s="73"/>
      <c r="BD42" s="81"/>
      <c r="BE42" s="80"/>
      <c r="BF42" s="73"/>
      <c r="BG42" s="73"/>
      <c r="BH42" s="73"/>
      <c r="BI42" s="73"/>
      <c r="BJ42" s="73"/>
      <c r="BK42" s="73"/>
      <c r="BL42" s="73"/>
      <c r="BM42" s="81"/>
      <c r="BN42" s="1"/>
      <c r="BO42" s="1"/>
      <c r="BP42" s="1"/>
      <c r="BQ42" s="1"/>
      <c r="BR42" s="1"/>
      <c r="CC42" s="108">
        <f t="shared" si="14"/>
        <v>701</v>
      </c>
      <c r="CD42" s="110" t="str">
        <f t="shared" si="6"/>
        <v/>
      </c>
      <c r="CE42" s="108" t="str">
        <f t="shared" si="7"/>
        <v/>
      </c>
      <c r="CF42" s="108" t="str">
        <f t="shared" si="8"/>
        <v/>
      </c>
      <c r="CG42" s="108" t="str">
        <f t="shared" si="9"/>
        <v/>
      </c>
      <c r="CH42" s="108" t="str">
        <f t="shared" si="10"/>
        <v/>
      </c>
      <c r="CI42" s="108" t="str">
        <f t="shared" si="11"/>
        <v/>
      </c>
    </row>
    <row r="43" spans="1:87">
      <c r="A43" s="4">
        <v>38</v>
      </c>
      <c r="B43" s="30" t="str">
        <f t="shared" si="15"/>
        <v>C</v>
      </c>
      <c r="C43" s="37">
        <f t="shared" si="16"/>
        <v>640</v>
      </c>
      <c r="D43" s="38">
        <f t="shared" si="17"/>
        <v>39682</v>
      </c>
      <c r="E43" s="39" t="str">
        <f t="shared" si="18"/>
        <v>ALTAF SANKHALA</v>
      </c>
      <c r="F43" s="39" t="str">
        <f t="shared" si="19"/>
        <v>NEMA KHAN</v>
      </c>
      <c r="G43" s="51">
        <f t="shared" si="20"/>
        <v>702</v>
      </c>
      <c r="H43" s="40" t="str">
        <f t="shared" si="21"/>
        <v/>
      </c>
      <c r="I43" s="121"/>
      <c r="J43" s="122"/>
      <c r="K43" s="104" t="str">
        <f t="shared" si="13"/>
        <v/>
      </c>
      <c r="L43" s="80"/>
      <c r="M43" s="73"/>
      <c r="N43" s="73"/>
      <c r="O43" s="73"/>
      <c r="P43" s="73"/>
      <c r="Q43" s="73"/>
      <c r="R43" s="73"/>
      <c r="S43" s="73"/>
      <c r="T43" s="81"/>
      <c r="U43" s="88"/>
      <c r="V43" s="74"/>
      <c r="W43" s="74"/>
      <c r="X43" s="74"/>
      <c r="Y43" s="74"/>
      <c r="Z43" s="74"/>
      <c r="AA43" s="74"/>
      <c r="AB43" s="74"/>
      <c r="AC43" s="89"/>
      <c r="AD43" s="80"/>
      <c r="AE43" s="73"/>
      <c r="AF43" s="73"/>
      <c r="AG43" s="73"/>
      <c r="AH43" s="73"/>
      <c r="AI43" s="73"/>
      <c r="AJ43" s="73"/>
      <c r="AK43" s="73"/>
      <c r="AL43" s="81"/>
      <c r="AM43" s="80"/>
      <c r="AN43" s="73"/>
      <c r="AO43" s="73"/>
      <c r="AP43" s="73"/>
      <c r="AQ43" s="73"/>
      <c r="AR43" s="73"/>
      <c r="AS43" s="73"/>
      <c r="AT43" s="73"/>
      <c r="AU43" s="81"/>
      <c r="AV43" s="80"/>
      <c r="AW43" s="73"/>
      <c r="AX43" s="73"/>
      <c r="AY43" s="73"/>
      <c r="AZ43" s="73"/>
      <c r="BA43" s="73"/>
      <c r="BB43" s="73"/>
      <c r="BC43" s="73"/>
      <c r="BD43" s="81"/>
      <c r="BE43" s="80"/>
      <c r="BF43" s="73"/>
      <c r="BG43" s="73"/>
      <c r="BH43" s="73"/>
      <c r="BI43" s="73"/>
      <c r="BJ43" s="73"/>
      <c r="BK43" s="73"/>
      <c r="BL43" s="73"/>
      <c r="BM43" s="81"/>
      <c r="BN43" s="1"/>
      <c r="BO43" s="1"/>
      <c r="BP43" s="1"/>
      <c r="BQ43" s="1"/>
      <c r="BR43" s="1"/>
      <c r="CC43" s="108">
        <f t="shared" si="14"/>
        <v>702</v>
      </c>
      <c r="CD43" s="110" t="str">
        <f t="shared" si="6"/>
        <v/>
      </c>
      <c r="CE43" s="108" t="str">
        <f t="shared" si="7"/>
        <v/>
      </c>
      <c r="CF43" s="108" t="str">
        <f t="shared" si="8"/>
        <v/>
      </c>
      <c r="CG43" s="108" t="str">
        <f t="shared" si="9"/>
        <v/>
      </c>
      <c r="CH43" s="108" t="str">
        <f t="shared" si="10"/>
        <v/>
      </c>
      <c r="CI43" s="108" t="str">
        <f t="shared" si="11"/>
        <v/>
      </c>
    </row>
    <row r="44" spans="1:87">
      <c r="A44" s="4">
        <v>39</v>
      </c>
      <c r="B44" s="30" t="str">
        <f t="shared" si="15"/>
        <v>C</v>
      </c>
      <c r="C44" s="37">
        <f t="shared" si="16"/>
        <v>324</v>
      </c>
      <c r="D44" s="38">
        <f t="shared" si="17"/>
        <v>40804</v>
      </c>
      <c r="E44" s="39" t="str">
        <f t="shared" si="18"/>
        <v>ANITA</v>
      </c>
      <c r="F44" s="39" t="str">
        <f t="shared" si="19"/>
        <v>SHANKAR LAL</v>
      </c>
      <c r="G44" s="51">
        <f t="shared" si="20"/>
        <v>703</v>
      </c>
      <c r="H44" s="40" t="str">
        <f t="shared" si="21"/>
        <v/>
      </c>
      <c r="I44" s="121"/>
      <c r="J44" s="122"/>
      <c r="K44" s="104" t="str">
        <f t="shared" si="13"/>
        <v/>
      </c>
      <c r="L44" s="80"/>
      <c r="M44" s="73"/>
      <c r="N44" s="73"/>
      <c r="O44" s="73"/>
      <c r="P44" s="73"/>
      <c r="Q44" s="73"/>
      <c r="R44" s="73"/>
      <c r="S44" s="73"/>
      <c r="T44" s="81"/>
      <c r="U44" s="88"/>
      <c r="V44" s="74"/>
      <c r="W44" s="74"/>
      <c r="X44" s="74"/>
      <c r="Y44" s="74"/>
      <c r="Z44" s="74"/>
      <c r="AA44" s="74"/>
      <c r="AB44" s="74"/>
      <c r="AC44" s="89"/>
      <c r="AD44" s="80"/>
      <c r="AE44" s="73"/>
      <c r="AF44" s="73"/>
      <c r="AG44" s="73"/>
      <c r="AH44" s="73"/>
      <c r="AI44" s="73"/>
      <c r="AJ44" s="73"/>
      <c r="AK44" s="73"/>
      <c r="AL44" s="81"/>
      <c r="AM44" s="80"/>
      <c r="AN44" s="73"/>
      <c r="AO44" s="73"/>
      <c r="AP44" s="73"/>
      <c r="AQ44" s="73"/>
      <c r="AR44" s="73"/>
      <c r="AS44" s="73"/>
      <c r="AT44" s="73"/>
      <c r="AU44" s="81"/>
      <c r="AV44" s="80"/>
      <c r="AW44" s="73"/>
      <c r="AX44" s="73"/>
      <c r="AY44" s="73"/>
      <c r="AZ44" s="73"/>
      <c r="BA44" s="73"/>
      <c r="BB44" s="73"/>
      <c r="BC44" s="73"/>
      <c r="BD44" s="81"/>
      <c r="BE44" s="80"/>
      <c r="BF44" s="73"/>
      <c r="BG44" s="73"/>
      <c r="BH44" s="73"/>
      <c r="BI44" s="73"/>
      <c r="BJ44" s="73"/>
      <c r="BK44" s="73"/>
      <c r="BL44" s="73"/>
      <c r="BM44" s="81"/>
      <c r="BN44" s="1"/>
      <c r="BO44" s="1"/>
      <c r="BP44" s="1"/>
      <c r="BQ44" s="1"/>
      <c r="BR44" s="1"/>
      <c r="CC44" s="108">
        <f t="shared" si="14"/>
        <v>703</v>
      </c>
      <c r="CD44" s="110" t="str">
        <f t="shared" si="6"/>
        <v/>
      </c>
      <c r="CE44" s="108" t="str">
        <f t="shared" si="7"/>
        <v/>
      </c>
      <c r="CF44" s="108" t="str">
        <f t="shared" si="8"/>
        <v/>
      </c>
      <c r="CG44" s="108" t="str">
        <f t="shared" si="9"/>
        <v/>
      </c>
      <c r="CH44" s="108" t="str">
        <f t="shared" si="10"/>
        <v/>
      </c>
      <c r="CI44" s="108" t="str">
        <f t="shared" si="11"/>
        <v/>
      </c>
    </row>
    <row r="45" spans="1:87">
      <c r="A45" s="4">
        <v>40</v>
      </c>
      <c r="B45" s="30" t="str">
        <f t="shared" si="15"/>
        <v>C</v>
      </c>
      <c r="C45" s="37">
        <f t="shared" si="16"/>
        <v>321</v>
      </c>
      <c r="D45" s="38">
        <f t="shared" si="17"/>
        <v>40300</v>
      </c>
      <c r="E45" s="39" t="str">
        <f t="shared" si="18"/>
        <v>BHAGWATI</v>
      </c>
      <c r="F45" s="39" t="str">
        <f t="shared" si="19"/>
        <v>SHANKAR LAL</v>
      </c>
      <c r="G45" s="51">
        <f t="shared" si="20"/>
        <v>704</v>
      </c>
      <c r="H45" s="40" t="str">
        <f t="shared" si="21"/>
        <v/>
      </c>
      <c r="I45" s="121"/>
      <c r="J45" s="122"/>
      <c r="K45" s="104" t="str">
        <f t="shared" si="13"/>
        <v/>
      </c>
      <c r="L45" s="80"/>
      <c r="M45" s="73"/>
      <c r="N45" s="73"/>
      <c r="O45" s="73"/>
      <c r="P45" s="73"/>
      <c r="Q45" s="73"/>
      <c r="R45" s="73"/>
      <c r="S45" s="73"/>
      <c r="T45" s="81"/>
      <c r="U45" s="88"/>
      <c r="V45" s="74"/>
      <c r="W45" s="74"/>
      <c r="X45" s="74"/>
      <c r="Y45" s="74"/>
      <c r="Z45" s="74"/>
      <c r="AA45" s="74"/>
      <c r="AB45" s="74"/>
      <c r="AC45" s="89"/>
      <c r="AD45" s="80"/>
      <c r="AE45" s="73"/>
      <c r="AF45" s="73"/>
      <c r="AG45" s="73"/>
      <c r="AH45" s="73"/>
      <c r="AI45" s="73"/>
      <c r="AJ45" s="73"/>
      <c r="AK45" s="73"/>
      <c r="AL45" s="81"/>
      <c r="AM45" s="80"/>
      <c r="AN45" s="73"/>
      <c r="AO45" s="73"/>
      <c r="AP45" s="73"/>
      <c r="AQ45" s="73"/>
      <c r="AR45" s="73"/>
      <c r="AS45" s="73"/>
      <c r="AT45" s="73"/>
      <c r="AU45" s="81"/>
      <c r="AV45" s="80"/>
      <c r="AW45" s="73"/>
      <c r="AX45" s="73"/>
      <c r="AY45" s="73"/>
      <c r="AZ45" s="73"/>
      <c r="BA45" s="73"/>
      <c r="BB45" s="73"/>
      <c r="BC45" s="73"/>
      <c r="BD45" s="81"/>
      <c r="BE45" s="80"/>
      <c r="BF45" s="73"/>
      <c r="BG45" s="73"/>
      <c r="BH45" s="73"/>
      <c r="BI45" s="73"/>
      <c r="BJ45" s="73"/>
      <c r="BK45" s="73"/>
      <c r="BL45" s="73"/>
      <c r="BM45" s="81"/>
      <c r="BN45" s="1"/>
      <c r="BO45" s="1"/>
      <c r="BP45" s="1"/>
      <c r="BQ45" s="1"/>
      <c r="BR45" s="1"/>
      <c r="CC45" s="108">
        <f t="shared" si="14"/>
        <v>704</v>
      </c>
      <c r="CD45" s="110" t="str">
        <f t="shared" si="6"/>
        <v/>
      </c>
      <c r="CE45" s="108" t="str">
        <f t="shared" si="7"/>
        <v/>
      </c>
      <c r="CF45" s="108" t="str">
        <f t="shared" si="8"/>
        <v/>
      </c>
      <c r="CG45" s="108" t="str">
        <f t="shared" si="9"/>
        <v/>
      </c>
      <c r="CH45" s="108" t="str">
        <f t="shared" si="10"/>
        <v/>
      </c>
      <c r="CI45" s="108" t="str">
        <f t="shared" si="11"/>
        <v/>
      </c>
    </row>
    <row r="46" spans="1:87">
      <c r="A46" s="4">
        <v>41</v>
      </c>
      <c r="B46" s="30" t="str">
        <f t="shared" si="15"/>
        <v>C</v>
      </c>
      <c r="C46" s="37">
        <f t="shared" si="16"/>
        <v>892</v>
      </c>
      <c r="D46" s="38">
        <f t="shared" si="17"/>
        <v>39791</v>
      </c>
      <c r="E46" s="39" t="str">
        <f t="shared" si="18"/>
        <v>CHANDRAVEER SINGH</v>
      </c>
      <c r="F46" s="39" t="str">
        <f t="shared" si="19"/>
        <v>UMMED SINGH</v>
      </c>
      <c r="G46" s="51">
        <f t="shared" si="20"/>
        <v>705</v>
      </c>
      <c r="H46" s="40" t="str">
        <f t="shared" si="21"/>
        <v/>
      </c>
      <c r="I46" s="121"/>
      <c r="J46" s="122"/>
      <c r="K46" s="104" t="str">
        <f t="shared" si="13"/>
        <v/>
      </c>
      <c r="L46" s="80"/>
      <c r="M46" s="73"/>
      <c r="N46" s="73"/>
      <c r="O46" s="73"/>
      <c r="P46" s="73"/>
      <c r="Q46" s="73"/>
      <c r="R46" s="73"/>
      <c r="S46" s="73"/>
      <c r="T46" s="81"/>
      <c r="U46" s="88"/>
      <c r="V46" s="74"/>
      <c r="W46" s="74"/>
      <c r="X46" s="74"/>
      <c r="Y46" s="74"/>
      <c r="Z46" s="74"/>
      <c r="AA46" s="74"/>
      <c r="AB46" s="74"/>
      <c r="AC46" s="89"/>
      <c r="AD46" s="80"/>
      <c r="AE46" s="73"/>
      <c r="AF46" s="73"/>
      <c r="AG46" s="73"/>
      <c r="AH46" s="73"/>
      <c r="AI46" s="73"/>
      <c r="AJ46" s="73"/>
      <c r="AK46" s="73"/>
      <c r="AL46" s="81"/>
      <c r="AM46" s="80"/>
      <c r="AN46" s="73"/>
      <c r="AO46" s="73"/>
      <c r="AP46" s="73"/>
      <c r="AQ46" s="73"/>
      <c r="AR46" s="73"/>
      <c r="AS46" s="73"/>
      <c r="AT46" s="73"/>
      <c r="AU46" s="81"/>
      <c r="AV46" s="80"/>
      <c r="AW46" s="73"/>
      <c r="AX46" s="73"/>
      <c r="AY46" s="73"/>
      <c r="AZ46" s="73"/>
      <c r="BA46" s="73"/>
      <c r="BB46" s="73"/>
      <c r="BC46" s="73"/>
      <c r="BD46" s="81"/>
      <c r="BE46" s="80"/>
      <c r="BF46" s="73"/>
      <c r="BG46" s="73"/>
      <c r="BH46" s="73"/>
      <c r="BI46" s="73"/>
      <c r="BJ46" s="73"/>
      <c r="BK46" s="73"/>
      <c r="BL46" s="73"/>
      <c r="BM46" s="81"/>
      <c r="BN46" s="1"/>
      <c r="BO46" s="1"/>
      <c r="BP46" s="1"/>
      <c r="BQ46" s="1"/>
      <c r="BR46" s="1"/>
      <c r="CC46" s="108">
        <f t="shared" si="14"/>
        <v>705</v>
      </c>
      <c r="CD46" s="110" t="str">
        <f t="shared" si="6"/>
        <v/>
      </c>
      <c r="CE46" s="108" t="str">
        <f t="shared" si="7"/>
        <v/>
      </c>
      <c r="CF46" s="108" t="str">
        <f t="shared" si="8"/>
        <v/>
      </c>
      <c r="CG46" s="108" t="str">
        <f t="shared" si="9"/>
        <v/>
      </c>
      <c r="CH46" s="108" t="str">
        <f t="shared" si="10"/>
        <v/>
      </c>
      <c r="CI46" s="108" t="str">
        <f t="shared" si="11"/>
        <v/>
      </c>
    </row>
    <row r="47" spans="1:87">
      <c r="A47" s="4">
        <v>42</v>
      </c>
      <c r="B47" s="30" t="str">
        <f t="shared" si="15"/>
        <v>C</v>
      </c>
      <c r="C47" s="37">
        <f t="shared" si="16"/>
        <v>853</v>
      </c>
      <c r="D47" s="38">
        <f t="shared" si="17"/>
        <v>39525</v>
      </c>
      <c r="E47" s="39" t="str">
        <f t="shared" si="18"/>
        <v>DIMPAL TANWAR</v>
      </c>
      <c r="F47" s="39" t="str">
        <f t="shared" si="19"/>
        <v>GHANSHYAM TANWAR</v>
      </c>
      <c r="G47" s="51">
        <f t="shared" si="20"/>
        <v>706</v>
      </c>
      <c r="H47" s="40" t="str">
        <f t="shared" si="21"/>
        <v/>
      </c>
      <c r="I47" s="121"/>
      <c r="J47" s="122"/>
      <c r="K47" s="104" t="str">
        <f t="shared" si="13"/>
        <v/>
      </c>
      <c r="L47" s="80"/>
      <c r="M47" s="73"/>
      <c r="N47" s="73"/>
      <c r="O47" s="73"/>
      <c r="P47" s="73"/>
      <c r="Q47" s="73"/>
      <c r="R47" s="73"/>
      <c r="S47" s="73"/>
      <c r="T47" s="81"/>
      <c r="U47" s="88"/>
      <c r="V47" s="74"/>
      <c r="W47" s="74"/>
      <c r="X47" s="74"/>
      <c r="Y47" s="74"/>
      <c r="Z47" s="74"/>
      <c r="AA47" s="74"/>
      <c r="AB47" s="74"/>
      <c r="AC47" s="89"/>
      <c r="AD47" s="80"/>
      <c r="AE47" s="73"/>
      <c r="AF47" s="73"/>
      <c r="AG47" s="73"/>
      <c r="AH47" s="73"/>
      <c r="AI47" s="73"/>
      <c r="AJ47" s="73"/>
      <c r="AK47" s="73"/>
      <c r="AL47" s="81"/>
      <c r="AM47" s="80"/>
      <c r="AN47" s="73"/>
      <c r="AO47" s="73"/>
      <c r="AP47" s="73"/>
      <c r="AQ47" s="73"/>
      <c r="AR47" s="73"/>
      <c r="AS47" s="73"/>
      <c r="AT47" s="73"/>
      <c r="AU47" s="81"/>
      <c r="AV47" s="80"/>
      <c r="AW47" s="73"/>
      <c r="AX47" s="73"/>
      <c r="AY47" s="73"/>
      <c r="AZ47" s="73"/>
      <c r="BA47" s="73"/>
      <c r="BB47" s="73"/>
      <c r="BC47" s="73"/>
      <c r="BD47" s="81"/>
      <c r="BE47" s="80"/>
      <c r="BF47" s="73"/>
      <c r="BG47" s="73"/>
      <c r="BH47" s="73"/>
      <c r="BI47" s="73"/>
      <c r="BJ47" s="73"/>
      <c r="BK47" s="73"/>
      <c r="BL47" s="73"/>
      <c r="BM47" s="81"/>
      <c r="BN47" s="1"/>
      <c r="BO47" s="1"/>
      <c r="BP47" s="1"/>
      <c r="BQ47" s="1"/>
      <c r="BR47" s="1"/>
      <c r="CC47" s="108">
        <f t="shared" si="14"/>
        <v>706</v>
      </c>
      <c r="CD47" s="110" t="str">
        <f t="shared" si="6"/>
        <v/>
      </c>
      <c r="CE47" s="108" t="str">
        <f t="shared" si="7"/>
        <v/>
      </c>
      <c r="CF47" s="108" t="str">
        <f t="shared" si="8"/>
        <v/>
      </c>
      <c r="CG47" s="108" t="str">
        <f t="shared" si="9"/>
        <v/>
      </c>
      <c r="CH47" s="108" t="str">
        <f t="shared" si="10"/>
        <v/>
      </c>
      <c r="CI47" s="108" t="str">
        <f t="shared" si="11"/>
        <v/>
      </c>
    </row>
    <row r="48" spans="1:87">
      <c r="A48" s="4">
        <v>43</v>
      </c>
      <c r="B48" s="30" t="str">
        <f t="shared" si="15"/>
        <v>C</v>
      </c>
      <c r="C48" s="37">
        <f t="shared" si="16"/>
        <v>851</v>
      </c>
      <c r="D48" s="38">
        <f t="shared" si="17"/>
        <v>39816</v>
      </c>
      <c r="E48" s="39" t="str">
        <f t="shared" si="18"/>
        <v>DIVYA</v>
      </c>
      <c r="F48" s="39" t="str">
        <f t="shared" si="19"/>
        <v>ANIL KUMAR KEER</v>
      </c>
      <c r="G48" s="51">
        <f t="shared" si="20"/>
        <v>707</v>
      </c>
      <c r="H48" s="40" t="str">
        <f t="shared" si="21"/>
        <v/>
      </c>
      <c r="I48" s="121"/>
      <c r="J48" s="122"/>
      <c r="K48" s="104" t="str">
        <f t="shared" si="13"/>
        <v/>
      </c>
      <c r="L48" s="80"/>
      <c r="M48" s="73"/>
      <c r="N48" s="73"/>
      <c r="O48" s="73"/>
      <c r="P48" s="73"/>
      <c r="Q48" s="73"/>
      <c r="R48" s="73"/>
      <c r="S48" s="73"/>
      <c r="T48" s="81"/>
      <c r="U48" s="88"/>
      <c r="V48" s="74"/>
      <c r="W48" s="74"/>
      <c r="X48" s="74"/>
      <c r="Y48" s="74"/>
      <c r="Z48" s="74"/>
      <c r="AA48" s="74"/>
      <c r="AB48" s="74"/>
      <c r="AC48" s="89"/>
      <c r="AD48" s="80"/>
      <c r="AE48" s="73"/>
      <c r="AF48" s="73"/>
      <c r="AG48" s="73"/>
      <c r="AH48" s="73"/>
      <c r="AI48" s="73"/>
      <c r="AJ48" s="73"/>
      <c r="AK48" s="73"/>
      <c r="AL48" s="81"/>
      <c r="AM48" s="80"/>
      <c r="AN48" s="73"/>
      <c r="AO48" s="73"/>
      <c r="AP48" s="73"/>
      <c r="AQ48" s="73"/>
      <c r="AR48" s="73"/>
      <c r="AS48" s="73"/>
      <c r="AT48" s="73"/>
      <c r="AU48" s="81"/>
      <c r="AV48" s="80"/>
      <c r="AW48" s="73"/>
      <c r="AX48" s="73"/>
      <c r="AY48" s="73"/>
      <c r="AZ48" s="73"/>
      <c r="BA48" s="73"/>
      <c r="BB48" s="73"/>
      <c r="BC48" s="73"/>
      <c r="BD48" s="81"/>
      <c r="BE48" s="80"/>
      <c r="BF48" s="73"/>
      <c r="BG48" s="73"/>
      <c r="BH48" s="73"/>
      <c r="BI48" s="73"/>
      <c r="BJ48" s="73"/>
      <c r="BK48" s="73"/>
      <c r="BL48" s="73"/>
      <c r="BM48" s="81"/>
      <c r="BN48" s="1"/>
      <c r="BO48" s="1"/>
      <c r="BP48" s="1"/>
      <c r="BQ48" s="1"/>
      <c r="BR48" s="1"/>
      <c r="CC48" s="108">
        <f t="shared" si="14"/>
        <v>707</v>
      </c>
      <c r="CD48" s="110" t="str">
        <f t="shared" si="6"/>
        <v/>
      </c>
      <c r="CE48" s="108" t="str">
        <f t="shared" si="7"/>
        <v/>
      </c>
      <c r="CF48" s="108" t="str">
        <f t="shared" si="8"/>
        <v/>
      </c>
      <c r="CG48" s="108" t="str">
        <f t="shared" si="9"/>
        <v/>
      </c>
      <c r="CH48" s="108" t="str">
        <f t="shared" si="10"/>
        <v/>
      </c>
      <c r="CI48" s="108" t="str">
        <f t="shared" si="11"/>
        <v/>
      </c>
    </row>
    <row r="49" spans="1:87" ht="24">
      <c r="A49" s="4">
        <v>44</v>
      </c>
      <c r="B49" s="30" t="str">
        <f t="shared" si="15"/>
        <v>C</v>
      </c>
      <c r="C49" s="37">
        <f t="shared" si="16"/>
        <v>850</v>
      </c>
      <c r="D49" s="38">
        <f t="shared" si="17"/>
        <v>39925</v>
      </c>
      <c r="E49" s="39" t="str">
        <f t="shared" si="18"/>
        <v>DUSHYANT SINGH GEHLOT</v>
      </c>
      <c r="F49" s="39" t="str">
        <f t="shared" si="19"/>
        <v>KIRAN SINGH</v>
      </c>
      <c r="G49" s="51">
        <f t="shared" si="20"/>
        <v>708</v>
      </c>
      <c r="H49" s="40" t="str">
        <f t="shared" si="21"/>
        <v/>
      </c>
      <c r="I49" s="121"/>
      <c r="J49" s="122"/>
      <c r="K49" s="104" t="str">
        <f t="shared" si="13"/>
        <v/>
      </c>
      <c r="L49" s="80"/>
      <c r="M49" s="73"/>
      <c r="N49" s="73"/>
      <c r="O49" s="73"/>
      <c r="P49" s="73"/>
      <c r="Q49" s="73"/>
      <c r="R49" s="73"/>
      <c r="S49" s="73"/>
      <c r="T49" s="81"/>
      <c r="U49" s="88"/>
      <c r="V49" s="74"/>
      <c r="W49" s="74"/>
      <c r="X49" s="74"/>
      <c r="Y49" s="74"/>
      <c r="Z49" s="74"/>
      <c r="AA49" s="74"/>
      <c r="AB49" s="74"/>
      <c r="AC49" s="89"/>
      <c r="AD49" s="80"/>
      <c r="AE49" s="73"/>
      <c r="AF49" s="73"/>
      <c r="AG49" s="73"/>
      <c r="AH49" s="73"/>
      <c r="AI49" s="73"/>
      <c r="AJ49" s="73"/>
      <c r="AK49" s="73"/>
      <c r="AL49" s="81"/>
      <c r="AM49" s="80"/>
      <c r="AN49" s="73"/>
      <c r="AO49" s="73"/>
      <c r="AP49" s="73"/>
      <c r="AQ49" s="73"/>
      <c r="AR49" s="73"/>
      <c r="AS49" s="73"/>
      <c r="AT49" s="73"/>
      <c r="AU49" s="81"/>
      <c r="AV49" s="80"/>
      <c r="AW49" s="73"/>
      <c r="AX49" s="73"/>
      <c r="AY49" s="73"/>
      <c r="AZ49" s="73"/>
      <c r="BA49" s="73"/>
      <c r="BB49" s="73"/>
      <c r="BC49" s="73"/>
      <c r="BD49" s="81"/>
      <c r="BE49" s="80"/>
      <c r="BF49" s="73"/>
      <c r="BG49" s="73"/>
      <c r="BH49" s="73"/>
      <c r="BI49" s="73"/>
      <c r="BJ49" s="73"/>
      <c r="BK49" s="73"/>
      <c r="BL49" s="73"/>
      <c r="BM49" s="81"/>
      <c r="BN49" s="1"/>
      <c r="BO49" s="1"/>
      <c r="BP49" s="1"/>
      <c r="BQ49" s="1"/>
      <c r="BR49" s="1"/>
      <c r="CC49" s="108">
        <f t="shared" si="14"/>
        <v>708</v>
      </c>
      <c r="CD49" s="110" t="str">
        <f t="shared" si="6"/>
        <v/>
      </c>
      <c r="CE49" s="108" t="str">
        <f t="shared" si="7"/>
        <v/>
      </c>
      <c r="CF49" s="108" t="str">
        <f t="shared" si="8"/>
        <v/>
      </c>
      <c r="CG49" s="108" t="str">
        <f t="shared" si="9"/>
        <v/>
      </c>
      <c r="CH49" s="108" t="str">
        <f t="shared" si="10"/>
        <v/>
      </c>
      <c r="CI49" s="108" t="str">
        <f t="shared" si="11"/>
        <v/>
      </c>
    </row>
    <row r="50" spans="1:87">
      <c r="A50" s="4">
        <v>45</v>
      </c>
      <c r="B50" s="30" t="str">
        <f t="shared" si="15"/>
        <v>C</v>
      </c>
      <c r="C50" s="37">
        <f t="shared" si="16"/>
        <v>322</v>
      </c>
      <c r="D50" s="38">
        <f t="shared" si="17"/>
        <v>40495</v>
      </c>
      <c r="E50" s="39" t="str">
        <f t="shared" si="18"/>
        <v>FEJAN SHAH</v>
      </c>
      <c r="F50" s="39" t="str">
        <f t="shared" si="19"/>
        <v>YASEEN SHAH</v>
      </c>
      <c r="G50" s="51">
        <f t="shared" si="20"/>
        <v>709</v>
      </c>
      <c r="H50" s="40" t="str">
        <f t="shared" si="21"/>
        <v/>
      </c>
      <c r="I50" s="121"/>
      <c r="J50" s="122"/>
      <c r="K50" s="104" t="str">
        <f t="shared" si="13"/>
        <v/>
      </c>
      <c r="L50" s="80"/>
      <c r="M50" s="73"/>
      <c r="N50" s="73"/>
      <c r="O50" s="73"/>
      <c r="P50" s="73"/>
      <c r="Q50" s="73"/>
      <c r="R50" s="73"/>
      <c r="S50" s="73"/>
      <c r="T50" s="81"/>
      <c r="U50" s="88"/>
      <c r="V50" s="74"/>
      <c r="W50" s="74"/>
      <c r="X50" s="74"/>
      <c r="Y50" s="74"/>
      <c r="Z50" s="74"/>
      <c r="AA50" s="74"/>
      <c r="AB50" s="74"/>
      <c r="AC50" s="89"/>
      <c r="AD50" s="80"/>
      <c r="AE50" s="73"/>
      <c r="AF50" s="73"/>
      <c r="AG50" s="73"/>
      <c r="AH50" s="73"/>
      <c r="AI50" s="73"/>
      <c r="AJ50" s="73"/>
      <c r="AK50" s="73"/>
      <c r="AL50" s="81"/>
      <c r="AM50" s="80"/>
      <c r="AN50" s="73"/>
      <c r="AO50" s="73"/>
      <c r="AP50" s="73"/>
      <c r="AQ50" s="73"/>
      <c r="AR50" s="73"/>
      <c r="AS50" s="73"/>
      <c r="AT50" s="73"/>
      <c r="AU50" s="81"/>
      <c r="AV50" s="80"/>
      <c r="AW50" s="73"/>
      <c r="AX50" s="73"/>
      <c r="AY50" s="73"/>
      <c r="AZ50" s="73"/>
      <c r="BA50" s="73"/>
      <c r="BB50" s="73"/>
      <c r="BC50" s="73"/>
      <c r="BD50" s="81"/>
      <c r="BE50" s="80"/>
      <c r="BF50" s="73"/>
      <c r="BG50" s="73"/>
      <c r="BH50" s="73"/>
      <c r="BI50" s="73"/>
      <c r="BJ50" s="73"/>
      <c r="BK50" s="73"/>
      <c r="BL50" s="73"/>
      <c r="BM50" s="81"/>
      <c r="BN50" s="1"/>
      <c r="BO50" s="1"/>
      <c r="BP50" s="1"/>
      <c r="BQ50" s="1"/>
      <c r="BR50" s="1"/>
      <c r="CC50" s="108">
        <f t="shared" si="14"/>
        <v>709</v>
      </c>
      <c r="CD50" s="110" t="str">
        <f t="shared" si="6"/>
        <v/>
      </c>
      <c r="CE50" s="108" t="str">
        <f t="shared" si="7"/>
        <v/>
      </c>
      <c r="CF50" s="108" t="str">
        <f t="shared" si="8"/>
        <v/>
      </c>
      <c r="CG50" s="108" t="str">
        <f t="shared" si="9"/>
        <v/>
      </c>
      <c r="CH50" s="108" t="str">
        <f t="shared" si="10"/>
        <v/>
      </c>
      <c r="CI50" s="108" t="str">
        <f t="shared" si="11"/>
        <v/>
      </c>
    </row>
    <row r="51" spans="1:87">
      <c r="A51" s="4">
        <v>46</v>
      </c>
      <c r="B51" s="30" t="str">
        <f t="shared" si="15"/>
        <v>D</v>
      </c>
      <c r="C51" s="37">
        <f t="shared" si="16"/>
        <v>513</v>
      </c>
      <c r="D51" s="38">
        <f t="shared" si="17"/>
        <v>38320</v>
      </c>
      <c r="E51" s="39" t="str">
        <f t="shared" si="18"/>
        <v>GOPAL LAL</v>
      </c>
      <c r="F51" s="39" t="str">
        <f t="shared" si="19"/>
        <v>GANPAT LAL</v>
      </c>
      <c r="G51" s="51">
        <f t="shared" si="20"/>
        <v>710</v>
      </c>
      <c r="H51" s="40" t="str">
        <f t="shared" si="21"/>
        <v/>
      </c>
      <c r="I51" s="121"/>
      <c r="J51" s="122"/>
      <c r="K51" s="104" t="str">
        <f t="shared" si="13"/>
        <v/>
      </c>
      <c r="L51" s="80"/>
      <c r="M51" s="73"/>
      <c r="N51" s="73"/>
      <c r="O51" s="73"/>
      <c r="P51" s="73"/>
      <c r="Q51" s="73"/>
      <c r="R51" s="73"/>
      <c r="S51" s="73"/>
      <c r="T51" s="81"/>
      <c r="U51" s="88"/>
      <c r="V51" s="74"/>
      <c r="W51" s="74"/>
      <c r="X51" s="74"/>
      <c r="Y51" s="74"/>
      <c r="Z51" s="74"/>
      <c r="AA51" s="74"/>
      <c r="AB51" s="74"/>
      <c r="AC51" s="89"/>
      <c r="AD51" s="80"/>
      <c r="AE51" s="73"/>
      <c r="AF51" s="73"/>
      <c r="AG51" s="73"/>
      <c r="AH51" s="73"/>
      <c r="AI51" s="73"/>
      <c r="AJ51" s="73"/>
      <c r="AK51" s="73"/>
      <c r="AL51" s="81"/>
      <c r="AM51" s="80"/>
      <c r="AN51" s="73"/>
      <c r="AO51" s="73"/>
      <c r="AP51" s="73"/>
      <c r="AQ51" s="73"/>
      <c r="AR51" s="73"/>
      <c r="AS51" s="73"/>
      <c r="AT51" s="73"/>
      <c r="AU51" s="81"/>
      <c r="AV51" s="80"/>
      <c r="AW51" s="73"/>
      <c r="AX51" s="73"/>
      <c r="AY51" s="73"/>
      <c r="AZ51" s="73"/>
      <c r="BA51" s="73"/>
      <c r="BB51" s="73"/>
      <c r="BC51" s="73"/>
      <c r="BD51" s="81"/>
      <c r="BE51" s="80"/>
      <c r="BF51" s="73"/>
      <c r="BG51" s="73"/>
      <c r="BH51" s="73"/>
      <c r="BI51" s="73"/>
      <c r="BJ51" s="73"/>
      <c r="BK51" s="73"/>
      <c r="BL51" s="73"/>
      <c r="BM51" s="81"/>
      <c r="BN51" s="1"/>
      <c r="BO51" s="1"/>
      <c r="BP51" s="1"/>
      <c r="BQ51" s="1"/>
      <c r="BR51" s="1"/>
      <c r="CC51" s="108">
        <f t="shared" si="14"/>
        <v>710</v>
      </c>
      <c r="CD51" s="110" t="str">
        <f t="shared" si="6"/>
        <v/>
      </c>
      <c r="CE51" s="108" t="str">
        <f t="shared" si="7"/>
        <v/>
      </c>
      <c r="CF51" s="108" t="str">
        <f t="shared" si="8"/>
        <v/>
      </c>
      <c r="CG51" s="108" t="str">
        <f t="shared" si="9"/>
        <v/>
      </c>
      <c r="CH51" s="108" t="str">
        <f t="shared" si="10"/>
        <v/>
      </c>
      <c r="CI51" s="108" t="str">
        <f t="shared" si="11"/>
        <v/>
      </c>
    </row>
    <row r="52" spans="1:87">
      <c r="A52" s="4">
        <v>47</v>
      </c>
      <c r="B52" s="30" t="str">
        <f t="shared" si="15"/>
        <v>D</v>
      </c>
      <c r="C52" s="37">
        <f t="shared" si="16"/>
        <v>846</v>
      </c>
      <c r="D52" s="38">
        <f t="shared" si="17"/>
        <v>40015</v>
      </c>
      <c r="E52" s="39" t="str">
        <f t="shared" si="18"/>
        <v>HARSH BAGRI</v>
      </c>
      <c r="F52" s="39" t="str">
        <f t="shared" si="19"/>
        <v>KANHAIYA LAL BAGRI</v>
      </c>
      <c r="G52" s="51">
        <f t="shared" si="20"/>
        <v>711</v>
      </c>
      <c r="H52" s="40" t="str">
        <f t="shared" si="21"/>
        <v/>
      </c>
      <c r="I52" s="121"/>
      <c r="J52" s="122"/>
      <c r="K52" s="104" t="str">
        <f t="shared" si="13"/>
        <v/>
      </c>
      <c r="L52" s="80"/>
      <c r="M52" s="73"/>
      <c r="N52" s="73"/>
      <c r="O52" s="73"/>
      <c r="P52" s="73"/>
      <c r="Q52" s="73"/>
      <c r="R52" s="73"/>
      <c r="S52" s="73"/>
      <c r="T52" s="81"/>
      <c r="U52" s="88"/>
      <c r="V52" s="74"/>
      <c r="W52" s="74"/>
      <c r="X52" s="74"/>
      <c r="Y52" s="74"/>
      <c r="Z52" s="74"/>
      <c r="AA52" s="74"/>
      <c r="AB52" s="74"/>
      <c r="AC52" s="89"/>
      <c r="AD52" s="80"/>
      <c r="AE52" s="73"/>
      <c r="AF52" s="73"/>
      <c r="AG52" s="73"/>
      <c r="AH52" s="73"/>
      <c r="AI52" s="73"/>
      <c r="AJ52" s="73"/>
      <c r="AK52" s="73"/>
      <c r="AL52" s="81"/>
      <c r="AM52" s="80"/>
      <c r="AN52" s="73"/>
      <c r="AO52" s="73"/>
      <c r="AP52" s="73"/>
      <c r="AQ52" s="73"/>
      <c r="AR52" s="73"/>
      <c r="AS52" s="73"/>
      <c r="AT52" s="73"/>
      <c r="AU52" s="81"/>
      <c r="AV52" s="80"/>
      <c r="AW52" s="73"/>
      <c r="AX52" s="73"/>
      <c r="AY52" s="73"/>
      <c r="AZ52" s="73"/>
      <c r="BA52" s="73"/>
      <c r="BB52" s="73"/>
      <c r="BC52" s="73"/>
      <c r="BD52" s="81"/>
      <c r="BE52" s="80"/>
      <c r="BF52" s="73"/>
      <c r="BG52" s="73"/>
      <c r="BH52" s="73"/>
      <c r="BI52" s="73"/>
      <c r="BJ52" s="73"/>
      <c r="BK52" s="73"/>
      <c r="BL52" s="73"/>
      <c r="BM52" s="81"/>
      <c r="BN52" s="1"/>
      <c r="BO52" s="1"/>
      <c r="BP52" s="1"/>
      <c r="BQ52" s="1"/>
      <c r="BR52" s="1"/>
      <c r="CC52" s="108">
        <f t="shared" si="14"/>
        <v>711</v>
      </c>
      <c r="CD52" s="110" t="str">
        <f t="shared" si="6"/>
        <v/>
      </c>
      <c r="CE52" s="108" t="str">
        <f t="shared" si="7"/>
        <v/>
      </c>
      <c r="CF52" s="108" t="str">
        <f t="shared" si="8"/>
        <v/>
      </c>
      <c r="CG52" s="108" t="str">
        <f t="shared" si="9"/>
        <v/>
      </c>
      <c r="CH52" s="108" t="str">
        <f t="shared" si="10"/>
        <v/>
      </c>
      <c r="CI52" s="108" t="str">
        <f t="shared" si="11"/>
        <v/>
      </c>
    </row>
    <row r="53" spans="1:87">
      <c r="A53" s="4">
        <v>48</v>
      </c>
      <c r="B53" s="30" t="str">
        <f t="shared" si="15"/>
        <v>D</v>
      </c>
      <c r="C53" s="37">
        <f t="shared" si="16"/>
        <v>893</v>
      </c>
      <c r="D53" s="38">
        <f t="shared" si="17"/>
        <v>39940</v>
      </c>
      <c r="E53" s="39" t="str">
        <f t="shared" si="18"/>
        <v>INASHA BANO</v>
      </c>
      <c r="F53" s="39" t="str">
        <f t="shared" si="19"/>
        <v>MOHAMMAD SHAREEF</v>
      </c>
      <c r="G53" s="51">
        <f t="shared" si="20"/>
        <v>712</v>
      </c>
      <c r="H53" s="40" t="str">
        <f t="shared" si="21"/>
        <v/>
      </c>
      <c r="I53" s="121"/>
      <c r="J53" s="122"/>
      <c r="K53" s="104" t="str">
        <f t="shared" si="13"/>
        <v/>
      </c>
      <c r="L53" s="80"/>
      <c r="M53" s="73"/>
      <c r="N53" s="73"/>
      <c r="O53" s="73"/>
      <c r="P53" s="73"/>
      <c r="Q53" s="73"/>
      <c r="R53" s="73"/>
      <c r="S53" s="73"/>
      <c r="T53" s="81"/>
      <c r="U53" s="88"/>
      <c r="V53" s="74"/>
      <c r="W53" s="74"/>
      <c r="X53" s="74"/>
      <c r="Y53" s="74"/>
      <c r="Z53" s="74"/>
      <c r="AA53" s="74"/>
      <c r="AB53" s="74"/>
      <c r="AC53" s="89"/>
      <c r="AD53" s="80"/>
      <c r="AE53" s="73"/>
      <c r="AF53" s="73"/>
      <c r="AG53" s="73"/>
      <c r="AH53" s="73"/>
      <c r="AI53" s="73"/>
      <c r="AJ53" s="73"/>
      <c r="AK53" s="73"/>
      <c r="AL53" s="81"/>
      <c r="AM53" s="80"/>
      <c r="AN53" s="73"/>
      <c r="AO53" s="73"/>
      <c r="AP53" s="73"/>
      <c r="AQ53" s="73"/>
      <c r="AR53" s="73"/>
      <c r="AS53" s="73"/>
      <c r="AT53" s="73"/>
      <c r="AU53" s="81"/>
      <c r="AV53" s="80"/>
      <c r="AW53" s="73"/>
      <c r="AX53" s="73"/>
      <c r="AY53" s="73"/>
      <c r="AZ53" s="73"/>
      <c r="BA53" s="73"/>
      <c r="BB53" s="73"/>
      <c r="BC53" s="73"/>
      <c r="BD53" s="81"/>
      <c r="BE53" s="80"/>
      <c r="BF53" s="73"/>
      <c r="BG53" s="73"/>
      <c r="BH53" s="73"/>
      <c r="BI53" s="73"/>
      <c r="BJ53" s="73"/>
      <c r="BK53" s="73"/>
      <c r="BL53" s="73"/>
      <c r="BM53" s="81"/>
      <c r="BN53" s="1"/>
      <c r="BO53" s="1"/>
      <c r="BP53" s="1"/>
      <c r="BQ53" s="1"/>
      <c r="BR53" s="1"/>
      <c r="CC53" s="108">
        <f t="shared" si="14"/>
        <v>712</v>
      </c>
      <c r="CD53" s="110" t="str">
        <f t="shared" si="6"/>
        <v/>
      </c>
      <c r="CE53" s="108" t="str">
        <f t="shared" si="7"/>
        <v/>
      </c>
      <c r="CF53" s="108" t="str">
        <f t="shared" si="8"/>
        <v/>
      </c>
      <c r="CG53" s="108" t="str">
        <f t="shared" si="9"/>
        <v/>
      </c>
      <c r="CH53" s="108" t="str">
        <f t="shared" si="10"/>
        <v/>
      </c>
      <c r="CI53" s="108" t="str">
        <f t="shared" si="11"/>
        <v/>
      </c>
    </row>
    <row r="54" spans="1:87">
      <c r="A54" s="4">
        <v>49</v>
      </c>
      <c r="B54" s="30" t="str">
        <f t="shared" si="15"/>
        <v>D</v>
      </c>
      <c r="C54" s="37">
        <f t="shared" si="16"/>
        <v>845</v>
      </c>
      <c r="D54" s="38">
        <f t="shared" si="17"/>
        <v>40029</v>
      </c>
      <c r="E54" s="39" t="str">
        <f t="shared" si="18"/>
        <v>JAIDITYA PHULWARI</v>
      </c>
      <c r="F54" s="39" t="str">
        <f t="shared" si="19"/>
        <v>RAJENDRA PHULWARI</v>
      </c>
      <c r="G54" s="51">
        <f t="shared" si="20"/>
        <v>713</v>
      </c>
      <c r="H54" s="40" t="str">
        <f t="shared" si="21"/>
        <v/>
      </c>
      <c r="I54" s="121"/>
      <c r="J54" s="122"/>
      <c r="K54" s="104" t="str">
        <f t="shared" si="13"/>
        <v/>
      </c>
      <c r="L54" s="80"/>
      <c r="M54" s="73"/>
      <c r="N54" s="73"/>
      <c r="O54" s="73"/>
      <c r="P54" s="73"/>
      <c r="Q54" s="73"/>
      <c r="R54" s="73"/>
      <c r="S54" s="73"/>
      <c r="T54" s="81"/>
      <c r="U54" s="88"/>
      <c r="V54" s="74"/>
      <c r="W54" s="74"/>
      <c r="X54" s="74"/>
      <c r="Y54" s="74"/>
      <c r="Z54" s="74"/>
      <c r="AA54" s="74"/>
      <c r="AB54" s="74"/>
      <c r="AC54" s="89"/>
      <c r="AD54" s="80"/>
      <c r="AE54" s="73"/>
      <c r="AF54" s="73"/>
      <c r="AG54" s="73"/>
      <c r="AH54" s="73"/>
      <c r="AI54" s="73"/>
      <c r="AJ54" s="73"/>
      <c r="AK54" s="73"/>
      <c r="AL54" s="81"/>
      <c r="AM54" s="80"/>
      <c r="AN54" s="73"/>
      <c r="AO54" s="73"/>
      <c r="AP54" s="73"/>
      <c r="AQ54" s="73"/>
      <c r="AR54" s="73"/>
      <c r="AS54" s="73"/>
      <c r="AT54" s="73"/>
      <c r="AU54" s="81"/>
      <c r="AV54" s="80"/>
      <c r="AW54" s="73"/>
      <c r="AX54" s="73"/>
      <c r="AY54" s="73"/>
      <c r="AZ54" s="73"/>
      <c r="BA54" s="73"/>
      <c r="BB54" s="73"/>
      <c r="BC54" s="73"/>
      <c r="BD54" s="81"/>
      <c r="BE54" s="80"/>
      <c r="BF54" s="73"/>
      <c r="BG54" s="73"/>
      <c r="BH54" s="73"/>
      <c r="BI54" s="73"/>
      <c r="BJ54" s="73"/>
      <c r="BK54" s="73"/>
      <c r="BL54" s="73"/>
      <c r="BM54" s="81"/>
      <c r="BN54" s="1"/>
      <c r="BO54" s="1"/>
      <c r="BP54" s="1"/>
      <c r="BQ54" s="1"/>
      <c r="BR54" s="1"/>
      <c r="CC54" s="108">
        <f t="shared" si="14"/>
        <v>713</v>
      </c>
      <c r="CD54" s="110" t="str">
        <f t="shared" si="6"/>
        <v/>
      </c>
      <c r="CE54" s="108" t="str">
        <f t="shared" si="7"/>
        <v/>
      </c>
      <c r="CF54" s="108" t="str">
        <f t="shared" si="8"/>
        <v/>
      </c>
      <c r="CG54" s="108" t="str">
        <f t="shared" si="9"/>
        <v/>
      </c>
      <c r="CH54" s="108" t="str">
        <f t="shared" si="10"/>
        <v/>
      </c>
      <c r="CI54" s="108" t="str">
        <f t="shared" si="11"/>
        <v/>
      </c>
    </row>
    <row r="55" spans="1:87">
      <c r="A55" s="4">
        <v>50</v>
      </c>
      <c r="B55" s="30" t="str">
        <f t="shared" si="15"/>
        <v>D</v>
      </c>
      <c r="C55" s="37">
        <f t="shared" si="16"/>
        <v>338</v>
      </c>
      <c r="D55" s="38">
        <f t="shared" si="17"/>
        <v>40067</v>
      </c>
      <c r="E55" s="39" t="str">
        <f t="shared" si="18"/>
        <v>JANNAT BANO</v>
      </c>
      <c r="F55" s="39" t="str">
        <f t="shared" si="19"/>
        <v>BABU KHAN</v>
      </c>
      <c r="G55" s="51">
        <f t="shared" si="20"/>
        <v>714</v>
      </c>
      <c r="H55" s="40" t="str">
        <f t="shared" si="21"/>
        <v/>
      </c>
      <c r="I55" s="121"/>
      <c r="J55" s="122"/>
      <c r="K55" s="104" t="str">
        <f t="shared" si="13"/>
        <v/>
      </c>
      <c r="L55" s="80"/>
      <c r="M55" s="73"/>
      <c r="N55" s="73"/>
      <c r="O55" s="73"/>
      <c r="P55" s="73"/>
      <c r="Q55" s="73"/>
      <c r="R55" s="73"/>
      <c r="S55" s="73"/>
      <c r="T55" s="81"/>
      <c r="U55" s="88"/>
      <c r="V55" s="74"/>
      <c r="W55" s="74"/>
      <c r="X55" s="74"/>
      <c r="Y55" s="74"/>
      <c r="Z55" s="74"/>
      <c r="AA55" s="74"/>
      <c r="AB55" s="74"/>
      <c r="AC55" s="89"/>
      <c r="AD55" s="80"/>
      <c r="AE55" s="73"/>
      <c r="AF55" s="73"/>
      <c r="AG55" s="73"/>
      <c r="AH55" s="73"/>
      <c r="AI55" s="73"/>
      <c r="AJ55" s="73"/>
      <c r="AK55" s="73"/>
      <c r="AL55" s="81"/>
      <c r="AM55" s="80"/>
      <c r="AN55" s="73"/>
      <c r="AO55" s="73"/>
      <c r="AP55" s="73"/>
      <c r="AQ55" s="73"/>
      <c r="AR55" s="73"/>
      <c r="AS55" s="73"/>
      <c r="AT55" s="73"/>
      <c r="AU55" s="81"/>
      <c r="AV55" s="80"/>
      <c r="AW55" s="73"/>
      <c r="AX55" s="73"/>
      <c r="AY55" s="73"/>
      <c r="AZ55" s="73"/>
      <c r="BA55" s="73"/>
      <c r="BB55" s="73"/>
      <c r="BC55" s="73"/>
      <c r="BD55" s="81"/>
      <c r="BE55" s="80"/>
      <c r="BF55" s="73"/>
      <c r="BG55" s="73"/>
      <c r="BH55" s="73"/>
      <c r="BI55" s="73"/>
      <c r="BJ55" s="73"/>
      <c r="BK55" s="73"/>
      <c r="BL55" s="73"/>
      <c r="BM55" s="81"/>
      <c r="BN55" s="1"/>
      <c r="BO55" s="1"/>
      <c r="BP55" s="1"/>
      <c r="BQ55" s="1"/>
      <c r="BR55" s="1"/>
      <c r="CC55" s="108">
        <f t="shared" si="14"/>
        <v>714</v>
      </c>
      <c r="CD55" s="110" t="str">
        <f t="shared" si="6"/>
        <v/>
      </c>
      <c r="CE55" s="108" t="str">
        <f t="shared" si="7"/>
        <v/>
      </c>
      <c r="CF55" s="108" t="str">
        <f t="shared" si="8"/>
        <v/>
      </c>
      <c r="CG55" s="108" t="str">
        <f t="shared" si="9"/>
        <v/>
      </c>
      <c r="CH55" s="108" t="str">
        <f t="shared" si="10"/>
        <v/>
      </c>
      <c r="CI55" s="108" t="str">
        <f t="shared" si="11"/>
        <v/>
      </c>
    </row>
    <row r="56" spans="1:87">
      <c r="A56" s="4">
        <v>51</v>
      </c>
      <c r="B56" s="30" t="str">
        <f t="shared" si="15"/>
        <v>D</v>
      </c>
      <c r="C56" s="37">
        <f t="shared" si="16"/>
        <v>325</v>
      </c>
      <c r="D56" s="38">
        <f t="shared" si="17"/>
        <v>40042</v>
      </c>
      <c r="E56" s="39" t="str">
        <f t="shared" si="18"/>
        <v>JASMIN BANO</v>
      </c>
      <c r="F56" s="39" t="str">
        <f t="shared" si="19"/>
        <v>YASEEN SHAH</v>
      </c>
      <c r="G56" s="51">
        <f t="shared" si="20"/>
        <v>715</v>
      </c>
      <c r="H56" s="40" t="str">
        <f t="shared" si="21"/>
        <v/>
      </c>
      <c r="I56" s="121"/>
      <c r="J56" s="122"/>
      <c r="K56" s="104" t="str">
        <f t="shared" si="13"/>
        <v/>
      </c>
      <c r="L56" s="80"/>
      <c r="M56" s="73"/>
      <c r="N56" s="73"/>
      <c r="O56" s="73"/>
      <c r="P56" s="73"/>
      <c r="Q56" s="73"/>
      <c r="R56" s="73"/>
      <c r="S56" s="73"/>
      <c r="T56" s="81"/>
      <c r="U56" s="88"/>
      <c r="V56" s="74"/>
      <c r="W56" s="74"/>
      <c r="X56" s="74"/>
      <c r="Y56" s="74"/>
      <c r="Z56" s="74"/>
      <c r="AA56" s="74"/>
      <c r="AB56" s="74"/>
      <c r="AC56" s="89"/>
      <c r="AD56" s="80"/>
      <c r="AE56" s="73"/>
      <c r="AF56" s="73"/>
      <c r="AG56" s="73"/>
      <c r="AH56" s="73"/>
      <c r="AI56" s="73"/>
      <c r="AJ56" s="73"/>
      <c r="AK56" s="73"/>
      <c r="AL56" s="81"/>
      <c r="AM56" s="80"/>
      <c r="AN56" s="73"/>
      <c r="AO56" s="73"/>
      <c r="AP56" s="73"/>
      <c r="AQ56" s="73"/>
      <c r="AR56" s="73"/>
      <c r="AS56" s="73"/>
      <c r="AT56" s="73"/>
      <c r="AU56" s="81"/>
      <c r="AV56" s="80"/>
      <c r="AW56" s="73"/>
      <c r="AX56" s="73"/>
      <c r="AY56" s="73"/>
      <c r="AZ56" s="73"/>
      <c r="BA56" s="73"/>
      <c r="BB56" s="73"/>
      <c r="BC56" s="73"/>
      <c r="BD56" s="81"/>
      <c r="BE56" s="80"/>
      <c r="BF56" s="73"/>
      <c r="BG56" s="73"/>
      <c r="BH56" s="73"/>
      <c r="BI56" s="73"/>
      <c r="BJ56" s="73"/>
      <c r="BK56" s="73"/>
      <c r="BL56" s="73"/>
      <c r="BM56" s="81"/>
      <c r="BN56" s="1"/>
      <c r="BO56" s="1"/>
      <c r="BP56" s="1"/>
      <c r="BQ56" s="1"/>
      <c r="BR56" s="1"/>
      <c r="CC56" s="108">
        <f t="shared" si="14"/>
        <v>715</v>
      </c>
      <c r="CD56" s="110" t="str">
        <f t="shared" si="6"/>
        <v/>
      </c>
      <c r="CE56" s="108" t="str">
        <f t="shared" si="7"/>
        <v/>
      </c>
      <c r="CF56" s="108" t="str">
        <f t="shared" si="8"/>
        <v/>
      </c>
      <c r="CG56" s="108" t="str">
        <f t="shared" si="9"/>
        <v/>
      </c>
      <c r="CH56" s="108" t="str">
        <f t="shared" si="10"/>
        <v/>
      </c>
      <c r="CI56" s="108" t="str">
        <f t="shared" si="11"/>
        <v/>
      </c>
    </row>
    <row r="57" spans="1:87">
      <c r="A57" s="4">
        <v>52</v>
      </c>
      <c r="B57" s="30" t="str">
        <f t="shared" si="15"/>
        <v>D</v>
      </c>
      <c r="C57" s="37">
        <f t="shared" si="16"/>
        <v>346</v>
      </c>
      <c r="D57" s="38">
        <f t="shared" si="17"/>
        <v>40361</v>
      </c>
      <c r="E57" s="39" t="str">
        <f t="shared" si="18"/>
        <v>KANCHAN GURJAR</v>
      </c>
      <c r="F57" s="39" t="str">
        <f t="shared" si="19"/>
        <v>DURGA RAM GURJAR</v>
      </c>
      <c r="G57" s="51">
        <f t="shared" si="20"/>
        <v>716</v>
      </c>
      <c r="H57" s="40" t="str">
        <f t="shared" si="21"/>
        <v/>
      </c>
      <c r="I57" s="121"/>
      <c r="J57" s="122"/>
      <c r="K57" s="104" t="str">
        <f t="shared" si="13"/>
        <v/>
      </c>
      <c r="L57" s="80"/>
      <c r="M57" s="73"/>
      <c r="N57" s="73"/>
      <c r="O57" s="73"/>
      <c r="P57" s="73"/>
      <c r="Q57" s="73"/>
      <c r="R57" s="73"/>
      <c r="S57" s="73"/>
      <c r="T57" s="81"/>
      <c r="U57" s="88"/>
      <c r="V57" s="74"/>
      <c r="W57" s="74"/>
      <c r="X57" s="74"/>
      <c r="Y57" s="74"/>
      <c r="Z57" s="74"/>
      <c r="AA57" s="74"/>
      <c r="AB57" s="74"/>
      <c r="AC57" s="89"/>
      <c r="AD57" s="80"/>
      <c r="AE57" s="73"/>
      <c r="AF57" s="73"/>
      <c r="AG57" s="73"/>
      <c r="AH57" s="73"/>
      <c r="AI57" s="73"/>
      <c r="AJ57" s="73"/>
      <c r="AK57" s="73"/>
      <c r="AL57" s="81"/>
      <c r="AM57" s="80"/>
      <c r="AN57" s="73"/>
      <c r="AO57" s="73"/>
      <c r="AP57" s="73"/>
      <c r="AQ57" s="73"/>
      <c r="AR57" s="73"/>
      <c r="AS57" s="73"/>
      <c r="AT57" s="73"/>
      <c r="AU57" s="81"/>
      <c r="AV57" s="80"/>
      <c r="AW57" s="73"/>
      <c r="AX57" s="73"/>
      <c r="AY57" s="73"/>
      <c r="AZ57" s="73"/>
      <c r="BA57" s="73"/>
      <c r="BB57" s="73"/>
      <c r="BC57" s="73"/>
      <c r="BD57" s="81"/>
      <c r="BE57" s="80"/>
      <c r="BF57" s="73"/>
      <c r="BG57" s="73"/>
      <c r="BH57" s="73"/>
      <c r="BI57" s="73"/>
      <c r="BJ57" s="73"/>
      <c r="BK57" s="73"/>
      <c r="BL57" s="73"/>
      <c r="BM57" s="81"/>
      <c r="BN57" s="1"/>
      <c r="BO57" s="1"/>
      <c r="BP57" s="1"/>
      <c r="BQ57" s="1"/>
      <c r="BR57" s="1"/>
      <c r="CC57" s="108">
        <f t="shared" si="14"/>
        <v>716</v>
      </c>
      <c r="CD57" s="110" t="str">
        <f t="shared" si="6"/>
        <v/>
      </c>
      <c r="CE57" s="108" t="str">
        <f t="shared" si="7"/>
        <v/>
      </c>
      <c r="CF57" s="108" t="str">
        <f t="shared" si="8"/>
        <v/>
      </c>
      <c r="CG57" s="108" t="str">
        <f t="shared" si="9"/>
        <v/>
      </c>
      <c r="CH57" s="108" t="str">
        <f t="shared" si="10"/>
        <v/>
      </c>
      <c r="CI57" s="108" t="str">
        <f t="shared" si="11"/>
        <v/>
      </c>
    </row>
    <row r="58" spans="1:87">
      <c r="A58" s="4">
        <v>53</v>
      </c>
      <c r="B58" s="30" t="str">
        <f t="shared" si="15"/>
        <v>D</v>
      </c>
      <c r="C58" s="37">
        <f t="shared" si="16"/>
        <v>849</v>
      </c>
      <c r="D58" s="38">
        <f t="shared" si="17"/>
        <v>39412</v>
      </c>
      <c r="E58" s="39" t="str">
        <f t="shared" si="18"/>
        <v>KRISHPAL SINGH KHICHI</v>
      </c>
      <c r="F58" s="39" t="str">
        <f t="shared" si="19"/>
        <v>RAJU SINGH</v>
      </c>
      <c r="G58" s="51">
        <f t="shared" si="20"/>
        <v>717</v>
      </c>
      <c r="H58" s="40" t="str">
        <f t="shared" si="21"/>
        <v/>
      </c>
      <c r="I58" s="121"/>
      <c r="J58" s="122"/>
      <c r="K58" s="104" t="str">
        <f t="shared" si="13"/>
        <v/>
      </c>
      <c r="L58" s="80"/>
      <c r="M58" s="73"/>
      <c r="N58" s="73"/>
      <c r="O58" s="73"/>
      <c r="P58" s="73"/>
      <c r="Q58" s="73"/>
      <c r="R58" s="73"/>
      <c r="S58" s="73"/>
      <c r="T58" s="81"/>
      <c r="U58" s="88"/>
      <c r="V58" s="74"/>
      <c r="W58" s="74"/>
      <c r="X58" s="74"/>
      <c r="Y58" s="74"/>
      <c r="Z58" s="74"/>
      <c r="AA58" s="74"/>
      <c r="AB58" s="74"/>
      <c r="AC58" s="89"/>
      <c r="AD58" s="80"/>
      <c r="AE58" s="73"/>
      <c r="AF58" s="73"/>
      <c r="AG58" s="73"/>
      <c r="AH58" s="73"/>
      <c r="AI58" s="73"/>
      <c r="AJ58" s="73"/>
      <c r="AK58" s="73"/>
      <c r="AL58" s="81"/>
      <c r="AM58" s="80"/>
      <c r="AN58" s="73"/>
      <c r="AO58" s="73"/>
      <c r="AP58" s="73"/>
      <c r="AQ58" s="73"/>
      <c r="AR58" s="73"/>
      <c r="AS58" s="73"/>
      <c r="AT58" s="73"/>
      <c r="AU58" s="81"/>
      <c r="AV58" s="80"/>
      <c r="AW58" s="73"/>
      <c r="AX58" s="73"/>
      <c r="AY58" s="73"/>
      <c r="AZ58" s="73"/>
      <c r="BA58" s="73"/>
      <c r="BB58" s="73"/>
      <c r="BC58" s="73"/>
      <c r="BD58" s="81"/>
      <c r="BE58" s="80"/>
      <c r="BF58" s="73"/>
      <c r="BG58" s="73"/>
      <c r="BH58" s="73"/>
      <c r="BI58" s="73"/>
      <c r="BJ58" s="73"/>
      <c r="BK58" s="73"/>
      <c r="BL58" s="73"/>
      <c r="BM58" s="81"/>
      <c r="BN58" s="1"/>
      <c r="BO58" s="1"/>
      <c r="BP58" s="1"/>
      <c r="BQ58" s="1"/>
      <c r="BR58" s="1"/>
      <c r="CC58" s="108">
        <f t="shared" si="14"/>
        <v>717</v>
      </c>
      <c r="CD58" s="110" t="str">
        <f t="shared" si="6"/>
        <v/>
      </c>
      <c r="CE58" s="108" t="str">
        <f t="shared" si="7"/>
        <v/>
      </c>
      <c r="CF58" s="108" t="str">
        <f t="shared" si="8"/>
        <v/>
      </c>
      <c r="CG58" s="108" t="str">
        <f t="shared" si="9"/>
        <v/>
      </c>
      <c r="CH58" s="108" t="str">
        <f t="shared" si="10"/>
        <v/>
      </c>
      <c r="CI58" s="108" t="str">
        <f t="shared" si="11"/>
        <v/>
      </c>
    </row>
    <row r="59" spans="1:87">
      <c r="A59" s="4">
        <v>54</v>
      </c>
      <c r="B59" s="30" t="str">
        <f t="shared" si="15"/>
        <v>D</v>
      </c>
      <c r="C59" s="37">
        <f t="shared" si="16"/>
        <v>908</v>
      </c>
      <c r="D59" s="38">
        <f t="shared" si="17"/>
        <v>40175</v>
      </c>
      <c r="E59" s="39" t="str">
        <f t="shared" si="18"/>
        <v>LAKSHITA SOLANKI</v>
      </c>
      <c r="F59" s="39" t="str">
        <f t="shared" si="19"/>
        <v>MOHAN SINGH SOLANKI</v>
      </c>
      <c r="G59" s="51">
        <f t="shared" si="20"/>
        <v>718</v>
      </c>
      <c r="H59" s="40" t="str">
        <f t="shared" si="21"/>
        <v/>
      </c>
      <c r="I59" s="121"/>
      <c r="J59" s="122"/>
      <c r="K59" s="104" t="str">
        <f t="shared" si="13"/>
        <v/>
      </c>
      <c r="L59" s="80"/>
      <c r="M59" s="73"/>
      <c r="N59" s="73"/>
      <c r="O59" s="73"/>
      <c r="P59" s="73"/>
      <c r="Q59" s="73"/>
      <c r="R59" s="73"/>
      <c r="S59" s="73"/>
      <c r="T59" s="81"/>
      <c r="U59" s="88"/>
      <c r="V59" s="74"/>
      <c r="W59" s="74"/>
      <c r="X59" s="74"/>
      <c r="Y59" s="74"/>
      <c r="Z59" s="74"/>
      <c r="AA59" s="74"/>
      <c r="AB59" s="74"/>
      <c r="AC59" s="89"/>
      <c r="AD59" s="80"/>
      <c r="AE59" s="73"/>
      <c r="AF59" s="73"/>
      <c r="AG59" s="73"/>
      <c r="AH59" s="73"/>
      <c r="AI59" s="73"/>
      <c r="AJ59" s="73"/>
      <c r="AK59" s="73"/>
      <c r="AL59" s="81"/>
      <c r="AM59" s="80"/>
      <c r="AN59" s="73"/>
      <c r="AO59" s="73"/>
      <c r="AP59" s="73"/>
      <c r="AQ59" s="73"/>
      <c r="AR59" s="73"/>
      <c r="AS59" s="73"/>
      <c r="AT59" s="73"/>
      <c r="AU59" s="81"/>
      <c r="AV59" s="80"/>
      <c r="AW59" s="73"/>
      <c r="AX59" s="73"/>
      <c r="AY59" s="73"/>
      <c r="AZ59" s="73"/>
      <c r="BA59" s="73"/>
      <c r="BB59" s="73"/>
      <c r="BC59" s="73"/>
      <c r="BD59" s="81"/>
      <c r="BE59" s="80"/>
      <c r="BF59" s="73"/>
      <c r="BG59" s="73"/>
      <c r="BH59" s="73"/>
      <c r="BI59" s="73"/>
      <c r="BJ59" s="73"/>
      <c r="BK59" s="73"/>
      <c r="BL59" s="73"/>
      <c r="BM59" s="81"/>
      <c r="BN59" s="1"/>
      <c r="BO59" s="1"/>
      <c r="BP59" s="1"/>
      <c r="BQ59" s="1"/>
      <c r="BR59" s="1"/>
      <c r="CC59" s="108">
        <f t="shared" si="14"/>
        <v>718</v>
      </c>
      <c r="CD59" s="110" t="str">
        <f t="shared" si="6"/>
        <v/>
      </c>
      <c r="CE59" s="108" t="str">
        <f t="shared" si="7"/>
        <v/>
      </c>
      <c r="CF59" s="108" t="str">
        <f t="shared" si="8"/>
        <v/>
      </c>
      <c r="CG59" s="108" t="str">
        <f t="shared" si="9"/>
        <v/>
      </c>
      <c r="CH59" s="108" t="str">
        <f t="shared" si="10"/>
        <v/>
      </c>
      <c r="CI59" s="108" t="str">
        <f t="shared" si="11"/>
        <v/>
      </c>
    </row>
    <row r="60" spans="1:87">
      <c r="A60" s="4">
        <v>55</v>
      </c>
      <c r="B60" s="30" t="str">
        <f t="shared" si="15"/>
        <v>D</v>
      </c>
      <c r="C60" s="37">
        <f t="shared" si="16"/>
        <v>355</v>
      </c>
      <c r="D60" s="38">
        <f t="shared" si="17"/>
        <v>39614</v>
      </c>
      <c r="E60" s="39" t="str">
        <f t="shared" si="18"/>
        <v>MANISHA BANO</v>
      </c>
      <c r="F60" s="39" t="str">
        <f t="shared" si="19"/>
        <v>DHAGLU KHAN</v>
      </c>
      <c r="G60" s="51">
        <f t="shared" si="20"/>
        <v>719</v>
      </c>
      <c r="H60" s="40" t="str">
        <f t="shared" si="21"/>
        <v/>
      </c>
      <c r="I60" s="121"/>
      <c r="J60" s="122"/>
      <c r="K60" s="104" t="str">
        <f t="shared" si="13"/>
        <v/>
      </c>
      <c r="L60" s="80"/>
      <c r="M60" s="73"/>
      <c r="N60" s="73"/>
      <c r="O60" s="73"/>
      <c r="P60" s="73"/>
      <c r="Q60" s="73"/>
      <c r="R60" s="73"/>
      <c r="S60" s="73"/>
      <c r="T60" s="81"/>
      <c r="U60" s="88"/>
      <c r="V60" s="74"/>
      <c r="W60" s="74"/>
      <c r="X60" s="74"/>
      <c r="Y60" s="74"/>
      <c r="Z60" s="74"/>
      <c r="AA60" s="74"/>
      <c r="AB60" s="74"/>
      <c r="AC60" s="89"/>
      <c r="AD60" s="80"/>
      <c r="AE60" s="73"/>
      <c r="AF60" s="73"/>
      <c r="AG60" s="73"/>
      <c r="AH60" s="73"/>
      <c r="AI60" s="73"/>
      <c r="AJ60" s="73"/>
      <c r="AK60" s="73"/>
      <c r="AL60" s="81"/>
      <c r="AM60" s="80"/>
      <c r="AN60" s="73"/>
      <c r="AO60" s="73"/>
      <c r="AP60" s="73"/>
      <c r="AQ60" s="73"/>
      <c r="AR60" s="73"/>
      <c r="AS60" s="73"/>
      <c r="AT60" s="73"/>
      <c r="AU60" s="81"/>
      <c r="AV60" s="80"/>
      <c r="AW60" s="73"/>
      <c r="AX60" s="73"/>
      <c r="AY60" s="73"/>
      <c r="AZ60" s="73"/>
      <c r="BA60" s="73"/>
      <c r="BB60" s="73"/>
      <c r="BC60" s="73"/>
      <c r="BD60" s="81"/>
      <c r="BE60" s="80"/>
      <c r="BF60" s="73"/>
      <c r="BG60" s="73"/>
      <c r="BH60" s="73"/>
      <c r="BI60" s="73"/>
      <c r="BJ60" s="73"/>
      <c r="BK60" s="73"/>
      <c r="BL60" s="73"/>
      <c r="BM60" s="81"/>
      <c r="BN60" s="1"/>
      <c r="BO60" s="1"/>
      <c r="BP60" s="1"/>
      <c r="BQ60" s="1"/>
      <c r="BR60" s="1"/>
      <c r="CC60" s="108">
        <f t="shared" si="14"/>
        <v>719</v>
      </c>
      <c r="CD60" s="110" t="str">
        <f t="shared" si="6"/>
        <v/>
      </c>
      <c r="CE60" s="108" t="str">
        <f t="shared" si="7"/>
        <v/>
      </c>
      <c r="CF60" s="108" t="str">
        <f t="shared" si="8"/>
        <v/>
      </c>
      <c r="CG60" s="108" t="str">
        <f t="shared" si="9"/>
        <v/>
      </c>
      <c r="CH60" s="108" t="str">
        <f t="shared" si="10"/>
        <v/>
      </c>
      <c r="CI60" s="108" t="str">
        <f t="shared" si="11"/>
        <v/>
      </c>
    </row>
    <row r="61" spans="1:87">
      <c r="A61" s="4">
        <v>56</v>
      </c>
      <c r="B61" s="30" t="str">
        <f t="shared" si="15"/>
        <v>D</v>
      </c>
      <c r="C61" s="37">
        <f t="shared" si="16"/>
        <v>349</v>
      </c>
      <c r="D61" s="38">
        <f t="shared" si="17"/>
        <v>40030</v>
      </c>
      <c r="E61" s="39" t="str">
        <f t="shared" si="18"/>
        <v>MAYA GURJAR</v>
      </c>
      <c r="F61" s="39" t="str">
        <f t="shared" si="19"/>
        <v>SHIV LAL GURJAR</v>
      </c>
      <c r="G61" s="51">
        <f t="shared" si="20"/>
        <v>720</v>
      </c>
      <c r="H61" s="40" t="str">
        <f t="shared" si="21"/>
        <v/>
      </c>
      <c r="I61" s="121"/>
      <c r="J61" s="122"/>
      <c r="K61" s="104" t="str">
        <f t="shared" si="13"/>
        <v/>
      </c>
      <c r="L61" s="80"/>
      <c r="M61" s="73"/>
      <c r="N61" s="73"/>
      <c r="O61" s="73"/>
      <c r="P61" s="73"/>
      <c r="Q61" s="73"/>
      <c r="R61" s="73"/>
      <c r="S61" s="73"/>
      <c r="T61" s="81"/>
      <c r="U61" s="88"/>
      <c r="V61" s="74"/>
      <c r="W61" s="74"/>
      <c r="X61" s="74"/>
      <c r="Y61" s="74"/>
      <c r="Z61" s="74"/>
      <c r="AA61" s="74"/>
      <c r="AB61" s="74"/>
      <c r="AC61" s="89"/>
      <c r="AD61" s="80"/>
      <c r="AE61" s="73"/>
      <c r="AF61" s="73"/>
      <c r="AG61" s="73"/>
      <c r="AH61" s="73"/>
      <c r="AI61" s="73"/>
      <c r="AJ61" s="73"/>
      <c r="AK61" s="73"/>
      <c r="AL61" s="81"/>
      <c r="AM61" s="80"/>
      <c r="AN61" s="73"/>
      <c r="AO61" s="73"/>
      <c r="AP61" s="73"/>
      <c r="AQ61" s="73"/>
      <c r="AR61" s="73"/>
      <c r="AS61" s="73"/>
      <c r="AT61" s="73"/>
      <c r="AU61" s="81"/>
      <c r="AV61" s="80"/>
      <c r="AW61" s="73"/>
      <c r="AX61" s="73"/>
      <c r="AY61" s="73"/>
      <c r="AZ61" s="73"/>
      <c r="BA61" s="73"/>
      <c r="BB61" s="73"/>
      <c r="BC61" s="73"/>
      <c r="BD61" s="81"/>
      <c r="BE61" s="80"/>
      <c r="BF61" s="73"/>
      <c r="BG61" s="73"/>
      <c r="BH61" s="73"/>
      <c r="BI61" s="73"/>
      <c r="BJ61" s="73"/>
      <c r="BK61" s="73"/>
      <c r="BL61" s="73"/>
      <c r="BM61" s="81"/>
      <c r="BN61" s="1"/>
      <c r="BO61" s="1"/>
      <c r="BP61" s="1"/>
      <c r="BQ61" s="1"/>
      <c r="BR61" s="1"/>
      <c r="CC61" s="108">
        <f t="shared" si="14"/>
        <v>720</v>
      </c>
      <c r="CD61" s="110" t="str">
        <f t="shared" si="6"/>
        <v/>
      </c>
      <c r="CE61" s="108" t="str">
        <f t="shared" si="7"/>
        <v/>
      </c>
      <c r="CF61" s="108" t="str">
        <f t="shared" si="8"/>
        <v/>
      </c>
      <c r="CG61" s="108" t="str">
        <f t="shared" si="9"/>
        <v/>
      </c>
      <c r="CH61" s="108" t="str">
        <f t="shared" si="10"/>
        <v/>
      </c>
      <c r="CI61" s="108" t="str">
        <f t="shared" si="11"/>
        <v/>
      </c>
    </row>
    <row r="62" spans="1:87">
      <c r="A62" s="4">
        <v>57</v>
      </c>
      <c r="B62" s="30" t="str">
        <f t="shared" si="15"/>
        <v>D</v>
      </c>
      <c r="C62" s="37">
        <f t="shared" si="16"/>
        <v>894</v>
      </c>
      <c r="D62" s="38">
        <f t="shared" si="17"/>
        <v>39971</v>
      </c>
      <c r="E62" s="39" t="str">
        <f t="shared" si="18"/>
        <v>MOHAMMAD SHAHID</v>
      </c>
      <c r="F62" s="39" t="str">
        <f t="shared" si="19"/>
        <v>SHER MOHAMMAD</v>
      </c>
      <c r="G62" s="51">
        <f t="shared" si="20"/>
        <v>721</v>
      </c>
      <c r="H62" s="40" t="str">
        <f t="shared" si="21"/>
        <v/>
      </c>
      <c r="I62" s="121"/>
      <c r="J62" s="122"/>
      <c r="K62" s="104" t="str">
        <f t="shared" si="13"/>
        <v/>
      </c>
      <c r="L62" s="80"/>
      <c r="M62" s="73"/>
      <c r="N62" s="73"/>
      <c r="O62" s="73"/>
      <c r="P62" s="73"/>
      <c r="Q62" s="73"/>
      <c r="R62" s="73"/>
      <c r="S62" s="73"/>
      <c r="T62" s="81"/>
      <c r="U62" s="88"/>
      <c r="V62" s="74"/>
      <c r="W62" s="74"/>
      <c r="X62" s="74"/>
      <c r="Y62" s="74"/>
      <c r="Z62" s="74"/>
      <c r="AA62" s="74"/>
      <c r="AB62" s="74"/>
      <c r="AC62" s="89"/>
      <c r="AD62" s="80"/>
      <c r="AE62" s="73"/>
      <c r="AF62" s="73"/>
      <c r="AG62" s="73"/>
      <c r="AH62" s="73"/>
      <c r="AI62" s="73"/>
      <c r="AJ62" s="73"/>
      <c r="AK62" s="73"/>
      <c r="AL62" s="81"/>
      <c r="AM62" s="80"/>
      <c r="AN62" s="73"/>
      <c r="AO62" s="73"/>
      <c r="AP62" s="73"/>
      <c r="AQ62" s="73"/>
      <c r="AR62" s="73"/>
      <c r="AS62" s="73"/>
      <c r="AT62" s="73"/>
      <c r="AU62" s="81"/>
      <c r="AV62" s="80"/>
      <c r="AW62" s="73"/>
      <c r="AX62" s="73"/>
      <c r="AY62" s="73"/>
      <c r="AZ62" s="73"/>
      <c r="BA62" s="73"/>
      <c r="BB62" s="73"/>
      <c r="BC62" s="73"/>
      <c r="BD62" s="81"/>
      <c r="BE62" s="80"/>
      <c r="BF62" s="73"/>
      <c r="BG62" s="73"/>
      <c r="BH62" s="73"/>
      <c r="BI62" s="73"/>
      <c r="BJ62" s="73"/>
      <c r="BK62" s="73"/>
      <c r="BL62" s="73"/>
      <c r="BM62" s="81"/>
      <c r="BN62" s="1"/>
      <c r="BO62" s="1"/>
      <c r="BP62" s="1"/>
      <c r="BQ62" s="1"/>
      <c r="BR62" s="1"/>
      <c r="CC62" s="108">
        <f t="shared" si="14"/>
        <v>721</v>
      </c>
      <c r="CD62" s="110" t="str">
        <f t="shared" si="6"/>
        <v/>
      </c>
      <c r="CE62" s="108" t="str">
        <f t="shared" si="7"/>
        <v/>
      </c>
      <c r="CF62" s="108" t="str">
        <f t="shared" si="8"/>
        <v/>
      </c>
      <c r="CG62" s="108" t="str">
        <f t="shared" si="9"/>
        <v/>
      </c>
      <c r="CH62" s="108" t="str">
        <f t="shared" si="10"/>
        <v/>
      </c>
      <c r="CI62" s="108" t="str">
        <f t="shared" si="11"/>
        <v/>
      </c>
    </row>
    <row r="63" spans="1:87">
      <c r="A63" s="4">
        <v>58</v>
      </c>
      <c r="B63" s="30" t="str">
        <f t="shared" si="15"/>
        <v>D</v>
      </c>
      <c r="C63" s="37">
        <f t="shared" si="16"/>
        <v>852</v>
      </c>
      <c r="D63" s="38">
        <f t="shared" si="17"/>
        <v>40117</v>
      </c>
      <c r="E63" s="39" t="str">
        <f t="shared" si="18"/>
        <v>MOHAMMAD SHARIK</v>
      </c>
      <c r="F63" s="39" t="str">
        <f t="shared" si="19"/>
        <v>MOHAMMAD IQBAL</v>
      </c>
      <c r="G63" s="51">
        <f t="shared" si="20"/>
        <v>722</v>
      </c>
      <c r="H63" s="40" t="str">
        <f t="shared" si="21"/>
        <v/>
      </c>
      <c r="I63" s="121"/>
      <c r="J63" s="122"/>
      <c r="K63" s="104" t="str">
        <f t="shared" si="13"/>
        <v/>
      </c>
      <c r="L63" s="80"/>
      <c r="M63" s="73"/>
      <c r="N63" s="73"/>
      <c r="O63" s="73"/>
      <c r="P63" s="73"/>
      <c r="Q63" s="73"/>
      <c r="R63" s="73"/>
      <c r="S63" s="73"/>
      <c r="T63" s="81"/>
      <c r="U63" s="88"/>
      <c r="V63" s="74"/>
      <c r="W63" s="74"/>
      <c r="X63" s="74"/>
      <c r="Y63" s="74"/>
      <c r="Z63" s="74"/>
      <c r="AA63" s="74"/>
      <c r="AB63" s="74"/>
      <c r="AC63" s="89"/>
      <c r="AD63" s="80"/>
      <c r="AE63" s="73"/>
      <c r="AF63" s="73"/>
      <c r="AG63" s="73"/>
      <c r="AH63" s="73"/>
      <c r="AI63" s="73"/>
      <c r="AJ63" s="73"/>
      <c r="AK63" s="73"/>
      <c r="AL63" s="81"/>
      <c r="AM63" s="80"/>
      <c r="AN63" s="73"/>
      <c r="AO63" s="73"/>
      <c r="AP63" s="73"/>
      <c r="AQ63" s="73"/>
      <c r="AR63" s="73"/>
      <c r="AS63" s="73"/>
      <c r="AT63" s="73"/>
      <c r="AU63" s="81"/>
      <c r="AV63" s="80"/>
      <c r="AW63" s="73"/>
      <c r="AX63" s="73"/>
      <c r="AY63" s="73"/>
      <c r="AZ63" s="73"/>
      <c r="BA63" s="73"/>
      <c r="BB63" s="73"/>
      <c r="BC63" s="73"/>
      <c r="BD63" s="81"/>
      <c r="BE63" s="80"/>
      <c r="BF63" s="73"/>
      <c r="BG63" s="73"/>
      <c r="BH63" s="73"/>
      <c r="BI63" s="73"/>
      <c r="BJ63" s="73"/>
      <c r="BK63" s="73"/>
      <c r="BL63" s="73"/>
      <c r="BM63" s="81"/>
      <c r="BN63" s="1"/>
      <c r="BO63" s="1"/>
      <c r="BP63" s="1"/>
      <c r="BQ63" s="1"/>
      <c r="BR63" s="1"/>
      <c r="CC63" s="108">
        <f t="shared" si="14"/>
        <v>722</v>
      </c>
      <c r="CD63" s="110" t="str">
        <f t="shared" si="6"/>
        <v/>
      </c>
      <c r="CE63" s="108" t="str">
        <f t="shared" si="7"/>
        <v/>
      </c>
      <c r="CF63" s="108" t="str">
        <f t="shared" si="8"/>
        <v/>
      </c>
      <c r="CG63" s="108" t="str">
        <f t="shared" si="9"/>
        <v/>
      </c>
      <c r="CH63" s="108" t="str">
        <f t="shared" si="10"/>
        <v/>
      </c>
      <c r="CI63" s="108" t="str">
        <f t="shared" si="11"/>
        <v/>
      </c>
    </row>
    <row r="64" spans="1:87">
      <c r="A64" s="4">
        <v>59</v>
      </c>
      <c r="B64" s="30" t="str">
        <f t="shared" si="15"/>
        <v>D</v>
      </c>
      <c r="C64" s="37">
        <f t="shared" si="16"/>
        <v>320</v>
      </c>
      <c r="D64" s="38">
        <f t="shared" si="17"/>
        <v>39909</v>
      </c>
      <c r="E64" s="39" t="str">
        <f t="shared" si="18"/>
        <v>MOHAMMAD TAUFIQ</v>
      </c>
      <c r="F64" s="39" t="str">
        <f t="shared" si="19"/>
        <v>FAKHRUDDIN</v>
      </c>
      <c r="G64" s="51">
        <f t="shared" si="20"/>
        <v>723</v>
      </c>
      <c r="H64" s="40" t="str">
        <f t="shared" si="21"/>
        <v/>
      </c>
      <c r="I64" s="121"/>
      <c r="J64" s="122"/>
      <c r="K64" s="104" t="str">
        <f t="shared" si="13"/>
        <v/>
      </c>
      <c r="L64" s="80"/>
      <c r="M64" s="73"/>
      <c r="N64" s="73"/>
      <c r="O64" s="73"/>
      <c r="P64" s="73"/>
      <c r="Q64" s="73"/>
      <c r="R64" s="73"/>
      <c r="S64" s="73"/>
      <c r="T64" s="81"/>
      <c r="U64" s="88"/>
      <c r="V64" s="74"/>
      <c r="W64" s="74"/>
      <c r="X64" s="74"/>
      <c r="Y64" s="74"/>
      <c r="Z64" s="74"/>
      <c r="AA64" s="74"/>
      <c r="AB64" s="74"/>
      <c r="AC64" s="89"/>
      <c r="AD64" s="80"/>
      <c r="AE64" s="73"/>
      <c r="AF64" s="73"/>
      <c r="AG64" s="73"/>
      <c r="AH64" s="73"/>
      <c r="AI64" s="73"/>
      <c r="AJ64" s="73"/>
      <c r="AK64" s="73"/>
      <c r="AL64" s="81"/>
      <c r="AM64" s="80"/>
      <c r="AN64" s="73"/>
      <c r="AO64" s="73"/>
      <c r="AP64" s="73"/>
      <c r="AQ64" s="73"/>
      <c r="AR64" s="73"/>
      <c r="AS64" s="73"/>
      <c r="AT64" s="73"/>
      <c r="AU64" s="81"/>
      <c r="AV64" s="80"/>
      <c r="AW64" s="73"/>
      <c r="AX64" s="73"/>
      <c r="AY64" s="73"/>
      <c r="AZ64" s="73"/>
      <c r="BA64" s="73"/>
      <c r="BB64" s="73"/>
      <c r="BC64" s="73"/>
      <c r="BD64" s="81"/>
      <c r="BE64" s="80"/>
      <c r="BF64" s="73"/>
      <c r="BG64" s="73"/>
      <c r="BH64" s="73"/>
      <c r="BI64" s="73"/>
      <c r="BJ64" s="73"/>
      <c r="BK64" s="73"/>
      <c r="BL64" s="73"/>
      <c r="BM64" s="81"/>
      <c r="BN64" s="1"/>
      <c r="BO64" s="1"/>
      <c r="BP64" s="1"/>
      <c r="BQ64" s="1"/>
      <c r="BR64" s="1"/>
      <c r="CC64" s="108">
        <f t="shared" si="14"/>
        <v>723</v>
      </c>
      <c r="CD64" s="110" t="str">
        <f t="shared" si="6"/>
        <v/>
      </c>
      <c r="CE64" s="108" t="str">
        <f t="shared" si="7"/>
        <v/>
      </c>
      <c r="CF64" s="108" t="str">
        <f t="shared" si="8"/>
        <v/>
      </c>
      <c r="CG64" s="108" t="str">
        <f t="shared" si="9"/>
        <v/>
      </c>
      <c r="CH64" s="108" t="str">
        <f t="shared" si="10"/>
        <v/>
      </c>
      <c r="CI64" s="108" t="str">
        <f t="shared" si="11"/>
        <v/>
      </c>
    </row>
    <row r="65" spans="1:87">
      <c r="A65" s="4">
        <v>60</v>
      </c>
      <c r="B65" s="30" t="str">
        <f t="shared" si="15"/>
        <v>D</v>
      </c>
      <c r="C65" s="37">
        <f t="shared" si="16"/>
        <v>412</v>
      </c>
      <c r="D65" s="38">
        <f t="shared" si="17"/>
        <v>39904</v>
      </c>
      <c r="E65" s="39" t="str">
        <f t="shared" si="18"/>
        <v>MONIKA BAGRI</v>
      </c>
      <c r="F65" s="39" t="str">
        <f t="shared" si="19"/>
        <v>RAJU RAM BAGRI</v>
      </c>
      <c r="G65" s="51">
        <f t="shared" si="20"/>
        <v>724</v>
      </c>
      <c r="H65" s="40" t="str">
        <f t="shared" si="21"/>
        <v/>
      </c>
      <c r="I65" s="121"/>
      <c r="J65" s="122"/>
      <c r="K65" s="104" t="str">
        <f t="shared" si="13"/>
        <v/>
      </c>
      <c r="L65" s="80"/>
      <c r="M65" s="73"/>
      <c r="N65" s="73"/>
      <c r="O65" s="73"/>
      <c r="P65" s="73"/>
      <c r="Q65" s="73"/>
      <c r="R65" s="73"/>
      <c r="S65" s="73"/>
      <c r="T65" s="81"/>
      <c r="U65" s="88"/>
      <c r="V65" s="74"/>
      <c r="W65" s="74"/>
      <c r="X65" s="74"/>
      <c r="Y65" s="74"/>
      <c r="Z65" s="74"/>
      <c r="AA65" s="74"/>
      <c r="AB65" s="74"/>
      <c r="AC65" s="89"/>
      <c r="AD65" s="80"/>
      <c r="AE65" s="73"/>
      <c r="AF65" s="73"/>
      <c r="AG65" s="73"/>
      <c r="AH65" s="73"/>
      <c r="AI65" s="73"/>
      <c r="AJ65" s="73"/>
      <c r="AK65" s="73"/>
      <c r="AL65" s="81"/>
      <c r="AM65" s="80"/>
      <c r="AN65" s="73"/>
      <c r="AO65" s="73"/>
      <c r="AP65" s="73"/>
      <c r="AQ65" s="73"/>
      <c r="AR65" s="73"/>
      <c r="AS65" s="73"/>
      <c r="AT65" s="73"/>
      <c r="AU65" s="81"/>
      <c r="AV65" s="80"/>
      <c r="AW65" s="73"/>
      <c r="AX65" s="73"/>
      <c r="AY65" s="73"/>
      <c r="AZ65" s="73"/>
      <c r="BA65" s="73"/>
      <c r="BB65" s="73"/>
      <c r="BC65" s="73"/>
      <c r="BD65" s="81"/>
      <c r="BE65" s="80"/>
      <c r="BF65" s="73"/>
      <c r="BG65" s="73"/>
      <c r="BH65" s="73"/>
      <c r="BI65" s="73"/>
      <c r="BJ65" s="73"/>
      <c r="BK65" s="73"/>
      <c r="BL65" s="73"/>
      <c r="BM65" s="81"/>
      <c r="BN65" s="1"/>
      <c r="BO65" s="1"/>
      <c r="BP65" s="1"/>
      <c r="BQ65" s="1"/>
      <c r="BR65" s="1"/>
      <c r="CC65" s="108">
        <f t="shared" si="14"/>
        <v>724</v>
      </c>
      <c r="CD65" s="110" t="str">
        <f t="shared" si="6"/>
        <v/>
      </c>
      <c r="CE65" s="108" t="str">
        <f t="shared" si="7"/>
        <v/>
      </c>
      <c r="CF65" s="108" t="str">
        <f t="shared" si="8"/>
        <v/>
      </c>
      <c r="CG65" s="108" t="str">
        <f t="shared" si="9"/>
        <v/>
      </c>
      <c r="CH65" s="108" t="str">
        <f t="shared" si="10"/>
        <v/>
      </c>
      <c r="CI65" s="108" t="str">
        <f t="shared" si="11"/>
        <v/>
      </c>
    </row>
    <row r="66" spans="1:87">
      <c r="A66" s="4">
        <v>61</v>
      </c>
      <c r="B66" s="30" t="str">
        <f t="shared" si="15"/>
        <v>D</v>
      </c>
      <c r="C66" s="37">
        <f t="shared" si="16"/>
        <v>333</v>
      </c>
      <c r="D66" s="38">
        <f t="shared" si="17"/>
        <v>40050</v>
      </c>
      <c r="E66" s="39" t="str">
        <f t="shared" si="18"/>
        <v>MUSKAN BANO</v>
      </c>
      <c r="F66" s="39" t="str">
        <f t="shared" si="19"/>
        <v>RAFIQ MOHAMMAD</v>
      </c>
      <c r="G66" s="51">
        <f t="shared" si="20"/>
        <v>725</v>
      </c>
      <c r="H66" s="40" t="str">
        <f t="shared" si="21"/>
        <v/>
      </c>
      <c r="I66" s="121"/>
      <c r="J66" s="122"/>
      <c r="K66" s="104" t="str">
        <f t="shared" si="13"/>
        <v/>
      </c>
      <c r="L66" s="80"/>
      <c r="M66" s="73"/>
      <c r="N66" s="73"/>
      <c r="O66" s="73"/>
      <c r="P66" s="73"/>
      <c r="Q66" s="73"/>
      <c r="R66" s="73"/>
      <c r="S66" s="73"/>
      <c r="T66" s="81"/>
      <c r="U66" s="88"/>
      <c r="V66" s="74"/>
      <c r="W66" s="74"/>
      <c r="X66" s="74"/>
      <c r="Y66" s="74"/>
      <c r="Z66" s="74"/>
      <c r="AA66" s="74"/>
      <c r="AB66" s="74"/>
      <c r="AC66" s="89"/>
      <c r="AD66" s="80"/>
      <c r="AE66" s="73"/>
      <c r="AF66" s="73"/>
      <c r="AG66" s="73"/>
      <c r="AH66" s="73"/>
      <c r="AI66" s="73"/>
      <c r="AJ66" s="73"/>
      <c r="AK66" s="73"/>
      <c r="AL66" s="81"/>
      <c r="AM66" s="80"/>
      <c r="AN66" s="73"/>
      <c r="AO66" s="73"/>
      <c r="AP66" s="73"/>
      <c r="AQ66" s="73"/>
      <c r="AR66" s="73"/>
      <c r="AS66" s="73"/>
      <c r="AT66" s="73"/>
      <c r="AU66" s="81"/>
      <c r="AV66" s="80"/>
      <c r="AW66" s="73"/>
      <c r="AX66" s="73"/>
      <c r="AY66" s="73"/>
      <c r="AZ66" s="73"/>
      <c r="BA66" s="73"/>
      <c r="BB66" s="73"/>
      <c r="BC66" s="73"/>
      <c r="BD66" s="81"/>
      <c r="BE66" s="80"/>
      <c r="BF66" s="73"/>
      <c r="BG66" s="73"/>
      <c r="BH66" s="73"/>
      <c r="BI66" s="73"/>
      <c r="BJ66" s="73"/>
      <c r="BK66" s="73"/>
      <c r="BL66" s="73"/>
      <c r="BM66" s="81"/>
      <c r="BN66" s="1"/>
      <c r="BO66" s="1"/>
      <c r="BP66" s="1"/>
      <c r="BQ66" s="1"/>
      <c r="BR66" s="1"/>
      <c r="CC66" s="108">
        <f t="shared" si="14"/>
        <v>725</v>
      </c>
      <c r="CD66" s="110" t="str">
        <f t="shared" si="6"/>
        <v/>
      </c>
      <c r="CE66" s="108" t="str">
        <f t="shared" si="7"/>
        <v/>
      </c>
      <c r="CF66" s="108" t="str">
        <f t="shared" si="8"/>
        <v/>
      </c>
      <c r="CG66" s="108" t="str">
        <f t="shared" si="9"/>
        <v/>
      </c>
      <c r="CH66" s="108" t="str">
        <f t="shared" si="10"/>
        <v/>
      </c>
      <c r="CI66" s="108" t="str">
        <f t="shared" si="11"/>
        <v/>
      </c>
    </row>
    <row r="67" spans="1:87">
      <c r="A67" s="4">
        <v>62</v>
      </c>
      <c r="B67" s="30" t="str">
        <f t="shared" si="15"/>
        <v>D</v>
      </c>
      <c r="C67" s="37">
        <f t="shared" si="16"/>
        <v>519</v>
      </c>
      <c r="D67" s="38">
        <f t="shared" si="17"/>
        <v>39758</v>
      </c>
      <c r="E67" s="39" t="str">
        <f t="shared" si="18"/>
        <v>NASEEMA</v>
      </c>
      <c r="F67" s="39" t="str">
        <f t="shared" si="19"/>
        <v>BABU KHAN</v>
      </c>
      <c r="G67" s="51">
        <f t="shared" si="20"/>
        <v>726</v>
      </c>
      <c r="H67" s="40" t="str">
        <f t="shared" si="21"/>
        <v/>
      </c>
      <c r="I67" s="121"/>
      <c r="J67" s="122"/>
      <c r="K67" s="104" t="str">
        <f t="shared" si="13"/>
        <v/>
      </c>
      <c r="L67" s="80"/>
      <c r="M67" s="73"/>
      <c r="N67" s="73"/>
      <c r="O67" s="73"/>
      <c r="P67" s="73"/>
      <c r="Q67" s="73"/>
      <c r="R67" s="73"/>
      <c r="S67" s="73"/>
      <c r="T67" s="81"/>
      <c r="U67" s="88"/>
      <c r="V67" s="74"/>
      <c r="W67" s="74"/>
      <c r="X67" s="74"/>
      <c r="Y67" s="74"/>
      <c r="Z67" s="74"/>
      <c r="AA67" s="74"/>
      <c r="AB67" s="74"/>
      <c r="AC67" s="89"/>
      <c r="AD67" s="80"/>
      <c r="AE67" s="73"/>
      <c r="AF67" s="73"/>
      <c r="AG67" s="73"/>
      <c r="AH67" s="73"/>
      <c r="AI67" s="73"/>
      <c r="AJ67" s="73"/>
      <c r="AK67" s="73"/>
      <c r="AL67" s="81"/>
      <c r="AM67" s="80"/>
      <c r="AN67" s="73"/>
      <c r="AO67" s="73"/>
      <c r="AP67" s="73"/>
      <c r="AQ67" s="73"/>
      <c r="AR67" s="73"/>
      <c r="AS67" s="73"/>
      <c r="AT67" s="73"/>
      <c r="AU67" s="81"/>
      <c r="AV67" s="80"/>
      <c r="AW67" s="73"/>
      <c r="AX67" s="73"/>
      <c r="AY67" s="73"/>
      <c r="AZ67" s="73"/>
      <c r="BA67" s="73"/>
      <c r="BB67" s="73"/>
      <c r="BC67" s="73"/>
      <c r="BD67" s="81"/>
      <c r="BE67" s="80"/>
      <c r="BF67" s="73"/>
      <c r="BG67" s="73"/>
      <c r="BH67" s="73"/>
      <c r="BI67" s="73"/>
      <c r="BJ67" s="73"/>
      <c r="BK67" s="73"/>
      <c r="BL67" s="73"/>
      <c r="BM67" s="81"/>
      <c r="BN67" s="1"/>
      <c r="BO67" s="1"/>
      <c r="BP67" s="1"/>
      <c r="BQ67" s="1"/>
      <c r="BR67" s="1"/>
      <c r="CC67" s="108">
        <f t="shared" si="14"/>
        <v>726</v>
      </c>
      <c r="CD67" s="110" t="str">
        <f t="shared" si="6"/>
        <v/>
      </c>
      <c r="CE67" s="108" t="str">
        <f t="shared" si="7"/>
        <v/>
      </c>
      <c r="CF67" s="108" t="str">
        <f t="shared" si="8"/>
        <v/>
      </c>
      <c r="CG67" s="108" t="str">
        <f t="shared" si="9"/>
        <v/>
      </c>
      <c r="CH67" s="108" t="str">
        <f t="shared" si="10"/>
        <v/>
      </c>
      <c r="CI67" s="108" t="str">
        <f t="shared" si="11"/>
        <v/>
      </c>
    </row>
    <row r="68" spans="1:87">
      <c r="A68" s="4">
        <v>63</v>
      </c>
      <c r="B68" s="30" t="str">
        <f t="shared" si="15"/>
        <v>D</v>
      </c>
      <c r="C68" s="37">
        <f t="shared" si="16"/>
        <v>847</v>
      </c>
      <c r="D68" s="38">
        <f t="shared" si="17"/>
        <v>39780</v>
      </c>
      <c r="E68" s="39" t="str">
        <f t="shared" si="18"/>
        <v>NILAM</v>
      </c>
      <c r="F68" s="39" t="str">
        <f t="shared" si="19"/>
        <v>PARAS MAL GEHLOT</v>
      </c>
      <c r="G68" s="51">
        <f t="shared" si="20"/>
        <v>727</v>
      </c>
      <c r="H68" s="40" t="str">
        <f t="shared" si="21"/>
        <v/>
      </c>
      <c r="I68" s="121"/>
      <c r="J68" s="122"/>
      <c r="K68" s="104" t="str">
        <f t="shared" si="13"/>
        <v/>
      </c>
      <c r="L68" s="80"/>
      <c r="M68" s="73"/>
      <c r="N68" s="73"/>
      <c r="O68" s="73"/>
      <c r="P68" s="73"/>
      <c r="Q68" s="73"/>
      <c r="R68" s="73"/>
      <c r="S68" s="73"/>
      <c r="T68" s="81"/>
      <c r="U68" s="88"/>
      <c r="V68" s="74"/>
      <c r="W68" s="74"/>
      <c r="X68" s="74"/>
      <c r="Y68" s="74"/>
      <c r="Z68" s="74"/>
      <c r="AA68" s="74"/>
      <c r="AB68" s="74"/>
      <c r="AC68" s="89"/>
      <c r="AD68" s="80"/>
      <c r="AE68" s="73"/>
      <c r="AF68" s="73"/>
      <c r="AG68" s="73"/>
      <c r="AH68" s="73"/>
      <c r="AI68" s="73"/>
      <c r="AJ68" s="73"/>
      <c r="AK68" s="73"/>
      <c r="AL68" s="81"/>
      <c r="AM68" s="80"/>
      <c r="AN68" s="73"/>
      <c r="AO68" s="73"/>
      <c r="AP68" s="73"/>
      <c r="AQ68" s="73"/>
      <c r="AR68" s="73"/>
      <c r="AS68" s="73"/>
      <c r="AT68" s="73"/>
      <c r="AU68" s="81"/>
      <c r="AV68" s="80"/>
      <c r="AW68" s="73"/>
      <c r="AX68" s="73"/>
      <c r="AY68" s="73"/>
      <c r="AZ68" s="73"/>
      <c r="BA68" s="73"/>
      <c r="BB68" s="73"/>
      <c r="BC68" s="73"/>
      <c r="BD68" s="81"/>
      <c r="BE68" s="80"/>
      <c r="BF68" s="73"/>
      <c r="BG68" s="73"/>
      <c r="BH68" s="73"/>
      <c r="BI68" s="73"/>
      <c r="BJ68" s="73"/>
      <c r="BK68" s="73"/>
      <c r="BL68" s="73"/>
      <c r="BM68" s="81"/>
      <c r="BN68" s="1"/>
      <c r="BO68" s="1"/>
      <c r="BP68" s="1"/>
      <c r="BQ68" s="1"/>
      <c r="BR68" s="1"/>
      <c r="CC68" s="108">
        <f t="shared" si="14"/>
        <v>727</v>
      </c>
      <c r="CD68" s="110" t="str">
        <f t="shared" si="6"/>
        <v/>
      </c>
      <c r="CE68" s="108" t="str">
        <f t="shared" si="7"/>
        <v/>
      </c>
      <c r="CF68" s="108" t="str">
        <f t="shared" si="8"/>
        <v/>
      </c>
      <c r="CG68" s="108" t="str">
        <f t="shared" si="9"/>
        <v/>
      </c>
      <c r="CH68" s="108" t="str">
        <f t="shared" si="10"/>
        <v/>
      </c>
      <c r="CI68" s="108" t="str">
        <f t="shared" si="11"/>
        <v/>
      </c>
    </row>
    <row r="69" spans="1:87">
      <c r="A69" s="4">
        <v>64</v>
      </c>
      <c r="B69" s="30" t="str">
        <f t="shared" si="15"/>
        <v>D</v>
      </c>
      <c r="C69" s="37">
        <f t="shared" si="16"/>
        <v>848</v>
      </c>
      <c r="D69" s="38">
        <f t="shared" si="17"/>
        <v>40123</v>
      </c>
      <c r="E69" s="39" t="str">
        <f t="shared" si="18"/>
        <v>PRINCE CHOUHAN</v>
      </c>
      <c r="F69" s="39" t="str">
        <f t="shared" si="19"/>
        <v>LAXMI CHAND MALI</v>
      </c>
      <c r="G69" s="51">
        <f t="shared" si="20"/>
        <v>728</v>
      </c>
      <c r="H69" s="40" t="str">
        <f t="shared" si="21"/>
        <v/>
      </c>
      <c r="I69" s="121"/>
      <c r="J69" s="122"/>
      <c r="K69" s="104" t="str">
        <f t="shared" si="13"/>
        <v/>
      </c>
      <c r="L69" s="80"/>
      <c r="M69" s="73"/>
      <c r="N69" s="73"/>
      <c r="O69" s="73"/>
      <c r="P69" s="73"/>
      <c r="Q69" s="73"/>
      <c r="R69" s="73"/>
      <c r="S69" s="73"/>
      <c r="T69" s="81"/>
      <c r="U69" s="88"/>
      <c r="V69" s="74"/>
      <c r="W69" s="74"/>
      <c r="X69" s="74"/>
      <c r="Y69" s="74"/>
      <c r="Z69" s="74"/>
      <c r="AA69" s="74"/>
      <c r="AB69" s="74"/>
      <c r="AC69" s="89"/>
      <c r="AD69" s="80"/>
      <c r="AE69" s="73"/>
      <c r="AF69" s="73"/>
      <c r="AG69" s="73"/>
      <c r="AH69" s="73"/>
      <c r="AI69" s="73"/>
      <c r="AJ69" s="73"/>
      <c r="AK69" s="73"/>
      <c r="AL69" s="81"/>
      <c r="AM69" s="80"/>
      <c r="AN69" s="73"/>
      <c r="AO69" s="73"/>
      <c r="AP69" s="73"/>
      <c r="AQ69" s="73"/>
      <c r="AR69" s="73"/>
      <c r="AS69" s="73"/>
      <c r="AT69" s="73"/>
      <c r="AU69" s="81"/>
      <c r="AV69" s="80"/>
      <c r="AW69" s="73"/>
      <c r="AX69" s="73"/>
      <c r="AY69" s="73"/>
      <c r="AZ69" s="73"/>
      <c r="BA69" s="73"/>
      <c r="BB69" s="73"/>
      <c r="BC69" s="73"/>
      <c r="BD69" s="81"/>
      <c r="BE69" s="80"/>
      <c r="BF69" s="73"/>
      <c r="BG69" s="73"/>
      <c r="BH69" s="73"/>
      <c r="BI69" s="73"/>
      <c r="BJ69" s="73"/>
      <c r="BK69" s="73"/>
      <c r="BL69" s="73"/>
      <c r="BM69" s="81"/>
      <c r="BN69" s="1"/>
      <c r="BO69" s="1"/>
      <c r="BP69" s="1"/>
      <c r="BQ69" s="1"/>
      <c r="BR69" s="1"/>
      <c r="CC69" s="108">
        <f t="shared" si="14"/>
        <v>728</v>
      </c>
      <c r="CD69" s="110" t="str">
        <f t="shared" si="6"/>
        <v/>
      </c>
      <c r="CE69" s="108" t="str">
        <f t="shared" si="7"/>
        <v/>
      </c>
      <c r="CF69" s="108" t="str">
        <f t="shared" si="8"/>
        <v/>
      </c>
      <c r="CG69" s="108" t="str">
        <f t="shared" si="9"/>
        <v/>
      </c>
      <c r="CH69" s="108" t="str">
        <f t="shared" si="10"/>
        <v/>
      </c>
      <c r="CI69" s="108" t="str">
        <f t="shared" si="11"/>
        <v/>
      </c>
    </row>
    <row r="70" spans="1:87">
      <c r="A70" s="4">
        <v>65</v>
      </c>
      <c r="B70" s="30" t="str">
        <f t="shared" ref="B70:B101" si="22">IFERROR(VLOOKUP(A70,Name1,3,0),"")</f>
        <v>D</v>
      </c>
      <c r="C70" s="37">
        <f t="shared" ref="C70:C101" si="23">IFERROR(VLOOKUP(A70,Name1,4,0),"")</f>
        <v>909</v>
      </c>
      <c r="D70" s="38">
        <f t="shared" ref="D70:D101" si="24">IFERROR(VLOOKUP(A70,Name1,11,0),"")</f>
        <v>39875</v>
      </c>
      <c r="E70" s="39" t="str">
        <f t="shared" ref="E70:E101" si="25">IFERROR(VLOOKUP(A70,Name1,6,0),"")</f>
        <v>PRINCE DAGDI</v>
      </c>
      <c r="F70" s="39" t="str">
        <f t="shared" ref="F70:F101" si="26">IFERROR(VLOOKUP(A70,Name1,8,0),"")</f>
        <v>ASHOK KUMAR</v>
      </c>
      <c r="G70" s="51">
        <f t="shared" ref="G70:G101" si="27">IFERROR(VLOOKUP(A70,Name1,12,0),"")</f>
        <v>729</v>
      </c>
      <c r="H70" s="40" t="str">
        <f t="shared" ref="H70:H101" si="28">IFERROR(VLOOKUP(A70,Name1,13,0),"")</f>
        <v/>
      </c>
      <c r="I70" s="121"/>
      <c r="J70" s="122"/>
      <c r="K70" s="104" t="str">
        <f t="shared" si="13"/>
        <v/>
      </c>
      <c r="L70" s="80"/>
      <c r="M70" s="73"/>
      <c r="N70" s="73"/>
      <c r="O70" s="73"/>
      <c r="P70" s="73"/>
      <c r="Q70" s="73"/>
      <c r="R70" s="73"/>
      <c r="S70" s="73"/>
      <c r="T70" s="81"/>
      <c r="U70" s="88"/>
      <c r="V70" s="74"/>
      <c r="W70" s="74"/>
      <c r="X70" s="74"/>
      <c r="Y70" s="74"/>
      <c r="Z70" s="74"/>
      <c r="AA70" s="74"/>
      <c r="AB70" s="74"/>
      <c r="AC70" s="89"/>
      <c r="AD70" s="80"/>
      <c r="AE70" s="73"/>
      <c r="AF70" s="73"/>
      <c r="AG70" s="73"/>
      <c r="AH70" s="73"/>
      <c r="AI70" s="73"/>
      <c r="AJ70" s="73"/>
      <c r="AK70" s="73"/>
      <c r="AL70" s="81"/>
      <c r="AM70" s="80"/>
      <c r="AN70" s="73"/>
      <c r="AO70" s="73"/>
      <c r="AP70" s="73"/>
      <c r="AQ70" s="73"/>
      <c r="AR70" s="73"/>
      <c r="AS70" s="73"/>
      <c r="AT70" s="73"/>
      <c r="AU70" s="81"/>
      <c r="AV70" s="80"/>
      <c r="AW70" s="73"/>
      <c r="AX70" s="73"/>
      <c r="AY70" s="73"/>
      <c r="AZ70" s="73"/>
      <c r="BA70" s="73"/>
      <c r="BB70" s="73"/>
      <c r="BC70" s="73"/>
      <c r="BD70" s="81"/>
      <c r="BE70" s="80"/>
      <c r="BF70" s="73"/>
      <c r="BG70" s="73"/>
      <c r="BH70" s="73"/>
      <c r="BI70" s="73"/>
      <c r="BJ70" s="73"/>
      <c r="BK70" s="73"/>
      <c r="BL70" s="73"/>
      <c r="BM70" s="81"/>
      <c r="BN70" s="1"/>
      <c r="BO70" s="1"/>
      <c r="BP70" s="1"/>
      <c r="BQ70" s="1"/>
      <c r="BR70" s="1"/>
      <c r="CC70" s="108">
        <f t="shared" si="14"/>
        <v>729</v>
      </c>
      <c r="CD70" s="110" t="str">
        <f t="shared" ref="CD70:CD133" si="29">IFERROR(IF(G70="","",IF(K70="","",IF(AND(VLOOKUP(G70,Mark,5,0)&gt;85),5,IF(AND(VLOOKUP(G70,Mark,5,0)&gt;75),4,IF(AND(VLOOKUP(G70,Mark,5,0)&gt;=65),3,0)))))+ROUNDUP(SUM(L70:T70)*15%,0),"")</f>
        <v/>
      </c>
      <c r="CE70" s="108" t="str">
        <f t="shared" ref="CE70:CE133" si="30">IFERROR(IF(G70="","",IF(K70="","",IF(AND(VLOOKUP(G70,Mark,5,0)&gt;85),5,IF(AND(VLOOKUP(G70,Mark,5,0)&gt;75),4,IF(AND(VLOOKUP(G70,Mark,5,0)&gt;=65),3,0)))))+ROUNDUP(SUM(U70:AC70)*15%,0),"")</f>
        <v/>
      </c>
      <c r="CF70" s="108" t="str">
        <f t="shared" ref="CF70:CF133" si="31">IFERROR(IF(G70="","",IF(K70="","",IF(AND(VLOOKUP(G70,Mark,5,0)&gt;85),5,IF(AND(VLOOKUP(G70,Mark,5,0)&gt;75),4,IF(AND(VLOOKUP(G70,Mark,5,0)&gt;=65),3,0)))))+ROUNDUP(SUM(AD70:AL70)*15%,0),"")</f>
        <v/>
      </c>
      <c r="CG70" s="108" t="str">
        <f t="shared" ref="CG70:CG133" si="32">IFERROR(IF(G70="","",IF(K70="","",IF(AND(VLOOKUP(G70,Mark,5,0)&gt;85),5,IF(AND(VLOOKUP(G70,Mark,5,0)&gt;75),4,IF(AND(VLOOKUP(G70,Mark,5,0)&gt;=65),3,0)))))+ROUNDUP(SUM(AM70:AU70)*15%,0),"")</f>
        <v/>
      </c>
      <c r="CH70" s="108" t="str">
        <f t="shared" ref="CH70:CH133" si="33">IFERROR(IF(G70="","",IF(K70="","",IF(AND(VLOOKUP(G70,Mark,5,0)&gt;85),5,IF(AND(VLOOKUP(G70,Mark,5,0)&gt;75),4,IF(AND(VLOOKUP(G70,Mark,5,0)&gt;=65),3,0)))))+ROUNDUP(SUM(AV70:BD70)*15%,0),"")</f>
        <v/>
      </c>
      <c r="CI70" s="108" t="str">
        <f t="shared" ref="CI70:CI133" si="34">IFERROR(IF(G70="","",IF(K70="","",IF(AND(VLOOKUP(G70,Mark,5,0)&gt;85),5,IF(AND(VLOOKUP(G70,Mark,5,0)&gt;75),4,IF(AND(VLOOKUP(G70,Mark,5,0)&gt;=65),3,0)))))+ROUNDUP(SUM(BE70:BM70)*15%,0),"")</f>
        <v/>
      </c>
    </row>
    <row r="71" spans="1:87">
      <c r="A71" s="4">
        <v>66</v>
      </c>
      <c r="B71" s="30" t="str">
        <f t="shared" si="22"/>
        <v>D</v>
      </c>
      <c r="C71" s="37">
        <f t="shared" si="23"/>
        <v>323</v>
      </c>
      <c r="D71" s="38">
        <f t="shared" si="24"/>
        <v>40363</v>
      </c>
      <c r="E71" s="39" t="str">
        <f t="shared" si="25"/>
        <v>RAVI KUMAR JALWANIYA</v>
      </c>
      <c r="F71" s="39" t="str">
        <f t="shared" si="26"/>
        <v>NARAYAN LAL</v>
      </c>
      <c r="G71" s="51">
        <f t="shared" si="27"/>
        <v>731</v>
      </c>
      <c r="H71" s="40" t="str">
        <f t="shared" si="28"/>
        <v/>
      </c>
      <c r="I71" s="121"/>
      <c r="J71" s="122"/>
      <c r="K71" s="104" t="str">
        <f t="shared" ref="K71:K134" si="35">IFERROR(IF(I71="","",IF(J71="","",SUM(J71/I71*100,0))),"")</f>
        <v/>
      </c>
      <c r="L71" s="80"/>
      <c r="M71" s="73"/>
      <c r="N71" s="73"/>
      <c r="O71" s="73"/>
      <c r="P71" s="73"/>
      <c r="Q71" s="73"/>
      <c r="R71" s="73"/>
      <c r="S71" s="73"/>
      <c r="T71" s="81"/>
      <c r="U71" s="88"/>
      <c r="V71" s="74"/>
      <c r="W71" s="74"/>
      <c r="X71" s="74"/>
      <c r="Y71" s="74"/>
      <c r="Z71" s="74"/>
      <c r="AA71" s="74"/>
      <c r="AB71" s="74"/>
      <c r="AC71" s="89"/>
      <c r="AD71" s="80"/>
      <c r="AE71" s="73"/>
      <c r="AF71" s="73"/>
      <c r="AG71" s="73"/>
      <c r="AH71" s="73"/>
      <c r="AI71" s="73"/>
      <c r="AJ71" s="73"/>
      <c r="AK71" s="73"/>
      <c r="AL71" s="81"/>
      <c r="AM71" s="80"/>
      <c r="AN71" s="73"/>
      <c r="AO71" s="73"/>
      <c r="AP71" s="73"/>
      <c r="AQ71" s="73"/>
      <c r="AR71" s="73"/>
      <c r="AS71" s="73"/>
      <c r="AT71" s="73"/>
      <c r="AU71" s="81"/>
      <c r="AV71" s="80"/>
      <c r="AW71" s="73"/>
      <c r="AX71" s="73"/>
      <c r="AY71" s="73"/>
      <c r="AZ71" s="73"/>
      <c r="BA71" s="73"/>
      <c r="BB71" s="73"/>
      <c r="BC71" s="73"/>
      <c r="BD71" s="81"/>
      <c r="BE71" s="80"/>
      <c r="BF71" s="73"/>
      <c r="BG71" s="73"/>
      <c r="BH71" s="73"/>
      <c r="BI71" s="73"/>
      <c r="BJ71" s="73"/>
      <c r="BK71" s="73"/>
      <c r="BL71" s="73"/>
      <c r="BM71" s="81"/>
      <c r="BN71" s="1"/>
      <c r="BO71" s="1"/>
      <c r="BP71" s="1"/>
      <c r="BQ71" s="1"/>
      <c r="BR71" s="1"/>
      <c r="CC71" s="108">
        <f t="shared" ref="CC71:CC134" si="36">G71</f>
        <v>731</v>
      </c>
      <c r="CD71" s="110" t="str">
        <f t="shared" si="29"/>
        <v/>
      </c>
      <c r="CE71" s="108" t="str">
        <f t="shared" si="30"/>
        <v/>
      </c>
      <c r="CF71" s="108" t="str">
        <f t="shared" si="31"/>
        <v/>
      </c>
      <c r="CG71" s="108" t="str">
        <f t="shared" si="32"/>
        <v/>
      </c>
      <c r="CH71" s="108" t="str">
        <f t="shared" si="33"/>
        <v/>
      </c>
      <c r="CI71" s="108" t="str">
        <f t="shared" si="34"/>
        <v/>
      </c>
    </row>
    <row r="72" spans="1:87">
      <c r="A72" s="4">
        <v>67</v>
      </c>
      <c r="B72" s="30" t="str">
        <f t="shared" si="22"/>
        <v>D</v>
      </c>
      <c r="C72" s="37">
        <f t="shared" si="23"/>
        <v>533</v>
      </c>
      <c r="D72" s="38">
        <f t="shared" si="24"/>
        <v>37870</v>
      </c>
      <c r="E72" s="39" t="str">
        <f t="shared" si="25"/>
        <v>SAROJ VARESA</v>
      </c>
      <c r="F72" s="39" t="str">
        <f t="shared" si="26"/>
        <v>JAYANTI LAL VARESA</v>
      </c>
      <c r="G72" s="51">
        <f t="shared" si="27"/>
        <v>732</v>
      </c>
      <c r="H72" s="40" t="str">
        <f t="shared" si="28"/>
        <v/>
      </c>
      <c r="I72" s="121"/>
      <c r="J72" s="122"/>
      <c r="K72" s="104" t="str">
        <f t="shared" si="35"/>
        <v/>
      </c>
      <c r="L72" s="80"/>
      <c r="M72" s="73"/>
      <c r="N72" s="73"/>
      <c r="O72" s="73"/>
      <c r="P72" s="73"/>
      <c r="Q72" s="73"/>
      <c r="R72" s="73"/>
      <c r="S72" s="73"/>
      <c r="T72" s="81"/>
      <c r="U72" s="88"/>
      <c r="V72" s="74"/>
      <c r="W72" s="74"/>
      <c r="X72" s="74"/>
      <c r="Y72" s="74"/>
      <c r="Z72" s="74"/>
      <c r="AA72" s="74"/>
      <c r="AB72" s="74"/>
      <c r="AC72" s="89"/>
      <c r="AD72" s="80"/>
      <c r="AE72" s="73"/>
      <c r="AF72" s="73"/>
      <c r="AG72" s="73"/>
      <c r="AH72" s="73"/>
      <c r="AI72" s="73"/>
      <c r="AJ72" s="73"/>
      <c r="AK72" s="73"/>
      <c r="AL72" s="81"/>
      <c r="AM72" s="80"/>
      <c r="AN72" s="73"/>
      <c r="AO72" s="73"/>
      <c r="AP72" s="73"/>
      <c r="AQ72" s="73"/>
      <c r="AR72" s="73"/>
      <c r="AS72" s="73"/>
      <c r="AT72" s="73"/>
      <c r="AU72" s="81"/>
      <c r="AV72" s="80"/>
      <c r="AW72" s="73"/>
      <c r="AX72" s="73"/>
      <c r="AY72" s="73"/>
      <c r="AZ72" s="73"/>
      <c r="BA72" s="73"/>
      <c r="BB72" s="73"/>
      <c r="BC72" s="73"/>
      <c r="BD72" s="81"/>
      <c r="BE72" s="80"/>
      <c r="BF72" s="73"/>
      <c r="BG72" s="73"/>
      <c r="BH72" s="73"/>
      <c r="BI72" s="73"/>
      <c r="BJ72" s="73"/>
      <c r="BK72" s="73"/>
      <c r="BL72" s="73"/>
      <c r="BM72" s="81"/>
      <c r="BN72" s="1"/>
      <c r="BO72" s="1"/>
      <c r="BP72" s="1"/>
      <c r="BQ72" s="1"/>
      <c r="BR72" s="1"/>
      <c r="CC72" s="108">
        <f t="shared" si="36"/>
        <v>732</v>
      </c>
      <c r="CD72" s="110" t="str">
        <f t="shared" si="29"/>
        <v/>
      </c>
      <c r="CE72" s="108" t="str">
        <f t="shared" si="30"/>
        <v/>
      </c>
      <c r="CF72" s="108" t="str">
        <f t="shared" si="31"/>
        <v/>
      </c>
      <c r="CG72" s="108" t="str">
        <f t="shared" si="32"/>
        <v/>
      </c>
      <c r="CH72" s="108" t="str">
        <f t="shared" si="33"/>
        <v/>
      </c>
      <c r="CI72" s="108" t="str">
        <f t="shared" si="34"/>
        <v/>
      </c>
    </row>
    <row r="73" spans="1:87">
      <c r="A73" s="4">
        <v>68</v>
      </c>
      <c r="B73" s="30" t="str">
        <f t="shared" si="22"/>
        <v>D</v>
      </c>
      <c r="C73" s="37">
        <f t="shared" si="23"/>
        <v>356</v>
      </c>
      <c r="D73" s="38">
        <f t="shared" si="24"/>
        <v>39680</v>
      </c>
      <c r="E73" s="39" t="str">
        <f t="shared" si="25"/>
        <v>SEEMA JALWANIYA</v>
      </c>
      <c r="F73" s="39" t="str">
        <f t="shared" si="26"/>
        <v>OM PRAKASH</v>
      </c>
      <c r="G73" s="51">
        <f t="shared" si="27"/>
        <v>733</v>
      </c>
      <c r="H73" s="40" t="str">
        <f t="shared" si="28"/>
        <v/>
      </c>
      <c r="I73" s="121"/>
      <c r="J73" s="122"/>
      <c r="K73" s="104" t="str">
        <f t="shared" si="35"/>
        <v/>
      </c>
      <c r="L73" s="80"/>
      <c r="M73" s="73"/>
      <c r="N73" s="73"/>
      <c r="O73" s="73"/>
      <c r="P73" s="73"/>
      <c r="Q73" s="73"/>
      <c r="R73" s="73"/>
      <c r="S73" s="73"/>
      <c r="T73" s="81"/>
      <c r="U73" s="88"/>
      <c r="V73" s="74"/>
      <c r="W73" s="74"/>
      <c r="X73" s="74"/>
      <c r="Y73" s="74"/>
      <c r="Z73" s="74"/>
      <c r="AA73" s="74"/>
      <c r="AB73" s="74"/>
      <c r="AC73" s="89"/>
      <c r="AD73" s="80"/>
      <c r="AE73" s="73"/>
      <c r="AF73" s="73"/>
      <c r="AG73" s="73"/>
      <c r="AH73" s="73"/>
      <c r="AI73" s="73"/>
      <c r="AJ73" s="73"/>
      <c r="AK73" s="73"/>
      <c r="AL73" s="81"/>
      <c r="AM73" s="80"/>
      <c r="AN73" s="73"/>
      <c r="AO73" s="73"/>
      <c r="AP73" s="73"/>
      <c r="AQ73" s="73"/>
      <c r="AR73" s="73"/>
      <c r="AS73" s="73"/>
      <c r="AT73" s="73"/>
      <c r="AU73" s="81"/>
      <c r="AV73" s="80"/>
      <c r="AW73" s="73"/>
      <c r="AX73" s="73"/>
      <c r="AY73" s="73"/>
      <c r="AZ73" s="73"/>
      <c r="BA73" s="73"/>
      <c r="BB73" s="73"/>
      <c r="BC73" s="73"/>
      <c r="BD73" s="81"/>
      <c r="BE73" s="80"/>
      <c r="BF73" s="73"/>
      <c r="BG73" s="73"/>
      <c r="BH73" s="73"/>
      <c r="BI73" s="73"/>
      <c r="BJ73" s="73"/>
      <c r="BK73" s="73"/>
      <c r="BL73" s="73"/>
      <c r="BM73" s="81"/>
      <c r="BN73" s="1"/>
      <c r="BO73" s="1"/>
      <c r="BP73" s="1"/>
      <c r="BQ73" s="1"/>
      <c r="BR73" s="1"/>
      <c r="CC73" s="108">
        <f t="shared" si="36"/>
        <v>733</v>
      </c>
      <c r="CD73" s="110" t="str">
        <f t="shared" si="29"/>
        <v/>
      </c>
      <c r="CE73" s="108" t="str">
        <f t="shared" si="30"/>
        <v/>
      </c>
      <c r="CF73" s="108" t="str">
        <f t="shared" si="31"/>
        <v/>
      </c>
      <c r="CG73" s="108" t="str">
        <f t="shared" si="32"/>
        <v/>
      </c>
      <c r="CH73" s="108" t="str">
        <f t="shared" si="33"/>
        <v/>
      </c>
      <c r="CI73" s="108" t="str">
        <f t="shared" si="34"/>
        <v/>
      </c>
    </row>
    <row r="74" spans="1:87">
      <c r="A74" s="4">
        <v>69</v>
      </c>
      <c r="B74" s="30" t="str">
        <f t="shared" si="22"/>
        <v>D</v>
      </c>
      <c r="C74" s="37">
        <f t="shared" si="23"/>
        <v>344</v>
      </c>
      <c r="D74" s="38">
        <f t="shared" si="24"/>
        <v>40339</v>
      </c>
      <c r="E74" s="39" t="str">
        <f t="shared" si="25"/>
        <v>SUNIL</v>
      </c>
      <c r="F74" s="39" t="str">
        <f t="shared" si="26"/>
        <v>JAGDISH</v>
      </c>
      <c r="G74" s="51">
        <f t="shared" si="27"/>
        <v>734</v>
      </c>
      <c r="H74" s="40" t="str">
        <f t="shared" si="28"/>
        <v/>
      </c>
      <c r="I74" s="121"/>
      <c r="J74" s="122"/>
      <c r="K74" s="104" t="str">
        <f t="shared" si="35"/>
        <v/>
      </c>
      <c r="L74" s="80"/>
      <c r="M74" s="73"/>
      <c r="N74" s="73"/>
      <c r="O74" s="73"/>
      <c r="P74" s="73"/>
      <c r="Q74" s="73"/>
      <c r="R74" s="73"/>
      <c r="S74" s="73"/>
      <c r="T74" s="81"/>
      <c r="U74" s="88"/>
      <c r="V74" s="74"/>
      <c r="W74" s="74"/>
      <c r="X74" s="74"/>
      <c r="Y74" s="74"/>
      <c r="Z74" s="74"/>
      <c r="AA74" s="74"/>
      <c r="AB74" s="74"/>
      <c r="AC74" s="89"/>
      <c r="AD74" s="80"/>
      <c r="AE74" s="73"/>
      <c r="AF74" s="73"/>
      <c r="AG74" s="73"/>
      <c r="AH74" s="73"/>
      <c r="AI74" s="73"/>
      <c r="AJ74" s="73"/>
      <c r="AK74" s="73"/>
      <c r="AL74" s="81"/>
      <c r="AM74" s="80"/>
      <c r="AN74" s="73"/>
      <c r="AO74" s="73"/>
      <c r="AP74" s="73"/>
      <c r="AQ74" s="73"/>
      <c r="AR74" s="73"/>
      <c r="AS74" s="73"/>
      <c r="AT74" s="73"/>
      <c r="AU74" s="81"/>
      <c r="AV74" s="80"/>
      <c r="AW74" s="73"/>
      <c r="AX74" s="73"/>
      <c r="AY74" s="73"/>
      <c r="AZ74" s="73"/>
      <c r="BA74" s="73"/>
      <c r="BB74" s="73"/>
      <c r="BC74" s="73"/>
      <c r="BD74" s="81"/>
      <c r="BE74" s="80"/>
      <c r="BF74" s="73"/>
      <c r="BG74" s="73"/>
      <c r="BH74" s="73"/>
      <c r="BI74" s="73"/>
      <c r="BJ74" s="73"/>
      <c r="BK74" s="73"/>
      <c r="BL74" s="73"/>
      <c r="BM74" s="81"/>
      <c r="BN74" s="1"/>
      <c r="BO74" s="1"/>
      <c r="BP74" s="1"/>
      <c r="BQ74" s="1"/>
      <c r="BR74" s="1"/>
      <c r="CC74" s="108">
        <f t="shared" si="36"/>
        <v>734</v>
      </c>
      <c r="CD74" s="110" t="str">
        <f t="shared" si="29"/>
        <v/>
      </c>
      <c r="CE74" s="108" t="str">
        <f t="shared" si="30"/>
        <v/>
      </c>
      <c r="CF74" s="108" t="str">
        <f t="shared" si="31"/>
        <v/>
      </c>
      <c r="CG74" s="108" t="str">
        <f t="shared" si="32"/>
        <v/>
      </c>
      <c r="CH74" s="108" t="str">
        <f t="shared" si="33"/>
        <v/>
      </c>
      <c r="CI74" s="108" t="str">
        <f t="shared" si="34"/>
        <v/>
      </c>
    </row>
    <row r="75" spans="1:87">
      <c r="A75" s="4">
        <v>70</v>
      </c>
      <c r="B75" s="30" t="str">
        <f t="shared" si="22"/>
        <v>D</v>
      </c>
      <c r="C75" s="37">
        <f t="shared" si="23"/>
        <v>368</v>
      </c>
      <c r="D75" s="38">
        <f t="shared" si="24"/>
        <v>39866</v>
      </c>
      <c r="E75" s="39" t="str">
        <f t="shared" si="25"/>
        <v>VINOD GURJAR</v>
      </c>
      <c r="F75" s="39" t="str">
        <f t="shared" si="26"/>
        <v>RAM CHANDAR GURJAR</v>
      </c>
      <c r="G75" s="51">
        <f t="shared" si="27"/>
        <v>735</v>
      </c>
      <c r="H75" s="40" t="str">
        <f t="shared" si="28"/>
        <v/>
      </c>
      <c r="I75" s="121"/>
      <c r="J75" s="122"/>
      <c r="K75" s="104" t="str">
        <f t="shared" si="35"/>
        <v/>
      </c>
      <c r="L75" s="80"/>
      <c r="M75" s="73"/>
      <c r="N75" s="73"/>
      <c r="O75" s="73"/>
      <c r="P75" s="73"/>
      <c r="Q75" s="73"/>
      <c r="R75" s="73"/>
      <c r="S75" s="73"/>
      <c r="T75" s="81"/>
      <c r="U75" s="88"/>
      <c r="V75" s="74"/>
      <c r="W75" s="74"/>
      <c r="X75" s="74"/>
      <c r="Y75" s="74"/>
      <c r="Z75" s="74"/>
      <c r="AA75" s="74"/>
      <c r="AB75" s="74"/>
      <c r="AC75" s="89"/>
      <c r="AD75" s="80"/>
      <c r="AE75" s="73"/>
      <c r="AF75" s="73"/>
      <c r="AG75" s="73"/>
      <c r="AH75" s="73"/>
      <c r="AI75" s="73"/>
      <c r="AJ75" s="73"/>
      <c r="AK75" s="73"/>
      <c r="AL75" s="81"/>
      <c r="AM75" s="80"/>
      <c r="AN75" s="73"/>
      <c r="AO75" s="73"/>
      <c r="AP75" s="73"/>
      <c r="AQ75" s="73"/>
      <c r="AR75" s="73"/>
      <c r="AS75" s="73"/>
      <c r="AT75" s="73"/>
      <c r="AU75" s="81"/>
      <c r="AV75" s="80"/>
      <c r="AW75" s="73"/>
      <c r="AX75" s="73"/>
      <c r="AY75" s="73"/>
      <c r="AZ75" s="73"/>
      <c r="BA75" s="73"/>
      <c r="BB75" s="73"/>
      <c r="BC75" s="73"/>
      <c r="BD75" s="81"/>
      <c r="BE75" s="80"/>
      <c r="BF75" s="73"/>
      <c r="BG75" s="73"/>
      <c r="BH75" s="73"/>
      <c r="BI75" s="73"/>
      <c r="BJ75" s="73"/>
      <c r="BK75" s="73"/>
      <c r="BL75" s="73"/>
      <c r="BM75" s="81"/>
      <c r="BN75" s="1"/>
      <c r="BO75" s="1"/>
      <c r="BP75" s="1"/>
      <c r="BQ75" s="1"/>
      <c r="BR75" s="1"/>
      <c r="CC75" s="108">
        <f t="shared" si="36"/>
        <v>735</v>
      </c>
      <c r="CD75" s="110" t="str">
        <f t="shared" si="29"/>
        <v/>
      </c>
      <c r="CE75" s="108" t="str">
        <f t="shared" si="30"/>
        <v/>
      </c>
      <c r="CF75" s="108" t="str">
        <f t="shared" si="31"/>
        <v/>
      </c>
      <c r="CG75" s="108" t="str">
        <f t="shared" si="32"/>
        <v/>
      </c>
      <c r="CH75" s="108" t="str">
        <f t="shared" si="33"/>
        <v/>
      </c>
      <c r="CI75" s="108" t="str">
        <f t="shared" si="34"/>
        <v/>
      </c>
    </row>
    <row r="76" spans="1:87">
      <c r="A76" s="4">
        <v>71</v>
      </c>
      <c r="B76" s="30" t="str">
        <f t="shared" si="22"/>
        <v>D</v>
      </c>
      <c r="C76" s="37">
        <f t="shared" si="23"/>
        <v>354</v>
      </c>
      <c r="D76" s="38">
        <f t="shared" si="24"/>
        <v>40189</v>
      </c>
      <c r="E76" s="39" t="str">
        <f t="shared" si="25"/>
        <v>YASMIN BANO</v>
      </c>
      <c r="F76" s="39" t="str">
        <f t="shared" si="26"/>
        <v>BARKAT ALI</v>
      </c>
      <c r="G76" s="51">
        <f t="shared" si="27"/>
        <v>736</v>
      </c>
      <c r="H76" s="40" t="str">
        <f t="shared" si="28"/>
        <v/>
      </c>
      <c r="I76" s="121"/>
      <c r="J76" s="122"/>
      <c r="K76" s="104" t="str">
        <f t="shared" si="35"/>
        <v/>
      </c>
      <c r="L76" s="80"/>
      <c r="M76" s="73"/>
      <c r="N76" s="73"/>
      <c r="O76" s="73"/>
      <c r="P76" s="73"/>
      <c r="Q76" s="73"/>
      <c r="R76" s="73"/>
      <c r="S76" s="73"/>
      <c r="T76" s="81"/>
      <c r="U76" s="88"/>
      <c r="V76" s="74"/>
      <c r="W76" s="74"/>
      <c r="X76" s="74"/>
      <c r="Y76" s="74"/>
      <c r="Z76" s="74"/>
      <c r="AA76" s="74"/>
      <c r="AB76" s="74"/>
      <c r="AC76" s="89"/>
      <c r="AD76" s="80"/>
      <c r="AE76" s="73"/>
      <c r="AF76" s="73"/>
      <c r="AG76" s="73"/>
      <c r="AH76" s="73"/>
      <c r="AI76" s="73"/>
      <c r="AJ76" s="73"/>
      <c r="AK76" s="73"/>
      <c r="AL76" s="81"/>
      <c r="AM76" s="80"/>
      <c r="AN76" s="73"/>
      <c r="AO76" s="73"/>
      <c r="AP76" s="73"/>
      <c r="AQ76" s="73"/>
      <c r="AR76" s="73"/>
      <c r="AS76" s="73"/>
      <c r="AT76" s="73"/>
      <c r="AU76" s="81"/>
      <c r="AV76" s="80"/>
      <c r="AW76" s="73"/>
      <c r="AX76" s="73"/>
      <c r="AY76" s="73"/>
      <c r="AZ76" s="73"/>
      <c r="BA76" s="73"/>
      <c r="BB76" s="73"/>
      <c r="BC76" s="73"/>
      <c r="BD76" s="81"/>
      <c r="BE76" s="80"/>
      <c r="BF76" s="73"/>
      <c r="BG76" s="73"/>
      <c r="BH76" s="73"/>
      <c r="BI76" s="73"/>
      <c r="BJ76" s="73"/>
      <c r="BK76" s="73"/>
      <c r="BL76" s="73"/>
      <c r="BM76" s="81"/>
      <c r="BN76" s="1"/>
      <c r="BO76" s="1"/>
      <c r="BP76" s="1"/>
      <c r="BQ76" s="1"/>
      <c r="BR76" s="1"/>
      <c r="CC76" s="108">
        <f t="shared" si="36"/>
        <v>736</v>
      </c>
      <c r="CD76" s="110" t="str">
        <f t="shared" si="29"/>
        <v/>
      </c>
      <c r="CE76" s="108" t="str">
        <f t="shared" si="30"/>
        <v/>
      </c>
      <c r="CF76" s="108" t="str">
        <f t="shared" si="31"/>
        <v/>
      </c>
      <c r="CG76" s="108" t="str">
        <f t="shared" si="32"/>
        <v/>
      </c>
      <c r="CH76" s="108" t="str">
        <f t="shared" si="33"/>
        <v/>
      </c>
      <c r="CI76" s="108" t="str">
        <f t="shared" si="34"/>
        <v/>
      </c>
    </row>
    <row r="77" spans="1:87">
      <c r="A77" s="4">
        <v>72</v>
      </c>
      <c r="B77" s="30" t="str">
        <f t="shared" si="22"/>
        <v>D</v>
      </c>
      <c r="C77" s="37">
        <f t="shared" si="23"/>
        <v>891</v>
      </c>
      <c r="D77" s="38">
        <f t="shared" si="24"/>
        <v>39574</v>
      </c>
      <c r="E77" s="39" t="str">
        <f t="shared" si="25"/>
        <v>YOGEETA DAGDI</v>
      </c>
      <c r="F77" s="39" t="str">
        <f t="shared" si="26"/>
        <v>RAJURAM DAGDI</v>
      </c>
      <c r="G77" s="51">
        <f t="shared" si="27"/>
        <v>737</v>
      </c>
      <c r="H77" s="40" t="str">
        <f t="shared" si="28"/>
        <v/>
      </c>
      <c r="I77" s="121"/>
      <c r="J77" s="122"/>
      <c r="K77" s="104" t="str">
        <f t="shared" si="35"/>
        <v/>
      </c>
      <c r="L77" s="80"/>
      <c r="M77" s="73"/>
      <c r="N77" s="73"/>
      <c r="O77" s="73"/>
      <c r="P77" s="73"/>
      <c r="Q77" s="73"/>
      <c r="R77" s="73"/>
      <c r="S77" s="73"/>
      <c r="T77" s="81"/>
      <c r="U77" s="88"/>
      <c r="V77" s="74"/>
      <c r="W77" s="74"/>
      <c r="X77" s="74"/>
      <c r="Y77" s="74"/>
      <c r="Z77" s="74"/>
      <c r="AA77" s="74"/>
      <c r="AB77" s="74"/>
      <c r="AC77" s="89"/>
      <c r="AD77" s="80"/>
      <c r="AE77" s="73"/>
      <c r="AF77" s="73"/>
      <c r="AG77" s="73"/>
      <c r="AH77" s="73"/>
      <c r="AI77" s="73"/>
      <c r="AJ77" s="73"/>
      <c r="AK77" s="73"/>
      <c r="AL77" s="81"/>
      <c r="AM77" s="80"/>
      <c r="AN77" s="73"/>
      <c r="AO77" s="73"/>
      <c r="AP77" s="73"/>
      <c r="AQ77" s="73"/>
      <c r="AR77" s="73"/>
      <c r="AS77" s="73"/>
      <c r="AT77" s="73"/>
      <c r="AU77" s="81"/>
      <c r="AV77" s="80"/>
      <c r="AW77" s="73"/>
      <c r="AX77" s="73"/>
      <c r="AY77" s="73"/>
      <c r="AZ77" s="73"/>
      <c r="BA77" s="73"/>
      <c r="BB77" s="73"/>
      <c r="BC77" s="73"/>
      <c r="BD77" s="81"/>
      <c r="BE77" s="80"/>
      <c r="BF77" s="73"/>
      <c r="BG77" s="73"/>
      <c r="BH77" s="73"/>
      <c r="BI77" s="73"/>
      <c r="BJ77" s="73"/>
      <c r="BK77" s="73"/>
      <c r="BL77" s="73"/>
      <c r="BM77" s="81"/>
      <c r="BN77" s="1"/>
      <c r="BO77" s="1"/>
      <c r="BP77" s="1"/>
      <c r="BQ77" s="1"/>
      <c r="BR77" s="1"/>
      <c r="CC77" s="108">
        <f t="shared" si="36"/>
        <v>737</v>
      </c>
      <c r="CD77" s="110" t="str">
        <f t="shared" si="29"/>
        <v/>
      </c>
      <c r="CE77" s="108" t="str">
        <f t="shared" si="30"/>
        <v/>
      </c>
      <c r="CF77" s="108" t="str">
        <f t="shared" si="31"/>
        <v/>
      </c>
      <c r="CG77" s="108" t="str">
        <f t="shared" si="32"/>
        <v/>
      </c>
      <c r="CH77" s="108" t="str">
        <f t="shared" si="33"/>
        <v/>
      </c>
      <c r="CI77" s="108" t="str">
        <f t="shared" si="34"/>
        <v/>
      </c>
    </row>
    <row r="78" spans="1:87">
      <c r="A78" s="4">
        <v>73</v>
      </c>
      <c r="B78" s="30" t="str">
        <f t="shared" si="22"/>
        <v>D</v>
      </c>
      <c r="C78" s="37">
        <f t="shared" si="23"/>
        <v>895</v>
      </c>
      <c r="D78" s="38">
        <f t="shared" si="24"/>
        <v>39614</v>
      </c>
      <c r="E78" s="39" t="str">
        <f t="shared" si="25"/>
        <v>YUVRAJ</v>
      </c>
      <c r="F78" s="39" t="str">
        <f t="shared" si="26"/>
        <v>MALLA RAM SEERVI</v>
      </c>
      <c r="G78" s="51">
        <f t="shared" si="27"/>
        <v>738</v>
      </c>
      <c r="H78" s="40" t="str">
        <f t="shared" si="28"/>
        <v/>
      </c>
      <c r="I78" s="121"/>
      <c r="J78" s="122"/>
      <c r="K78" s="104" t="str">
        <f t="shared" si="35"/>
        <v/>
      </c>
      <c r="L78" s="80"/>
      <c r="M78" s="73"/>
      <c r="N78" s="73"/>
      <c r="O78" s="73"/>
      <c r="P78" s="73"/>
      <c r="Q78" s="73"/>
      <c r="R78" s="73"/>
      <c r="S78" s="73"/>
      <c r="T78" s="81"/>
      <c r="U78" s="88"/>
      <c r="V78" s="74"/>
      <c r="W78" s="74"/>
      <c r="X78" s="74"/>
      <c r="Y78" s="74"/>
      <c r="Z78" s="74"/>
      <c r="AA78" s="74"/>
      <c r="AB78" s="74"/>
      <c r="AC78" s="89"/>
      <c r="AD78" s="80"/>
      <c r="AE78" s="73"/>
      <c r="AF78" s="73"/>
      <c r="AG78" s="73"/>
      <c r="AH78" s="73"/>
      <c r="AI78" s="73"/>
      <c r="AJ78" s="73"/>
      <c r="AK78" s="73"/>
      <c r="AL78" s="81"/>
      <c r="AM78" s="80"/>
      <c r="AN78" s="73"/>
      <c r="AO78" s="73"/>
      <c r="AP78" s="73"/>
      <c r="AQ78" s="73"/>
      <c r="AR78" s="73"/>
      <c r="AS78" s="73"/>
      <c r="AT78" s="73"/>
      <c r="AU78" s="81"/>
      <c r="AV78" s="80"/>
      <c r="AW78" s="73"/>
      <c r="AX78" s="73"/>
      <c r="AY78" s="73"/>
      <c r="AZ78" s="73"/>
      <c r="BA78" s="73"/>
      <c r="BB78" s="73"/>
      <c r="BC78" s="73"/>
      <c r="BD78" s="81"/>
      <c r="BE78" s="80"/>
      <c r="BF78" s="73"/>
      <c r="BG78" s="73"/>
      <c r="BH78" s="73"/>
      <c r="BI78" s="73"/>
      <c r="BJ78" s="73"/>
      <c r="BK78" s="73"/>
      <c r="BL78" s="73"/>
      <c r="BM78" s="81"/>
      <c r="BN78" s="1"/>
      <c r="BO78" s="1"/>
      <c r="BP78" s="1"/>
      <c r="BQ78" s="1"/>
      <c r="BR78" s="1"/>
      <c r="CC78" s="108">
        <f t="shared" si="36"/>
        <v>738</v>
      </c>
      <c r="CD78" s="110" t="str">
        <f t="shared" si="29"/>
        <v/>
      </c>
      <c r="CE78" s="108" t="str">
        <f t="shared" si="30"/>
        <v/>
      </c>
      <c r="CF78" s="108" t="str">
        <f t="shared" si="31"/>
        <v/>
      </c>
      <c r="CG78" s="108" t="str">
        <f t="shared" si="32"/>
        <v/>
      </c>
      <c r="CH78" s="108" t="str">
        <f t="shared" si="33"/>
        <v/>
      </c>
      <c r="CI78" s="108" t="str">
        <f t="shared" si="34"/>
        <v/>
      </c>
    </row>
    <row r="79" spans="1:87">
      <c r="A79" s="4">
        <v>74</v>
      </c>
      <c r="B79" s="30" t="str">
        <f t="shared" si="22"/>
        <v>D</v>
      </c>
      <c r="C79" s="37">
        <f t="shared" si="23"/>
        <v>516</v>
      </c>
      <c r="D79" s="38">
        <f t="shared" si="24"/>
        <v>39952</v>
      </c>
      <c r="E79" s="39" t="str">
        <f t="shared" si="25"/>
        <v>AKSHITA</v>
      </c>
      <c r="F79" s="39" t="str">
        <f t="shared" si="26"/>
        <v>MAHESH KUMAR</v>
      </c>
      <c r="G79" s="51">
        <f t="shared" si="27"/>
        <v>801</v>
      </c>
      <c r="H79" s="40" t="str">
        <f t="shared" si="28"/>
        <v/>
      </c>
      <c r="I79" s="121"/>
      <c r="J79" s="122"/>
      <c r="K79" s="104" t="str">
        <f t="shared" si="35"/>
        <v/>
      </c>
      <c r="L79" s="80"/>
      <c r="M79" s="73"/>
      <c r="N79" s="73"/>
      <c r="O79" s="73"/>
      <c r="P79" s="73"/>
      <c r="Q79" s="73"/>
      <c r="R79" s="73"/>
      <c r="S79" s="73"/>
      <c r="T79" s="81"/>
      <c r="U79" s="88"/>
      <c r="V79" s="74"/>
      <c r="W79" s="74"/>
      <c r="X79" s="74"/>
      <c r="Y79" s="74"/>
      <c r="Z79" s="74"/>
      <c r="AA79" s="74"/>
      <c r="AB79" s="74"/>
      <c r="AC79" s="89"/>
      <c r="AD79" s="80"/>
      <c r="AE79" s="73"/>
      <c r="AF79" s="73"/>
      <c r="AG79" s="73"/>
      <c r="AH79" s="73"/>
      <c r="AI79" s="73"/>
      <c r="AJ79" s="73"/>
      <c r="AK79" s="73"/>
      <c r="AL79" s="81"/>
      <c r="AM79" s="80"/>
      <c r="AN79" s="73"/>
      <c r="AO79" s="73"/>
      <c r="AP79" s="73"/>
      <c r="AQ79" s="73"/>
      <c r="AR79" s="73"/>
      <c r="AS79" s="73"/>
      <c r="AT79" s="73"/>
      <c r="AU79" s="81"/>
      <c r="AV79" s="80"/>
      <c r="AW79" s="73"/>
      <c r="AX79" s="73"/>
      <c r="AY79" s="73"/>
      <c r="AZ79" s="73"/>
      <c r="BA79" s="73"/>
      <c r="BB79" s="73"/>
      <c r="BC79" s="73"/>
      <c r="BD79" s="81"/>
      <c r="BE79" s="80"/>
      <c r="BF79" s="73"/>
      <c r="BG79" s="73"/>
      <c r="BH79" s="73"/>
      <c r="BI79" s="73"/>
      <c r="BJ79" s="73"/>
      <c r="BK79" s="73"/>
      <c r="BL79" s="73"/>
      <c r="BM79" s="81"/>
      <c r="BN79" s="1"/>
      <c r="BO79" s="1"/>
      <c r="BP79" s="1"/>
      <c r="BQ79" s="1"/>
      <c r="BR79" s="1"/>
      <c r="CC79" s="108">
        <f t="shared" si="36"/>
        <v>801</v>
      </c>
      <c r="CD79" s="110" t="str">
        <f t="shared" si="29"/>
        <v/>
      </c>
      <c r="CE79" s="108" t="str">
        <f t="shared" si="30"/>
        <v/>
      </c>
      <c r="CF79" s="108" t="str">
        <f t="shared" si="31"/>
        <v/>
      </c>
      <c r="CG79" s="108" t="str">
        <f t="shared" si="32"/>
        <v/>
      </c>
      <c r="CH79" s="108" t="str">
        <f t="shared" si="33"/>
        <v/>
      </c>
      <c r="CI79" s="108" t="str">
        <f t="shared" si="34"/>
        <v/>
      </c>
    </row>
    <row r="80" spans="1:87">
      <c r="A80" s="4">
        <v>75</v>
      </c>
      <c r="B80" s="30" t="str">
        <f t="shared" si="22"/>
        <v>D</v>
      </c>
      <c r="C80" s="37">
        <f t="shared" si="23"/>
        <v>795</v>
      </c>
      <c r="D80" s="38">
        <f t="shared" si="24"/>
        <v>39893</v>
      </c>
      <c r="E80" s="39" t="str">
        <f t="shared" si="25"/>
        <v>BEENA KUMARI</v>
      </c>
      <c r="F80" s="39" t="str">
        <f t="shared" si="26"/>
        <v>SOHAN LAL</v>
      </c>
      <c r="G80" s="51">
        <f t="shared" si="27"/>
        <v>802</v>
      </c>
      <c r="H80" s="40" t="str">
        <f t="shared" si="28"/>
        <v/>
      </c>
      <c r="I80" s="121"/>
      <c r="J80" s="122"/>
      <c r="K80" s="104" t="str">
        <f t="shared" si="35"/>
        <v/>
      </c>
      <c r="L80" s="80"/>
      <c r="M80" s="73"/>
      <c r="N80" s="73"/>
      <c r="O80" s="73"/>
      <c r="P80" s="73"/>
      <c r="Q80" s="73"/>
      <c r="R80" s="73"/>
      <c r="S80" s="73"/>
      <c r="T80" s="81"/>
      <c r="U80" s="88"/>
      <c r="V80" s="74"/>
      <c r="W80" s="74"/>
      <c r="X80" s="74"/>
      <c r="Y80" s="74"/>
      <c r="Z80" s="74"/>
      <c r="AA80" s="74"/>
      <c r="AB80" s="74"/>
      <c r="AC80" s="89"/>
      <c r="AD80" s="80"/>
      <c r="AE80" s="73"/>
      <c r="AF80" s="73"/>
      <c r="AG80" s="73"/>
      <c r="AH80" s="73"/>
      <c r="AI80" s="73"/>
      <c r="AJ80" s="73"/>
      <c r="AK80" s="73"/>
      <c r="AL80" s="81"/>
      <c r="AM80" s="80"/>
      <c r="AN80" s="73"/>
      <c r="AO80" s="73"/>
      <c r="AP80" s="73"/>
      <c r="AQ80" s="73"/>
      <c r="AR80" s="73"/>
      <c r="AS80" s="73"/>
      <c r="AT80" s="73"/>
      <c r="AU80" s="81"/>
      <c r="AV80" s="80"/>
      <c r="AW80" s="73"/>
      <c r="AX80" s="73"/>
      <c r="AY80" s="73"/>
      <c r="AZ80" s="73"/>
      <c r="BA80" s="73"/>
      <c r="BB80" s="73"/>
      <c r="BC80" s="73"/>
      <c r="BD80" s="81"/>
      <c r="BE80" s="80"/>
      <c r="BF80" s="73"/>
      <c r="BG80" s="73"/>
      <c r="BH80" s="73"/>
      <c r="BI80" s="73"/>
      <c r="BJ80" s="73"/>
      <c r="BK80" s="73"/>
      <c r="BL80" s="73"/>
      <c r="BM80" s="81"/>
      <c r="BN80" s="1"/>
      <c r="BO80" s="1"/>
      <c r="BP80" s="1"/>
      <c r="BQ80" s="1"/>
      <c r="BR80" s="1"/>
      <c r="CC80" s="108">
        <f t="shared" si="36"/>
        <v>802</v>
      </c>
      <c r="CD80" s="110" t="str">
        <f t="shared" si="29"/>
        <v/>
      </c>
      <c r="CE80" s="108" t="str">
        <f t="shared" si="30"/>
        <v/>
      </c>
      <c r="CF80" s="108" t="str">
        <f t="shared" si="31"/>
        <v/>
      </c>
      <c r="CG80" s="108" t="str">
        <f t="shared" si="32"/>
        <v/>
      </c>
      <c r="CH80" s="108" t="str">
        <f t="shared" si="33"/>
        <v/>
      </c>
      <c r="CI80" s="108" t="str">
        <f t="shared" si="34"/>
        <v/>
      </c>
    </row>
    <row r="81" spans="1:87">
      <c r="A81" s="4">
        <v>76</v>
      </c>
      <c r="B81" s="30" t="str">
        <f t="shared" si="22"/>
        <v>D</v>
      </c>
      <c r="C81" s="37">
        <f t="shared" si="23"/>
        <v>919</v>
      </c>
      <c r="D81" s="38">
        <f t="shared" si="24"/>
        <v>39273</v>
      </c>
      <c r="E81" s="39" t="str">
        <f t="shared" si="25"/>
        <v>BHARAT JOGAWAT</v>
      </c>
      <c r="F81" s="39" t="str">
        <f t="shared" si="26"/>
        <v>GHANSHYAM JOGAWAT</v>
      </c>
      <c r="G81" s="51">
        <f t="shared" si="27"/>
        <v>803</v>
      </c>
      <c r="H81" s="40" t="str">
        <f t="shared" si="28"/>
        <v/>
      </c>
      <c r="I81" s="121"/>
      <c r="J81" s="122"/>
      <c r="K81" s="104" t="str">
        <f t="shared" si="35"/>
        <v/>
      </c>
      <c r="L81" s="80"/>
      <c r="M81" s="73"/>
      <c r="N81" s="73"/>
      <c r="O81" s="73"/>
      <c r="P81" s="73"/>
      <c r="Q81" s="73"/>
      <c r="R81" s="73"/>
      <c r="S81" s="73"/>
      <c r="T81" s="81"/>
      <c r="U81" s="88"/>
      <c r="V81" s="74"/>
      <c r="W81" s="74"/>
      <c r="X81" s="74"/>
      <c r="Y81" s="74"/>
      <c r="Z81" s="74"/>
      <c r="AA81" s="74"/>
      <c r="AB81" s="74"/>
      <c r="AC81" s="89"/>
      <c r="AD81" s="80"/>
      <c r="AE81" s="73"/>
      <c r="AF81" s="73"/>
      <c r="AG81" s="73"/>
      <c r="AH81" s="73"/>
      <c r="AI81" s="73"/>
      <c r="AJ81" s="73"/>
      <c r="AK81" s="73"/>
      <c r="AL81" s="81"/>
      <c r="AM81" s="80"/>
      <c r="AN81" s="73"/>
      <c r="AO81" s="73"/>
      <c r="AP81" s="73"/>
      <c r="AQ81" s="73"/>
      <c r="AR81" s="73"/>
      <c r="AS81" s="73"/>
      <c r="AT81" s="73"/>
      <c r="AU81" s="81"/>
      <c r="AV81" s="80"/>
      <c r="AW81" s="73"/>
      <c r="AX81" s="73"/>
      <c r="AY81" s="73"/>
      <c r="AZ81" s="73"/>
      <c r="BA81" s="73"/>
      <c r="BB81" s="73"/>
      <c r="BC81" s="73"/>
      <c r="BD81" s="81"/>
      <c r="BE81" s="80"/>
      <c r="BF81" s="73"/>
      <c r="BG81" s="73"/>
      <c r="BH81" s="73"/>
      <c r="BI81" s="73"/>
      <c r="BJ81" s="73"/>
      <c r="BK81" s="73"/>
      <c r="BL81" s="73"/>
      <c r="BM81" s="81"/>
      <c r="BN81" s="1"/>
      <c r="BO81" s="1"/>
      <c r="BP81" s="1"/>
      <c r="BQ81" s="1"/>
      <c r="BR81" s="1"/>
      <c r="CC81" s="108">
        <f t="shared" si="36"/>
        <v>803</v>
      </c>
      <c r="CD81" s="110" t="str">
        <f t="shared" si="29"/>
        <v/>
      </c>
      <c r="CE81" s="108" t="str">
        <f t="shared" si="30"/>
        <v/>
      </c>
      <c r="CF81" s="108" t="str">
        <f t="shared" si="31"/>
        <v/>
      </c>
      <c r="CG81" s="108" t="str">
        <f t="shared" si="32"/>
        <v/>
      </c>
      <c r="CH81" s="108" t="str">
        <f t="shared" si="33"/>
        <v/>
      </c>
      <c r="CI81" s="108" t="str">
        <f t="shared" si="34"/>
        <v/>
      </c>
    </row>
    <row r="82" spans="1:87">
      <c r="A82" s="4">
        <v>77</v>
      </c>
      <c r="B82" s="30" t="str">
        <f t="shared" si="22"/>
        <v>D</v>
      </c>
      <c r="C82" s="37">
        <f t="shared" si="23"/>
        <v>791</v>
      </c>
      <c r="D82" s="38">
        <f t="shared" si="24"/>
        <v>38809</v>
      </c>
      <c r="E82" s="39" t="str">
        <f t="shared" si="25"/>
        <v>BHARAT TANWAR</v>
      </c>
      <c r="F82" s="39" t="str">
        <f t="shared" si="26"/>
        <v>OMPRAKASH TANWAR</v>
      </c>
      <c r="G82" s="51">
        <f t="shared" si="27"/>
        <v>804</v>
      </c>
      <c r="H82" s="40" t="str">
        <f t="shared" si="28"/>
        <v/>
      </c>
      <c r="I82" s="121"/>
      <c r="J82" s="122"/>
      <c r="K82" s="104" t="str">
        <f t="shared" si="35"/>
        <v/>
      </c>
      <c r="L82" s="80"/>
      <c r="M82" s="73"/>
      <c r="N82" s="73"/>
      <c r="O82" s="73"/>
      <c r="P82" s="73"/>
      <c r="Q82" s="73"/>
      <c r="R82" s="73"/>
      <c r="S82" s="73"/>
      <c r="T82" s="81"/>
      <c r="U82" s="88"/>
      <c r="V82" s="74"/>
      <c r="W82" s="74"/>
      <c r="X82" s="74"/>
      <c r="Y82" s="74"/>
      <c r="Z82" s="74"/>
      <c r="AA82" s="74"/>
      <c r="AB82" s="74"/>
      <c r="AC82" s="89"/>
      <c r="AD82" s="80"/>
      <c r="AE82" s="73"/>
      <c r="AF82" s="73"/>
      <c r="AG82" s="73"/>
      <c r="AH82" s="73"/>
      <c r="AI82" s="73"/>
      <c r="AJ82" s="73"/>
      <c r="AK82" s="73"/>
      <c r="AL82" s="81"/>
      <c r="AM82" s="80"/>
      <c r="AN82" s="73"/>
      <c r="AO82" s="73"/>
      <c r="AP82" s="73"/>
      <c r="AQ82" s="73"/>
      <c r="AR82" s="73"/>
      <c r="AS82" s="73"/>
      <c r="AT82" s="73"/>
      <c r="AU82" s="81"/>
      <c r="AV82" s="80"/>
      <c r="AW82" s="73"/>
      <c r="AX82" s="73"/>
      <c r="AY82" s="73"/>
      <c r="AZ82" s="73"/>
      <c r="BA82" s="73"/>
      <c r="BB82" s="73"/>
      <c r="BC82" s="73"/>
      <c r="BD82" s="81"/>
      <c r="BE82" s="80"/>
      <c r="BF82" s="73"/>
      <c r="BG82" s="73"/>
      <c r="BH82" s="73"/>
      <c r="BI82" s="73"/>
      <c r="BJ82" s="73"/>
      <c r="BK82" s="73"/>
      <c r="BL82" s="73"/>
      <c r="BM82" s="81"/>
      <c r="BN82" s="1"/>
      <c r="BO82" s="1"/>
      <c r="BP82" s="1"/>
      <c r="BQ82" s="1"/>
      <c r="BR82" s="1"/>
      <c r="CC82" s="108">
        <f t="shared" si="36"/>
        <v>804</v>
      </c>
      <c r="CD82" s="110" t="str">
        <f t="shared" si="29"/>
        <v/>
      </c>
      <c r="CE82" s="108" t="str">
        <f t="shared" si="30"/>
        <v/>
      </c>
      <c r="CF82" s="108" t="str">
        <f t="shared" si="31"/>
        <v/>
      </c>
      <c r="CG82" s="108" t="str">
        <f t="shared" si="32"/>
        <v/>
      </c>
      <c r="CH82" s="108" t="str">
        <f t="shared" si="33"/>
        <v/>
      </c>
      <c r="CI82" s="108" t="str">
        <f t="shared" si="34"/>
        <v/>
      </c>
    </row>
    <row r="83" spans="1:87">
      <c r="A83" s="4">
        <v>78</v>
      </c>
      <c r="B83" s="30" t="str">
        <f t="shared" si="22"/>
        <v>E</v>
      </c>
      <c r="C83" s="37">
        <f t="shared" si="23"/>
        <v>305</v>
      </c>
      <c r="D83" s="38">
        <f t="shared" si="24"/>
        <v>40138</v>
      </c>
      <c r="E83" s="39" t="str">
        <f t="shared" si="25"/>
        <v>BHUMIKA JALWANIYA</v>
      </c>
      <c r="F83" s="39" t="str">
        <f t="shared" si="26"/>
        <v>POORAN CHAND</v>
      </c>
      <c r="G83" s="51">
        <f t="shared" si="27"/>
        <v>805</v>
      </c>
      <c r="H83" s="40" t="str">
        <f t="shared" si="28"/>
        <v/>
      </c>
      <c r="I83" s="121"/>
      <c r="J83" s="122"/>
      <c r="K83" s="104" t="str">
        <f t="shared" si="35"/>
        <v/>
      </c>
      <c r="L83" s="80"/>
      <c r="M83" s="73"/>
      <c r="N83" s="73"/>
      <c r="O83" s="73"/>
      <c r="P83" s="73"/>
      <c r="Q83" s="73"/>
      <c r="R83" s="73"/>
      <c r="S83" s="73"/>
      <c r="T83" s="81"/>
      <c r="U83" s="88"/>
      <c r="V83" s="74"/>
      <c r="W83" s="74"/>
      <c r="X83" s="74"/>
      <c r="Y83" s="74"/>
      <c r="Z83" s="74"/>
      <c r="AA83" s="74"/>
      <c r="AB83" s="74"/>
      <c r="AC83" s="89"/>
      <c r="AD83" s="80"/>
      <c r="AE83" s="73"/>
      <c r="AF83" s="73"/>
      <c r="AG83" s="73"/>
      <c r="AH83" s="73"/>
      <c r="AI83" s="73"/>
      <c r="AJ83" s="73"/>
      <c r="AK83" s="73"/>
      <c r="AL83" s="81"/>
      <c r="AM83" s="80"/>
      <c r="AN83" s="73"/>
      <c r="AO83" s="73"/>
      <c r="AP83" s="73"/>
      <c r="AQ83" s="73"/>
      <c r="AR83" s="73"/>
      <c r="AS83" s="73"/>
      <c r="AT83" s="73"/>
      <c r="AU83" s="81"/>
      <c r="AV83" s="80"/>
      <c r="AW83" s="73"/>
      <c r="AX83" s="73"/>
      <c r="AY83" s="73"/>
      <c r="AZ83" s="73"/>
      <c r="BA83" s="73"/>
      <c r="BB83" s="73"/>
      <c r="BC83" s="73"/>
      <c r="BD83" s="81"/>
      <c r="BE83" s="80"/>
      <c r="BF83" s="73"/>
      <c r="BG83" s="73"/>
      <c r="BH83" s="73"/>
      <c r="BI83" s="73"/>
      <c r="BJ83" s="73"/>
      <c r="BK83" s="73"/>
      <c r="BL83" s="73"/>
      <c r="BM83" s="81"/>
      <c r="BN83" s="1"/>
      <c r="BO83" s="1"/>
      <c r="BP83" s="1"/>
      <c r="BQ83" s="1"/>
      <c r="BR83" s="1"/>
      <c r="CC83" s="108">
        <f t="shared" si="36"/>
        <v>805</v>
      </c>
      <c r="CD83" s="110" t="str">
        <f t="shared" si="29"/>
        <v/>
      </c>
      <c r="CE83" s="108" t="str">
        <f t="shared" si="30"/>
        <v/>
      </c>
      <c r="CF83" s="108" t="str">
        <f t="shared" si="31"/>
        <v/>
      </c>
      <c r="CG83" s="108" t="str">
        <f t="shared" si="32"/>
        <v/>
      </c>
      <c r="CH83" s="108" t="str">
        <f t="shared" si="33"/>
        <v/>
      </c>
      <c r="CI83" s="108" t="str">
        <f t="shared" si="34"/>
        <v/>
      </c>
    </row>
    <row r="84" spans="1:87">
      <c r="A84" s="4">
        <v>79</v>
      </c>
      <c r="B84" s="30" t="str">
        <f t="shared" si="22"/>
        <v>E</v>
      </c>
      <c r="C84" s="37">
        <f t="shared" si="23"/>
        <v>790</v>
      </c>
      <c r="D84" s="38">
        <f t="shared" si="24"/>
        <v>39242</v>
      </c>
      <c r="E84" s="39" t="str">
        <f t="shared" si="25"/>
        <v>DINESH BAGRI</v>
      </c>
      <c r="F84" s="39" t="str">
        <f t="shared" si="26"/>
        <v>CHAMPALAL BAGRI</v>
      </c>
      <c r="G84" s="51">
        <f t="shared" si="27"/>
        <v>806</v>
      </c>
      <c r="H84" s="40" t="str">
        <f t="shared" si="28"/>
        <v/>
      </c>
      <c r="I84" s="121"/>
      <c r="J84" s="122"/>
      <c r="K84" s="104" t="str">
        <f t="shared" si="35"/>
        <v/>
      </c>
      <c r="L84" s="80"/>
      <c r="M84" s="73"/>
      <c r="N84" s="73"/>
      <c r="O84" s="73"/>
      <c r="P84" s="73"/>
      <c r="Q84" s="73"/>
      <c r="R84" s="73"/>
      <c r="S84" s="73"/>
      <c r="T84" s="81"/>
      <c r="U84" s="88"/>
      <c r="V84" s="74"/>
      <c r="W84" s="74"/>
      <c r="X84" s="74"/>
      <c r="Y84" s="74"/>
      <c r="Z84" s="74"/>
      <c r="AA84" s="74"/>
      <c r="AB84" s="74"/>
      <c r="AC84" s="89"/>
      <c r="AD84" s="80"/>
      <c r="AE84" s="73"/>
      <c r="AF84" s="73"/>
      <c r="AG84" s="73"/>
      <c r="AH84" s="73"/>
      <c r="AI84" s="73"/>
      <c r="AJ84" s="73"/>
      <c r="AK84" s="73"/>
      <c r="AL84" s="81"/>
      <c r="AM84" s="80"/>
      <c r="AN84" s="73"/>
      <c r="AO84" s="73"/>
      <c r="AP84" s="73"/>
      <c r="AQ84" s="73"/>
      <c r="AR84" s="73"/>
      <c r="AS84" s="73"/>
      <c r="AT84" s="73"/>
      <c r="AU84" s="81"/>
      <c r="AV84" s="80"/>
      <c r="AW84" s="73"/>
      <c r="AX84" s="73"/>
      <c r="AY84" s="73"/>
      <c r="AZ84" s="73"/>
      <c r="BA84" s="73"/>
      <c r="BB84" s="73"/>
      <c r="BC84" s="73"/>
      <c r="BD84" s="81"/>
      <c r="BE84" s="80"/>
      <c r="BF84" s="73"/>
      <c r="BG84" s="73"/>
      <c r="BH84" s="73"/>
      <c r="BI84" s="73"/>
      <c r="BJ84" s="73"/>
      <c r="BK84" s="73"/>
      <c r="BL84" s="73"/>
      <c r="BM84" s="81"/>
      <c r="BN84" s="1"/>
      <c r="BO84" s="1"/>
      <c r="BP84" s="1"/>
      <c r="BQ84" s="1"/>
      <c r="BR84" s="1"/>
      <c r="CC84" s="108">
        <f t="shared" si="36"/>
        <v>806</v>
      </c>
      <c r="CD84" s="110" t="str">
        <f t="shared" si="29"/>
        <v/>
      </c>
      <c r="CE84" s="108" t="str">
        <f t="shared" si="30"/>
        <v/>
      </c>
      <c r="CF84" s="108" t="str">
        <f t="shared" si="31"/>
        <v/>
      </c>
      <c r="CG84" s="108" t="str">
        <f t="shared" si="32"/>
        <v/>
      </c>
      <c r="CH84" s="108" t="str">
        <f t="shared" si="33"/>
        <v/>
      </c>
      <c r="CI84" s="108" t="str">
        <f t="shared" si="34"/>
        <v/>
      </c>
    </row>
    <row r="85" spans="1:87">
      <c r="A85" s="4">
        <v>80</v>
      </c>
      <c r="B85" s="30" t="str">
        <f t="shared" si="22"/>
        <v>E</v>
      </c>
      <c r="C85" s="37">
        <f t="shared" si="23"/>
        <v>786</v>
      </c>
      <c r="D85" s="38">
        <f t="shared" si="24"/>
        <v>38993</v>
      </c>
      <c r="E85" s="39" t="str">
        <f t="shared" si="25"/>
        <v>GOURAV GEHLOT</v>
      </c>
      <c r="F85" s="39" t="str">
        <f t="shared" si="26"/>
        <v>BABULAL GEHLOT</v>
      </c>
      <c r="G85" s="51">
        <f t="shared" si="27"/>
        <v>807</v>
      </c>
      <c r="H85" s="40" t="str">
        <f t="shared" si="28"/>
        <v/>
      </c>
      <c r="I85" s="121"/>
      <c r="J85" s="122"/>
      <c r="K85" s="104" t="str">
        <f t="shared" si="35"/>
        <v/>
      </c>
      <c r="L85" s="80"/>
      <c r="M85" s="73"/>
      <c r="N85" s="73"/>
      <c r="O85" s="73"/>
      <c r="P85" s="73"/>
      <c r="Q85" s="73"/>
      <c r="R85" s="73"/>
      <c r="S85" s="73"/>
      <c r="T85" s="81"/>
      <c r="U85" s="88"/>
      <c r="V85" s="74"/>
      <c r="W85" s="74"/>
      <c r="X85" s="74"/>
      <c r="Y85" s="74"/>
      <c r="Z85" s="74"/>
      <c r="AA85" s="74"/>
      <c r="AB85" s="74"/>
      <c r="AC85" s="89"/>
      <c r="AD85" s="80"/>
      <c r="AE85" s="73"/>
      <c r="AF85" s="73"/>
      <c r="AG85" s="73"/>
      <c r="AH85" s="73"/>
      <c r="AI85" s="73"/>
      <c r="AJ85" s="73"/>
      <c r="AK85" s="73"/>
      <c r="AL85" s="81"/>
      <c r="AM85" s="80"/>
      <c r="AN85" s="73"/>
      <c r="AO85" s="73"/>
      <c r="AP85" s="73"/>
      <c r="AQ85" s="73"/>
      <c r="AR85" s="73"/>
      <c r="AS85" s="73"/>
      <c r="AT85" s="73"/>
      <c r="AU85" s="81"/>
      <c r="AV85" s="80"/>
      <c r="AW85" s="73"/>
      <c r="AX85" s="73"/>
      <c r="AY85" s="73"/>
      <c r="AZ85" s="73"/>
      <c r="BA85" s="73"/>
      <c r="BB85" s="73"/>
      <c r="BC85" s="73"/>
      <c r="BD85" s="81"/>
      <c r="BE85" s="80"/>
      <c r="BF85" s="73"/>
      <c r="BG85" s="73"/>
      <c r="BH85" s="73"/>
      <c r="BI85" s="73"/>
      <c r="BJ85" s="73"/>
      <c r="BK85" s="73"/>
      <c r="BL85" s="73"/>
      <c r="BM85" s="81"/>
      <c r="BN85" s="1"/>
      <c r="BO85" s="1"/>
      <c r="BP85" s="1"/>
      <c r="BQ85" s="1"/>
      <c r="BR85" s="1"/>
      <c r="CC85" s="108">
        <f t="shared" si="36"/>
        <v>807</v>
      </c>
      <c r="CD85" s="110" t="str">
        <f t="shared" si="29"/>
        <v/>
      </c>
      <c r="CE85" s="108" t="str">
        <f t="shared" si="30"/>
        <v/>
      </c>
      <c r="CF85" s="108" t="str">
        <f t="shared" si="31"/>
        <v/>
      </c>
      <c r="CG85" s="108" t="str">
        <f t="shared" si="32"/>
        <v/>
      </c>
      <c r="CH85" s="108" t="str">
        <f t="shared" si="33"/>
        <v/>
      </c>
      <c r="CI85" s="108" t="str">
        <f t="shared" si="34"/>
        <v/>
      </c>
    </row>
    <row r="86" spans="1:87">
      <c r="A86" s="4">
        <v>81</v>
      </c>
      <c r="B86" s="30" t="str">
        <f t="shared" si="22"/>
        <v>E</v>
      </c>
      <c r="C86" s="37">
        <f t="shared" si="23"/>
        <v>242</v>
      </c>
      <c r="D86" s="38">
        <f t="shared" si="24"/>
        <v>39668</v>
      </c>
      <c r="E86" s="39" t="str">
        <f t="shared" si="25"/>
        <v>GUDDI</v>
      </c>
      <c r="F86" s="39" t="str">
        <f t="shared" si="26"/>
        <v>DEENU KHAN</v>
      </c>
      <c r="G86" s="51">
        <f t="shared" si="27"/>
        <v>808</v>
      </c>
      <c r="H86" s="40" t="str">
        <f t="shared" si="28"/>
        <v/>
      </c>
      <c r="I86" s="121"/>
      <c r="J86" s="122"/>
      <c r="K86" s="104" t="str">
        <f t="shared" si="35"/>
        <v/>
      </c>
      <c r="L86" s="80"/>
      <c r="M86" s="73"/>
      <c r="N86" s="73"/>
      <c r="O86" s="73"/>
      <c r="P86" s="73"/>
      <c r="Q86" s="73"/>
      <c r="R86" s="73"/>
      <c r="S86" s="73"/>
      <c r="T86" s="81"/>
      <c r="U86" s="88"/>
      <c r="V86" s="74"/>
      <c r="W86" s="74"/>
      <c r="X86" s="74"/>
      <c r="Y86" s="74"/>
      <c r="Z86" s="74"/>
      <c r="AA86" s="74"/>
      <c r="AB86" s="74"/>
      <c r="AC86" s="89"/>
      <c r="AD86" s="80"/>
      <c r="AE86" s="73"/>
      <c r="AF86" s="73"/>
      <c r="AG86" s="73"/>
      <c r="AH86" s="73"/>
      <c r="AI86" s="73"/>
      <c r="AJ86" s="73"/>
      <c r="AK86" s="73"/>
      <c r="AL86" s="81"/>
      <c r="AM86" s="80"/>
      <c r="AN86" s="73"/>
      <c r="AO86" s="73"/>
      <c r="AP86" s="73"/>
      <c r="AQ86" s="73"/>
      <c r="AR86" s="73"/>
      <c r="AS86" s="73"/>
      <c r="AT86" s="73"/>
      <c r="AU86" s="81"/>
      <c r="AV86" s="80"/>
      <c r="AW86" s="73"/>
      <c r="AX86" s="73"/>
      <c r="AY86" s="73"/>
      <c r="AZ86" s="73"/>
      <c r="BA86" s="73"/>
      <c r="BB86" s="73"/>
      <c r="BC86" s="73"/>
      <c r="BD86" s="81"/>
      <c r="BE86" s="80"/>
      <c r="BF86" s="73"/>
      <c r="BG86" s="73"/>
      <c r="BH86" s="73"/>
      <c r="BI86" s="73"/>
      <c r="BJ86" s="73"/>
      <c r="BK86" s="73"/>
      <c r="BL86" s="73"/>
      <c r="BM86" s="81"/>
      <c r="BN86" s="1"/>
      <c r="BO86" s="1"/>
      <c r="BP86" s="1"/>
      <c r="BQ86" s="1"/>
      <c r="BR86" s="1"/>
      <c r="CC86" s="108">
        <f t="shared" si="36"/>
        <v>808</v>
      </c>
      <c r="CD86" s="110" t="str">
        <f t="shared" si="29"/>
        <v/>
      </c>
      <c r="CE86" s="108" t="str">
        <f t="shared" si="30"/>
        <v/>
      </c>
      <c r="CF86" s="108" t="str">
        <f t="shared" si="31"/>
        <v/>
      </c>
      <c r="CG86" s="108" t="str">
        <f t="shared" si="32"/>
        <v/>
      </c>
      <c r="CH86" s="108" t="str">
        <f t="shared" si="33"/>
        <v/>
      </c>
      <c r="CI86" s="108" t="str">
        <f t="shared" si="34"/>
        <v/>
      </c>
    </row>
    <row r="87" spans="1:87">
      <c r="A87" s="4">
        <v>82</v>
      </c>
      <c r="B87" s="30" t="str">
        <f t="shared" si="22"/>
        <v>E</v>
      </c>
      <c r="C87" s="37">
        <f t="shared" si="23"/>
        <v>787</v>
      </c>
      <c r="D87" s="38">
        <f t="shared" si="24"/>
        <v>39416</v>
      </c>
      <c r="E87" s="39" t="str">
        <f t="shared" si="25"/>
        <v>HIMANSHU BAGRI</v>
      </c>
      <c r="F87" s="39" t="str">
        <f t="shared" si="26"/>
        <v>SHYAM LAL</v>
      </c>
      <c r="G87" s="51">
        <f t="shared" si="27"/>
        <v>809</v>
      </c>
      <c r="H87" s="40" t="str">
        <f t="shared" si="28"/>
        <v/>
      </c>
      <c r="I87" s="121"/>
      <c r="J87" s="122"/>
      <c r="K87" s="104" t="str">
        <f t="shared" si="35"/>
        <v/>
      </c>
      <c r="L87" s="80"/>
      <c r="M87" s="73"/>
      <c r="N87" s="73"/>
      <c r="O87" s="73"/>
      <c r="P87" s="73"/>
      <c r="Q87" s="73"/>
      <c r="R87" s="73"/>
      <c r="S87" s="73"/>
      <c r="T87" s="81"/>
      <c r="U87" s="88"/>
      <c r="V87" s="74"/>
      <c r="W87" s="74"/>
      <c r="X87" s="74"/>
      <c r="Y87" s="74"/>
      <c r="Z87" s="74"/>
      <c r="AA87" s="74"/>
      <c r="AB87" s="74"/>
      <c r="AC87" s="89"/>
      <c r="AD87" s="80"/>
      <c r="AE87" s="73"/>
      <c r="AF87" s="73"/>
      <c r="AG87" s="73"/>
      <c r="AH87" s="73"/>
      <c r="AI87" s="73"/>
      <c r="AJ87" s="73"/>
      <c r="AK87" s="73"/>
      <c r="AL87" s="81"/>
      <c r="AM87" s="80"/>
      <c r="AN87" s="73"/>
      <c r="AO87" s="73"/>
      <c r="AP87" s="73"/>
      <c r="AQ87" s="73"/>
      <c r="AR87" s="73"/>
      <c r="AS87" s="73"/>
      <c r="AT87" s="73"/>
      <c r="AU87" s="81"/>
      <c r="AV87" s="80"/>
      <c r="AW87" s="73"/>
      <c r="AX87" s="73"/>
      <c r="AY87" s="73"/>
      <c r="AZ87" s="73"/>
      <c r="BA87" s="73"/>
      <c r="BB87" s="73"/>
      <c r="BC87" s="73"/>
      <c r="BD87" s="81"/>
      <c r="BE87" s="80"/>
      <c r="BF87" s="73"/>
      <c r="BG87" s="73"/>
      <c r="BH87" s="73"/>
      <c r="BI87" s="73"/>
      <c r="BJ87" s="73"/>
      <c r="BK87" s="73"/>
      <c r="BL87" s="73"/>
      <c r="BM87" s="81"/>
      <c r="BN87" s="1"/>
      <c r="BO87" s="1"/>
      <c r="BP87" s="1"/>
      <c r="BQ87" s="1"/>
      <c r="BR87" s="1"/>
      <c r="CC87" s="108">
        <f t="shared" si="36"/>
        <v>809</v>
      </c>
      <c r="CD87" s="110" t="str">
        <f t="shared" si="29"/>
        <v/>
      </c>
      <c r="CE87" s="108" t="str">
        <f t="shared" si="30"/>
        <v/>
      </c>
      <c r="CF87" s="108" t="str">
        <f t="shared" si="31"/>
        <v/>
      </c>
      <c r="CG87" s="108" t="str">
        <f t="shared" si="32"/>
        <v/>
      </c>
      <c r="CH87" s="108" t="str">
        <f t="shared" si="33"/>
        <v/>
      </c>
      <c r="CI87" s="108" t="str">
        <f t="shared" si="34"/>
        <v/>
      </c>
    </row>
    <row r="88" spans="1:87">
      <c r="A88" s="4">
        <v>83</v>
      </c>
      <c r="B88" s="30" t="str">
        <f t="shared" si="22"/>
        <v>E</v>
      </c>
      <c r="C88" s="37">
        <f t="shared" si="23"/>
        <v>800</v>
      </c>
      <c r="D88" s="38">
        <f t="shared" si="24"/>
        <v>39702</v>
      </c>
      <c r="E88" s="39" t="str">
        <f t="shared" si="25"/>
        <v>JAYA</v>
      </c>
      <c r="F88" s="39" t="str">
        <f t="shared" si="26"/>
        <v>JETHA RAM</v>
      </c>
      <c r="G88" s="51">
        <f t="shared" si="27"/>
        <v>810</v>
      </c>
      <c r="H88" s="40" t="str">
        <f t="shared" si="28"/>
        <v/>
      </c>
      <c r="I88" s="121"/>
      <c r="J88" s="122"/>
      <c r="K88" s="104" t="str">
        <f t="shared" si="35"/>
        <v/>
      </c>
      <c r="L88" s="80"/>
      <c r="M88" s="73"/>
      <c r="N88" s="73"/>
      <c r="O88" s="73"/>
      <c r="P88" s="73"/>
      <c r="Q88" s="73"/>
      <c r="R88" s="73"/>
      <c r="S88" s="73"/>
      <c r="T88" s="81"/>
      <c r="U88" s="88"/>
      <c r="V88" s="74"/>
      <c r="W88" s="74"/>
      <c r="X88" s="74"/>
      <c r="Y88" s="74"/>
      <c r="Z88" s="74"/>
      <c r="AA88" s="74"/>
      <c r="AB88" s="74"/>
      <c r="AC88" s="89"/>
      <c r="AD88" s="80"/>
      <c r="AE88" s="73"/>
      <c r="AF88" s="73"/>
      <c r="AG88" s="73"/>
      <c r="AH88" s="73"/>
      <c r="AI88" s="73"/>
      <c r="AJ88" s="73"/>
      <c r="AK88" s="73"/>
      <c r="AL88" s="81"/>
      <c r="AM88" s="80"/>
      <c r="AN88" s="73"/>
      <c r="AO88" s="73"/>
      <c r="AP88" s="73"/>
      <c r="AQ88" s="73"/>
      <c r="AR88" s="73"/>
      <c r="AS88" s="73"/>
      <c r="AT88" s="73"/>
      <c r="AU88" s="81"/>
      <c r="AV88" s="80"/>
      <c r="AW88" s="73"/>
      <c r="AX88" s="73"/>
      <c r="AY88" s="73"/>
      <c r="AZ88" s="73"/>
      <c r="BA88" s="73"/>
      <c r="BB88" s="73"/>
      <c r="BC88" s="73"/>
      <c r="BD88" s="81"/>
      <c r="BE88" s="80"/>
      <c r="BF88" s="73"/>
      <c r="BG88" s="73"/>
      <c r="BH88" s="73"/>
      <c r="BI88" s="73"/>
      <c r="BJ88" s="73"/>
      <c r="BK88" s="73"/>
      <c r="BL88" s="73"/>
      <c r="BM88" s="81"/>
      <c r="BN88" s="1"/>
      <c r="BO88" s="1"/>
      <c r="BP88" s="1"/>
      <c r="BQ88" s="1"/>
      <c r="BR88" s="1"/>
      <c r="CC88" s="108">
        <f t="shared" si="36"/>
        <v>810</v>
      </c>
      <c r="CD88" s="110" t="str">
        <f t="shared" si="29"/>
        <v/>
      </c>
      <c r="CE88" s="108" t="str">
        <f t="shared" si="30"/>
        <v/>
      </c>
      <c r="CF88" s="108" t="str">
        <f t="shared" si="31"/>
        <v/>
      </c>
      <c r="CG88" s="108" t="str">
        <f t="shared" si="32"/>
        <v/>
      </c>
      <c r="CH88" s="108" t="str">
        <f t="shared" si="33"/>
        <v/>
      </c>
      <c r="CI88" s="108" t="str">
        <f t="shared" si="34"/>
        <v/>
      </c>
    </row>
    <row r="89" spans="1:87">
      <c r="A89" s="4">
        <v>84</v>
      </c>
      <c r="B89" s="30" t="str">
        <f t="shared" si="22"/>
        <v>E</v>
      </c>
      <c r="C89" s="37">
        <f t="shared" si="23"/>
        <v>796</v>
      </c>
      <c r="D89" s="38">
        <f t="shared" si="24"/>
        <v>39687</v>
      </c>
      <c r="E89" s="39" t="str">
        <f t="shared" si="25"/>
        <v>JENI CHOUHAN</v>
      </c>
      <c r="F89" s="39" t="str">
        <f t="shared" si="26"/>
        <v>MUKESH CHOUHAN</v>
      </c>
      <c r="G89" s="51">
        <f t="shared" si="27"/>
        <v>811</v>
      </c>
      <c r="H89" s="40" t="str">
        <f t="shared" si="28"/>
        <v/>
      </c>
      <c r="I89" s="121"/>
      <c r="J89" s="122"/>
      <c r="K89" s="104" t="str">
        <f t="shared" si="35"/>
        <v/>
      </c>
      <c r="L89" s="80"/>
      <c r="M89" s="73"/>
      <c r="N89" s="73"/>
      <c r="O89" s="73"/>
      <c r="P89" s="73"/>
      <c r="Q89" s="73"/>
      <c r="R89" s="73"/>
      <c r="S89" s="73"/>
      <c r="T89" s="81"/>
      <c r="U89" s="88"/>
      <c r="V89" s="74"/>
      <c r="W89" s="74"/>
      <c r="X89" s="74"/>
      <c r="Y89" s="74"/>
      <c r="Z89" s="74"/>
      <c r="AA89" s="74"/>
      <c r="AB89" s="74"/>
      <c r="AC89" s="89"/>
      <c r="AD89" s="80"/>
      <c r="AE89" s="73"/>
      <c r="AF89" s="73"/>
      <c r="AG89" s="73"/>
      <c r="AH89" s="73"/>
      <c r="AI89" s="73"/>
      <c r="AJ89" s="73"/>
      <c r="AK89" s="73"/>
      <c r="AL89" s="81"/>
      <c r="AM89" s="80"/>
      <c r="AN89" s="73"/>
      <c r="AO89" s="73"/>
      <c r="AP89" s="73"/>
      <c r="AQ89" s="73"/>
      <c r="AR89" s="73"/>
      <c r="AS89" s="73"/>
      <c r="AT89" s="73"/>
      <c r="AU89" s="81"/>
      <c r="AV89" s="80"/>
      <c r="AW89" s="73"/>
      <c r="AX89" s="73"/>
      <c r="AY89" s="73"/>
      <c r="AZ89" s="73"/>
      <c r="BA89" s="73"/>
      <c r="BB89" s="73"/>
      <c r="BC89" s="73"/>
      <c r="BD89" s="81"/>
      <c r="BE89" s="80"/>
      <c r="BF89" s="73"/>
      <c r="BG89" s="73"/>
      <c r="BH89" s="73"/>
      <c r="BI89" s="73"/>
      <c r="BJ89" s="73"/>
      <c r="BK89" s="73"/>
      <c r="BL89" s="73"/>
      <c r="BM89" s="81"/>
      <c r="BN89" s="1"/>
      <c r="BO89" s="1"/>
      <c r="BP89" s="1"/>
      <c r="BQ89" s="1"/>
      <c r="BR89" s="1"/>
      <c r="CC89" s="108">
        <f t="shared" si="36"/>
        <v>811</v>
      </c>
      <c r="CD89" s="110" t="str">
        <f t="shared" si="29"/>
        <v/>
      </c>
      <c r="CE89" s="108" t="str">
        <f t="shared" si="30"/>
        <v/>
      </c>
      <c r="CF89" s="108" t="str">
        <f t="shared" si="31"/>
        <v/>
      </c>
      <c r="CG89" s="108" t="str">
        <f t="shared" si="32"/>
        <v/>
      </c>
      <c r="CH89" s="108" t="str">
        <f t="shared" si="33"/>
        <v/>
      </c>
      <c r="CI89" s="108" t="str">
        <f t="shared" si="34"/>
        <v/>
      </c>
    </row>
    <row r="90" spans="1:87">
      <c r="A90" s="4">
        <v>85</v>
      </c>
      <c r="B90" s="30" t="str">
        <f t="shared" si="22"/>
        <v>E</v>
      </c>
      <c r="C90" s="37">
        <f t="shared" si="23"/>
        <v>573</v>
      </c>
      <c r="D90" s="38">
        <f t="shared" si="24"/>
        <v>39640</v>
      </c>
      <c r="E90" s="39" t="str">
        <f t="shared" si="25"/>
        <v>JYOTI CHOUHAN</v>
      </c>
      <c r="F90" s="39" t="str">
        <f t="shared" si="26"/>
        <v>MANA RAM</v>
      </c>
      <c r="G90" s="51">
        <f t="shared" si="27"/>
        <v>812</v>
      </c>
      <c r="H90" s="40" t="str">
        <f t="shared" si="28"/>
        <v/>
      </c>
      <c r="I90" s="121"/>
      <c r="J90" s="122"/>
      <c r="K90" s="104" t="str">
        <f t="shared" si="35"/>
        <v/>
      </c>
      <c r="L90" s="80"/>
      <c r="M90" s="73"/>
      <c r="N90" s="73"/>
      <c r="O90" s="73"/>
      <c r="P90" s="73"/>
      <c r="Q90" s="73"/>
      <c r="R90" s="73"/>
      <c r="S90" s="73"/>
      <c r="T90" s="81"/>
      <c r="U90" s="88"/>
      <c r="V90" s="74"/>
      <c r="W90" s="74"/>
      <c r="X90" s="74"/>
      <c r="Y90" s="74"/>
      <c r="Z90" s="74"/>
      <c r="AA90" s="74"/>
      <c r="AB90" s="74"/>
      <c r="AC90" s="89"/>
      <c r="AD90" s="80"/>
      <c r="AE90" s="73"/>
      <c r="AF90" s="73"/>
      <c r="AG90" s="73"/>
      <c r="AH90" s="73"/>
      <c r="AI90" s="73"/>
      <c r="AJ90" s="73"/>
      <c r="AK90" s="73"/>
      <c r="AL90" s="81"/>
      <c r="AM90" s="80"/>
      <c r="AN90" s="73"/>
      <c r="AO90" s="73"/>
      <c r="AP90" s="73"/>
      <c r="AQ90" s="73"/>
      <c r="AR90" s="73"/>
      <c r="AS90" s="73"/>
      <c r="AT90" s="73"/>
      <c r="AU90" s="81"/>
      <c r="AV90" s="80"/>
      <c r="AW90" s="73"/>
      <c r="AX90" s="73"/>
      <c r="AY90" s="73"/>
      <c r="AZ90" s="73"/>
      <c r="BA90" s="73"/>
      <c r="BB90" s="73"/>
      <c r="BC90" s="73"/>
      <c r="BD90" s="81"/>
      <c r="BE90" s="80"/>
      <c r="BF90" s="73"/>
      <c r="BG90" s="73"/>
      <c r="BH90" s="73"/>
      <c r="BI90" s="73"/>
      <c r="BJ90" s="73"/>
      <c r="BK90" s="73"/>
      <c r="BL90" s="73"/>
      <c r="BM90" s="81"/>
      <c r="BN90" s="1"/>
      <c r="BO90" s="1"/>
      <c r="BP90" s="1"/>
      <c r="BQ90" s="1"/>
      <c r="BR90" s="1"/>
      <c r="CC90" s="108">
        <f t="shared" si="36"/>
        <v>812</v>
      </c>
      <c r="CD90" s="110" t="str">
        <f t="shared" si="29"/>
        <v/>
      </c>
      <c r="CE90" s="108" t="str">
        <f t="shared" si="30"/>
        <v/>
      </c>
      <c r="CF90" s="108" t="str">
        <f t="shared" si="31"/>
        <v/>
      </c>
      <c r="CG90" s="108" t="str">
        <f t="shared" si="32"/>
        <v/>
      </c>
      <c r="CH90" s="108" t="str">
        <f t="shared" si="33"/>
        <v/>
      </c>
      <c r="CI90" s="108" t="str">
        <f t="shared" si="34"/>
        <v/>
      </c>
    </row>
    <row r="91" spans="1:87">
      <c r="A91" s="4">
        <v>86</v>
      </c>
      <c r="B91" s="30" t="str">
        <f t="shared" si="22"/>
        <v>E</v>
      </c>
      <c r="C91" s="37">
        <f t="shared" si="23"/>
        <v>920</v>
      </c>
      <c r="D91" s="38">
        <f t="shared" si="24"/>
        <v>39454</v>
      </c>
      <c r="E91" s="39" t="str">
        <f t="shared" si="25"/>
        <v>KAMLESH BAGARI</v>
      </c>
      <c r="F91" s="39" t="str">
        <f t="shared" si="26"/>
        <v>CHETAN PRAKASH</v>
      </c>
      <c r="G91" s="51">
        <f t="shared" si="27"/>
        <v>813</v>
      </c>
      <c r="H91" s="40" t="str">
        <f t="shared" si="28"/>
        <v/>
      </c>
      <c r="I91" s="121"/>
      <c r="J91" s="122"/>
      <c r="K91" s="104" t="str">
        <f t="shared" si="35"/>
        <v/>
      </c>
      <c r="L91" s="80"/>
      <c r="M91" s="73"/>
      <c r="N91" s="73"/>
      <c r="O91" s="73"/>
      <c r="P91" s="73"/>
      <c r="Q91" s="73"/>
      <c r="R91" s="73"/>
      <c r="S91" s="73"/>
      <c r="T91" s="81"/>
      <c r="U91" s="88"/>
      <c r="V91" s="74"/>
      <c r="W91" s="74"/>
      <c r="X91" s="74"/>
      <c r="Y91" s="74"/>
      <c r="Z91" s="74"/>
      <c r="AA91" s="74"/>
      <c r="AB91" s="74"/>
      <c r="AC91" s="89"/>
      <c r="AD91" s="80"/>
      <c r="AE91" s="73"/>
      <c r="AF91" s="73"/>
      <c r="AG91" s="73"/>
      <c r="AH91" s="73"/>
      <c r="AI91" s="73"/>
      <c r="AJ91" s="73"/>
      <c r="AK91" s="73"/>
      <c r="AL91" s="81"/>
      <c r="AM91" s="80"/>
      <c r="AN91" s="73"/>
      <c r="AO91" s="73"/>
      <c r="AP91" s="73"/>
      <c r="AQ91" s="73"/>
      <c r="AR91" s="73"/>
      <c r="AS91" s="73"/>
      <c r="AT91" s="73"/>
      <c r="AU91" s="81"/>
      <c r="AV91" s="80"/>
      <c r="AW91" s="73"/>
      <c r="AX91" s="73"/>
      <c r="AY91" s="73"/>
      <c r="AZ91" s="73"/>
      <c r="BA91" s="73"/>
      <c r="BB91" s="73"/>
      <c r="BC91" s="73"/>
      <c r="BD91" s="81"/>
      <c r="BE91" s="80"/>
      <c r="BF91" s="73"/>
      <c r="BG91" s="73"/>
      <c r="BH91" s="73"/>
      <c r="BI91" s="73"/>
      <c r="BJ91" s="73"/>
      <c r="BK91" s="73"/>
      <c r="BL91" s="73"/>
      <c r="BM91" s="81"/>
      <c r="BN91" s="1"/>
      <c r="BO91" s="1"/>
      <c r="BP91" s="1"/>
      <c r="BQ91" s="1"/>
      <c r="BR91" s="1"/>
      <c r="CC91" s="108">
        <f t="shared" si="36"/>
        <v>813</v>
      </c>
      <c r="CD91" s="110" t="str">
        <f t="shared" si="29"/>
        <v/>
      </c>
      <c r="CE91" s="108" t="str">
        <f t="shared" si="30"/>
        <v/>
      </c>
      <c r="CF91" s="108" t="str">
        <f t="shared" si="31"/>
        <v/>
      </c>
      <c r="CG91" s="108" t="str">
        <f t="shared" si="32"/>
        <v/>
      </c>
      <c r="CH91" s="108" t="str">
        <f t="shared" si="33"/>
        <v/>
      </c>
      <c r="CI91" s="108" t="str">
        <f t="shared" si="34"/>
        <v/>
      </c>
    </row>
    <row r="92" spans="1:87">
      <c r="A92" s="4">
        <v>87</v>
      </c>
      <c r="B92" s="30" t="str">
        <f t="shared" si="22"/>
        <v>E</v>
      </c>
      <c r="C92" s="37">
        <f t="shared" si="23"/>
        <v>797</v>
      </c>
      <c r="D92" s="38">
        <f t="shared" si="24"/>
        <v>40395</v>
      </c>
      <c r="E92" s="39" t="str">
        <f t="shared" si="25"/>
        <v>KHUSHBOO SAINI</v>
      </c>
      <c r="F92" s="39" t="str">
        <f t="shared" si="26"/>
        <v>SAMPAT RAJ</v>
      </c>
      <c r="G92" s="51">
        <f t="shared" si="27"/>
        <v>814</v>
      </c>
      <c r="H92" s="40" t="str">
        <f t="shared" si="28"/>
        <v/>
      </c>
      <c r="I92" s="121"/>
      <c r="J92" s="122"/>
      <c r="K92" s="104" t="str">
        <f t="shared" si="35"/>
        <v/>
      </c>
      <c r="L92" s="80"/>
      <c r="M92" s="73"/>
      <c r="N92" s="73"/>
      <c r="O92" s="73"/>
      <c r="P92" s="73"/>
      <c r="Q92" s="73"/>
      <c r="R92" s="73"/>
      <c r="S92" s="73"/>
      <c r="T92" s="81"/>
      <c r="U92" s="88"/>
      <c r="V92" s="74"/>
      <c r="W92" s="74"/>
      <c r="X92" s="74"/>
      <c r="Y92" s="74"/>
      <c r="Z92" s="74"/>
      <c r="AA92" s="74"/>
      <c r="AB92" s="74"/>
      <c r="AC92" s="89"/>
      <c r="AD92" s="80"/>
      <c r="AE92" s="73"/>
      <c r="AF92" s="73"/>
      <c r="AG92" s="73"/>
      <c r="AH92" s="73"/>
      <c r="AI92" s="73"/>
      <c r="AJ92" s="73"/>
      <c r="AK92" s="73"/>
      <c r="AL92" s="81"/>
      <c r="AM92" s="80"/>
      <c r="AN92" s="73"/>
      <c r="AO92" s="73"/>
      <c r="AP92" s="73"/>
      <c r="AQ92" s="73"/>
      <c r="AR92" s="73"/>
      <c r="AS92" s="73"/>
      <c r="AT92" s="73"/>
      <c r="AU92" s="81"/>
      <c r="AV92" s="80"/>
      <c r="AW92" s="73"/>
      <c r="AX92" s="73"/>
      <c r="AY92" s="73"/>
      <c r="AZ92" s="73"/>
      <c r="BA92" s="73"/>
      <c r="BB92" s="73"/>
      <c r="BC92" s="73"/>
      <c r="BD92" s="81"/>
      <c r="BE92" s="80"/>
      <c r="BF92" s="73"/>
      <c r="BG92" s="73"/>
      <c r="BH92" s="73"/>
      <c r="BI92" s="73"/>
      <c r="BJ92" s="73"/>
      <c r="BK92" s="73"/>
      <c r="BL92" s="73"/>
      <c r="BM92" s="81"/>
      <c r="BN92" s="1"/>
      <c r="BO92" s="1"/>
      <c r="BP92" s="1"/>
      <c r="BQ92" s="1"/>
      <c r="BR92" s="1"/>
      <c r="CC92" s="108">
        <f t="shared" si="36"/>
        <v>814</v>
      </c>
      <c r="CD92" s="110" t="str">
        <f t="shared" si="29"/>
        <v/>
      </c>
      <c r="CE92" s="108" t="str">
        <f t="shared" si="30"/>
        <v/>
      </c>
      <c r="CF92" s="108" t="str">
        <f t="shared" si="31"/>
        <v/>
      </c>
      <c r="CG92" s="108" t="str">
        <f t="shared" si="32"/>
        <v/>
      </c>
      <c r="CH92" s="108" t="str">
        <f t="shared" si="33"/>
        <v/>
      </c>
      <c r="CI92" s="108" t="str">
        <f t="shared" si="34"/>
        <v/>
      </c>
    </row>
    <row r="93" spans="1:87">
      <c r="A93" s="4">
        <v>88</v>
      </c>
      <c r="B93" s="30" t="str">
        <f t="shared" si="22"/>
        <v>E</v>
      </c>
      <c r="C93" s="37">
        <f t="shared" si="23"/>
        <v>794</v>
      </c>
      <c r="D93" s="38">
        <f t="shared" si="24"/>
        <v>39940</v>
      </c>
      <c r="E93" s="39" t="str">
        <f t="shared" si="25"/>
        <v>KHUSHI BAGRI</v>
      </c>
      <c r="F93" s="39" t="str">
        <f t="shared" si="26"/>
        <v>PRAKASH CHAND BAGRI</v>
      </c>
      <c r="G93" s="51">
        <f t="shared" si="27"/>
        <v>815</v>
      </c>
      <c r="H93" s="40" t="str">
        <f t="shared" si="28"/>
        <v/>
      </c>
      <c r="I93" s="121"/>
      <c r="J93" s="122"/>
      <c r="K93" s="104" t="str">
        <f t="shared" si="35"/>
        <v/>
      </c>
      <c r="L93" s="80"/>
      <c r="M93" s="73"/>
      <c r="N93" s="73"/>
      <c r="O93" s="73"/>
      <c r="P93" s="73"/>
      <c r="Q93" s="73"/>
      <c r="R93" s="73"/>
      <c r="S93" s="73"/>
      <c r="T93" s="81"/>
      <c r="U93" s="88"/>
      <c r="V93" s="74"/>
      <c r="W93" s="74"/>
      <c r="X93" s="74"/>
      <c r="Y93" s="74"/>
      <c r="Z93" s="74"/>
      <c r="AA93" s="74"/>
      <c r="AB93" s="74"/>
      <c r="AC93" s="89"/>
      <c r="AD93" s="80"/>
      <c r="AE93" s="73"/>
      <c r="AF93" s="73"/>
      <c r="AG93" s="73"/>
      <c r="AH93" s="73"/>
      <c r="AI93" s="73"/>
      <c r="AJ93" s="73"/>
      <c r="AK93" s="73"/>
      <c r="AL93" s="81"/>
      <c r="AM93" s="80"/>
      <c r="AN93" s="73"/>
      <c r="AO93" s="73"/>
      <c r="AP93" s="73"/>
      <c r="AQ93" s="73"/>
      <c r="AR93" s="73"/>
      <c r="AS93" s="73"/>
      <c r="AT93" s="73"/>
      <c r="AU93" s="81"/>
      <c r="AV93" s="80"/>
      <c r="AW93" s="73"/>
      <c r="AX93" s="73"/>
      <c r="AY93" s="73"/>
      <c r="AZ93" s="73"/>
      <c r="BA93" s="73"/>
      <c r="BB93" s="73"/>
      <c r="BC93" s="73"/>
      <c r="BD93" s="81"/>
      <c r="BE93" s="80"/>
      <c r="BF93" s="73"/>
      <c r="BG93" s="73"/>
      <c r="BH93" s="73"/>
      <c r="BI93" s="73"/>
      <c r="BJ93" s="73"/>
      <c r="BK93" s="73"/>
      <c r="BL93" s="73"/>
      <c r="BM93" s="81"/>
      <c r="BN93" s="1"/>
      <c r="BO93" s="1"/>
      <c r="BP93" s="1"/>
      <c r="BQ93" s="1"/>
      <c r="BR93" s="1"/>
      <c r="CC93" s="108">
        <f t="shared" si="36"/>
        <v>815</v>
      </c>
      <c r="CD93" s="110" t="str">
        <f t="shared" si="29"/>
        <v/>
      </c>
      <c r="CE93" s="108" t="str">
        <f t="shared" si="30"/>
        <v/>
      </c>
      <c r="CF93" s="108" t="str">
        <f t="shared" si="31"/>
        <v/>
      </c>
      <c r="CG93" s="108" t="str">
        <f t="shared" si="32"/>
        <v/>
      </c>
      <c r="CH93" s="108" t="str">
        <f t="shared" si="33"/>
        <v/>
      </c>
      <c r="CI93" s="108" t="str">
        <f t="shared" si="34"/>
        <v/>
      </c>
    </row>
    <row r="94" spans="1:87">
      <c r="A94" s="4">
        <v>89</v>
      </c>
      <c r="B94" s="30" t="str">
        <f t="shared" si="22"/>
        <v>E</v>
      </c>
      <c r="C94" s="37">
        <f t="shared" si="23"/>
        <v>918</v>
      </c>
      <c r="D94" s="38">
        <f t="shared" si="24"/>
        <v>39047</v>
      </c>
      <c r="E94" s="39" t="str">
        <f t="shared" si="25"/>
        <v>KHUSHYANT GURJAR</v>
      </c>
      <c r="F94" s="39" t="str">
        <f t="shared" si="26"/>
        <v>DAYA RAM GURJAR</v>
      </c>
      <c r="G94" s="51">
        <f t="shared" si="27"/>
        <v>816</v>
      </c>
      <c r="H94" s="40" t="str">
        <f t="shared" si="28"/>
        <v/>
      </c>
      <c r="I94" s="121"/>
      <c r="J94" s="122"/>
      <c r="K94" s="104" t="str">
        <f t="shared" si="35"/>
        <v/>
      </c>
      <c r="L94" s="80"/>
      <c r="M94" s="73"/>
      <c r="N94" s="73"/>
      <c r="O94" s="73"/>
      <c r="P94" s="73"/>
      <c r="Q94" s="73"/>
      <c r="R94" s="73"/>
      <c r="S94" s="73"/>
      <c r="T94" s="81"/>
      <c r="U94" s="88"/>
      <c r="V94" s="74"/>
      <c r="W94" s="74"/>
      <c r="X94" s="74"/>
      <c r="Y94" s="74"/>
      <c r="Z94" s="74"/>
      <c r="AA94" s="74"/>
      <c r="AB94" s="74"/>
      <c r="AC94" s="89"/>
      <c r="AD94" s="80"/>
      <c r="AE94" s="73"/>
      <c r="AF94" s="73"/>
      <c r="AG94" s="73"/>
      <c r="AH94" s="73"/>
      <c r="AI94" s="73"/>
      <c r="AJ94" s="73"/>
      <c r="AK94" s="73"/>
      <c r="AL94" s="81"/>
      <c r="AM94" s="80"/>
      <c r="AN94" s="73"/>
      <c r="AO94" s="73"/>
      <c r="AP94" s="73"/>
      <c r="AQ94" s="73"/>
      <c r="AR94" s="73"/>
      <c r="AS94" s="73"/>
      <c r="AT94" s="73"/>
      <c r="AU94" s="81"/>
      <c r="AV94" s="80"/>
      <c r="AW94" s="73"/>
      <c r="AX94" s="73"/>
      <c r="AY94" s="73"/>
      <c r="AZ94" s="73"/>
      <c r="BA94" s="73"/>
      <c r="BB94" s="73"/>
      <c r="BC94" s="73"/>
      <c r="BD94" s="81"/>
      <c r="BE94" s="80"/>
      <c r="BF94" s="73"/>
      <c r="BG94" s="73"/>
      <c r="BH94" s="73"/>
      <c r="BI94" s="73"/>
      <c r="BJ94" s="73"/>
      <c r="BK94" s="73"/>
      <c r="BL94" s="73"/>
      <c r="BM94" s="81"/>
      <c r="BN94" s="1"/>
      <c r="BO94" s="1"/>
      <c r="BP94" s="1"/>
      <c r="BQ94" s="1"/>
      <c r="BR94" s="1"/>
      <c r="CC94" s="108">
        <f t="shared" si="36"/>
        <v>816</v>
      </c>
      <c r="CD94" s="110" t="str">
        <f t="shared" si="29"/>
        <v/>
      </c>
      <c r="CE94" s="108" t="str">
        <f t="shared" si="30"/>
        <v/>
      </c>
      <c r="CF94" s="108" t="str">
        <f t="shared" si="31"/>
        <v/>
      </c>
      <c r="CG94" s="108" t="str">
        <f t="shared" si="32"/>
        <v/>
      </c>
      <c r="CH94" s="108" t="str">
        <f t="shared" si="33"/>
        <v/>
      </c>
      <c r="CI94" s="108" t="str">
        <f t="shared" si="34"/>
        <v/>
      </c>
    </row>
    <row r="95" spans="1:87">
      <c r="A95" s="4">
        <v>90</v>
      </c>
      <c r="B95" s="30" t="str">
        <f t="shared" si="22"/>
        <v>F</v>
      </c>
      <c r="C95" s="37">
        <f t="shared" si="23"/>
        <v>316</v>
      </c>
      <c r="D95" s="38">
        <f t="shared" si="24"/>
        <v>40089</v>
      </c>
      <c r="E95" s="39" t="str">
        <f t="shared" si="25"/>
        <v>MAYA KUMARI</v>
      </c>
      <c r="F95" s="39" t="str">
        <f t="shared" si="26"/>
        <v>MOHAN LAL</v>
      </c>
      <c r="G95" s="51">
        <f t="shared" si="27"/>
        <v>817</v>
      </c>
      <c r="H95" s="40" t="str">
        <f t="shared" si="28"/>
        <v/>
      </c>
      <c r="I95" s="121"/>
      <c r="J95" s="122"/>
      <c r="K95" s="104" t="str">
        <f t="shared" si="35"/>
        <v/>
      </c>
      <c r="L95" s="80"/>
      <c r="M95" s="73"/>
      <c r="N95" s="73"/>
      <c r="O95" s="73"/>
      <c r="P95" s="73"/>
      <c r="Q95" s="73"/>
      <c r="R95" s="73"/>
      <c r="S95" s="73"/>
      <c r="T95" s="81"/>
      <c r="U95" s="88"/>
      <c r="V95" s="74"/>
      <c r="W95" s="74"/>
      <c r="X95" s="74"/>
      <c r="Y95" s="74"/>
      <c r="Z95" s="74"/>
      <c r="AA95" s="74"/>
      <c r="AB95" s="74"/>
      <c r="AC95" s="89"/>
      <c r="AD95" s="80"/>
      <c r="AE95" s="73"/>
      <c r="AF95" s="73"/>
      <c r="AG95" s="73"/>
      <c r="AH95" s="73"/>
      <c r="AI95" s="73"/>
      <c r="AJ95" s="73"/>
      <c r="AK95" s="73"/>
      <c r="AL95" s="81"/>
      <c r="AM95" s="80"/>
      <c r="AN95" s="73"/>
      <c r="AO95" s="73"/>
      <c r="AP95" s="73"/>
      <c r="AQ95" s="73"/>
      <c r="AR95" s="73"/>
      <c r="AS95" s="73"/>
      <c r="AT95" s="73"/>
      <c r="AU95" s="81"/>
      <c r="AV95" s="80"/>
      <c r="AW95" s="73"/>
      <c r="AX95" s="73"/>
      <c r="AY95" s="73"/>
      <c r="AZ95" s="73"/>
      <c r="BA95" s="73"/>
      <c r="BB95" s="73"/>
      <c r="BC95" s="73"/>
      <c r="BD95" s="81"/>
      <c r="BE95" s="80"/>
      <c r="BF95" s="73"/>
      <c r="BG95" s="73"/>
      <c r="BH95" s="73"/>
      <c r="BI95" s="73"/>
      <c r="BJ95" s="73"/>
      <c r="BK95" s="73"/>
      <c r="BL95" s="73"/>
      <c r="BM95" s="81"/>
      <c r="BN95" s="1"/>
      <c r="BO95" s="1"/>
      <c r="BP95" s="1"/>
      <c r="BQ95" s="1"/>
      <c r="BR95" s="1"/>
      <c r="CC95" s="108">
        <f t="shared" si="36"/>
        <v>817</v>
      </c>
      <c r="CD95" s="110" t="str">
        <f t="shared" si="29"/>
        <v/>
      </c>
      <c r="CE95" s="108" t="str">
        <f t="shared" si="30"/>
        <v/>
      </c>
      <c r="CF95" s="108" t="str">
        <f t="shared" si="31"/>
        <v/>
      </c>
      <c r="CG95" s="108" t="str">
        <f t="shared" si="32"/>
        <v/>
      </c>
      <c r="CH95" s="108" t="str">
        <f t="shared" si="33"/>
        <v/>
      </c>
      <c r="CI95" s="108" t="str">
        <f t="shared" si="34"/>
        <v/>
      </c>
    </row>
    <row r="96" spans="1:87">
      <c r="A96" s="4">
        <v>91</v>
      </c>
      <c r="B96" s="30" t="str">
        <f t="shared" si="22"/>
        <v>F</v>
      </c>
      <c r="C96" s="37">
        <f t="shared" si="23"/>
        <v>785</v>
      </c>
      <c r="D96" s="38">
        <f t="shared" si="24"/>
        <v>39507</v>
      </c>
      <c r="E96" s="39" t="str">
        <f t="shared" si="25"/>
        <v>MOHD SABIR</v>
      </c>
      <c r="F96" s="39" t="str">
        <f t="shared" si="26"/>
        <v>BABU MOHAMMAD</v>
      </c>
      <c r="G96" s="51">
        <f t="shared" si="27"/>
        <v>818</v>
      </c>
      <c r="H96" s="40" t="str">
        <f t="shared" si="28"/>
        <v/>
      </c>
      <c r="I96" s="121"/>
      <c r="J96" s="122"/>
      <c r="K96" s="104" t="str">
        <f t="shared" si="35"/>
        <v/>
      </c>
      <c r="L96" s="80"/>
      <c r="M96" s="73"/>
      <c r="N96" s="73"/>
      <c r="O96" s="73"/>
      <c r="P96" s="73"/>
      <c r="Q96" s="73"/>
      <c r="R96" s="73"/>
      <c r="S96" s="73"/>
      <c r="T96" s="81"/>
      <c r="U96" s="88"/>
      <c r="V96" s="74"/>
      <c r="W96" s="74"/>
      <c r="X96" s="74"/>
      <c r="Y96" s="74"/>
      <c r="Z96" s="74"/>
      <c r="AA96" s="74"/>
      <c r="AB96" s="74"/>
      <c r="AC96" s="89"/>
      <c r="AD96" s="80"/>
      <c r="AE96" s="73"/>
      <c r="AF96" s="73"/>
      <c r="AG96" s="73"/>
      <c r="AH96" s="73"/>
      <c r="AI96" s="73"/>
      <c r="AJ96" s="73"/>
      <c r="AK96" s="73"/>
      <c r="AL96" s="81"/>
      <c r="AM96" s="80"/>
      <c r="AN96" s="73"/>
      <c r="AO96" s="73"/>
      <c r="AP96" s="73"/>
      <c r="AQ96" s="73"/>
      <c r="AR96" s="73"/>
      <c r="AS96" s="73"/>
      <c r="AT96" s="73"/>
      <c r="AU96" s="81"/>
      <c r="AV96" s="80"/>
      <c r="AW96" s="73"/>
      <c r="AX96" s="73"/>
      <c r="AY96" s="73"/>
      <c r="AZ96" s="73"/>
      <c r="BA96" s="73"/>
      <c r="BB96" s="73"/>
      <c r="BC96" s="73"/>
      <c r="BD96" s="81"/>
      <c r="BE96" s="80"/>
      <c r="BF96" s="73"/>
      <c r="BG96" s="73"/>
      <c r="BH96" s="73"/>
      <c r="BI96" s="73"/>
      <c r="BJ96" s="73"/>
      <c r="BK96" s="73"/>
      <c r="BL96" s="73"/>
      <c r="BM96" s="81"/>
      <c r="BN96" s="1"/>
      <c r="BO96" s="1"/>
      <c r="BP96" s="1"/>
      <c r="BQ96" s="1"/>
      <c r="BR96" s="1"/>
      <c r="CC96" s="108">
        <f t="shared" si="36"/>
        <v>818</v>
      </c>
      <c r="CD96" s="110" t="str">
        <f t="shared" si="29"/>
        <v/>
      </c>
      <c r="CE96" s="108" t="str">
        <f t="shared" si="30"/>
        <v/>
      </c>
      <c r="CF96" s="108" t="str">
        <f t="shared" si="31"/>
        <v/>
      </c>
      <c r="CG96" s="108" t="str">
        <f t="shared" si="32"/>
        <v/>
      </c>
      <c r="CH96" s="108" t="str">
        <f t="shared" si="33"/>
        <v/>
      </c>
      <c r="CI96" s="108" t="str">
        <f t="shared" si="34"/>
        <v/>
      </c>
    </row>
    <row r="97" spans="1:87">
      <c r="A97" s="4">
        <v>92</v>
      </c>
      <c r="B97" s="30" t="str">
        <f t="shared" si="22"/>
        <v>F</v>
      </c>
      <c r="C97" s="37">
        <f t="shared" si="23"/>
        <v>241</v>
      </c>
      <c r="D97" s="38">
        <f t="shared" si="24"/>
        <v>39653</v>
      </c>
      <c r="E97" s="39" t="str">
        <f t="shared" si="25"/>
        <v>MONA NAYAK</v>
      </c>
      <c r="F97" s="39" t="str">
        <f t="shared" si="26"/>
        <v>POONA RAM NAYAK</v>
      </c>
      <c r="G97" s="51">
        <f t="shared" si="27"/>
        <v>819</v>
      </c>
      <c r="H97" s="40" t="str">
        <f t="shared" si="28"/>
        <v/>
      </c>
      <c r="I97" s="121"/>
      <c r="J97" s="122"/>
      <c r="K97" s="104" t="str">
        <f t="shared" si="35"/>
        <v/>
      </c>
      <c r="L97" s="80"/>
      <c r="M97" s="73"/>
      <c r="N97" s="73"/>
      <c r="O97" s="73"/>
      <c r="P97" s="73"/>
      <c r="Q97" s="73"/>
      <c r="R97" s="73"/>
      <c r="S97" s="73"/>
      <c r="T97" s="81"/>
      <c r="U97" s="88"/>
      <c r="V97" s="74"/>
      <c r="W97" s="74"/>
      <c r="X97" s="74"/>
      <c r="Y97" s="74"/>
      <c r="Z97" s="74"/>
      <c r="AA97" s="74"/>
      <c r="AB97" s="74"/>
      <c r="AC97" s="89"/>
      <c r="AD97" s="80"/>
      <c r="AE97" s="73"/>
      <c r="AF97" s="73"/>
      <c r="AG97" s="73"/>
      <c r="AH97" s="73"/>
      <c r="AI97" s="73"/>
      <c r="AJ97" s="73"/>
      <c r="AK97" s="73"/>
      <c r="AL97" s="81"/>
      <c r="AM97" s="80"/>
      <c r="AN97" s="73"/>
      <c r="AO97" s="73"/>
      <c r="AP97" s="73"/>
      <c r="AQ97" s="73"/>
      <c r="AR97" s="73"/>
      <c r="AS97" s="73"/>
      <c r="AT97" s="73"/>
      <c r="AU97" s="81"/>
      <c r="AV97" s="80"/>
      <c r="AW97" s="73"/>
      <c r="AX97" s="73"/>
      <c r="AY97" s="73"/>
      <c r="AZ97" s="73"/>
      <c r="BA97" s="73"/>
      <c r="BB97" s="73"/>
      <c r="BC97" s="73"/>
      <c r="BD97" s="81"/>
      <c r="BE97" s="80"/>
      <c r="BF97" s="73"/>
      <c r="BG97" s="73"/>
      <c r="BH97" s="73"/>
      <c r="BI97" s="73"/>
      <c r="BJ97" s="73"/>
      <c r="BK97" s="73"/>
      <c r="BL97" s="73"/>
      <c r="BM97" s="81"/>
      <c r="BN97" s="1"/>
      <c r="BO97" s="1"/>
      <c r="BP97" s="1"/>
      <c r="BQ97" s="1"/>
      <c r="BR97" s="1"/>
      <c r="CC97" s="108">
        <f t="shared" si="36"/>
        <v>819</v>
      </c>
      <c r="CD97" s="110" t="str">
        <f t="shared" si="29"/>
        <v/>
      </c>
      <c r="CE97" s="108" t="str">
        <f t="shared" si="30"/>
        <v/>
      </c>
      <c r="CF97" s="108" t="str">
        <f t="shared" si="31"/>
        <v/>
      </c>
      <c r="CG97" s="108" t="str">
        <f t="shared" si="32"/>
        <v/>
      </c>
      <c r="CH97" s="108" t="str">
        <f t="shared" si="33"/>
        <v/>
      </c>
      <c r="CI97" s="108" t="str">
        <f t="shared" si="34"/>
        <v/>
      </c>
    </row>
    <row r="98" spans="1:87">
      <c r="A98" s="4">
        <v>93</v>
      </c>
      <c r="B98" s="30" t="str">
        <f t="shared" si="22"/>
        <v>F</v>
      </c>
      <c r="C98" s="37">
        <f t="shared" si="23"/>
        <v>801</v>
      </c>
      <c r="D98" s="38">
        <f t="shared" si="24"/>
        <v>39654</v>
      </c>
      <c r="E98" s="39" t="str">
        <f t="shared" si="25"/>
        <v>MUSTAK KATHAT</v>
      </c>
      <c r="F98" s="39" t="str">
        <f t="shared" si="26"/>
        <v>MR SABIR KATHAT</v>
      </c>
      <c r="G98" s="51">
        <f t="shared" si="27"/>
        <v>820</v>
      </c>
      <c r="H98" s="40" t="str">
        <f t="shared" si="28"/>
        <v/>
      </c>
      <c r="I98" s="121"/>
      <c r="J98" s="122"/>
      <c r="K98" s="104" t="str">
        <f t="shared" si="35"/>
        <v/>
      </c>
      <c r="L98" s="80"/>
      <c r="M98" s="73"/>
      <c r="N98" s="73"/>
      <c r="O98" s="73"/>
      <c r="P98" s="73"/>
      <c r="Q98" s="73"/>
      <c r="R98" s="73"/>
      <c r="S98" s="73"/>
      <c r="T98" s="81"/>
      <c r="U98" s="88"/>
      <c r="V98" s="74"/>
      <c r="W98" s="74"/>
      <c r="X98" s="74"/>
      <c r="Y98" s="74"/>
      <c r="Z98" s="74"/>
      <c r="AA98" s="74"/>
      <c r="AB98" s="74"/>
      <c r="AC98" s="89"/>
      <c r="AD98" s="80"/>
      <c r="AE98" s="73"/>
      <c r="AF98" s="73"/>
      <c r="AG98" s="73"/>
      <c r="AH98" s="73"/>
      <c r="AI98" s="73"/>
      <c r="AJ98" s="73"/>
      <c r="AK98" s="73"/>
      <c r="AL98" s="81"/>
      <c r="AM98" s="80"/>
      <c r="AN98" s="73"/>
      <c r="AO98" s="73"/>
      <c r="AP98" s="73"/>
      <c r="AQ98" s="73"/>
      <c r="AR98" s="73"/>
      <c r="AS98" s="73"/>
      <c r="AT98" s="73"/>
      <c r="AU98" s="81"/>
      <c r="AV98" s="80"/>
      <c r="AW98" s="73"/>
      <c r="AX98" s="73"/>
      <c r="AY98" s="73"/>
      <c r="AZ98" s="73"/>
      <c r="BA98" s="73"/>
      <c r="BB98" s="73"/>
      <c r="BC98" s="73"/>
      <c r="BD98" s="81"/>
      <c r="BE98" s="80"/>
      <c r="BF98" s="73"/>
      <c r="BG98" s="73"/>
      <c r="BH98" s="73"/>
      <c r="BI98" s="73"/>
      <c r="BJ98" s="73"/>
      <c r="BK98" s="73"/>
      <c r="BL98" s="73"/>
      <c r="BM98" s="81"/>
      <c r="BN98" s="1"/>
      <c r="BO98" s="1"/>
      <c r="BP98" s="1"/>
      <c r="BQ98" s="1"/>
      <c r="BR98" s="1"/>
      <c r="CC98" s="108">
        <f t="shared" si="36"/>
        <v>820</v>
      </c>
      <c r="CD98" s="110" t="str">
        <f t="shared" si="29"/>
        <v/>
      </c>
      <c r="CE98" s="108" t="str">
        <f t="shared" si="30"/>
        <v/>
      </c>
      <c r="CF98" s="108" t="str">
        <f t="shared" si="31"/>
        <v/>
      </c>
      <c r="CG98" s="108" t="str">
        <f t="shared" si="32"/>
        <v/>
      </c>
      <c r="CH98" s="108" t="str">
        <f t="shared" si="33"/>
        <v/>
      </c>
      <c r="CI98" s="108" t="str">
        <f t="shared" si="34"/>
        <v/>
      </c>
    </row>
    <row r="99" spans="1:87">
      <c r="A99" s="4">
        <v>94</v>
      </c>
      <c r="B99" s="30" t="str">
        <f t="shared" si="22"/>
        <v>F</v>
      </c>
      <c r="C99" s="37">
        <f t="shared" si="23"/>
        <v>916</v>
      </c>
      <c r="D99" s="38">
        <f t="shared" si="24"/>
        <v>39752</v>
      </c>
      <c r="E99" s="39" t="str">
        <f t="shared" si="25"/>
        <v>NARENDRA CHOUHAN</v>
      </c>
      <c r="F99" s="39" t="str">
        <f t="shared" si="26"/>
        <v>OM PRAKASH</v>
      </c>
      <c r="G99" s="51">
        <f t="shared" si="27"/>
        <v>821</v>
      </c>
      <c r="H99" s="40" t="str">
        <f t="shared" si="28"/>
        <v/>
      </c>
      <c r="I99" s="121"/>
      <c r="J99" s="122"/>
      <c r="K99" s="104" t="str">
        <f t="shared" si="35"/>
        <v/>
      </c>
      <c r="L99" s="80"/>
      <c r="M99" s="73"/>
      <c r="N99" s="73"/>
      <c r="O99" s="73"/>
      <c r="P99" s="73"/>
      <c r="Q99" s="73"/>
      <c r="R99" s="73"/>
      <c r="S99" s="73"/>
      <c r="T99" s="81"/>
      <c r="U99" s="88"/>
      <c r="V99" s="74"/>
      <c r="W99" s="74"/>
      <c r="X99" s="74"/>
      <c r="Y99" s="74"/>
      <c r="Z99" s="74"/>
      <c r="AA99" s="74"/>
      <c r="AB99" s="74"/>
      <c r="AC99" s="89"/>
      <c r="AD99" s="80"/>
      <c r="AE99" s="73"/>
      <c r="AF99" s="73"/>
      <c r="AG99" s="73"/>
      <c r="AH99" s="73"/>
      <c r="AI99" s="73"/>
      <c r="AJ99" s="73"/>
      <c r="AK99" s="73"/>
      <c r="AL99" s="81"/>
      <c r="AM99" s="80"/>
      <c r="AN99" s="73"/>
      <c r="AO99" s="73"/>
      <c r="AP99" s="73"/>
      <c r="AQ99" s="73"/>
      <c r="AR99" s="73"/>
      <c r="AS99" s="73"/>
      <c r="AT99" s="73"/>
      <c r="AU99" s="81"/>
      <c r="AV99" s="80"/>
      <c r="AW99" s="73"/>
      <c r="AX99" s="73"/>
      <c r="AY99" s="73"/>
      <c r="AZ99" s="73"/>
      <c r="BA99" s="73"/>
      <c r="BB99" s="73"/>
      <c r="BC99" s="73"/>
      <c r="BD99" s="81"/>
      <c r="BE99" s="80"/>
      <c r="BF99" s="73"/>
      <c r="BG99" s="73"/>
      <c r="BH99" s="73"/>
      <c r="BI99" s="73"/>
      <c r="BJ99" s="73"/>
      <c r="BK99" s="73"/>
      <c r="BL99" s="73"/>
      <c r="BM99" s="81"/>
      <c r="BN99" s="1"/>
      <c r="BO99" s="1"/>
      <c r="BP99" s="1"/>
      <c r="BQ99" s="1"/>
      <c r="BR99" s="1"/>
      <c r="CC99" s="108">
        <f t="shared" si="36"/>
        <v>821</v>
      </c>
      <c r="CD99" s="110" t="str">
        <f t="shared" si="29"/>
        <v/>
      </c>
      <c r="CE99" s="108" t="str">
        <f t="shared" si="30"/>
        <v/>
      </c>
      <c r="CF99" s="108" t="str">
        <f t="shared" si="31"/>
        <v/>
      </c>
      <c r="CG99" s="108" t="str">
        <f t="shared" si="32"/>
        <v/>
      </c>
      <c r="CH99" s="108" t="str">
        <f t="shared" si="33"/>
        <v/>
      </c>
      <c r="CI99" s="108" t="str">
        <f t="shared" si="34"/>
        <v/>
      </c>
    </row>
    <row r="100" spans="1:87">
      <c r="A100" s="4">
        <v>95</v>
      </c>
      <c r="B100" s="30" t="str">
        <f t="shared" si="22"/>
        <v>F</v>
      </c>
      <c r="C100" s="37">
        <f t="shared" si="23"/>
        <v>626</v>
      </c>
      <c r="D100" s="38">
        <f t="shared" si="24"/>
        <v>39917</v>
      </c>
      <c r="E100" s="39" t="str">
        <f t="shared" si="25"/>
        <v>NISHA MEGHWAL</v>
      </c>
      <c r="F100" s="39" t="str">
        <f t="shared" si="26"/>
        <v>GOVIND LAL</v>
      </c>
      <c r="G100" s="51">
        <f t="shared" si="27"/>
        <v>822</v>
      </c>
      <c r="H100" s="40" t="str">
        <f t="shared" si="28"/>
        <v/>
      </c>
      <c r="I100" s="121"/>
      <c r="J100" s="122"/>
      <c r="K100" s="104" t="str">
        <f t="shared" si="35"/>
        <v/>
      </c>
      <c r="L100" s="80"/>
      <c r="M100" s="73"/>
      <c r="N100" s="73"/>
      <c r="O100" s="73"/>
      <c r="P100" s="73"/>
      <c r="Q100" s="73"/>
      <c r="R100" s="73"/>
      <c r="S100" s="73"/>
      <c r="T100" s="81"/>
      <c r="U100" s="88"/>
      <c r="V100" s="74"/>
      <c r="W100" s="74"/>
      <c r="X100" s="74"/>
      <c r="Y100" s="74"/>
      <c r="Z100" s="74"/>
      <c r="AA100" s="74"/>
      <c r="AB100" s="74"/>
      <c r="AC100" s="89"/>
      <c r="AD100" s="80"/>
      <c r="AE100" s="73"/>
      <c r="AF100" s="73"/>
      <c r="AG100" s="73"/>
      <c r="AH100" s="73"/>
      <c r="AI100" s="73"/>
      <c r="AJ100" s="73"/>
      <c r="AK100" s="73"/>
      <c r="AL100" s="81"/>
      <c r="AM100" s="80"/>
      <c r="AN100" s="73"/>
      <c r="AO100" s="73"/>
      <c r="AP100" s="73"/>
      <c r="AQ100" s="73"/>
      <c r="AR100" s="73"/>
      <c r="AS100" s="73"/>
      <c r="AT100" s="73"/>
      <c r="AU100" s="81"/>
      <c r="AV100" s="80"/>
      <c r="AW100" s="73"/>
      <c r="AX100" s="73"/>
      <c r="AY100" s="73"/>
      <c r="AZ100" s="73"/>
      <c r="BA100" s="73"/>
      <c r="BB100" s="73"/>
      <c r="BC100" s="73"/>
      <c r="BD100" s="81"/>
      <c r="BE100" s="80"/>
      <c r="BF100" s="73"/>
      <c r="BG100" s="73"/>
      <c r="BH100" s="73"/>
      <c r="BI100" s="73"/>
      <c r="BJ100" s="73"/>
      <c r="BK100" s="73"/>
      <c r="BL100" s="73"/>
      <c r="BM100" s="81"/>
      <c r="BN100" s="1"/>
      <c r="BO100" s="1"/>
      <c r="BP100" s="1"/>
      <c r="BQ100" s="1"/>
      <c r="BR100" s="1"/>
      <c r="CC100" s="108">
        <f t="shared" si="36"/>
        <v>822</v>
      </c>
      <c r="CD100" s="110" t="str">
        <f t="shared" si="29"/>
        <v/>
      </c>
      <c r="CE100" s="108" t="str">
        <f t="shared" si="30"/>
        <v/>
      </c>
      <c r="CF100" s="108" t="str">
        <f t="shared" si="31"/>
        <v/>
      </c>
      <c r="CG100" s="108" t="str">
        <f t="shared" si="32"/>
        <v/>
      </c>
      <c r="CH100" s="108" t="str">
        <f t="shared" si="33"/>
        <v/>
      </c>
      <c r="CI100" s="108" t="str">
        <f t="shared" si="34"/>
        <v/>
      </c>
    </row>
    <row r="101" spans="1:87">
      <c r="A101" s="4">
        <v>96</v>
      </c>
      <c r="B101" s="30" t="str">
        <f t="shared" si="22"/>
        <v>F</v>
      </c>
      <c r="C101" s="37">
        <f t="shared" si="23"/>
        <v>802</v>
      </c>
      <c r="D101" s="38">
        <f t="shared" si="24"/>
        <v>39662</v>
      </c>
      <c r="E101" s="39" t="str">
        <f t="shared" si="25"/>
        <v>PIYUSH DAGDI</v>
      </c>
      <c r="F101" s="39" t="str">
        <f t="shared" si="26"/>
        <v>BABULAL DAGDI</v>
      </c>
      <c r="G101" s="51">
        <f t="shared" si="27"/>
        <v>823</v>
      </c>
      <c r="H101" s="40" t="str">
        <f t="shared" si="28"/>
        <v/>
      </c>
      <c r="I101" s="121"/>
      <c r="J101" s="122"/>
      <c r="K101" s="104" t="str">
        <f t="shared" si="35"/>
        <v/>
      </c>
      <c r="L101" s="80"/>
      <c r="M101" s="73"/>
      <c r="N101" s="73"/>
      <c r="O101" s="73"/>
      <c r="P101" s="73"/>
      <c r="Q101" s="73"/>
      <c r="R101" s="73"/>
      <c r="S101" s="73"/>
      <c r="T101" s="81"/>
      <c r="U101" s="88"/>
      <c r="V101" s="74"/>
      <c r="W101" s="74"/>
      <c r="X101" s="74"/>
      <c r="Y101" s="74"/>
      <c r="Z101" s="74"/>
      <c r="AA101" s="74"/>
      <c r="AB101" s="74"/>
      <c r="AC101" s="89"/>
      <c r="AD101" s="80"/>
      <c r="AE101" s="73"/>
      <c r="AF101" s="73"/>
      <c r="AG101" s="73"/>
      <c r="AH101" s="73"/>
      <c r="AI101" s="73"/>
      <c r="AJ101" s="73"/>
      <c r="AK101" s="73"/>
      <c r="AL101" s="81"/>
      <c r="AM101" s="80"/>
      <c r="AN101" s="73"/>
      <c r="AO101" s="73"/>
      <c r="AP101" s="73"/>
      <c r="AQ101" s="73"/>
      <c r="AR101" s="73"/>
      <c r="AS101" s="73"/>
      <c r="AT101" s="73"/>
      <c r="AU101" s="81"/>
      <c r="AV101" s="80"/>
      <c r="AW101" s="73"/>
      <c r="AX101" s="73"/>
      <c r="AY101" s="73"/>
      <c r="AZ101" s="73"/>
      <c r="BA101" s="73"/>
      <c r="BB101" s="73"/>
      <c r="BC101" s="73"/>
      <c r="BD101" s="81"/>
      <c r="BE101" s="80"/>
      <c r="BF101" s="73"/>
      <c r="BG101" s="73"/>
      <c r="BH101" s="73"/>
      <c r="BI101" s="73"/>
      <c r="BJ101" s="73"/>
      <c r="BK101" s="73"/>
      <c r="BL101" s="73"/>
      <c r="BM101" s="81"/>
      <c r="BN101" s="1"/>
      <c r="BO101" s="1"/>
      <c r="BP101" s="1"/>
      <c r="BQ101" s="1"/>
      <c r="BR101" s="1"/>
      <c r="CC101" s="108">
        <f t="shared" si="36"/>
        <v>823</v>
      </c>
      <c r="CD101" s="110" t="str">
        <f t="shared" si="29"/>
        <v/>
      </c>
      <c r="CE101" s="108" t="str">
        <f t="shared" si="30"/>
        <v/>
      </c>
      <c r="CF101" s="108" t="str">
        <f t="shared" si="31"/>
        <v/>
      </c>
      <c r="CG101" s="108" t="str">
        <f t="shared" si="32"/>
        <v/>
      </c>
      <c r="CH101" s="108" t="str">
        <f t="shared" si="33"/>
        <v/>
      </c>
      <c r="CI101" s="108" t="str">
        <f t="shared" si="34"/>
        <v/>
      </c>
    </row>
    <row r="102" spans="1:87">
      <c r="A102" s="4">
        <v>97</v>
      </c>
      <c r="B102" s="30" t="str">
        <f t="shared" ref="B102:B133" si="37">IFERROR(VLOOKUP(A102,Name1,3,0),"")</f>
        <v>F</v>
      </c>
      <c r="C102" s="37">
        <f t="shared" ref="C102:C133" si="38">IFERROR(VLOOKUP(A102,Name1,4,0),"")</f>
        <v>917</v>
      </c>
      <c r="D102" s="38">
        <f t="shared" ref="D102:D133" si="39">IFERROR(VLOOKUP(A102,Name1,11,0),"")</f>
        <v>39177</v>
      </c>
      <c r="E102" s="39" t="str">
        <f t="shared" ref="E102:E133" si="40">IFERROR(VLOOKUP(A102,Name1,6,0),"")</f>
        <v>PRAMOD GIRI</v>
      </c>
      <c r="F102" s="39" t="str">
        <f t="shared" ref="F102:F133" si="41">IFERROR(VLOOKUP(A102,Name1,8,0),"")</f>
        <v>PRAKASH GIRI</v>
      </c>
      <c r="G102" s="51">
        <f t="shared" ref="G102:G133" si="42">IFERROR(VLOOKUP(A102,Name1,12,0),"")</f>
        <v>824</v>
      </c>
      <c r="H102" s="40" t="str">
        <f t="shared" ref="H102:H133" si="43">IFERROR(VLOOKUP(A102,Name1,13,0),"")</f>
        <v/>
      </c>
      <c r="I102" s="121"/>
      <c r="J102" s="122"/>
      <c r="K102" s="104" t="str">
        <f t="shared" si="35"/>
        <v/>
      </c>
      <c r="L102" s="80"/>
      <c r="M102" s="73"/>
      <c r="N102" s="73"/>
      <c r="O102" s="73"/>
      <c r="P102" s="73"/>
      <c r="Q102" s="73"/>
      <c r="R102" s="73"/>
      <c r="S102" s="73"/>
      <c r="T102" s="81"/>
      <c r="U102" s="88"/>
      <c r="V102" s="74"/>
      <c r="W102" s="74"/>
      <c r="X102" s="74"/>
      <c r="Y102" s="74"/>
      <c r="Z102" s="74"/>
      <c r="AA102" s="74"/>
      <c r="AB102" s="74"/>
      <c r="AC102" s="89"/>
      <c r="AD102" s="80"/>
      <c r="AE102" s="73"/>
      <c r="AF102" s="73"/>
      <c r="AG102" s="73"/>
      <c r="AH102" s="73"/>
      <c r="AI102" s="73"/>
      <c r="AJ102" s="73"/>
      <c r="AK102" s="73"/>
      <c r="AL102" s="81"/>
      <c r="AM102" s="80"/>
      <c r="AN102" s="73"/>
      <c r="AO102" s="73"/>
      <c r="AP102" s="73"/>
      <c r="AQ102" s="73"/>
      <c r="AR102" s="73"/>
      <c r="AS102" s="73"/>
      <c r="AT102" s="73"/>
      <c r="AU102" s="81"/>
      <c r="AV102" s="80"/>
      <c r="AW102" s="73"/>
      <c r="AX102" s="73"/>
      <c r="AY102" s="73"/>
      <c r="AZ102" s="73"/>
      <c r="BA102" s="73"/>
      <c r="BB102" s="73"/>
      <c r="BC102" s="73"/>
      <c r="BD102" s="81"/>
      <c r="BE102" s="80"/>
      <c r="BF102" s="73"/>
      <c r="BG102" s="73"/>
      <c r="BH102" s="73"/>
      <c r="BI102" s="73"/>
      <c r="BJ102" s="73"/>
      <c r="BK102" s="73"/>
      <c r="BL102" s="73"/>
      <c r="BM102" s="81"/>
      <c r="BN102" s="1"/>
      <c r="BO102" s="1"/>
      <c r="BP102" s="1"/>
      <c r="BQ102" s="1"/>
      <c r="BR102" s="1"/>
      <c r="CC102" s="108">
        <f t="shared" si="36"/>
        <v>824</v>
      </c>
      <c r="CD102" s="110" t="str">
        <f t="shared" si="29"/>
        <v/>
      </c>
      <c r="CE102" s="108" t="str">
        <f t="shared" si="30"/>
        <v/>
      </c>
      <c r="CF102" s="108" t="str">
        <f t="shared" si="31"/>
        <v/>
      </c>
      <c r="CG102" s="108" t="str">
        <f t="shared" si="32"/>
        <v/>
      </c>
      <c r="CH102" s="108" t="str">
        <f t="shared" si="33"/>
        <v/>
      </c>
      <c r="CI102" s="108" t="str">
        <f t="shared" si="34"/>
        <v/>
      </c>
    </row>
    <row r="103" spans="1:87">
      <c r="A103" s="4">
        <v>98</v>
      </c>
      <c r="B103" s="30" t="str">
        <f t="shared" si="37"/>
        <v>F</v>
      </c>
      <c r="C103" s="37">
        <f t="shared" si="38"/>
        <v>799</v>
      </c>
      <c r="D103" s="38">
        <f t="shared" si="39"/>
        <v>40070</v>
      </c>
      <c r="E103" s="39" t="str">
        <f t="shared" si="40"/>
        <v>PRAVIN KUMAR</v>
      </c>
      <c r="F103" s="39" t="str">
        <f t="shared" si="41"/>
        <v>MANGALA RAM</v>
      </c>
      <c r="G103" s="51">
        <f t="shared" si="42"/>
        <v>825</v>
      </c>
      <c r="H103" s="40" t="str">
        <f t="shared" si="43"/>
        <v/>
      </c>
      <c r="I103" s="121"/>
      <c r="J103" s="122"/>
      <c r="K103" s="104" t="str">
        <f t="shared" si="35"/>
        <v/>
      </c>
      <c r="L103" s="80"/>
      <c r="M103" s="73"/>
      <c r="N103" s="73"/>
      <c r="O103" s="73"/>
      <c r="P103" s="73"/>
      <c r="Q103" s="73"/>
      <c r="R103" s="73"/>
      <c r="S103" s="73"/>
      <c r="T103" s="81"/>
      <c r="U103" s="88"/>
      <c r="V103" s="74"/>
      <c r="W103" s="74"/>
      <c r="X103" s="74"/>
      <c r="Y103" s="74"/>
      <c r="Z103" s="74"/>
      <c r="AA103" s="74"/>
      <c r="AB103" s="74"/>
      <c r="AC103" s="89"/>
      <c r="AD103" s="80"/>
      <c r="AE103" s="73"/>
      <c r="AF103" s="73"/>
      <c r="AG103" s="73"/>
      <c r="AH103" s="73"/>
      <c r="AI103" s="73"/>
      <c r="AJ103" s="73"/>
      <c r="AK103" s="73"/>
      <c r="AL103" s="81"/>
      <c r="AM103" s="80"/>
      <c r="AN103" s="73"/>
      <c r="AO103" s="73"/>
      <c r="AP103" s="73"/>
      <c r="AQ103" s="73"/>
      <c r="AR103" s="73"/>
      <c r="AS103" s="73"/>
      <c r="AT103" s="73"/>
      <c r="AU103" s="81"/>
      <c r="AV103" s="80"/>
      <c r="AW103" s="73"/>
      <c r="AX103" s="73"/>
      <c r="AY103" s="73"/>
      <c r="AZ103" s="73"/>
      <c r="BA103" s="73"/>
      <c r="BB103" s="73"/>
      <c r="BC103" s="73"/>
      <c r="BD103" s="81"/>
      <c r="BE103" s="80"/>
      <c r="BF103" s="73"/>
      <c r="BG103" s="73"/>
      <c r="BH103" s="73"/>
      <c r="BI103" s="73"/>
      <c r="BJ103" s="73"/>
      <c r="BK103" s="73"/>
      <c r="BL103" s="73"/>
      <c r="BM103" s="81"/>
      <c r="BN103" s="1"/>
      <c r="BO103" s="1"/>
      <c r="BP103" s="1"/>
      <c r="BQ103" s="1"/>
      <c r="BR103" s="1"/>
      <c r="CC103" s="108">
        <f t="shared" si="36"/>
        <v>825</v>
      </c>
      <c r="CD103" s="110" t="str">
        <f t="shared" si="29"/>
        <v/>
      </c>
      <c r="CE103" s="108" t="str">
        <f t="shared" si="30"/>
        <v/>
      </c>
      <c r="CF103" s="108" t="str">
        <f t="shared" si="31"/>
        <v/>
      </c>
      <c r="CG103" s="108" t="str">
        <f t="shared" si="32"/>
        <v/>
      </c>
      <c r="CH103" s="108" t="str">
        <f t="shared" si="33"/>
        <v/>
      </c>
      <c r="CI103" s="108" t="str">
        <f t="shared" si="34"/>
        <v/>
      </c>
    </row>
    <row r="104" spans="1:87">
      <c r="A104" s="4">
        <v>99</v>
      </c>
      <c r="B104" s="30" t="str">
        <f t="shared" si="37"/>
        <v>F</v>
      </c>
      <c r="C104" s="37">
        <f t="shared" si="38"/>
        <v>798</v>
      </c>
      <c r="D104" s="38">
        <f t="shared" si="39"/>
        <v>40167</v>
      </c>
      <c r="E104" s="39" t="str">
        <f t="shared" si="40"/>
        <v>PRERNA KHICHI</v>
      </c>
      <c r="F104" s="39" t="str">
        <f t="shared" si="41"/>
        <v>MAHENDRA SINGH</v>
      </c>
      <c r="G104" s="51">
        <f t="shared" si="42"/>
        <v>826</v>
      </c>
      <c r="H104" s="40" t="str">
        <f t="shared" si="43"/>
        <v/>
      </c>
      <c r="I104" s="121"/>
      <c r="J104" s="122"/>
      <c r="K104" s="104" t="str">
        <f t="shared" si="35"/>
        <v/>
      </c>
      <c r="L104" s="80"/>
      <c r="M104" s="73"/>
      <c r="N104" s="73"/>
      <c r="O104" s="73"/>
      <c r="P104" s="73"/>
      <c r="Q104" s="73"/>
      <c r="R104" s="73"/>
      <c r="S104" s="73"/>
      <c r="T104" s="81"/>
      <c r="U104" s="88"/>
      <c r="V104" s="74"/>
      <c r="W104" s="74"/>
      <c r="X104" s="74"/>
      <c r="Y104" s="74"/>
      <c r="Z104" s="74"/>
      <c r="AA104" s="74"/>
      <c r="AB104" s="74"/>
      <c r="AC104" s="89"/>
      <c r="AD104" s="80"/>
      <c r="AE104" s="73"/>
      <c r="AF104" s="73"/>
      <c r="AG104" s="73"/>
      <c r="AH104" s="73"/>
      <c r="AI104" s="73"/>
      <c r="AJ104" s="73"/>
      <c r="AK104" s="73"/>
      <c r="AL104" s="81"/>
      <c r="AM104" s="80"/>
      <c r="AN104" s="73"/>
      <c r="AO104" s="73"/>
      <c r="AP104" s="73"/>
      <c r="AQ104" s="73"/>
      <c r="AR104" s="73"/>
      <c r="AS104" s="73"/>
      <c r="AT104" s="73"/>
      <c r="AU104" s="81"/>
      <c r="AV104" s="80"/>
      <c r="AW104" s="73"/>
      <c r="AX104" s="73"/>
      <c r="AY104" s="73"/>
      <c r="AZ104" s="73"/>
      <c r="BA104" s="73"/>
      <c r="BB104" s="73"/>
      <c r="BC104" s="73"/>
      <c r="BD104" s="81"/>
      <c r="BE104" s="80"/>
      <c r="BF104" s="73"/>
      <c r="BG104" s="73"/>
      <c r="BH104" s="73"/>
      <c r="BI104" s="73"/>
      <c r="BJ104" s="73"/>
      <c r="BK104" s="73"/>
      <c r="BL104" s="73"/>
      <c r="BM104" s="81"/>
      <c r="BN104" s="1"/>
      <c r="BO104" s="1"/>
      <c r="BP104" s="1"/>
      <c r="BQ104" s="1"/>
      <c r="BR104" s="1"/>
      <c r="CC104" s="108">
        <f t="shared" si="36"/>
        <v>826</v>
      </c>
      <c r="CD104" s="110" t="str">
        <f t="shared" si="29"/>
        <v/>
      </c>
      <c r="CE104" s="108" t="str">
        <f t="shared" si="30"/>
        <v/>
      </c>
      <c r="CF104" s="108" t="str">
        <f t="shared" si="31"/>
        <v/>
      </c>
      <c r="CG104" s="108" t="str">
        <f t="shared" si="32"/>
        <v/>
      </c>
      <c r="CH104" s="108" t="str">
        <f t="shared" si="33"/>
        <v/>
      </c>
      <c r="CI104" s="108" t="str">
        <f t="shared" si="34"/>
        <v/>
      </c>
    </row>
    <row r="105" spans="1:87">
      <c r="A105" s="4">
        <v>100</v>
      </c>
      <c r="B105" s="30" t="str">
        <f t="shared" si="37"/>
        <v>F</v>
      </c>
      <c r="C105" s="37">
        <f t="shared" si="38"/>
        <v>915</v>
      </c>
      <c r="D105" s="38">
        <f t="shared" si="39"/>
        <v>39611</v>
      </c>
      <c r="E105" s="39" t="str">
        <f t="shared" si="40"/>
        <v>RENUKA JAMERIYA</v>
      </c>
      <c r="F105" s="39" t="str">
        <f t="shared" si="41"/>
        <v>GAJENDRA DEV</v>
      </c>
      <c r="G105" s="51">
        <f t="shared" si="42"/>
        <v>828</v>
      </c>
      <c r="H105" s="40" t="str">
        <f t="shared" si="43"/>
        <v/>
      </c>
      <c r="I105" s="121"/>
      <c r="J105" s="122"/>
      <c r="K105" s="104" t="str">
        <f t="shared" si="35"/>
        <v/>
      </c>
      <c r="L105" s="80"/>
      <c r="M105" s="73"/>
      <c r="N105" s="73"/>
      <c r="O105" s="73"/>
      <c r="P105" s="73"/>
      <c r="Q105" s="73"/>
      <c r="R105" s="73"/>
      <c r="S105" s="73"/>
      <c r="T105" s="81"/>
      <c r="U105" s="88"/>
      <c r="V105" s="74"/>
      <c r="W105" s="74"/>
      <c r="X105" s="74"/>
      <c r="Y105" s="74"/>
      <c r="Z105" s="74"/>
      <c r="AA105" s="74"/>
      <c r="AB105" s="74"/>
      <c r="AC105" s="89"/>
      <c r="AD105" s="80"/>
      <c r="AE105" s="73"/>
      <c r="AF105" s="73"/>
      <c r="AG105" s="73"/>
      <c r="AH105" s="73"/>
      <c r="AI105" s="73"/>
      <c r="AJ105" s="73"/>
      <c r="AK105" s="73"/>
      <c r="AL105" s="81"/>
      <c r="AM105" s="80"/>
      <c r="AN105" s="73"/>
      <c r="AO105" s="73"/>
      <c r="AP105" s="73"/>
      <c r="AQ105" s="73"/>
      <c r="AR105" s="73"/>
      <c r="AS105" s="73"/>
      <c r="AT105" s="73"/>
      <c r="AU105" s="81"/>
      <c r="AV105" s="80"/>
      <c r="AW105" s="73"/>
      <c r="AX105" s="73"/>
      <c r="AY105" s="73"/>
      <c r="AZ105" s="73"/>
      <c r="BA105" s="73"/>
      <c r="BB105" s="73"/>
      <c r="BC105" s="73"/>
      <c r="BD105" s="81"/>
      <c r="BE105" s="80"/>
      <c r="BF105" s="73"/>
      <c r="BG105" s="73"/>
      <c r="BH105" s="73"/>
      <c r="BI105" s="73"/>
      <c r="BJ105" s="73"/>
      <c r="BK105" s="73"/>
      <c r="BL105" s="73"/>
      <c r="BM105" s="81"/>
      <c r="BN105" s="1"/>
      <c r="BO105" s="1"/>
      <c r="BP105" s="1"/>
      <c r="BQ105" s="1"/>
      <c r="BR105" s="1"/>
      <c r="CC105" s="108">
        <f t="shared" si="36"/>
        <v>828</v>
      </c>
      <c r="CD105" s="110" t="str">
        <f t="shared" si="29"/>
        <v/>
      </c>
      <c r="CE105" s="108" t="str">
        <f t="shared" si="30"/>
        <v/>
      </c>
      <c r="CF105" s="108" t="str">
        <f t="shared" si="31"/>
        <v/>
      </c>
      <c r="CG105" s="108" t="str">
        <f t="shared" si="32"/>
        <v/>
      </c>
      <c r="CH105" s="108" t="str">
        <f t="shared" si="33"/>
        <v/>
      </c>
      <c r="CI105" s="108" t="str">
        <f t="shared" si="34"/>
        <v/>
      </c>
    </row>
    <row r="106" spans="1:87">
      <c r="A106" s="4">
        <v>101</v>
      </c>
      <c r="B106" s="30" t="str">
        <f t="shared" si="37"/>
        <v>G</v>
      </c>
      <c r="C106" s="37">
        <f t="shared" si="38"/>
        <v>788</v>
      </c>
      <c r="D106" s="38">
        <f t="shared" si="39"/>
        <v>39286</v>
      </c>
      <c r="E106" s="39" t="str">
        <f t="shared" si="40"/>
        <v>ROHIT BAGRI</v>
      </c>
      <c r="F106" s="39" t="str">
        <f t="shared" si="41"/>
        <v>RATAN LAL BAGRI</v>
      </c>
      <c r="G106" s="51">
        <f t="shared" si="42"/>
        <v>830</v>
      </c>
      <c r="H106" s="40" t="str">
        <f t="shared" si="43"/>
        <v/>
      </c>
      <c r="I106" s="121"/>
      <c r="J106" s="122"/>
      <c r="K106" s="104" t="str">
        <f t="shared" si="35"/>
        <v/>
      </c>
      <c r="L106" s="80"/>
      <c r="M106" s="73"/>
      <c r="N106" s="73"/>
      <c r="O106" s="73"/>
      <c r="P106" s="73"/>
      <c r="Q106" s="73"/>
      <c r="R106" s="73"/>
      <c r="S106" s="73"/>
      <c r="T106" s="81"/>
      <c r="U106" s="88"/>
      <c r="V106" s="74"/>
      <c r="W106" s="74"/>
      <c r="X106" s="74"/>
      <c r="Y106" s="74"/>
      <c r="Z106" s="74"/>
      <c r="AA106" s="74"/>
      <c r="AB106" s="74"/>
      <c r="AC106" s="89"/>
      <c r="AD106" s="80"/>
      <c r="AE106" s="73"/>
      <c r="AF106" s="73"/>
      <c r="AG106" s="73"/>
      <c r="AH106" s="73"/>
      <c r="AI106" s="73"/>
      <c r="AJ106" s="73"/>
      <c r="AK106" s="73"/>
      <c r="AL106" s="81"/>
      <c r="AM106" s="80"/>
      <c r="AN106" s="73"/>
      <c r="AO106" s="73"/>
      <c r="AP106" s="73"/>
      <c r="AQ106" s="73"/>
      <c r="AR106" s="73"/>
      <c r="AS106" s="73"/>
      <c r="AT106" s="73"/>
      <c r="AU106" s="81"/>
      <c r="AV106" s="80"/>
      <c r="AW106" s="73"/>
      <c r="AX106" s="73"/>
      <c r="AY106" s="73"/>
      <c r="AZ106" s="73"/>
      <c r="BA106" s="73"/>
      <c r="BB106" s="73"/>
      <c r="BC106" s="73"/>
      <c r="BD106" s="81"/>
      <c r="BE106" s="80"/>
      <c r="BF106" s="73"/>
      <c r="BG106" s="73"/>
      <c r="BH106" s="73"/>
      <c r="BI106" s="73"/>
      <c r="BJ106" s="73"/>
      <c r="BK106" s="73"/>
      <c r="BL106" s="73"/>
      <c r="BM106" s="81"/>
      <c r="BN106" s="1"/>
      <c r="BO106" s="1"/>
      <c r="BP106" s="1"/>
      <c r="BQ106" s="1"/>
      <c r="BR106" s="1"/>
      <c r="CC106" s="108">
        <f t="shared" si="36"/>
        <v>830</v>
      </c>
      <c r="CD106" s="110" t="str">
        <f t="shared" si="29"/>
        <v/>
      </c>
      <c r="CE106" s="108" t="str">
        <f t="shared" si="30"/>
        <v/>
      </c>
      <c r="CF106" s="108" t="str">
        <f t="shared" si="31"/>
        <v/>
      </c>
      <c r="CG106" s="108" t="str">
        <f t="shared" si="32"/>
        <v/>
      </c>
      <c r="CH106" s="108" t="str">
        <f t="shared" si="33"/>
        <v/>
      </c>
      <c r="CI106" s="108" t="str">
        <f t="shared" si="34"/>
        <v/>
      </c>
    </row>
    <row r="107" spans="1:87">
      <c r="A107" s="4">
        <v>102</v>
      </c>
      <c r="B107" s="30" t="str">
        <f t="shared" si="37"/>
        <v>G</v>
      </c>
      <c r="C107" s="37">
        <f t="shared" si="38"/>
        <v>789</v>
      </c>
      <c r="D107" s="38">
        <f t="shared" si="39"/>
        <v>39376</v>
      </c>
      <c r="E107" s="39" t="str">
        <f t="shared" si="40"/>
        <v>SHUBHAM BHATI</v>
      </c>
      <c r="F107" s="39" t="str">
        <f t="shared" si="41"/>
        <v>KANA RAM BHATI</v>
      </c>
      <c r="G107" s="51">
        <f t="shared" si="42"/>
        <v>831</v>
      </c>
      <c r="H107" s="40" t="str">
        <f t="shared" si="43"/>
        <v/>
      </c>
      <c r="I107" s="121"/>
      <c r="J107" s="122"/>
      <c r="K107" s="104" t="str">
        <f t="shared" si="35"/>
        <v/>
      </c>
      <c r="L107" s="80"/>
      <c r="M107" s="73"/>
      <c r="N107" s="73"/>
      <c r="O107" s="73"/>
      <c r="P107" s="73"/>
      <c r="Q107" s="73"/>
      <c r="R107" s="73"/>
      <c r="S107" s="73"/>
      <c r="T107" s="81"/>
      <c r="U107" s="88"/>
      <c r="V107" s="74"/>
      <c r="W107" s="74"/>
      <c r="X107" s="74"/>
      <c r="Y107" s="74"/>
      <c r="Z107" s="74"/>
      <c r="AA107" s="74"/>
      <c r="AB107" s="74"/>
      <c r="AC107" s="89"/>
      <c r="AD107" s="80"/>
      <c r="AE107" s="73"/>
      <c r="AF107" s="73"/>
      <c r="AG107" s="73"/>
      <c r="AH107" s="73"/>
      <c r="AI107" s="73"/>
      <c r="AJ107" s="73"/>
      <c r="AK107" s="73"/>
      <c r="AL107" s="81"/>
      <c r="AM107" s="80"/>
      <c r="AN107" s="73"/>
      <c r="AO107" s="73"/>
      <c r="AP107" s="73"/>
      <c r="AQ107" s="73"/>
      <c r="AR107" s="73"/>
      <c r="AS107" s="73"/>
      <c r="AT107" s="73"/>
      <c r="AU107" s="81"/>
      <c r="AV107" s="80"/>
      <c r="AW107" s="73"/>
      <c r="AX107" s="73"/>
      <c r="AY107" s="73"/>
      <c r="AZ107" s="73"/>
      <c r="BA107" s="73"/>
      <c r="BB107" s="73"/>
      <c r="BC107" s="73"/>
      <c r="BD107" s="81"/>
      <c r="BE107" s="80"/>
      <c r="BF107" s="73"/>
      <c r="BG107" s="73"/>
      <c r="BH107" s="73"/>
      <c r="BI107" s="73"/>
      <c r="BJ107" s="73"/>
      <c r="BK107" s="73"/>
      <c r="BL107" s="73"/>
      <c r="BM107" s="81"/>
      <c r="BN107" s="1"/>
      <c r="BO107" s="1"/>
      <c r="BP107" s="1"/>
      <c r="BQ107" s="1"/>
      <c r="BR107" s="1"/>
      <c r="CC107" s="108">
        <f t="shared" si="36"/>
        <v>831</v>
      </c>
      <c r="CD107" s="110" t="str">
        <f t="shared" si="29"/>
        <v/>
      </c>
      <c r="CE107" s="108" t="str">
        <f t="shared" si="30"/>
        <v/>
      </c>
      <c r="CF107" s="108" t="str">
        <f t="shared" si="31"/>
        <v/>
      </c>
      <c r="CG107" s="108" t="str">
        <f t="shared" si="32"/>
        <v/>
      </c>
      <c r="CH107" s="108" t="str">
        <f t="shared" si="33"/>
        <v/>
      </c>
      <c r="CI107" s="108" t="str">
        <f t="shared" si="34"/>
        <v/>
      </c>
    </row>
    <row r="108" spans="1:87">
      <c r="A108" s="4">
        <v>103</v>
      </c>
      <c r="B108" s="30" t="str">
        <f t="shared" si="37"/>
        <v>G</v>
      </c>
      <c r="C108" s="37">
        <f t="shared" si="38"/>
        <v>380</v>
      </c>
      <c r="D108" s="38">
        <f t="shared" si="39"/>
        <v>39877</v>
      </c>
      <c r="E108" s="39" t="str">
        <f t="shared" si="40"/>
        <v>SUHANA BANO</v>
      </c>
      <c r="F108" s="39" t="str">
        <f t="shared" si="41"/>
        <v>RAFIQ SHAH</v>
      </c>
      <c r="G108" s="51">
        <f t="shared" si="42"/>
        <v>832</v>
      </c>
      <c r="H108" s="40" t="str">
        <f t="shared" si="43"/>
        <v/>
      </c>
      <c r="I108" s="121"/>
      <c r="J108" s="122"/>
      <c r="K108" s="104" t="str">
        <f t="shared" si="35"/>
        <v/>
      </c>
      <c r="L108" s="80"/>
      <c r="M108" s="73"/>
      <c r="N108" s="73"/>
      <c r="O108" s="73"/>
      <c r="P108" s="73"/>
      <c r="Q108" s="73"/>
      <c r="R108" s="73"/>
      <c r="S108" s="73"/>
      <c r="T108" s="81"/>
      <c r="U108" s="88"/>
      <c r="V108" s="74"/>
      <c r="W108" s="74"/>
      <c r="X108" s="74"/>
      <c r="Y108" s="74"/>
      <c r="Z108" s="74"/>
      <c r="AA108" s="74"/>
      <c r="AB108" s="74"/>
      <c r="AC108" s="89"/>
      <c r="AD108" s="80"/>
      <c r="AE108" s="73"/>
      <c r="AF108" s="73"/>
      <c r="AG108" s="73"/>
      <c r="AH108" s="73"/>
      <c r="AI108" s="73"/>
      <c r="AJ108" s="73"/>
      <c r="AK108" s="73"/>
      <c r="AL108" s="81"/>
      <c r="AM108" s="80"/>
      <c r="AN108" s="73"/>
      <c r="AO108" s="73"/>
      <c r="AP108" s="73"/>
      <c r="AQ108" s="73"/>
      <c r="AR108" s="73"/>
      <c r="AS108" s="73"/>
      <c r="AT108" s="73"/>
      <c r="AU108" s="81"/>
      <c r="AV108" s="80"/>
      <c r="AW108" s="73"/>
      <c r="AX108" s="73"/>
      <c r="AY108" s="73"/>
      <c r="AZ108" s="73"/>
      <c r="BA108" s="73"/>
      <c r="BB108" s="73"/>
      <c r="BC108" s="73"/>
      <c r="BD108" s="81"/>
      <c r="BE108" s="80"/>
      <c r="BF108" s="73"/>
      <c r="BG108" s="73"/>
      <c r="BH108" s="73"/>
      <c r="BI108" s="73"/>
      <c r="BJ108" s="73"/>
      <c r="BK108" s="73"/>
      <c r="BL108" s="73"/>
      <c r="BM108" s="81"/>
      <c r="BN108" s="1"/>
      <c r="BO108" s="1"/>
      <c r="BP108" s="1"/>
      <c r="BQ108" s="1"/>
      <c r="BR108" s="1"/>
      <c r="CC108" s="108">
        <f t="shared" si="36"/>
        <v>832</v>
      </c>
      <c r="CD108" s="110" t="str">
        <f t="shared" si="29"/>
        <v/>
      </c>
      <c r="CE108" s="108" t="str">
        <f t="shared" si="30"/>
        <v/>
      </c>
      <c r="CF108" s="108" t="str">
        <f t="shared" si="31"/>
        <v/>
      </c>
      <c r="CG108" s="108" t="str">
        <f t="shared" si="32"/>
        <v/>
      </c>
      <c r="CH108" s="108" t="str">
        <f t="shared" si="33"/>
        <v/>
      </c>
      <c r="CI108" s="108" t="str">
        <f t="shared" si="34"/>
        <v/>
      </c>
    </row>
    <row r="109" spans="1:87">
      <c r="A109" s="4">
        <v>104</v>
      </c>
      <c r="B109" s="30" t="str">
        <f t="shared" si="37"/>
        <v>G</v>
      </c>
      <c r="C109" s="37">
        <f t="shared" si="38"/>
        <v>639</v>
      </c>
      <c r="D109" s="38">
        <f t="shared" si="39"/>
        <v>39630</v>
      </c>
      <c r="E109" s="39" t="str">
        <f t="shared" si="40"/>
        <v>SUMAN KEER</v>
      </c>
      <c r="F109" s="39" t="str">
        <f t="shared" si="41"/>
        <v>BUDHA RAM KEER</v>
      </c>
      <c r="G109" s="51">
        <f t="shared" si="42"/>
        <v>833</v>
      </c>
      <c r="H109" s="40" t="str">
        <f t="shared" si="43"/>
        <v/>
      </c>
      <c r="I109" s="121"/>
      <c r="J109" s="122"/>
      <c r="K109" s="104" t="str">
        <f t="shared" si="35"/>
        <v/>
      </c>
      <c r="L109" s="80"/>
      <c r="M109" s="73"/>
      <c r="N109" s="73"/>
      <c r="O109" s="73"/>
      <c r="P109" s="73"/>
      <c r="Q109" s="73"/>
      <c r="R109" s="73"/>
      <c r="S109" s="73"/>
      <c r="T109" s="81"/>
      <c r="U109" s="88"/>
      <c r="V109" s="74"/>
      <c r="W109" s="74"/>
      <c r="X109" s="74"/>
      <c r="Y109" s="74"/>
      <c r="Z109" s="74"/>
      <c r="AA109" s="74"/>
      <c r="AB109" s="74"/>
      <c r="AC109" s="89"/>
      <c r="AD109" s="80"/>
      <c r="AE109" s="73"/>
      <c r="AF109" s="73"/>
      <c r="AG109" s="73"/>
      <c r="AH109" s="73"/>
      <c r="AI109" s="73"/>
      <c r="AJ109" s="73"/>
      <c r="AK109" s="73"/>
      <c r="AL109" s="81"/>
      <c r="AM109" s="80"/>
      <c r="AN109" s="73"/>
      <c r="AO109" s="73"/>
      <c r="AP109" s="73"/>
      <c r="AQ109" s="73"/>
      <c r="AR109" s="73"/>
      <c r="AS109" s="73"/>
      <c r="AT109" s="73"/>
      <c r="AU109" s="81"/>
      <c r="AV109" s="80"/>
      <c r="AW109" s="73"/>
      <c r="AX109" s="73"/>
      <c r="AY109" s="73"/>
      <c r="AZ109" s="73"/>
      <c r="BA109" s="73"/>
      <c r="BB109" s="73"/>
      <c r="BC109" s="73"/>
      <c r="BD109" s="81"/>
      <c r="BE109" s="80"/>
      <c r="BF109" s="73"/>
      <c r="BG109" s="73"/>
      <c r="BH109" s="73"/>
      <c r="BI109" s="73"/>
      <c r="BJ109" s="73"/>
      <c r="BK109" s="73"/>
      <c r="BL109" s="73"/>
      <c r="BM109" s="81"/>
      <c r="BN109" s="1"/>
      <c r="BO109" s="1"/>
      <c r="BP109" s="1"/>
      <c r="BQ109" s="1"/>
      <c r="BR109" s="1"/>
      <c r="CC109" s="108">
        <f t="shared" si="36"/>
        <v>833</v>
      </c>
      <c r="CD109" s="110" t="str">
        <f t="shared" si="29"/>
        <v/>
      </c>
      <c r="CE109" s="108" t="str">
        <f t="shared" si="30"/>
        <v/>
      </c>
      <c r="CF109" s="108" t="str">
        <f t="shared" si="31"/>
        <v/>
      </c>
      <c r="CG109" s="108" t="str">
        <f t="shared" si="32"/>
        <v/>
      </c>
      <c r="CH109" s="108" t="str">
        <f t="shared" si="33"/>
        <v/>
      </c>
      <c r="CI109" s="108" t="str">
        <f t="shared" si="34"/>
        <v/>
      </c>
    </row>
    <row r="110" spans="1:87">
      <c r="A110" s="4">
        <v>105</v>
      </c>
      <c r="B110" s="30" t="str">
        <f t="shared" si="37"/>
        <v>G</v>
      </c>
      <c r="C110" s="37">
        <f t="shared" si="38"/>
        <v>793</v>
      </c>
      <c r="D110" s="38">
        <f t="shared" si="39"/>
        <v>39613</v>
      </c>
      <c r="E110" s="39" t="str">
        <f t="shared" si="40"/>
        <v>SURMA BAGRI</v>
      </c>
      <c r="F110" s="39" t="str">
        <f t="shared" si="41"/>
        <v>BHAGWAN LAL BAGRI</v>
      </c>
      <c r="G110" s="51">
        <f t="shared" si="42"/>
        <v>834</v>
      </c>
      <c r="H110" s="40" t="str">
        <f t="shared" si="43"/>
        <v/>
      </c>
      <c r="I110" s="121"/>
      <c r="J110" s="122"/>
      <c r="K110" s="104" t="str">
        <f t="shared" si="35"/>
        <v/>
      </c>
      <c r="L110" s="80"/>
      <c r="M110" s="73"/>
      <c r="N110" s="73"/>
      <c r="O110" s="73"/>
      <c r="P110" s="73"/>
      <c r="Q110" s="73"/>
      <c r="R110" s="73"/>
      <c r="S110" s="73"/>
      <c r="T110" s="81"/>
      <c r="U110" s="88"/>
      <c r="V110" s="74"/>
      <c r="W110" s="74"/>
      <c r="X110" s="74"/>
      <c r="Y110" s="74"/>
      <c r="Z110" s="74"/>
      <c r="AA110" s="74"/>
      <c r="AB110" s="74"/>
      <c r="AC110" s="89"/>
      <c r="AD110" s="80"/>
      <c r="AE110" s="73"/>
      <c r="AF110" s="73"/>
      <c r="AG110" s="73"/>
      <c r="AH110" s="73"/>
      <c r="AI110" s="73"/>
      <c r="AJ110" s="73"/>
      <c r="AK110" s="73"/>
      <c r="AL110" s="81"/>
      <c r="AM110" s="80"/>
      <c r="AN110" s="73"/>
      <c r="AO110" s="73"/>
      <c r="AP110" s="73"/>
      <c r="AQ110" s="73"/>
      <c r="AR110" s="73"/>
      <c r="AS110" s="73"/>
      <c r="AT110" s="73"/>
      <c r="AU110" s="81"/>
      <c r="AV110" s="80"/>
      <c r="AW110" s="73"/>
      <c r="AX110" s="73"/>
      <c r="AY110" s="73"/>
      <c r="AZ110" s="73"/>
      <c r="BA110" s="73"/>
      <c r="BB110" s="73"/>
      <c r="BC110" s="73"/>
      <c r="BD110" s="81"/>
      <c r="BE110" s="80"/>
      <c r="BF110" s="73"/>
      <c r="BG110" s="73"/>
      <c r="BH110" s="73"/>
      <c r="BI110" s="73"/>
      <c r="BJ110" s="73"/>
      <c r="BK110" s="73"/>
      <c r="BL110" s="73"/>
      <c r="BM110" s="81"/>
      <c r="BN110" s="1"/>
      <c r="BO110" s="1"/>
      <c r="BP110" s="1"/>
      <c r="BQ110" s="1"/>
      <c r="BR110" s="1"/>
      <c r="CC110" s="108">
        <f t="shared" si="36"/>
        <v>834</v>
      </c>
      <c r="CD110" s="110" t="str">
        <f t="shared" si="29"/>
        <v/>
      </c>
      <c r="CE110" s="108" t="str">
        <f t="shared" si="30"/>
        <v/>
      </c>
      <c r="CF110" s="108" t="str">
        <f t="shared" si="31"/>
        <v/>
      </c>
      <c r="CG110" s="108" t="str">
        <f t="shared" si="32"/>
        <v/>
      </c>
      <c r="CH110" s="108" t="str">
        <f t="shared" si="33"/>
        <v/>
      </c>
      <c r="CI110" s="108" t="str">
        <f t="shared" si="34"/>
        <v/>
      </c>
    </row>
    <row r="111" spans="1:87">
      <c r="A111" s="4">
        <v>106</v>
      </c>
      <c r="B111" s="30" t="str">
        <f t="shared" si="37"/>
        <v>G</v>
      </c>
      <c r="C111" s="37">
        <f t="shared" si="38"/>
        <v>792</v>
      </c>
      <c r="D111" s="38">
        <f t="shared" si="39"/>
        <v>40048</v>
      </c>
      <c r="E111" s="39" t="str">
        <f t="shared" si="40"/>
        <v>YATIN CHHIPA</v>
      </c>
      <c r="F111" s="39" t="str">
        <f t="shared" si="41"/>
        <v>PRAVIN KUMAR CHHIPA</v>
      </c>
      <c r="G111" s="51">
        <f t="shared" si="42"/>
        <v>835</v>
      </c>
      <c r="H111" s="40" t="str">
        <f t="shared" si="43"/>
        <v/>
      </c>
      <c r="I111" s="121"/>
      <c r="J111" s="122"/>
      <c r="K111" s="104" t="str">
        <f t="shared" si="35"/>
        <v/>
      </c>
      <c r="L111" s="80"/>
      <c r="M111" s="73"/>
      <c r="N111" s="73"/>
      <c r="O111" s="73"/>
      <c r="P111" s="73"/>
      <c r="Q111" s="73"/>
      <c r="R111" s="73"/>
      <c r="S111" s="73"/>
      <c r="T111" s="81"/>
      <c r="U111" s="88"/>
      <c r="V111" s="74"/>
      <c r="W111" s="74"/>
      <c r="X111" s="74"/>
      <c r="Y111" s="74"/>
      <c r="Z111" s="74"/>
      <c r="AA111" s="74"/>
      <c r="AB111" s="74"/>
      <c r="AC111" s="89"/>
      <c r="AD111" s="80"/>
      <c r="AE111" s="73"/>
      <c r="AF111" s="73"/>
      <c r="AG111" s="73"/>
      <c r="AH111" s="73"/>
      <c r="AI111" s="73"/>
      <c r="AJ111" s="73"/>
      <c r="AK111" s="73"/>
      <c r="AL111" s="81"/>
      <c r="AM111" s="80"/>
      <c r="AN111" s="73"/>
      <c r="AO111" s="73"/>
      <c r="AP111" s="73"/>
      <c r="AQ111" s="73"/>
      <c r="AR111" s="73"/>
      <c r="AS111" s="73"/>
      <c r="AT111" s="73"/>
      <c r="AU111" s="81"/>
      <c r="AV111" s="80"/>
      <c r="AW111" s="73"/>
      <c r="AX111" s="73"/>
      <c r="AY111" s="73"/>
      <c r="AZ111" s="73"/>
      <c r="BA111" s="73"/>
      <c r="BB111" s="73"/>
      <c r="BC111" s="73"/>
      <c r="BD111" s="81"/>
      <c r="BE111" s="80"/>
      <c r="BF111" s="73"/>
      <c r="BG111" s="73"/>
      <c r="BH111" s="73"/>
      <c r="BI111" s="73"/>
      <c r="BJ111" s="73"/>
      <c r="BK111" s="73"/>
      <c r="BL111" s="73"/>
      <c r="BM111" s="81"/>
      <c r="BN111" s="1"/>
      <c r="BO111" s="1"/>
      <c r="BP111" s="1"/>
      <c r="BQ111" s="1"/>
      <c r="BR111" s="1"/>
      <c r="CC111" s="108">
        <f t="shared" si="36"/>
        <v>835</v>
      </c>
      <c r="CD111" s="110" t="str">
        <f t="shared" si="29"/>
        <v/>
      </c>
      <c r="CE111" s="108" t="str">
        <f t="shared" si="30"/>
        <v/>
      </c>
      <c r="CF111" s="108" t="str">
        <f t="shared" si="31"/>
        <v/>
      </c>
      <c r="CG111" s="108" t="str">
        <f t="shared" si="32"/>
        <v/>
      </c>
      <c r="CH111" s="108" t="str">
        <f t="shared" si="33"/>
        <v/>
      </c>
      <c r="CI111" s="108" t="str">
        <f t="shared" si="34"/>
        <v/>
      </c>
    </row>
    <row r="112" spans="1:87">
      <c r="A112" s="4">
        <v>107</v>
      </c>
      <c r="B112" s="30" t="str">
        <f t="shared" si="37"/>
        <v>G</v>
      </c>
      <c r="C112" s="37">
        <f t="shared" si="38"/>
        <v>296</v>
      </c>
      <c r="D112" s="38">
        <f t="shared" si="39"/>
        <v>39519</v>
      </c>
      <c r="E112" s="39" t="str">
        <f t="shared" si="40"/>
        <v>BASANTI DEVI</v>
      </c>
      <c r="F112" s="39" t="str">
        <f t="shared" si="41"/>
        <v>RAMESH MEGHWAL</v>
      </c>
      <c r="G112" s="51">
        <f t="shared" si="42"/>
        <v>901</v>
      </c>
      <c r="H112" s="40" t="str">
        <f t="shared" si="43"/>
        <v/>
      </c>
      <c r="I112" s="121"/>
      <c r="J112" s="122"/>
      <c r="K112" s="104" t="str">
        <f t="shared" si="35"/>
        <v/>
      </c>
      <c r="L112" s="80"/>
      <c r="M112" s="73"/>
      <c r="N112" s="73"/>
      <c r="O112" s="73"/>
      <c r="P112" s="73"/>
      <c r="Q112" s="73"/>
      <c r="R112" s="73"/>
      <c r="S112" s="73"/>
      <c r="T112" s="81"/>
      <c r="U112" s="88"/>
      <c r="V112" s="74"/>
      <c r="W112" s="74"/>
      <c r="X112" s="74"/>
      <c r="Y112" s="74"/>
      <c r="Z112" s="74"/>
      <c r="AA112" s="74"/>
      <c r="AB112" s="74"/>
      <c r="AC112" s="89"/>
      <c r="AD112" s="80"/>
      <c r="AE112" s="73"/>
      <c r="AF112" s="73"/>
      <c r="AG112" s="73"/>
      <c r="AH112" s="73"/>
      <c r="AI112" s="73"/>
      <c r="AJ112" s="73"/>
      <c r="AK112" s="73"/>
      <c r="AL112" s="81"/>
      <c r="AM112" s="80"/>
      <c r="AN112" s="73"/>
      <c r="AO112" s="73"/>
      <c r="AP112" s="73"/>
      <c r="AQ112" s="73"/>
      <c r="AR112" s="73"/>
      <c r="AS112" s="73"/>
      <c r="AT112" s="73"/>
      <c r="AU112" s="81"/>
      <c r="AV112" s="80"/>
      <c r="AW112" s="73"/>
      <c r="AX112" s="73"/>
      <c r="AY112" s="73"/>
      <c r="AZ112" s="73"/>
      <c r="BA112" s="73"/>
      <c r="BB112" s="73"/>
      <c r="BC112" s="73"/>
      <c r="BD112" s="81"/>
      <c r="BE112" s="80"/>
      <c r="BF112" s="73"/>
      <c r="BG112" s="73"/>
      <c r="BH112" s="73"/>
      <c r="BI112" s="73"/>
      <c r="BJ112" s="73"/>
      <c r="BK112" s="73"/>
      <c r="BL112" s="73"/>
      <c r="BM112" s="81"/>
      <c r="BN112" s="1"/>
      <c r="BO112" s="1"/>
      <c r="BP112" s="1"/>
      <c r="BQ112" s="1"/>
      <c r="BR112" s="1"/>
      <c r="CC112" s="108">
        <f t="shared" si="36"/>
        <v>901</v>
      </c>
      <c r="CD112" s="110" t="str">
        <f t="shared" si="29"/>
        <v/>
      </c>
      <c r="CE112" s="108" t="str">
        <f t="shared" si="30"/>
        <v/>
      </c>
      <c r="CF112" s="108" t="str">
        <f t="shared" si="31"/>
        <v/>
      </c>
      <c r="CG112" s="108" t="str">
        <f t="shared" si="32"/>
        <v/>
      </c>
      <c r="CH112" s="108" t="str">
        <f t="shared" si="33"/>
        <v/>
      </c>
      <c r="CI112" s="108" t="str">
        <f t="shared" si="34"/>
        <v/>
      </c>
    </row>
    <row r="113" spans="1:87">
      <c r="A113" s="4">
        <v>108</v>
      </c>
      <c r="B113" s="30" t="str">
        <f t="shared" si="37"/>
        <v>G</v>
      </c>
      <c r="C113" s="37">
        <f t="shared" si="38"/>
        <v>972</v>
      </c>
      <c r="D113" s="38">
        <f t="shared" si="39"/>
        <v>38874</v>
      </c>
      <c r="E113" s="39" t="str">
        <f t="shared" si="40"/>
        <v>BIPASA PARIHAR</v>
      </c>
      <c r="F113" s="39" t="str">
        <f t="shared" si="41"/>
        <v>HIRA LAL PARIHAR</v>
      </c>
      <c r="G113" s="51">
        <f t="shared" si="42"/>
        <v>902</v>
      </c>
      <c r="H113" s="40" t="str">
        <f t="shared" si="43"/>
        <v/>
      </c>
      <c r="I113" s="121"/>
      <c r="J113" s="122"/>
      <c r="K113" s="104" t="str">
        <f t="shared" si="35"/>
        <v/>
      </c>
      <c r="L113" s="80"/>
      <c r="M113" s="73"/>
      <c r="N113" s="73"/>
      <c r="O113" s="73"/>
      <c r="P113" s="73"/>
      <c r="Q113" s="73"/>
      <c r="R113" s="73"/>
      <c r="S113" s="73"/>
      <c r="T113" s="81"/>
      <c r="U113" s="88"/>
      <c r="V113" s="74"/>
      <c r="W113" s="74"/>
      <c r="X113" s="74"/>
      <c r="Y113" s="74"/>
      <c r="Z113" s="74"/>
      <c r="AA113" s="74"/>
      <c r="AB113" s="74"/>
      <c r="AC113" s="89"/>
      <c r="AD113" s="80"/>
      <c r="AE113" s="73"/>
      <c r="AF113" s="73"/>
      <c r="AG113" s="73"/>
      <c r="AH113" s="73"/>
      <c r="AI113" s="73"/>
      <c r="AJ113" s="73"/>
      <c r="AK113" s="73"/>
      <c r="AL113" s="81"/>
      <c r="AM113" s="80"/>
      <c r="AN113" s="73"/>
      <c r="AO113" s="73"/>
      <c r="AP113" s="73"/>
      <c r="AQ113" s="73"/>
      <c r="AR113" s="73"/>
      <c r="AS113" s="73"/>
      <c r="AT113" s="73"/>
      <c r="AU113" s="81"/>
      <c r="AV113" s="80"/>
      <c r="AW113" s="73"/>
      <c r="AX113" s="73"/>
      <c r="AY113" s="73"/>
      <c r="AZ113" s="73"/>
      <c r="BA113" s="73"/>
      <c r="BB113" s="73"/>
      <c r="BC113" s="73"/>
      <c r="BD113" s="81"/>
      <c r="BE113" s="80"/>
      <c r="BF113" s="73"/>
      <c r="BG113" s="73"/>
      <c r="BH113" s="73"/>
      <c r="BI113" s="73"/>
      <c r="BJ113" s="73"/>
      <c r="BK113" s="73"/>
      <c r="BL113" s="73"/>
      <c r="BM113" s="81"/>
      <c r="BN113" s="1"/>
      <c r="BO113" s="1"/>
      <c r="BP113" s="1"/>
      <c r="BQ113" s="1"/>
      <c r="BR113" s="1"/>
      <c r="CC113" s="108">
        <f t="shared" si="36"/>
        <v>902</v>
      </c>
      <c r="CD113" s="110" t="str">
        <f t="shared" si="29"/>
        <v/>
      </c>
      <c r="CE113" s="108" t="str">
        <f t="shared" si="30"/>
        <v/>
      </c>
      <c r="CF113" s="108" t="str">
        <f t="shared" si="31"/>
        <v/>
      </c>
      <c r="CG113" s="108" t="str">
        <f t="shared" si="32"/>
        <v/>
      </c>
      <c r="CH113" s="108" t="str">
        <f t="shared" si="33"/>
        <v/>
      </c>
      <c r="CI113" s="108" t="str">
        <f t="shared" si="34"/>
        <v/>
      </c>
    </row>
    <row r="114" spans="1:87">
      <c r="A114" s="4">
        <v>109</v>
      </c>
      <c r="B114" s="30" t="str">
        <f t="shared" si="37"/>
        <v>G</v>
      </c>
      <c r="C114" s="37">
        <f t="shared" si="38"/>
        <v>776</v>
      </c>
      <c r="D114" s="38">
        <f t="shared" si="39"/>
        <v>39714</v>
      </c>
      <c r="E114" s="39" t="str">
        <f t="shared" si="40"/>
        <v>CHHAVI JANGID</v>
      </c>
      <c r="F114" s="39" t="str">
        <f t="shared" si="41"/>
        <v>RAKESH KUMAR</v>
      </c>
      <c r="G114" s="51">
        <f t="shared" si="42"/>
        <v>903</v>
      </c>
      <c r="H114" s="40" t="str">
        <f t="shared" si="43"/>
        <v/>
      </c>
      <c r="I114" s="121"/>
      <c r="J114" s="122"/>
      <c r="K114" s="104" t="str">
        <f t="shared" si="35"/>
        <v/>
      </c>
      <c r="L114" s="80"/>
      <c r="M114" s="73"/>
      <c r="N114" s="73"/>
      <c r="O114" s="73"/>
      <c r="P114" s="73"/>
      <c r="Q114" s="73"/>
      <c r="R114" s="73"/>
      <c r="S114" s="73"/>
      <c r="T114" s="81"/>
      <c r="U114" s="88"/>
      <c r="V114" s="74"/>
      <c r="W114" s="74"/>
      <c r="X114" s="74"/>
      <c r="Y114" s="74"/>
      <c r="Z114" s="74"/>
      <c r="AA114" s="74"/>
      <c r="AB114" s="74"/>
      <c r="AC114" s="89"/>
      <c r="AD114" s="80"/>
      <c r="AE114" s="73"/>
      <c r="AF114" s="73"/>
      <c r="AG114" s="73"/>
      <c r="AH114" s="73"/>
      <c r="AI114" s="73"/>
      <c r="AJ114" s="73"/>
      <c r="AK114" s="73"/>
      <c r="AL114" s="81"/>
      <c r="AM114" s="80"/>
      <c r="AN114" s="73"/>
      <c r="AO114" s="73"/>
      <c r="AP114" s="73"/>
      <c r="AQ114" s="73"/>
      <c r="AR114" s="73"/>
      <c r="AS114" s="73"/>
      <c r="AT114" s="73"/>
      <c r="AU114" s="81"/>
      <c r="AV114" s="80"/>
      <c r="AW114" s="73"/>
      <c r="AX114" s="73"/>
      <c r="AY114" s="73"/>
      <c r="AZ114" s="73"/>
      <c r="BA114" s="73"/>
      <c r="BB114" s="73"/>
      <c r="BC114" s="73"/>
      <c r="BD114" s="81"/>
      <c r="BE114" s="80"/>
      <c r="BF114" s="73"/>
      <c r="BG114" s="73"/>
      <c r="BH114" s="73"/>
      <c r="BI114" s="73"/>
      <c r="BJ114" s="73"/>
      <c r="BK114" s="73"/>
      <c r="BL114" s="73"/>
      <c r="BM114" s="81"/>
      <c r="BN114" s="1"/>
      <c r="BO114" s="1"/>
      <c r="BP114" s="1"/>
      <c r="BQ114" s="1"/>
      <c r="BR114" s="1"/>
      <c r="CC114" s="108">
        <f t="shared" si="36"/>
        <v>903</v>
      </c>
      <c r="CD114" s="110" t="str">
        <f t="shared" si="29"/>
        <v/>
      </c>
      <c r="CE114" s="108" t="str">
        <f t="shared" si="30"/>
        <v/>
      </c>
      <c r="CF114" s="108" t="str">
        <f t="shared" si="31"/>
        <v/>
      </c>
      <c r="CG114" s="108" t="str">
        <f t="shared" si="32"/>
        <v/>
      </c>
      <c r="CH114" s="108" t="str">
        <f t="shared" si="33"/>
        <v/>
      </c>
      <c r="CI114" s="108" t="str">
        <f t="shared" si="34"/>
        <v/>
      </c>
    </row>
    <row r="115" spans="1:87">
      <c r="A115" s="4">
        <v>110</v>
      </c>
      <c r="B115" s="30" t="str">
        <f t="shared" si="37"/>
        <v>G</v>
      </c>
      <c r="C115" s="37">
        <f t="shared" si="38"/>
        <v>240</v>
      </c>
      <c r="D115" s="38">
        <f t="shared" si="39"/>
        <v>38587</v>
      </c>
      <c r="E115" s="39" t="str">
        <f t="shared" si="40"/>
        <v>DEEPIKA</v>
      </c>
      <c r="F115" s="39" t="str">
        <f t="shared" si="41"/>
        <v>SHANKAR LAL</v>
      </c>
      <c r="G115" s="51">
        <f t="shared" si="42"/>
        <v>904</v>
      </c>
      <c r="H115" s="40" t="str">
        <f t="shared" si="43"/>
        <v/>
      </c>
      <c r="I115" s="121"/>
      <c r="J115" s="122"/>
      <c r="K115" s="104" t="str">
        <f t="shared" si="35"/>
        <v/>
      </c>
      <c r="L115" s="80"/>
      <c r="M115" s="73"/>
      <c r="N115" s="73"/>
      <c r="O115" s="73"/>
      <c r="P115" s="73"/>
      <c r="Q115" s="73"/>
      <c r="R115" s="73"/>
      <c r="S115" s="73"/>
      <c r="T115" s="81"/>
      <c r="U115" s="88"/>
      <c r="V115" s="74"/>
      <c r="W115" s="74"/>
      <c r="X115" s="74"/>
      <c r="Y115" s="74"/>
      <c r="Z115" s="74"/>
      <c r="AA115" s="74"/>
      <c r="AB115" s="74"/>
      <c r="AC115" s="89"/>
      <c r="AD115" s="80"/>
      <c r="AE115" s="73"/>
      <c r="AF115" s="73"/>
      <c r="AG115" s="73"/>
      <c r="AH115" s="73"/>
      <c r="AI115" s="73"/>
      <c r="AJ115" s="73"/>
      <c r="AK115" s="73"/>
      <c r="AL115" s="81"/>
      <c r="AM115" s="80"/>
      <c r="AN115" s="73"/>
      <c r="AO115" s="73"/>
      <c r="AP115" s="73"/>
      <c r="AQ115" s="73"/>
      <c r="AR115" s="73"/>
      <c r="AS115" s="73"/>
      <c r="AT115" s="73"/>
      <c r="AU115" s="81"/>
      <c r="AV115" s="80"/>
      <c r="AW115" s="73"/>
      <c r="AX115" s="73"/>
      <c r="AY115" s="73"/>
      <c r="AZ115" s="73"/>
      <c r="BA115" s="73"/>
      <c r="BB115" s="73"/>
      <c r="BC115" s="73"/>
      <c r="BD115" s="81"/>
      <c r="BE115" s="80"/>
      <c r="BF115" s="73"/>
      <c r="BG115" s="73"/>
      <c r="BH115" s="73"/>
      <c r="BI115" s="73"/>
      <c r="BJ115" s="73"/>
      <c r="BK115" s="73"/>
      <c r="BL115" s="73"/>
      <c r="BM115" s="81"/>
      <c r="BN115" s="1"/>
      <c r="BO115" s="1"/>
      <c r="BP115" s="1"/>
      <c r="BQ115" s="1"/>
      <c r="BR115" s="1"/>
      <c r="CC115" s="108">
        <f t="shared" si="36"/>
        <v>904</v>
      </c>
      <c r="CD115" s="110" t="str">
        <f t="shared" si="29"/>
        <v/>
      </c>
      <c r="CE115" s="108" t="str">
        <f t="shared" si="30"/>
        <v/>
      </c>
      <c r="CF115" s="108" t="str">
        <f t="shared" si="31"/>
        <v/>
      </c>
      <c r="CG115" s="108" t="str">
        <f t="shared" si="32"/>
        <v/>
      </c>
      <c r="CH115" s="108" t="str">
        <f t="shared" si="33"/>
        <v/>
      </c>
      <c r="CI115" s="108" t="str">
        <f t="shared" si="34"/>
        <v/>
      </c>
    </row>
    <row r="116" spans="1:87">
      <c r="A116" s="4">
        <v>111</v>
      </c>
      <c r="B116" s="30" t="str">
        <f t="shared" si="37"/>
        <v>G</v>
      </c>
      <c r="C116" s="37">
        <f t="shared" si="38"/>
        <v>777</v>
      </c>
      <c r="D116" s="38">
        <f t="shared" si="39"/>
        <v>38723</v>
      </c>
      <c r="E116" s="39" t="str">
        <f t="shared" si="40"/>
        <v>DEEPIKA BAGRI</v>
      </c>
      <c r="F116" s="39" t="str">
        <f t="shared" si="41"/>
        <v>SATAYANARAYAN</v>
      </c>
      <c r="G116" s="51">
        <f t="shared" si="42"/>
        <v>905</v>
      </c>
      <c r="H116" s="40" t="str">
        <f t="shared" si="43"/>
        <v/>
      </c>
      <c r="I116" s="121"/>
      <c r="J116" s="122"/>
      <c r="K116" s="104" t="str">
        <f t="shared" si="35"/>
        <v/>
      </c>
      <c r="L116" s="80"/>
      <c r="M116" s="73"/>
      <c r="N116" s="73"/>
      <c r="O116" s="73"/>
      <c r="P116" s="73"/>
      <c r="Q116" s="73"/>
      <c r="R116" s="73"/>
      <c r="S116" s="73"/>
      <c r="T116" s="81"/>
      <c r="U116" s="88"/>
      <c r="V116" s="74"/>
      <c r="W116" s="74"/>
      <c r="X116" s="74"/>
      <c r="Y116" s="74"/>
      <c r="Z116" s="74"/>
      <c r="AA116" s="74"/>
      <c r="AB116" s="74"/>
      <c r="AC116" s="89"/>
      <c r="AD116" s="80"/>
      <c r="AE116" s="73"/>
      <c r="AF116" s="73"/>
      <c r="AG116" s="73"/>
      <c r="AH116" s="73"/>
      <c r="AI116" s="73"/>
      <c r="AJ116" s="73"/>
      <c r="AK116" s="73"/>
      <c r="AL116" s="81"/>
      <c r="AM116" s="80"/>
      <c r="AN116" s="73"/>
      <c r="AO116" s="73"/>
      <c r="AP116" s="73"/>
      <c r="AQ116" s="73"/>
      <c r="AR116" s="73"/>
      <c r="AS116" s="73"/>
      <c r="AT116" s="73"/>
      <c r="AU116" s="81"/>
      <c r="AV116" s="80"/>
      <c r="AW116" s="73"/>
      <c r="AX116" s="73"/>
      <c r="AY116" s="73"/>
      <c r="AZ116" s="73"/>
      <c r="BA116" s="73"/>
      <c r="BB116" s="73"/>
      <c r="BC116" s="73"/>
      <c r="BD116" s="81"/>
      <c r="BE116" s="80"/>
      <c r="BF116" s="73"/>
      <c r="BG116" s="73"/>
      <c r="BH116" s="73"/>
      <c r="BI116" s="73"/>
      <c r="BJ116" s="73"/>
      <c r="BK116" s="73"/>
      <c r="BL116" s="73"/>
      <c r="BM116" s="81"/>
      <c r="BN116" s="1"/>
      <c r="BO116" s="1"/>
      <c r="BP116" s="1"/>
      <c r="BQ116" s="1"/>
      <c r="BR116" s="1"/>
      <c r="CC116" s="108">
        <f t="shared" si="36"/>
        <v>905</v>
      </c>
      <c r="CD116" s="110" t="str">
        <f t="shared" si="29"/>
        <v/>
      </c>
      <c r="CE116" s="108" t="str">
        <f t="shared" si="30"/>
        <v/>
      </c>
      <c r="CF116" s="108" t="str">
        <f t="shared" si="31"/>
        <v/>
      </c>
      <c r="CG116" s="108" t="str">
        <f t="shared" si="32"/>
        <v/>
      </c>
      <c r="CH116" s="108" t="str">
        <f t="shared" si="33"/>
        <v/>
      </c>
      <c r="CI116" s="108" t="str">
        <f t="shared" si="34"/>
        <v/>
      </c>
    </row>
    <row r="117" spans="1:87">
      <c r="A117" s="4">
        <v>112</v>
      </c>
      <c r="B117" s="30" t="str">
        <f t="shared" si="37"/>
        <v>G</v>
      </c>
      <c r="C117" s="37">
        <f t="shared" si="38"/>
        <v>589</v>
      </c>
      <c r="D117" s="38">
        <f t="shared" si="39"/>
        <v>39148</v>
      </c>
      <c r="E117" s="39" t="str">
        <f t="shared" si="40"/>
        <v>DIMPAL</v>
      </c>
      <c r="F117" s="39" t="str">
        <f t="shared" si="41"/>
        <v>DHARMARAM</v>
      </c>
      <c r="G117" s="51">
        <f t="shared" si="42"/>
        <v>906</v>
      </c>
      <c r="H117" s="40" t="str">
        <f t="shared" si="43"/>
        <v/>
      </c>
      <c r="I117" s="121"/>
      <c r="J117" s="122"/>
      <c r="K117" s="104" t="str">
        <f t="shared" si="35"/>
        <v/>
      </c>
      <c r="L117" s="80"/>
      <c r="M117" s="73"/>
      <c r="N117" s="73"/>
      <c r="O117" s="73"/>
      <c r="P117" s="73"/>
      <c r="Q117" s="73"/>
      <c r="R117" s="73"/>
      <c r="S117" s="73"/>
      <c r="T117" s="81"/>
      <c r="U117" s="88"/>
      <c r="V117" s="74"/>
      <c r="W117" s="74"/>
      <c r="X117" s="74"/>
      <c r="Y117" s="74"/>
      <c r="Z117" s="74"/>
      <c r="AA117" s="74"/>
      <c r="AB117" s="74"/>
      <c r="AC117" s="89"/>
      <c r="AD117" s="80"/>
      <c r="AE117" s="73"/>
      <c r="AF117" s="73"/>
      <c r="AG117" s="73"/>
      <c r="AH117" s="73"/>
      <c r="AI117" s="73"/>
      <c r="AJ117" s="73"/>
      <c r="AK117" s="73"/>
      <c r="AL117" s="81"/>
      <c r="AM117" s="80"/>
      <c r="AN117" s="73"/>
      <c r="AO117" s="73"/>
      <c r="AP117" s="73"/>
      <c r="AQ117" s="73"/>
      <c r="AR117" s="73"/>
      <c r="AS117" s="73"/>
      <c r="AT117" s="73"/>
      <c r="AU117" s="81"/>
      <c r="AV117" s="80"/>
      <c r="AW117" s="73"/>
      <c r="AX117" s="73"/>
      <c r="AY117" s="73"/>
      <c r="AZ117" s="73"/>
      <c r="BA117" s="73"/>
      <c r="BB117" s="73"/>
      <c r="BC117" s="73"/>
      <c r="BD117" s="81"/>
      <c r="BE117" s="80"/>
      <c r="BF117" s="73"/>
      <c r="BG117" s="73"/>
      <c r="BH117" s="73"/>
      <c r="BI117" s="73"/>
      <c r="BJ117" s="73"/>
      <c r="BK117" s="73"/>
      <c r="BL117" s="73"/>
      <c r="BM117" s="81"/>
      <c r="BN117" s="1"/>
      <c r="BO117" s="1"/>
      <c r="BP117" s="1"/>
      <c r="BQ117" s="1"/>
      <c r="BR117" s="1"/>
      <c r="CC117" s="108">
        <f t="shared" si="36"/>
        <v>906</v>
      </c>
      <c r="CD117" s="110" t="str">
        <f t="shared" si="29"/>
        <v/>
      </c>
      <c r="CE117" s="108" t="str">
        <f t="shared" si="30"/>
        <v/>
      </c>
      <c r="CF117" s="108" t="str">
        <f t="shared" si="31"/>
        <v/>
      </c>
      <c r="CG117" s="108" t="str">
        <f t="shared" si="32"/>
        <v/>
      </c>
      <c r="CH117" s="108" t="str">
        <f t="shared" si="33"/>
        <v/>
      </c>
      <c r="CI117" s="108" t="str">
        <f t="shared" si="34"/>
        <v/>
      </c>
    </row>
    <row r="118" spans="1:87">
      <c r="A118" s="4">
        <v>113</v>
      </c>
      <c r="B118" s="30" t="str">
        <f t="shared" si="37"/>
        <v>G</v>
      </c>
      <c r="C118" s="37">
        <f t="shared" si="38"/>
        <v>778</v>
      </c>
      <c r="D118" s="38">
        <f t="shared" si="39"/>
        <v>39595</v>
      </c>
      <c r="E118" s="39" t="str">
        <f t="shared" si="40"/>
        <v>GAYATRI SOLANKI</v>
      </c>
      <c r="F118" s="39" t="str">
        <f t="shared" si="41"/>
        <v>LAXMINARAYAN</v>
      </c>
      <c r="G118" s="51">
        <f t="shared" si="42"/>
        <v>907</v>
      </c>
      <c r="H118" s="40" t="str">
        <f t="shared" si="43"/>
        <v/>
      </c>
      <c r="I118" s="121"/>
      <c r="J118" s="122"/>
      <c r="K118" s="104" t="str">
        <f t="shared" si="35"/>
        <v/>
      </c>
      <c r="L118" s="80"/>
      <c r="M118" s="73"/>
      <c r="N118" s="73"/>
      <c r="O118" s="73"/>
      <c r="P118" s="73"/>
      <c r="Q118" s="73"/>
      <c r="R118" s="73"/>
      <c r="S118" s="73"/>
      <c r="T118" s="81"/>
      <c r="U118" s="88"/>
      <c r="V118" s="74"/>
      <c r="W118" s="74"/>
      <c r="X118" s="74"/>
      <c r="Y118" s="74"/>
      <c r="Z118" s="74"/>
      <c r="AA118" s="74"/>
      <c r="AB118" s="74"/>
      <c r="AC118" s="89"/>
      <c r="AD118" s="80"/>
      <c r="AE118" s="73"/>
      <c r="AF118" s="73"/>
      <c r="AG118" s="73"/>
      <c r="AH118" s="73"/>
      <c r="AI118" s="73"/>
      <c r="AJ118" s="73"/>
      <c r="AK118" s="73"/>
      <c r="AL118" s="81"/>
      <c r="AM118" s="80"/>
      <c r="AN118" s="73"/>
      <c r="AO118" s="73"/>
      <c r="AP118" s="73"/>
      <c r="AQ118" s="73"/>
      <c r="AR118" s="73"/>
      <c r="AS118" s="73"/>
      <c r="AT118" s="73"/>
      <c r="AU118" s="81"/>
      <c r="AV118" s="80"/>
      <c r="AW118" s="73"/>
      <c r="AX118" s="73"/>
      <c r="AY118" s="73"/>
      <c r="AZ118" s="73"/>
      <c r="BA118" s="73"/>
      <c r="BB118" s="73"/>
      <c r="BC118" s="73"/>
      <c r="BD118" s="81"/>
      <c r="BE118" s="80"/>
      <c r="BF118" s="73"/>
      <c r="BG118" s="73"/>
      <c r="BH118" s="73"/>
      <c r="BI118" s="73"/>
      <c r="BJ118" s="73"/>
      <c r="BK118" s="73"/>
      <c r="BL118" s="73"/>
      <c r="BM118" s="81"/>
      <c r="BN118" s="1"/>
      <c r="BO118" s="1"/>
      <c r="BP118" s="1"/>
      <c r="BQ118" s="1"/>
      <c r="BR118" s="1"/>
      <c r="CC118" s="108">
        <f t="shared" si="36"/>
        <v>907</v>
      </c>
      <c r="CD118" s="110" t="str">
        <f t="shared" si="29"/>
        <v/>
      </c>
      <c r="CE118" s="108" t="str">
        <f t="shared" si="30"/>
        <v/>
      </c>
      <c r="CF118" s="108" t="str">
        <f t="shared" si="31"/>
        <v/>
      </c>
      <c r="CG118" s="108" t="str">
        <f t="shared" si="32"/>
        <v/>
      </c>
      <c r="CH118" s="108" t="str">
        <f t="shared" si="33"/>
        <v/>
      </c>
      <c r="CI118" s="108" t="str">
        <f t="shared" si="34"/>
        <v/>
      </c>
    </row>
    <row r="119" spans="1:87" ht="24">
      <c r="A119" s="4">
        <v>114</v>
      </c>
      <c r="B119" s="30" t="str">
        <f t="shared" si="37"/>
        <v>G</v>
      </c>
      <c r="C119" s="37">
        <f t="shared" si="38"/>
        <v>975</v>
      </c>
      <c r="D119" s="38">
        <f t="shared" si="39"/>
        <v>39689</v>
      </c>
      <c r="E119" s="39" t="str">
        <f t="shared" si="40"/>
        <v>HARSHVARDHAN SINGH RAJAWAT</v>
      </c>
      <c r="F119" s="39" t="str">
        <f t="shared" si="41"/>
        <v>VIKRAM SINGH</v>
      </c>
      <c r="G119" s="51">
        <f t="shared" si="42"/>
        <v>908</v>
      </c>
      <c r="H119" s="40" t="str">
        <f t="shared" si="43"/>
        <v/>
      </c>
      <c r="I119" s="121"/>
      <c r="J119" s="122"/>
      <c r="K119" s="104" t="str">
        <f t="shared" si="35"/>
        <v/>
      </c>
      <c r="L119" s="80"/>
      <c r="M119" s="73"/>
      <c r="N119" s="73"/>
      <c r="O119" s="73"/>
      <c r="P119" s="73"/>
      <c r="Q119" s="73"/>
      <c r="R119" s="73"/>
      <c r="S119" s="73"/>
      <c r="T119" s="81"/>
      <c r="U119" s="88"/>
      <c r="V119" s="74"/>
      <c r="W119" s="74"/>
      <c r="X119" s="74"/>
      <c r="Y119" s="74"/>
      <c r="Z119" s="74"/>
      <c r="AA119" s="74"/>
      <c r="AB119" s="74"/>
      <c r="AC119" s="89"/>
      <c r="AD119" s="80"/>
      <c r="AE119" s="73"/>
      <c r="AF119" s="73"/>
      <c r="AG119" s="73"/>
      <c r="AH119" s="73"/>
      <c r="AI119" s="73"/>
      <c r="AJ119" s="73"/>
      <c r="AK119" s="73"/>
      <c r="AL119" s="81"/>
      <c r="AM119" s="80"/>
      <c r="AN119" s="73"/>
      <c r="AO119" s="73"/>
      <c r="AP119" s="73"/>
      <c r="AQ119" s="73"/>
      <c r="AR119" s="73"/>
      <c r="AS119" s="73"/>
      <c r="AT119" s="73"/>
      <c r="AU119" s="81"/>
      <c r="AV119" s="80"/>
      <c r="AW119" s="73"/>
      <c r="AX119" s="73"/>
      <c r="AY119" s="73"/>
      <c r="AZ119" s="73"/>
      <c r="BA119" s="73"/>
      <c r="BB119" s="73"/>
      <c r="BC119" s="73"/>
      <c r="BD119" s="81"/>
      <c r="BE119" s="80"/>
      <c r="BF119" s="73"/>
      <c r="BG119" s="73"/>
      <c r="BH119" s="73"/>
      <c r="BI119" s="73"/>
      <c r="BJ119" s="73"/>
      <c r="BK119" s="73"/>
      <c r="BL119" s="73"/>
      <c r="BM119" s="81"/>
      <c r="BN119" s="1"/>
      <c r="BO119" s="1"/>
      <c r="BP119" s="1"/>
      <c r="BQ119" s="1"/>
      <c r="BR119" s="1"/>
      <c r="CC119" s="108">
        <f t="shared" si="36"/>
        <v>908</v>
      </c>
      <c r="CD119" s="110" t="str">
        <f t="shared" si="29"/>
        <v/>
      </c>
      <c r="CE119" s="108" t="str">
        <f t="shared" si="30"/>
        <v/>
      </c>
      <c r="CF119" s="108" t="str">
        <f t="shared" si="31"/>
        <v/>
      </c>
      <c r="CG119" s="108" t="str">
        <f t="shared" si="32"/>
        <v/>
      </c>
      <c r="CH119" s="108" t="str">
        <f t="shared" si="33"/>
        <v/>
      </c>
      <c r="CI119" s="108" t="str">
        <f t="shared" si="34"/>
        <v/>
      </c>
    </row>
    <row r="120" spans="1:87">
      <c r="A120" s="4">
        <v>115</v>
      </c>
      <c r="B120" s="30" t="str">
        <f t="shared" si="37"/>
        <v>G</v>
      </c>
      <c r="C120" s="37">
        <f t="shared" si="38"/>
        <v>235</v>
      </c>
      <c r="D120" s="38">
        <f t="shared" si="39"/>
        <v>39052</v>
      </c>
      <c r="E120" s="39" t="str">
        <f t="shared" si="40"/>
        <v>HEENA BANO</v>
      </c>
      <c r="F120" s="39" t="str">
        <f t="shared" si="41"/>
        <v>LALU KHAN</v>
      </c>
      <c r="G120" s="51">
        <f t="shared" si="42"/>
        <v>909</v>
      </c>
      <c r="H120" s="40" t="str">
        <f t="shared" si="43"/>
        <v/>
      </c>
      <c r="I120" s="121"/>
      <c r="J120" s="122"/>
      <c r="K120" s="104" t="str">
        <f t="shared" si="35"/>
        <v/>
      </c>
      <c r="L120" s="80"/>
      <c r="M120" s="73"/>
      <c r="N120" s="73"/>
      <c r="O120" s="73"/>
      <c r="P120" s="73"/>
      <c r="Q120" s="73"/>
      <c r="R120" s="73"/>
      <c r="S120" s="73"/>
      <c r="T120" s="81"/>
      <c r="U120" s="88"/>
      <c r="V120" s="74"/>
      <c r="W120" s="74"/>
      <c r="X120" s="74"/>
      <c r="Y120" s="74"/>
      <c r="Z120" s="74"/>
      <c r="AA120" s="74"/>
      <c r="AB120" s="74"/>
      <c r="AC120" s="89"/>
      <c r="AD120" s="80"/>
      <c r="AE120" s="73"/>
      <c r="AF120" s="73"/>
      <c r="AG120" s="73"/>
      <c r="AH120" s="73"/>
      <c r="AI120" s="73"/>
      <c r="AJ120" s="73"/>
      <c r="AK120" s="73"/>
      <c r="AL120" s="81"/>
      <c r="AM120" s="80"/>
      <c r="AN120" s="73"/>
      <c r="AO120" s="73"/>
      <c r="AP120" s="73"/>
      <c r="AQ120" s="73"/>
      <c r="AR120" s="73"/>
      <c r="AS120" s="73"/>
      <c r="AT120" s="73"/>
      <c r="AU120" s="81"/>
      <c r="AV120" s="80"/>
      <c r="AW120" s="73"/>
      <c r="AX120" s="73"/>
      <c r="AY120" s="73"/>
      <c r="AZ120" s="73"/>
      <c r="BA120" s="73"/>
      <c r="BB120" s="73"/>
      <c r="BC120" s="73"/>
      <c r="BD120" s="81"/>
      <c r="BE120" s="80"/>
      <c r="BF120" s="73"/>
      <c r="BG120" s="73"/>
      <c r="BH120" s="73"/>
      <c r="BI120" s="73"/>
      <c r="BJ120" s="73"/>
      <c r="BK120" s="73"/>
      <c r="BL120" s="73"/>
      <c r="BM120" s="81"/>
      <c r="BN120" s="1"/>
      <c r="BO120" s="1"/>
      <c r="BP120" s="1"/>
      <c r="BQ120" s="1"/>
      <c r="BR120" s="1"/>
      <c r="CC120" s="108">
        <f t="shared" si="36"/>
        <v>909</v>
      </c>
      <c r="CD120" s="110" t="str">
        <f t="shared" si="29"/>
        <v/>
      </c>
      <c r="CE120" s="108" t="str">
        <f t="shared" si="30"/>
        <v/>
      </c>
      <c r="CF120" s="108" t="str">
        <f t="shared" si="31"/>
        <v/>
      </c>
      <c r="CG120" s="108" t="str">
        <f t="shared" si="32"/>
        <v/>
      </c>
      <c r="CH120" s="108" t="str">
        <f t="shared" si="33"/>
        <v/>
      </c>
      <c r="CI120" s="108" t="str">
        <f t="shared" si="34"/>
        <v/>
      </c>
    </row>
    <row r="121" spans="1:87">
      <c r="A121" s="4">
        <v>116</v>
      </c>
      <c r="B121" s="30" t="str">
        <f t="shared" si="37"/>
        <v>G</v>
      </c>
      <c r="C121" s="37">
        <f t="shared" si="38"/>
        <v>966</v>
      </c>
      <c r="D121" s="38">
        <f t="shared" si="39"/>
        <v>39301</v>
      </c>
      <c r="E121" s="39" t="str">
        <f t="shared" si="40"/>
        <v>IRFAN KATHAT</v>
      </c>
      <c r="F121" s="39" t="str">
        <f t="shared" si="41"/>
        <v>VINOD KATHAT</v>
      </c>
      <c r="G121" s="51">
        <f t="shared" si="42"/>
        <v>910</v>
      </c>
      <c r="H121" s="40" t="str">
        <f t="shared" si="43"/>
        <v/>
      </c>
      <c r="I121" s="121"/>
      <c r="J121" s="122"/>
      <c r="K121" s="104" t="str">
        <f t="shared" si="35"/>
        <v/>
      </c>
      <c r="L121" s="80"/>
      <c r="M121" s="73"/>
      <c r="N121" s="73"/>
      <c r="O121" s="73"/>
      <c r="P121" s="73"/>
      <c r="Q121" s="73"/>
      <c r="R121" s="73"/>
      <c r="S121" s="73"/>
      <c r="T121" s="81"/>
      <c r="U121" s="88"/>
      <c r="V121" s="74"/>
      <c r="W121" s="74"/>
      <c r="X121" s="74"/>
      <c r="Y121" s="74"/>
      <c r="Z121" s="74"/>
      <c r="AA121" s="74"/>
      <c r="AB121" s="74"/>
      <c r="AC121" s="89"/>
      <c r="AD121" s="80"/>
      <c r="AE121" s="73"/>
      <c r="AF121" s="73"/>
      <c r="AG121" s="73"/>
      <c r="AH121" s="73"/>
      <c r="AI121" s="73"/>
      <c r="AJ121" s="73"/>
      <c r="AK121" s="73"/>
      <c r="AL121" s="81"/>
      <c r="AM121" s="80"/>
      <c r="AN121" s="73"/>
      <c r="AO121" s="73"/>
      <c r="AP121" s="73"/>
      <c r="AQ121" s="73"/>
      <c r="AR121" s="73"/>
      <c r="AS121" s="73"/>
      <c r="AT121" s="73"/>
      <c r="AU121" s="81"/>
      <c r="AV121" s="80"/>
      <c r="AW121" s="73"/>
      <c r="AX121" s="73"/>
      <c r="AY121" s="73"/>
      <c r="AZ121" s="73"/>
      <c r="BA121" s="73"/>
      <c r="BB121" s="73"/>
      <c r="BC121" s="73"/>
      <c r="BD121" s="81"/>
      <c r="BE121" s="80"/>
      <c r="BF121" s="73"/>
      <c r="BG121" s="73"/>
      <c r="BH121" s="73"/>
      <c r="BI121" s="73"/>
      <c r="BJ121" s="73"/>
      <c r="BK121" s="73"/>
      <c r="BL121" s="73"/>
      <c r="BM121" s="81"/>
      <c r="BN121" s="1"/>
      <c r="BO121" s="1"/>
      <c r="BP121" s="1"/>
      <c r="BQ121" s="1"/>
      <c r="BR121" s="1"/>
      <c r="CC121" s="108">
        <f t="shared" si="36"/>
        <v>910</v>
      </c>
      <c r="CD121" s="110" t="str">
        <f t="shared" si="29"/>
        <v/>
      </c>
      <c r="CE121" s="108" t="str">
        <f t="shared" si="30"/>
        <v/>
      </c>
      <c r="CF121" s="108" t="str">
        <f t="shared" si="31"/>
        <v/>
      </c>
      <c r="CG121" s="108" t="str">
        <f t="shared" si="32"/>
        <v/>
      </c>
      <c r="CH121" s="108" t="str">
        <f t="shared" si="33"/>
        <v/>
      </c>
      <c r="CI121" s="108" t="str">
        <f t="shared" si="34"/>
        <v/>
      </c>
    </row>
    <row r="122" spans="1:87">
      <c r="A122" s="4">
        <v>117</v>
      </c>
      <c r="B122" s="30" t="str">
        <f t="shared" si="37"/>
        <v>H</v>
      </c>
      <c r="C122" s="37">
        <f t="shared" si="38"/>
        <v>545</v>
      </c>
      <c r="D122" s="38">
        <f t="shared" si="39"/>
        <v>39465</v>
      </c>
      <c r="E122" s="39" t="str">
        <f t="shared" si="40"/>
        <v>ISHIKA</v>
      </c>
      <c r="F122" s="39" t="str">
        <f t="shared" si="41"/>
        <v>NAND KISHOR</v>
      </c>
      <c r="G122" s="51">
        <f t="shared" si="42"/>
        <v>911</v>
      </c>
      <c r="H122" s="40" t="str">
        <f t="shared" si="43"/>
        <v/>
      </c>
      <c r="I122" s="121"/>
      <c r="J122" s="122"/>
      <c r="K122" s="104" t="str">
        <f t="shared" si="35"/>
        <v/>
      </c>
      <c r="L122" s="80"/>
      <c r="M122" s="73"/>
      <c r="N122" s="73"/>
      <c r="O122" s="73"/>
      <c r="P122" s="73"/>
      <c r="Q122" s="73"/>
      <c r="R122" s="73"/>
      <c r="S122" s="73"/>
      <c r="T122" s="81"/>
      <c r="U122" s="88"/>
      <c r="V122" s="74"/>
      <c r="W122" s="74"/>
      <c r="X122" s="74"/>
      <c r="Y122" s="74"/>
      <c r="Z122" s="74"/>
      <c r="AA122" s="74"/>
      <c r="AB122" s="74"/>
      <c r="AC122" s="89"/>
      <c r="AD122" s="80"/>
      <c r="AE122" s="73"/>
      <c r="AF122" s="73"/>
      <c r="AG122" s="73"/>
      <c r="AH122" s="73"/>
      <c r="AI122" s="73"/>
      <c r="AJ122" s="73"/>
      <c r="AK122" s="73"/>
      <c r="AL122" s="81"/>
      <c r="AM122" s="80"/>
      <c r="AN122" s="73"/>
      <c r="AO122" s="73"/>
      <c r="AP122" s="73"/>
      <c r="AQ122" s="73"/>
      <c r="AR122" s="73"/>
      <c r="AS122" s="73"/>
      <c r="AT122" s="73"/>
      <c r="AU122" s="81"/>
      <c r="AV122" s="80"/>
      <c r="AW122" s="73"/>
      <c r="AX122" s="73"/>
      <c r="AY122" s="73"/>
      <c r="AZ122" s="73"/>
      <c r="BA122" s="73"/>
      <c r="BB122" s="73"/>
      <c r="BC122" s="73"/>
      <c r="BD122" s="81"/>
      <c r="BE122" s="80"/>
      <c r="BF122" s="73"/>
      <c r="BG122" s="73"/>
      <c r="BH122" s="73"/>
      <c r="BI122" s="73"/>
      <c r="BJ122" s="73"/>
      <c r="BK122" s="73"/>
      <c r="BL122" s="73"/>
      <c r="BM122" s="81"/>
      <c r="BN122" s="1"/>
      <c r="BO122" s="1"/>
      <c r="BP122" s="1"/>
      <c r="BQ122" s="1"/>
      <c r="BR122" s="1"/>
      <c r="CC122" s="108">
        <f t="shared" si="36"/>
        <v>911</v>
      </c>
      <c r="CD122" s="110" t="str">
        <f t="shared" si="29"/>
        <v/>
      </c>
      <c r="CE122" s="108" t="str">
        <f t="shared" si="30"/>
        <v/>
      </c>
      <c r="CF122" s="108" t="str">
        <f t="shared" si="31"/>
        <v/>
      </c>
      <c r="CG122" s="108" t="str">
        <f t="shared" si="32"/>
        <v/>
      </c>
      <c r="CH122" s="108" t="str">
        <f t="shared" si="33"/>
        <v/>
      </c>
      <c r="CI122" s="108" t="str">
        <f t="shared" si="34"/>
        <v/>
      </c>
    </row>
    <row r="123" spans="1:87">
      <c r="A123" s="4">
        <v>118</v>
      </c>
      <c r="B123" s="30" t="str">
        <f t="shared" si="37"/>
        <v>H</v>
      </c>
      <c r="C123" s="37">
        <f t="shared" si="38"/>
        <v>781</v>
      </c>
      <c r="D123" s="38">
        <f t="shared" si="39"/>
        <v>38992</v>
      </c>
      <c r="E123" s="39" t="str">
        <f t="shared" si="40"/>
        <v>JAI KRISHANA</v>
      </c>
      <c r="F123" s="39" t="str">
        <f t="shared" si="41"/>
        <v>JETHA RAM</v>
      </c>
      <c r="G123" s="51">
        <f t="shared" si="42"/>
        <v>912</v>
      </c>
      <c r="H123" s="40" t="str">
        <f t="shared" si="43"/>
        <v/>
      </c>
      <c r="I123" s="121"/>
      <c r="J123" s="122"/>
      <c r="K123" s="104" t="str">
        <f t="shared" si="35"/>
        <v/>
      </c>
      <c r="L123" s="80"/>
      <c r="M123" s="73"/>
      <c r="N123" s="73"/>
      <c r="O123" s="73"/>
      <c r="P123" s="73"/>
      <c r="Q123" s="73"/>
      <c r="R123" s="73"/>
      <c r="S123" s="73"/>
      <c r="T123" s="81"/>
      <c r="U123" s="88"/>
      <c r="V123" s="74"/>
      <c r="W123" s="74"/>
      <c r="X123" s="74"/>
      <c r="Y123" s="74"/>
      <c r="Z123" s="74"/>
      <c r="AA123" s="74"/>
      <c r="AB123" s="74"/>
      <c r="AC123" s="89"/>
      <c r="AD123" s="80"/>
      <c r="AE123" s="73"/>
      <c r="AF123" s="73"/>
      <c r="AG123" s="73"/>
      <c r="AH123" s="73"/>
      <c r="AI123" s="73"/>
      <c r="AJ123" s="73"/>
      <c r="AK123" s="73"/>
      <c r="AL123" s="81"/>
      <c r="AM123" s="80"/>
      <c r="AN123" s="73"/>
      <c r="AO123" s="73"/>
      <c r="AP123" s="73"/>
      <c r="AQ123" s="73"/>
      <c r="AR123" s="73"/>
      <c r="AS123" s="73"/>
      <c r="AT123" s="73"/>
      <c r="AU123" s="81"/>
      <c r="AV123" s="80"/>
      <c r="AW123" s="73"/>
      <c r="AX123" s="73"/>
      <c r="AY123" s="73"/>
      <c r="AZ123" s="73"/>
      <c r="BA123" s="73"/>
      <c r="BB123" s="73"/>
      <c r="BC123" s="73"/>
      <c r="BD123" s="81"/>
      <c r="BE123" s="80"/>
      <c r="BF123" s="73"/>
      <c r="BG123" s="73"/>
      <c r="BH123" s="73"/>
      <c r="BI123" s="73"/>
      <c r="BJ123" s="73"/>
      <c r="BK123" s="73"/>
      <c r="BL123" s="73"/>
      <c r="BM123" s="81"/>
      <c r="BN123" s="1"/>
      <c r="BO123" s="1"/>
      <c r="BP123" s="1"/>
      <c r="BQ123" s="1"/>
      <c r="BR123" s="1"/>
      <c r="CC123" s="108">
        <f t="shared" si="36"/>
        <v>912</v>
      </c>
      <c r="CD123" s="110" t="str">
        <f t="shared" si="29"/>
        <v/>
      </c>
      <c r="CE123" s="108" t="str">
        <f t="shared" si="30"/>
        <v/>
      </c>
      <c r="CF123" s="108" t="str">
        <f t="shared" si="31"/>
        <v/>
      </c>
      <c r="CG123" s="108" t="str">
        <f t="shared" si="32"/>
        <v/>
      </c>
      <c r="CH123" s="108" t="str">
        <f t="shared" si="33"/>
        <v/>
      </c>
      <c r="CI123" s="108" t="str">
        <f t="shared" si="34"/>
        <v/>
      </c>
    </row>
    <row r="124" spans="1:87">
      <c r="A124" s="4">
        <v>119</v>
      </c>
      <c r="B124" s="30" t="str">
        <f t="shared" si="37"/>
        <v>H</v>
      </c>
      <c r="C124" s="37">
        <f t="shared" si="38"/>
        <v>872</v>
      </c>
      <c r="D124" s="38">
        <f t="shared" si="39"/>
        <v>39215</v>
      </c>
      <c r="E124" s="39" t="str">
        <f t="shared" si="40"/>
        <v>KAMLESH BHATI</v>
      </c>
      <c r="F124" s="39" t="str">
        <f t="shared" si="41"/>
        <v>OM PRAKASH</v>
      </c>
      <c r="G124" s="51">
        <f t="shared" si="42"/>
        <v>913</v>
      </c>
      <c r="H124" s="40" t="str">
        <f t="shared" si="43"/>
        <v/>
      </c>
      <c r="I124" s="121"/>
      <c r="J124" s="122"/>
      <c r="K124" s="104" t="str">
        <f t="shared" si="35"/>
        <v/>
      </c>
      <c r="L124" s="80"/>
      <c r="M124" s="73"/>
      <c r="N124" s="73"/>
      <c r="O124" s="73"/>
      <c r="P124" s="73"/>
      <c r="Q124" s="73"/>
      <c r="R124" s="73"/>
      <c r="S124" s="73"/>
      <c r="T124" s="81"/>
      <c r="U124" s="88"/>
      <c r="V124" s="74"/>
      <c r="W124" s="74"/>
      <c r="X124" s="74"/>
      <c r="Y124" s="74"/>
      <c r="Z124" s="74"/>
      <c r="AA124" s="74"/>
      <c r="AB124" s="74"/>
      <c r="AC124" s="89"/>
      <c r="AD124" s="80"/>
      <c r="AE124" s="73"/>
      <c r="AF124" s="73"/>
      <c r="AG124" s="73"/>
      <c r="AH124" s="73"/>
      <c r="AI124" s="73"/>
      <c r="AJ124" s="73"/>
      <c r="AK124" s="73"/>
      <c r="AL124" s="81"/>
      <c r="AM124" s="80"/>
      <c r="AN124" s="73"/>
      <c r="AO124" s="73"/>
      <c r="AP124" s="73"/>
      <c r="AQ124" s="73"/>
      <c r="AR124" s="73"/>
      <c r="AS124" s="73"/>
      <c r="AT124" s="73"/>
      <c r="AU124" s="81"/>
      <c r="AV124" s="80"/>
      <c r="AW124" s="73"/>
      <c r="AX124" s="73"/>
      <c r="AY124" s="73"/>
      <c r="AZ124" s="73"/>
      <c r="BA124" s="73"/>
      <c r="BB124" s="73"/>
      <c r="BC124" s="73"/>
      <c r="BD124" s="81"/>
      <c r="BE124" s="80"/>
      <c r="BF124" s="73"/>
      <c r="BG124" s="73"/>
      <c r="BH124" s="73"/>
      <c r="BI124" s="73"/>
      <c r="BJ124" s="73"/>
      <c r="BK124" s="73"/>
      <c r="BL124" s="73"/>
      <c r="BM124" s="81"/>
      <c r="BN124" s="1"/>
      <c r="BO124" s="1"/>
      <c r="BP124" s="1"/>
      <c r="BQ124" s="1"/>
      <c r="BR124" s="1"/>
      <c r="CC124" s="108">
        <f t="shared" si="36"/>
        <v>913</v>
      </c>
      <c r="CD124" s="110" t="str">
        <f t="shared" si="29"/>
        <v/>
      </c>
      <c r="CE124" s="108" t="str">
        <f t="shared" si="30"/>
        <v/>
      </c>
      <c r="CF124" s="108" t="str">
        <f t="shared" si="31"/>
        <v/>
      </c>
      <c r="CG124" s="108" t="str">
        <f t="shared" si="32"/>
        <v/>
      </c>
      <c r="CH124" s="108" t="str">
        <f t="shared" si="33"/>
        <v/>
      </c>
      <c r="CI124" s="108" t="str">
        <f t="shared" si="34"/>
        <v/>
      </c>
    </row>
    <row r="125" spans="1:87">
      <c r="A125" s="4">
        <v>120</v>
      </c>
      <c r="B125" s="30" t="str">
        <f t="shared" si="37"/>
        <v>H</v>
      </c>
      <c r="C125" s="37">
        <f t="shared" si="38"/>
        <v>779</v>
      </c>
      <c r="D125" s="38">
        <f t="shared" si="39"/>
        <v>39483</v>
      </c>
      <c r="E125" s="39" t="str">
        <f t="shared" si="40"/>
        <v>KHUSHI CHOUHAN</v>
      </c>
      <c r="F125" s="39" t="str">
        <f t="shared" si="41"/>
        <v>ASHOK CHOUHAN</v>
      </c>
      <c r="G125" s="51">
        <f t="shared" si="42"/>
        <v>914</v>
      </c>
      <c r="H125" s="40" t="str">
        <f t="shared" si="43"/>
        <v/>
      </c>
      <c r="I125" s="121"/>
      <c r="J125" s="122"/>
      <c r="K125" s="104" t="str">
        <f t="shared" si="35"/>
        <v/>
      </c>
      <c r="L125" s="80"/>
      <c r="M125" s="73"/>
      <c r="N125" s="73"/>
      <c r="O125" s="73"/>
      <c r="P125" s="73"/>
      <c r="Q125" s="73"/>
      <c r="R125" s="73"/>
      <c r="S125" s="73"/>
      <c r="T125" s="81"/>
      <c r="U125" s="88"/>
      <c r="V125" s="74"/>
      <c r="W125" s="74"/>
      <c r="X125" s="74"/>
      <c r="Y125" s="74"/>
      <c r="Z125" s="74"/>
      <c r="AA125" s="74"/>
      <c r="AB125" s="74"/>
      <c r="AC125" s="89"/>
      <c r="AD125" s="80"/>
      <c r="AE125" s="73"/>
      <c r="AF125" s="73"/>
      <c r="AG125" s="73"/>
      <c r="AH125" s="73"/>
      <c r="AI125" s="73"/>
      <c r="AJ125" s="73"/>
      <c r="AK125" s="73"/>
      <c r="AL125" s="81"/>
      <c r="AM125" s="80"/>
      <c r="AN125" s="73"/>
      <c r="AO125" s="73"/>
      <c r="AP125" s="73"/>
      <c r="AQ125" s="73"/>
      <c r="AR125" s="73"/>
      <c r="AS125" s="73"/>
      <c r="AT125" s="73"/>
      <c r="AU125" s="81"/>
      <c r="AV125" s="80"/>
      <c r="AW125" s="73"/>
      <c r="AX125" s="73"/>
      <c r="AY125" s="73"/>
      <c r="AZ125" s="73"/>
      <c r="BA125" s="73"/>
      <c r="BB125" s="73"/>
      <c r="BC125" s="73"/>
      <c r="BD125" s="81"/>
      <c r="BE125" s="80"/>
      <c r="BF125" s="73"/>
      <c r="BG125" s="73"/>
      <c r="BH125" s="73"/>
      <c r="BI125" s="73"/>
      <c r="BJ125" s="73"/>
      <c r="BK125" s="73"/>
      <c r="BL125" s="73"/>
      <c r="BM125" s="81"/>
      <c r="BN125" s="1"/>
      <c r="BO125" s="1"/>
      <c r="BP125" s="1"/>
      <c r="BQ125" s="1"/>
      <c r="BR125" s="1"/>
      <c r="CC125" s="108">
        <f t="shared" si="36"/>
        <v>914</v>
      </c>
      <c r="CD125" s="110" t="str">
        <f t="shared" si="29"/>
        <v/>
      </c>
      <c r="CE125" s="108" t="str">
        <f t="shared" si="30"/>
        <v/>
      </c>
      <c r="CF125" s="108" t="str">
        <f t="shared" si="31"/>
        <v/>
      </c>
      <c r="CG125" s="108" t="str">
        <f t="shared" si="32"/>
        <v/>
      </c>
      <c r="CH125" s="108" t="str">
        <f t="shared" si="33"/>
        <v/>
      </c>
      <c r="CI125" s="108" t="str">
        <f t="shared" si="34"/>
        <v/>
      </c>
    </row>
    <row r="126" spans="1:87" ht="24">
      <c r="A126" s="4">
        <v>121</v>
      </c>
      <c r="B126" s="30" t="str">
        <f t="shared" si="37"/>
        <v>H</v>
      </c>
      <c r="C126" s="37">
        <f t="shared" si="38"/>
        <v>780</v>
      </c>
      <c r="D126" s="38">
        <f t="shared" si="39"/>
        <v>39194</v>
      </c>
      <c r="E126" s="39" t="str">
        <f t="shared" si="40"/>
        <v>KUSHWANT SINGH RATHORE</v>
      </c>
      <c r="F126" s="39" t="str">
        <f t="shared" si="41"/>
        <v>TEJ SINGH RATHORE</v>
      </c>
      <c r="G126" s="51">
        <f t="shared" si="42"/>
        <v>915</v>
      </c>
      <c r="H126" s="40" t="str">
        <f t="shared" si="43"/>
        <v/>
      </c>
      <c r="I126" s="121"/>
      <c r="J126" s="122"/>
      <c r="K126" s="104" t="str">
        <f t="shared" si="35"/>
        <v/>
      </c>
      <c r="L126" s="80"/>
      <c r="M126" s="73"/>
      <c r="N126" s="73"/>
      <c r="O126" s="73"/>
      <c r="P126" s="73"/>
      <c r="Q126" s="73"/>
      <c r="R126" s="73"/>
      <c r="S126" s="73"/>
      <c r="T126" s="81"/>
      <c r="U126" s="88"/>
      <c r="V126" s="74"/>
      <c r="W126" s="74"/>
      <c r="X126" s="74"/>
      <c r="Y126" s="74"/>
      <c r="Z126" s="74"/>
      <c r="AA126" s="74"/>
      <c r="AB126" s="74"/>
      <c r="AC126" s="89"/>
      <c r="AD126" s="80"/>
      <c r="AE126" s="73"/>
      <c r="AF126" s="73"/>
      <c r="AG126" s="73"/>
      <c r="AH126" s="73"/>
      <c r="AI126" s="73"/>
      <c r="AJ126" s="73"/>
      <c r="AK126" s="73"/>
      <c r="AL126" s="81"/>
      <c r="AM126" s="80"/>
      <c r="AN126" s="73"/>
      <c r="AO126" s="73"/>
      <c r="AP126" s="73"/>
      <c r="AQ126" s="73"/>
      <c r="AR126" s="73"/>
      <c r="AS126" s="73"/>
      <c r="AT126" s="73"/>
      <c r="AU126" s="81"/>
      <c r="AV126" s="80"/>
      <c r="AW126" s="73"/>
      <c r="AX126" s="73"/>
      <c r="AY126" s="73"/>
      <c r="AZ126" s="73"/>
      <c r="BA126" s="73"/>
      <c r="BB126" s="73"/>
      <c r="BC126" s="73"/>
      <c r="BD126" s="81"/>
      <c r="BE126" s="80"/>
      <c r="BF126" s="73"/>
      <c r="BG126" s="73"/>
      <c r="BH126" s="73"/>
      <c r="BI126" s="73"/>
      <c r="BJ126" s="73"/>
      <c r="BK126" s="73"/>
      <c r="BL126" s="73"/>
      <c r="BM126" s="81"/>
      <c r="BN126" s="1"/>
      <c r="BO126" s="1"/>
      <c r="BP126" s="1"/>
      <c r="BQ126" s="1"/>
      <c r="BR126" s="1"/>
      <c r="CC126" s="108">
        <f t="shared" si="36"/>
        <v>915</v>
      </c>
      <c r="CD126" s="110" t="str">
        <f t="shared" si="29"/>
        <v/>
      </c>
      <c r="CE126" s="108" t="str">
        <f t="shared" si="30"/>
        <v/>
      </c>
      <c r="CF126" s="108" t="str">
        <f t="shared" si="31"/>
        <v/>
      </c>
      <c r="CG126" s="108" t="str">
        <f t="shared" si="32"/>
        <v/>
      </c>
      <c r="CH126" s="108" t="str">
        <f t="shared" si="33"/>
        <v/>
      </c>
      <c r="CI126" s="108" t="str">
        <f t="shared" si="34"/>
        <v/>
      </c>
    </row>
    <row r="127" spans="1:87">
      <c r="A127" s="4">
        <v>122</v>
      </c>
      <c r="B127" s="30" t="str">
        <f t="shared" si="37"/>
        <v>H</v>
      </c>
      <c r="C127" s="37">
        <f t="shared" si="38"/>
        <v>974</v>
      </c>
      <c r="D127" s="38">
        <f t="shared" si="39"/>
        <v>39634</v>
      </c>
      <c r="E127" s="39" t="str">
        <f t="shared" si="40"/>
        <v>MANISH PAL GURJAR</v>
      </c>
      <c r="F127" s="39" t="str">
        <f t="shared" si="41"/>
        <v>SUKHA RAM</v>
      </c>
      <c r="G127" s="51">
        <f t="shared" si="42"/>
        <v>916</v>
      </c>
      <c r="H127" s="40" t="str">
        <f t="shared" si="43"/>
        <v/>
      </c>
      <c r="I127" s="121"/>
      <c r="J127" s="122"/>
      <c r="K127" s="104" t="str">
        <f t="shared" si="35"/>
        <v/>
      </c>
      <c r="L127" s="80"/>
      <c r="M127" s="73"/>
      <c r="N127" s="73"/>
      <c r="O127" s="73"/>
      <c r="P127" s="73"/>
      <c r="Q127" s="73"/>
      <c r="R127" s="73"/>
      <c r="S127" s="73"/>
      <c r="T127" s="81"/>
      <c r="U127" s="88"/>
      <c r="V127" s="74"/>
      <c r="W127" s="74"/>
      <c r="X127" s="74"/>
      <c r="Y127" s="74"/>
      <c r="Z127" s="74"/>
      <c r="AA127" s="74"/>
      <c r="AB127" s="74"/>
      <c r="AC127" s="89"/>
      <c r="AD127" s="80"/>
      <c r="AE127" s="73"/>
      <c r="AF127" s="73"/>
      <c r="AG127" s="73"/>
      <c r="AH127" s="73"/>
      <c r="AI127" s="73"/>
      <c r="AJ127" s="73"/>
      <c r="AK127" s="73"/>
      <c r="AL127" s="81"/>
      <c r="AM127" s="80"/>
      <c r="AN127" s="73"/>
      <c r="AO127" s="73"/>
      <c r="AP127" s="73"/>
      <c r="AQ127" s="73"/>
      <c r="AR127" s="73"/>
      <c r="AS127" s="73"/>
      <c r="AT127" s="73"/>
      <c r="AU127" s="81"/>
      <c r="AV127" s="80"/>
      <c r="AW127" s="73"/>
      <c r="AX127" s="73"/>
      <c r="AY127" s="73"/>
      <c r="AZ127" s="73"/>
      <c r="BA127" s="73"/>
      <c r="BB127" s="73"/>
      <c r="BC127" s="73"/>
      <c r="BD127" s="81"/>
      <c r="BE127" s="80"/>
      <c r="BF127" s="73"/>
      <c r="BG127" s="73"/>
      <c r="BH127" s="73"/>
      <c r="BI127" s="73"/>
      <c r="BJ127" s="73"/>
      <c r="BK127" s="73"/>
      <c r="BL127" s="73"/>
      <c r="BM127" s="81"/>
      <c r="BN127" s="1"/>
      <c r="BO127" s="1"/>
      <c r="BP127" s="1"/>
      <c r="BQ127" s="1"/>
      <c r="BR127" s="1"/>
      <c r="CC127" s="108">
        <f t="shared" si="36"/>
        <v>916</v>
      </c>
      <c r="CD127" s="110" t="str">
        <f t="shared" si="29"/>
        <v/>
      </c>
      <c r="CE127" s="108" t="str">
        <f t="shared" si="30"/>
        <v/>
      </c>
      <c r="CF127" s="108" t="str">
        <f t="shared" si="31"/>
        <v/>
      </c>
      <c r="CG127" s="108" t="str">
        <f t="shared" si="32"/>
        <v/>
      </c>
      <c r="CH127" s="108" t="str">
        <f t="shared" si="33"/>
        <v/>
      </c>
      <c r="CI127" s="108" t="str">
        <f t="shared" si="34"/>
        <v/>
      </c>
    </row>
    <row r="128" spans="1:87">
      <c r="A128" s="4">
        <v>123</v>
      </c>
      <c r="B128" s="30" t="str">
        <f t="shared" si="37"/>
        <v>H</v>
      </c>
      <c r="C128" s="37">
        <f t="shared" si="38"/>
        <v>969</v>
      </c>
      <c r="D128" s="38">
        <f t="shared" si="39"/>
        <v>38579</v>
      </c>
      <c r="E128" s="39" t="str">
        <f t="shared" si="40"/>
        <v>MANISHA BAGRI</v>
      </c>
      <c r="F128" s="39" t="str">
        <f t="shared" si="41"/>
        <v>HUKAMA RAM</v>
      </c>
      <c r="G128" s="51">
        <f t="shared" si="42"/>
        <v>917</v>
      </c>
      <c r="H128" s="40" t="str">
        <f t="shared" si="43"/>
        <v/>
      </c>
      <c r="I128" s="121"/>
      <c r="J128" s="122"/>
      <c r="K128" s="104" t="str">
        <f t="shared" si="35"/>
        <v/>
      </c>
      <c r="L128" s="80"/>
      <c r="M128" s="73"/>
      <c r="N128" s="73"/>
      <c r="O128" s="73"/>
      <c r="P128" s="73"/>
      <c r="Q128" s="73"/>
      <c r="R128" s="73"/>
      <c r="S128" s="73"/>
      <c r="T128" s="81"/>
      <c r="U128" s="88"/>
      <c r="V128" s="74"/>
      <c r="W128" s="74"/>
      <c r="X128" s="74"/>
      <c r="Y128" s="74"/>
      <c r="Z128" s="74"/>
      <c r="AA128" s="74"/>
      <c r="AB128" s="74"/>
      <c r="AC128" s="89"/>
      <c r="AD128" s="80"/>
      <c r="AE128" s="73"/>
      <c r="AF128" s="73"/>
      <c r="AG128" s="73"/>
      <c r="AH128" s="73"/>
      <c r="AI128" s="73"/>
      <c r="AJ128" s="73"/>
      <c r="AK128" s="73"/>
      <c r="AL128" s="81"/>
      <c r="AM128" s="80"/>
      <c r="AN128" s="73"/>
      <c r="AO128" s="73"/>
      <c r="AP128" s="73"/>
      <c r="AQ128" s="73"/>
      <c r="AR128" s="73"/>
      <c r="AS128" s="73"/>
      <c r="AT128" s="73"/>
      <c r="AU128" s="81"/>
      <c r="AV128" s="80"/>
      <c r="AW128" s="73"/>
      <c r="AX128" s="73"/>
      <c r="AY128" s="73"/>
      <c r="AZ128" s="73"/>
      <c r="BA128" s="73"/>
      <c r="BB128" s="73"/>
      <c r="BC128" s="73"/>
      <c r="BD128" s="81"/>
      <c r="BE128" s="80"/>
      <c r="BF128" s="73"/>
      <c r="BG128" s="73"/>
      <c r="BH128" s="73"/>
      <c r="BI128" s="73"/>
      <c r="BJ128" s="73"/>
      <c r="BK128" s="73"/>
      <c r="BL128" s="73"/>
      <c r="BM128" s="81"/>
      <c r="BN128" s="1"/>
      <c r="BO128" s="1"/>
      <c r="BP128" s="1"/>
      <c r="BQ128" s="1"/>
      <c r="BR128" s="1"/>
      <c r="CC128" s="108">
        <f t="shared" si="36"/>
        <v>917</v>
      </c>
      <c r="CD128" s="110" t="str">
        <f t="shared" si="29"/>
        <v/>
      </c>
      <c r="CE128" s="108" t="str">
        <f t="shared" si="30"/>
        <v/>
      </c>
      <c r="CF128" s="108" t="str">
        <f t="shared" si="31"/>
        <v/>
      </c>
      <c r="CG128" s="108" t="str">
        <f t="shared" si="32"/>
        <v/>
      </c>
      <c r="CH128" s="108" t="str">
        <f t="shared" si="33"/>
        <v/>
      </c>
      <c r="CI128" s="108" t="str">
        <f t="shared" si="34"/>
        <v/>
      </c>
    </row>
    <row r="129" spans="1:87">
      <c r="A129" s="4">
        <v>124</v>
      </c>
      <c r="B129" s="30" t="str">
        <f t="shared" si="37"/>
        <v>H</v>
      </c>
      <c r="C129" s="37">
        <f t="shared" si="38"/>
        <v>434</v>
      </c>
      <c r="D129" s="38">
        <f t="shared" si="39"/>
        <v>38967</v>
      </c>
      <c r="E129" s="39" t="str">
        <f t="shared" si="40"/>
        <v>MEENU</v>
      </c>
      <c r="F129" s="39" t="str">
        <f t="shared" si="41"/>
        <v>SHANKAR LAL</v>
      </c>
      <c r="G129" s="51">
        <f t="shared" si="42"/>
        <v>918</v>
      </c>
      <c r="H129" s="40" t="str">
        <f t="shared" si="43"/>
        <v/>
      </c>
      <c r="I129" s="121"/>
      <c r="J129" s="122"/>
      <c r="K129" s="104" t="str">
        <f t="shared" si="35"/>
        <v/>
      </c>
      <c r="L129" s="80"/>
      <c r="M129" s="73"/>
      <c r="N129" s="73"/>
      <c r="O129" s="73"/>
      <c r="P129" s="73"/>
      <c r="Q129" s="73"/>
      <c r="R129" s="73"/>
      <c r="S129" s="73"/>
      <c r="T129" s="81"/>
      <c r="U129" s="88"/>
      <c r="V129" s="74"/>
      <c r="W129" s="74"/>
      <c r="X129" s="74"/>
      <c r="Y129" s="74"/>
      <c r="Z129" s="74"/>
      <c r="AA129" s="74"/>
      <c r="AB129" s="74"/>
      <c r="AC129" s="89"/>
      <c r="AD129" s="80"/>
      <c r="AE129" s="73"/>
      <c r="AF129" s="73"/>
      <c r="AG129" s="73"/>
      <c r="AH129" s="73"/>
      <c r="AI129" s="73"/>
      <c r="AJ129" s="73"/>
      <c r="AK129" s="73"/>
      <c r="AL129" s="81"/>
      <c r="AM129" s="80"/>
      <c r="AN129" s="73"/>
      <c r="AO129" s="73"/>
      <c r="AP129" s="73"/>
      <c r="AQ129" s="73"/>
      <c r="AR129" s="73"/>
      <c r="AS129" s="73"/>
      <c r="AT129" s="73"/>
      <c r="AU129" s="81"/>
      <c r="AV129" s="80"/>
      <c r="AW129" s="73"/>
      <c r="AX129" s="73"/>
      <c r="AY129" s="73"/>
      <c r="AZ129" s="73"/>
      <c r="BA129" s="73"/>
      <c r="BB129" s="73"/>
      <c r="BC129" s="73"/>
      <c r="BD129" s="81"/>
      <c r="BE129" s="80"/>
      <c r="BF129" s="73"/>
      <c r="BG129" s="73"/>
      <c r="BH129" s="73"/>
      <c r="BI129" s="73"/>
      <c r="BJ129" s="73"/>
      <c r="BK129" s="73"/>
      <c r="BL129" s="73"/>
      <c r="BM129" s="81"/>
      <c r="BN129" s="1"/>
      <c r="BO129" s="1"/>
      <c r="BP129" s="1"/>
      <c r="BQ129" s="1"/>
      <c r="BR129" s="1"/>
      <c r="CC129" s="108">
        <f t="shared" si="36"/>
        <v>918</v>
      </c>
      <c r="CD129" s="110" t="str">
        <f t="shared" si="29"/>
        <v/>
      </c>
      <c r="CE129" s="108" t="str">
        <f t="shared" si="30"/>
        <v/>
      </c>
      <c r="CF129" s="108" t="str">
        <f t="shared" si="31"/>
        <v/>
      </c>
      <c r="CG129" s="108" t="str">
        <f t="shared" si="32"/>
        <v/>
      </c>
      <c r="CH129" s="108" t="str">
        <f t="shared" si="33"/>
        <v/>
      </c>
      <c r="CI129" s="108" t="str">
        <f t="shared" si="34"/>
        <v/>
      </c>
    </row>
    <row r="130" spans="1:87">
      <c r="A130" s="4">
        <v>125</v>
      </c>
      <c r="B130" s="30" t="str">
        <f t="shared" si="37"/>
        <v>H</v>
      </c>
      <c r="C130" s="37">
        <f t="shared" si="38"/>
        <v>379</v>
      </c>
      <c r="D130" s="38">
        <f t="shared" si="39"/>
        <v>39083</v>
      </c>
      <c r="E130" s="39" t="str">
        <f t="shared" si="40"/>
        <v>MUSKAN BANO</v>
      </c>
      <c r="F130" s="39" t="str">
        <f t="shared" si="41"/>
        <v>RAFIQ SHAH</v>
      </c>
      <c r="G130" s="51">
        <f t="shared" si="42"/>
        <v>919</v>
      </c>
      <c r="H130" s="40" t="str">
        <f t="shared" si="43"/>
        <v/>
      </c>
      <c r="I130" s="121"/>
      <c r="J130" s="122"/>
      <c r="K130" s="104" t="str">
        <f t="shared" si="35"/>
        <v/>
      </c>
      <c r="L130" s="80"/>
      <c r="M130" s="73"/>
      <c r="N130" s="73"/>
      <c r="O130" s="73"/>
      <c r="P130" s="73"/>
      <c r="Q130" s="73"/>
      <c r="R130" s="73"/>
      <c r="S130" s="73"/>
      <c r="T130" s="81"/>
      <c r="U130" s="88"/>
      <c r="V130" s="74"/>
      <c r="W130" s="74"/>
      <c r="X130" s="74"/>
      <c r="Y130" s="74"/>
      <c r="Z130" s="74"/>
      <c r="AA130" s="74"/>
      <c r="AB130" s="74"/>
      <c r="AC130" s="89"/>
      <c r="AD130" s="80"/>
      <c r="AE130" s="73"/>
      <c r="AF130" s="73"/>
      <c r="AG130" s="73"/>
      <c r="AH130" s="73"/>
      <c r="AI130" s="73"/>
      <c r="AJ130" s="73"/>
      <c r="AK130" s="73"/>
      <c r="AL130" s="81"/>
      <c r="AM130" s="80"/>
      <c r="AN130" s="73"/>
      <c r="AO130" s="73"/>
      <c r="AP130" s="73"/>
      <c r="AQ130" s="73"/>
      <c r="AR130" s="73"/>
      <c r="AS130" s="73"/>
      <c r="AT130" s="73"/>
      <c r="AU130" s="81"/>
      <c r="AV130" s="80"/>
      <c r="AW130" s="73"/>
      <c r="AX130" s="73"/>
      <c r="AY130" s="73"/>
      <c r="AZ130" s="73"/>
      <c r="BA130" s="73"/>
      <c r="BB130" s="73"/>
      <c r="BC130" s="73"/>
      <c r="BD130" s="81"/>
      <c r="BE130" s="80"/>
      <c r="BF130" s="73"/>
      <c r="BG130" s="73"/>
      <c r="BH130" s="73"/>
      <c r="BI130" s="73"/>
      <c r="BJ130" s="73"/>
      <c r="BK130" s="73"/>
      <c r="BL130" s="73"/>
      <c r="BM130" s="81"/>
      <c r="BN130" s="1"/>
      <c r="BO130" s="1"/>
      <c r="BP130" s="1"/>
      <c r="BQ130" s="1"/>
      <c r="BR130" s="1"/>
      <c r="CC130" s="108">
        <f t="shared" si="36"/>
        <v>919</v>
      </c>
      <c r="CD130" s="110" t="str">
        <f t="shared" si="29"/>
        <v/>
      </c>
      <c r="CE130" s="108" t="str">
        <f t="shared" si="30"/>
        <v/>
      </c>
      <c r="CF130" s="108" t="str">
        <f t="shared" si="31"/>
        <v/>
      </c>
      <c r="CG130" s="108" t="str">
        <f t="shared" si="32"/>
        <v/>
      </c>
      <c r="CH130" s="108" t="str">
        <f t="shared" si="33"/>
        <v/>
      </c>
      <c r="CI130" s="108" t="str">
        <f t="shared" si="34"/>
        <v/>
      </c>
    </row>
    <row r="131" spans="1:87">
      <c r="A131" s="4">
        <v>126</v>
      </c>
      <c r="B131" s="30" t="str">
        <f t="shared" si="37"/>
        <v>H</v>
      </c>
      <c r="C131" s="37">
        <f t="shared" si="38"/>
        <v>239</v>
      </c>
      <c r="D131" s="38">
        <f t="shared" si="39"/>
        <v>39596</v>
      </c>
      <c r="E131" s="39" t="str">
        <f t="shared" si="40"/>
        <v>PRIYANKA</v>
      </c>
      <c r="F131" s="39" t="str">
        <f t="shared" si="41"/>
        <v>SHANKAR LAL</v>
      </c>
      <c r="G131" s="51">
        <f t="shared" si="42"/>
        <v>920</v>
      </c>
      <c r="H131" s="40" t="str">
        <f t="shared" si="43"/>
        <v/>
      </c>
      <c r="I131" s="121"/>
      <c r="J131" s="122"/>
      <c r="K131" s="104" t="str">
        <f t="shared" si="35"/>
        <v/>
      </c>
      <c r="L131" s="80"/>
      <c r="M131" s="73"/>
      <c r="N131" s="73"/>
      <c r="O131" s="73"/>
      <c r="P131" s="73"/>
      <c r="Q131" s="73"/>
      <c r="R131" s="73"/>
      <c r="S131" s="73"/>
      <c r="T131" s="81"/>
      <c r="U131" s="88"/>
      <c r="V131" s="74"/>
      <c r="W131" s="74"/>
      <c r="X131" s="74"/>
      <c r="Y131" s="74"/>
      <c r="Z131" s="74"/>
      <c r="AA131" s="74"/>
      <c r="AB131" s="74"/>
      <c r="AC131" s="89"/>
      <c r="AD131" s="80"/>
      <c r="AE131" s="73"/>
      <c r="AF131" s="73"/>
      <c r="AG131" s="73"/>
      <c r="AH131" s="73"/>
      <c r="AI131" s="73"/>
      <c r="AJ131" s="73"/>
      <c r="AK131" s="73"/>
      <c r="AL131" s="81"/>
      <c r="AM131" s="80"/>
      <c r="AN131" s="73"/>
      <c r="AO131" s="73"/>
      <c r="AP131" s="73"/>
      <c r="AQ131" s="73"/>
      <c r="AR131" s="73"/>
      <c r="AS131" s="73"/>
      <c r="AT131" s="73"/>
      <c r="AU131" s="81"/>
      <c r="AV131" s="80"/>
      <c r="AW131" s="73"/>
      <c r="AX131" s="73"/>
      <c r="AY131" s="73"/>
      <c r="AZ131" s="73"/>
      <c r="BA131" s="73"/>
      <c r="BB131" s="73"/>
      <c r="BC131" s="73"/>
      <c r="BD131" s="81"/>
      <c r="BE131" s="80"/>
      <c r="BF131" s="73"/>
      <c r="BG131" s="73"/>
      <c r="BH131" s="73"/>
      <c r="BI131" s="73"/>
      <c r="BJ131" s="73"/>
      <c r="BK131" s="73"/>
      <c r="BL131" s="73"/>
      <c r="BM131" s="81"/>
      <c r="BN131" s="1"/>
      <c r="BO131" s="1"/>
      <c r="BP131" s="1"/>
      <c r="BQ131" s="1"/>
      <c r="BR131" s="1"/>
      <c r="CC131" s="108">
        <f t="shared" si="36"/>
        <v>920</v>
      </c>
      <c r="CD131" s="110" t="str">
        <f t="shared" si="29"/>
        <v/>
      </c>
      <c r="CE131" s="108" t="str">
        <f t="shared" si="30"/>
        <v/>
      </c>
      <c r="CF131" s="108" t="str">
        <f t="shared" si="31"/>
        <v/>
      </c>
      <c r="CG131" s="108" t="str">
        <f t="shared" si="32"/>
        <v/>
      </c>
      <c r="CH131" s="108" t="str">
        <f t="shared" si="33"/>
        <v/>
      </c>
      <c r="CI131" s="108" t="str">
        <f t="shared" si="34"/>
        <v/>
      </c>
    </row>
    <row r="132" spans="1:87">
      <c r="A132" s="4">
        <v>127</v>
      </c>
      <c r="B132" s="30" t="str">
        <f t="shared" si="37"/>
        <v>H</v>
      </c>
      <c r="C132" s="37">
        <f t="shared" si="38"/>
        <v>870</v>
      </c>
      <c r="D132" s="38">
        <f t="shared" si="39"/>
        <v>39249</v>
      </c>
      <c r="E132" s="39" t="str">
        <f t="shared" si="40"/>
        <v>RAVINDRA BAGRI</v>
      </c>
      <c r="F132" s="39" t="str">
        <f t="shared" si="41"/>
        <v>OMPRAKASH</v>
      </c>
      <c r="G132" s="51">
        <f t="shared" si="42"/>
        <v>923</v>
      </c>
      <c r="H132" s="40" t="str">
        <f t="shared" si="43"/>
        <v/>
      </c>
      <c r="I132" s="121"/>
      <c r="J132" s="122"/>
      <c r="K132" s="104" t="str">
        <f t="shared" si="35"/>
        <v/>
      </c>
      <c r="L132" s="80"/>
      <c r="M132" s="73"/>
      <c r="N132" s="73"/>
      <c r="O132" s="73"/>
      <c r="P132" s="73"/>
      <c r="Q132" s="73"/>
      <c r="R132" s="73"/>
      <c r="S132" s="73"/>
      <c r="T132" s="81"/>
      <c r="U132" s="88"/>
      <c r="V132" s="74"/>
      <c r="W132" s="74"/>
      <c r="X132" s="74"/>
      <c r="Y132" s="74"/>
      <c r="Z132" s="74"/>
      <c r="AA132" s="74"/>
      <c r="AB132" s="74"/>
      <c r="AC132" s="89"/>
      <c r="AD132" s="80"/>
      <c r="AE132" s="73"/>
      <c r="AF132" s="73"/>
      <c r="AG132" s="73"/>
      <c r="AH132" s="73"/>
      <c r="AI132" s="73"/>
      <c r="AJ132" s="73"/>
      <c r="AK132" s="73"/>
      <c r="AL132" s="81"/>
      <c r="AM132" s="80"/>
      <c r="AN132" s="73"/>
      <c r="AO132" s="73"/>
      <c r="AP132" s="73"/>
      <c r="AQ132" s="73"/>
      <c r="AR132" s="73"/>
      <c r="AS132" s="73"/>
      <c r="AT132" s="73"/>
      <c r="AU132" s="81"/>
      <c r="AV132" s="80"/>
      <c r="AW132" s="73"/>
      <c r="AX132" s="73"/>
      <c r="AY132" s="73"/>
      <c r="AZ132" s="73"/>
      <c r="BA132" s="73"/>
      <c r="BB132" s="73"/>
      <c r="BC132" s="73"/>
      <c r="BD132" s="81"/>
      <c r="BE132" s="80"/>
      <c r="BF132" s="73"/>
      <c r="BG132" s="73"/>
      <c r="BH132" s="73"/>
      <c r="BI132" s="73"/>
      <c r="BJ132" s="73"/>
      <c r="BK132" s="73"/>
      <c r="BL132" s="73"/>
      <c r="BM132" s="81"/>
      <c r="BN132" s="1"/>
      <c r="BO132" s="1"/>
      <c r="BP132" s="1"/>
      <c r="BQ132" s="1"/>
      <c r="BR132" s="1"/>
      <c r="CC132" s="108">
        <f t="shared" si="36"/>
        <v>923</v>
      </c>
      <c r="CD132" s="110" t="str">
        <f t="shared" si="29"/>
        <v/>
      </c>
      <c r="CE132" s="108" t="str">
        <f t="shared" si="30"/>
        <v/>
      </c>
      <c r="CF132" s="108" t="str">
        <f t="shared" si="31"/>
        <v/>
      </c>
      <c r="CG132" s="108" t="str">
        <f t="shared" si="32"/>
        <v/>
      </c>
      <c r="CH132" s="108" t="str">
        <f t="shared" si="33"/>
        <v/>
      </c>
      <c r="CI132" s="108" t="str">
        <f t="shared" si="34"/>
        <v/>
      </c>
    </row>
    <row r="133" spans="1:87">
      <c r="A133" s="4">
        <v>128</v>
      </c>
      <c r="B133" s="30" t="str">
        <f t="shared" si="37"/>
        <v>H</v>
      </c>
      <c r="C133" s="37">
        <f t="shared" si="38"/>
        <v>238</v>
      </c>
      <c r="D133" s="38">
        <f t="shared" si="39"/>
        <v>39212</v>
      </c>
      <c r="E133" s="39" t="str">
        <f t="shared" si="40"/>
        <v>SHAHANAJ BANO</v>
      </c>
      <c r="F133" s="39" t="str">
        <f t="shared" si="41"/>
        <v>SULTAN KHAN</v>
      </c>
      <c r="G133" s="51">
        <f t="shared" si="42"/>
        <v>924</v>
      </c>
      <c r="H133" s="40" t="str">
        <f t="shared" si="43"/>
        <v/>
      </c>
      <c r="I133" s="121"/>
      <c r="J133" s="122"/>
      <c r="K133" s="104" t="str">
        <f t="shared" si="35"/>
        <v/>
      </c>
      <c r="L133" s="80"/>
      <c r="M133" s="73"/>
      <c r="N133" s="73"/>
      <c r="O133" s="73"/>
      <c r="P133" s="73"/>
      <c r="Q133" s="73"/>
      <c r="R133" s="73"/>
      <c r="S133" s="73"/>
      <c r="T133" s="81"/>
      <c r="U133" s="88"/>
      <c r="V133" s="74"/>
      <c r="W133" s="74"/>
      <c r="X133" s="74"/>
      <c r="Y133" s="74"/>
      <c r="Z133" s="74"/>
      <c r="AA133" s="74"/>
      <c r="AB133" s="74"/>
      <c r="AC133" s="89"/>
      <c r="AD133" s="80"/>
      <c r="AE133" s="73"/>
      <c r="AF133" s="73"/>
      <c r="AG133" s="73"/>
      <c r="AH133" s="73"/>
      <c r="AI133" s="73"/>
      <c r="AJ133" s="73"/>
      <c r="AK133" s="73"/>
      <c r="AL133" s="81"/>
      <c r="AM133" s="80"/>
      <c r="AN133" s="73"/>
      <c r="AO133" s="73"/>
      <c r="AP133" s="73"/>
      <c r="AQ133" s="73"/>
      <c r="AR133" s="73"/>
      <c r="AS133" s="73"/>
      <c r="AT133" s="73"/>
      <c r="AU133" s="81"/>
      <c r="AV133" s="80"/>
      <c r="AW133" s="73"/>
      <c r="AX133" s="73"/>
      <c r="AY133" s="73"/>
      <c r="AZ133" s="73"/>
      <c r="BA133" s="73"/>
      <c r="BB133" s="73"/>
      <c r="BC133" s="73"/>
      <c r="BD133" s="81"/>
      <c r="BE133" s="80"/>
      <c r="BF133" s="73"/>
      <c r="BG133" s="73"/>
      <c r="BH133" s="73"/>
      <c r="BI133" s="73"/>
      <c r="BJ133" s="73"/>
      <c r="BK133" s="73"/>
      <c r="BL133" s="73"/>
      <c r="BM133" s="81"/>
      <c r="BN133" s="1"/>
      <c r="BO133" s="1"/>
      <c r="BP133" s="1"/>
      <c r="BQ133" s="1"/>
      <c r="BR133" s="1"/>
      <c r="CC133" s="108">
        <f t="shared" si="36"/>
        <v>924</v>
      </c>
      <c r="CD133" s="110" t="str">
        <f t="shared" si="29"/>
        <v/>
      </c>
      <c r="CE133" s="108" t="str">
        <f t="shared" si="30"/>
        <v/>
      </c>
      <c r="CF133" s="108" t="str">
        <f t="shared" si="31"/>
        <v/>
      </c>
      <c r="CG133" s="108" t="str">
        <f t="shared" si="32"/>
        <v/>
      </c>
      <c r="CH133" s="108" t="str">
        <f t="shared" si="33"/>
        <v/>
      </c>
      <c r="CI133" s="108" t="str">
        <f t="shared" si="34"/>
        <v/>
      </c>
    </row>
    <row r="134" spans="1:87">
      <c r="A134" s="4">
        <v>129</v>
      </c>
      <c r="B134" s="30" t="str">
        <f t="shared" ref="B134:B142" si="44">IFERROR(VLOOKUP(A134,Name1,3,0),"")</f>
        <v>H</v>
      </c>
      <c r="C134" s="37">
        <f t="shared" ref="C134:C142" si="45">IFERROR(VLOOKUP(A134,Name1,4,0),"")</f>
        <v>782</v>
      </c>
      <c r="D134" s="38">
        <f t="shared" ref="D134:D142" si="46">IFERROR(VLOOKUP(A134,Name1,11,0),"")</f>
        <v>39274</v>
      </c>
      <c r="E134" s="39" t="str">
        <f t="shared" ref="E134:E142" si="47">IFERROR(VLOOKUP(A134,Name1,6,0),"")</f>
        <v>SUJIT CHOUHAN</v>
      </c>
      <c r="F134" s="39" t="str">
        <f t="shared" ref="F134:F142" si="48">IFERROR(VLOOKUP(A134,Name1,8,0),"")</f>
        <v>LAXMI CHAND MALI</v>
      </c>
      <c r="G134" s="51">
        <f t="shared" ref="G134:G142" si="49">IFERROR(VLOOKUP(A134,Name1,12,0),"")</f>
        <v>925</v>
      </c>
      <c r="H134" s="40" t="str">
        <f t="shared" ref="H134:H142" si="50">IFERROR(VLOOKUP(A134,Name1,13,0),"")</f>
        <v/>
      </c>
      <c r="I134" s="121"/>
      <c r="J134" s="122"/>
      <c r="K134" s="104" t="str">
        <f t="shared" si="35"/>
        <v/>
      </c>
      <c r="L134" s="80"/>
      <c r="M134" s="73"/>
      <c r="N134" s="73"/>
      <c r="O134" s="73"/>
      <c r="P134" s="73"/>
      <c r="Q134" s="73"/>
      <c r="R134" s="73"/>
      <c r="S134" s="73"/>
      <c r="T134" s="81"/>
      <c r="U134" s="88"/>
      <c r="V134" s="74"/>
      <c r="W134" s="74"/>
      <c r="X134" s="74"/>
      <c r="Y134" s="74"/>
      <c r="Z134" s="74"/>
      <c r="AA134" s="74"/>
      <c r="AB134" s="74"/>
      <c r="AC134" s="89"/>
      <c r="AD134" s="80"/>
      <c r="AE134" s="73"/>
      <c r="AF134" s="73"/>
      <c r="AG134" s="73"/>
      <c r="AH134" s="73"/>
      <c r="AI134" s="73"/>
      <c r="AJ134" s="73"/>
      <c r="AK134" s="73"/>
      <c r="AL134" s="81"/>
      <c r="AM134" s="80"/>
      <c r="AN134" s="73"/>
      <c r="AO134" s="73"/>
      <c r="AP134" s="73"/>
      <c r="AQ134" s="73"/>
      <c r="AR134" s="73"/>
      <c r="AS134" s="73"/>
      <c r="AT134" s="73"/>
      <c r="AU134" s="81"/>
      <c r="AV134" s="80"/>
      <c r="AW134" s="73"/>
      <c r="AX134" s="73"/>
      <c r="AY134" s="73"/>
      <c r="AZ134" s="73"/>
      <c r="BA134" s="73"/>
      <c r="BB134" s="73"/>
      <c r="BC134" s="73"/>
      <c r="BD134" s="81"/>
      <c r="BE134" s="80"/>
      <c r="BF134" s="73"/>
      <c r="BG134" s="73"/>
      <c r="BH134" s="73"/>
      <c r="BI134" s="73"/>
      <c r="BJ134" s="73"/>
      <c r="BK134" s="73"/>
      <c r="BL134" s="73"/>
      <c r="BM134" s="81"/>
      <c r="BN134" s="1"/>
      <c r="BO134" s="1"/>
      <c r="BP134" s="1"/>
      <c r="BQ134" s="1"/>
      <c r="BR134" s="1"/>
      <c r="CC134" s="108">
        <f t="shared" si="36"/>
        <v>925</v>
      </c>
      <c r="CD134" s="110" t="str">
        <f t="shared" ref="CD134:CD197" si="51">IFERROR(IF(G134="","",IF(K134="","",IF(AND(VLOOKUP(G134,Mark,5,0)&gt;85),5,IF(AND(VLOOKUP(G134,Mark,5,0)&gt;75),4,IF(AND(VLOOKUP(G134,Mark,5,0)&gt;=65),3,0)))))+ROUNDUP(SUM(L134:T134)*15%,0),"")</f>
        <v/>
      </c>
      <c r="CE134" s="108" t="str">
        <f t="shared" ref="CE134:CE197" si="52">IFERROR(IF(G134="","",IF(K134="","",IF(AND(VLOOKUP(G134,Mark,5,0)&gt;85),5,IF(AND(VLOOKUP(G134,Mark,5,0)&gt;75),4,IF(AND(VLOOKUP(G134,Mark,5,0)&gt;=65),3,0)))))+ROUNDUP(SUM(U134:AC134)*15%,0),"")</f>
        <v/>
      </c>
      <c r="CF134" s="108" t="str">
        <f t="shared" ref="CF134:CF197" si="53">IFERROR(IF(G134="","",IF(K134="","",IF(AND(VLOOKUP(G134,Mark,5,0)&gt;85),5,IF(AND(VLOOKUP(G134,Mark,5,0)&gt;75),4,IF(AND(VLOOKUP(G134,Mark,5,0)&gt;=65),3,0)))))+ROUNDUP(SUM(AD134:AL134)*15%,0),"")</f>
        <v/>
      </c>
      <c r="CG134" s="108" t="str">
        <f t="shared" ref="CG134:CG197" si="54">IFERROR(IF(G134="","",IF(K134="","",IF(AND(VLOOKUP(G134,Mark,5,0)&gt;85),5,IF(AND(VLOOKUP(G134,Mark,5,0)&gt;75),4,IF(AND(VLOOKUP(G134,Mark,5,0)&gt;=65),3,0)))))+ROUNDUP(SUM(AM134:AU134)*15%,0),"")</f>
        <v/>
      </c>
      <c r="CH134" s="108" t="str">
        <f t="shared" ref="CH134:CH197" si="55">IFERROR(IF(G134="","",IF(K134="","",IF(AND(VLOOKUP(G134,Mark,5,0)&gt;85),5,IF(AND(VLOOKUP(G134,Mark,5,0)&gt;75),4,IF(AND(VLOOKUP(G134,Mark,5,0)&gt;=65),3,0)))))+ROUNDUP(SUM(AV134:BD134)*15%,0),"")</f>
        <v/>
      </c>
      <c r="CI134" s="108" t="str">
        <f t="shared" ref="CI134:CI197" si="56">IFERROR(IF(G134="","",IF(K134="","",IF(AND(VLOOKUP(G134,Mark,5,0)&gt;85),5,IF(AND(VLOOKUP(G134,Mark,5,0)&gt;75),4,IF(AND(VLOOKUP(G134,Mark,5,0)&gt;=65),3,0)))))+ROUNDUP(SUM(BE134:BM134)*15%,0),"")</f>
        <v/>
      </c>
    </row>
    <row r="135" spans="1:87">
      <c r="A135" s="4">
        <v>130</v>
      </c>
      <c r="B135" s="30" t="str">
        <f t="shared" si="44"/>
        <v>H</v>
      </c>
      <c r="C135" s="37">
        <f t="shared" si="45"/>
        <v>783</v>
      </c>
      <c r="D135" s="38">
        <f t="shared" si="46"/>
        <v>40088</v>
      </c>
      <c r="E135" s="39" t="str">
        <f t="shared" si="47"/>
        <v>SURYAPRATAP SINGH</v>
      </c>
      <c r="F135" s="39" t="str">
        <f t="shared" si="48"/>
        <v>HIMMAT SINGH</v>
      </c>
      <c r="G135" s="51">
        <f t="shared" si="49"/>
        <v>926</v>
      </c>
      <c r="H135" s="40" t="str">
        <f t="shared" si="50"/>
        <v/>
      </c>
      <c r="I135" s="121"/>
      <c r="J135" s="122"/>
      <c r="K135" s="104" t="str">
        <f t="shared" ref="K135:K198" si="57">IFERROR(IF(I135="","",IF(J135="","",SUM(J135/I135*100,0))),"")</f>
        <v/>
      </c>
      <c r="L135" s="80"/>
      <c r="M135" s="73"/>
      <c r="N135" s="73"/>
      <c r="O135" s="73"/>
      <c r="P135" s="73"/>
      <c r="Q135" s="73"/>
      <c r="R135" s="73"/>
      <c r="S135" s="73"/>
      <c r="T135" s="81"/>
      <c r="U135" s="88"/>
      <c r="V135" s="74"/>
      <c r="W135" s="74"/>
      <c r="X135" s="74"/>
      <c r="Y135" s="74"/>
      <c r="Z135" s="74"/>
      <c r="AA135" s="74"/>
      <c r="AB135" s="74"/>
      <c r="AC135" s="89"/>
      <c r="AD135" s="80"/>
      <c r="AE135" s="73"/>
      <c r="AF135" s="73"/>
      <c r="AG135" s="73"/>
      <c r="AH135" s="73"/>
      <c r="AI135" s="73"/>
      <c r="AJ135" s="73"/>
      <c r="AK135" s="73"/>
      <c r="AL135" s="81"/>
      <c r="AM135" s="80"/>
      <c r="AN135" s="73"/>
      <c r="AO135" s="73"/>
      <c r="AP135" s="73"/>
      <c r="AQ135" s="73"/>
      <c r="AR135" s="73"/>
      <c r="AS135" s="73"/>
      <c r="AT135" s="73"/>
      <c r="AU135" s="81"/>
      <c r="AV135" s="80"/>
      <c r="AW135" s="73"/>
      <c r="AX135" s="73"/>
      <c r="AY135" s="73"/>
      <c r="AZ135" s="73"/>
      <c r="BA135" s="73"/>
      <c r="BB135" s="73"/>
      <c r="BC135" s="73"/>
      <c r="BD135" s="81"/>
      <c r="BE135" s="80"/>
      <c r="BF135" s="73"/>
      <c r="BG135" s="73"/>
      <c r="BH135" s="73"/>
      <c r="BI135" s="73"/>
      <c r="BJ135" s="73"/>
      <c r="BK135" s="73"/>
      <c r="BL135" s="73"/>
      <c r="BM135" s="81"/>
      <c r="BN135" s="1"/>
      <c r="BO135" s="1"/>
      <c r="BP135" s="1"/>
      <c r="BQ135" s="1"/>
      <c r="BR135" s="1"/>
      <c r="CC135" s="108">
        <f t="shared" ref="CC135:CC198" si="58">G135</f>
        <v>926</v>
      </c>
      <c r="CD135" s="110" t="str">
        <f t="shared" si="51"/>
        <v/>
      </c>
      <c r="CE135" s="108" t="str">
        <f t="shared" si="52"/>
        <v/>
      </c>
      <c r="CF135" s="108" t="str">
        <f t="shared" si="53"/>
        <v/>
      </c>
      <c r="CG135" s="108" t="str">
        <f t="shared" si="54"/>
        <v/>
      </c>
      <c r="CH135" s="108" t="str">
        <f t="shared" si="55"/>
        <v/>
      </c>
      <c r="CI135" s="108" t="str">
        <f t="shared" si="56"/>
        <v/>
      </c>
    </row>
    <row r="136" spans="1:87">
      <c r="A136" s="4">
        <v>131</v>
      </c>
      <c r="B136" s="30" t="str">
        <f t="shared" si="44"/>
        <v>H</v>
      </c>
      <c r="C136" s="37">
        <f t="shared" si="45"/>
        <v>334</v>
      </c>
      <c r="D136" s="38">
        <f t="shared" si="46"/>
        <v>39668</v>
      </c>
      <c r="E136" s="39" t="str">
        <f t="shared" si="47"/>
        <v>TANISHA PARIHAR</v>
      </c>
      <c r="F136" s="39" t="str">
        <f t="shared" si="48"/>
        <v>ASHOK PARIHAR</v>
      </c>
      <c r="G136" s="51">
        <f t="shared" si="49"/>
        <v>927</v>
      </c>
      <c r="H136" s="40" t="str">
        <f t="shared" si="50"/>
        <v/>
      </c>
      <c r="I136" s="121"/>
      <c r="J136" s="122"/>
      <c r="K136" s="104" t="str">
        <f t="shared" si="57"/>
        <v/>
      </c>
      <c r="L136" s="80"/>
      <c r="M136" s="73"/>
      <c r="N136" s="73"/>
      <c r="O136" s="73"/>
      <c r="P136" s="73"/>
      <c r="Q136" s="73"/>
      <c r="R136" s="73"/>
      <c r="S136" s="73"/>
      <c r="T136" s="81"/>
      <c r="U136" s="88"/>
      <c r="V136" s="74"/>
      <c r="W136" s="74"/>
      <c r="X136" s="74"/>
      <c r="Y136" s="74"/>
      <c r="Z136" s="74"/>
      <c r="AA136" s="74"/>
      <c r="AB136" s="74"/>
      <c r="AC136" s="89"/>
      <c r="AD136" s="80"/>
      <c r="AE136" s="73"/>
      <c r="AF136" s="73"/>
      <c r="AG136" s="73"/>
      <c r="AH136" s="73"/>
      <c r="AI136" s="73"/>
      <c r="AJ136" s="73"/>
      <c r="AK136" s="73"/>
      <c r="AL136" s="81"/>
      <c r="AM136" s="80"/>
      <c r="AN136" s="73"/>
      <c r="AO136" s="73"/>
      <c r="AP136" s="73"/>
      <c r="AQ136" s="73"/>
      <c r="AR136" s="73"/>
      <c r="AS136" s="73"/>
      <c r="AT136" s="73"/>
      <c r="AU136" s="81"/>
      <c r="AV136" s="80"/>
      <c r="AW136" s="73"/>
      <c r="AX136" s="73"/>
      <c r="AY136" s="73"/>
      <c r="AZ136" s="73"/>
      <c r="BA136" s="73"/>
      <c r="BB136" s="73"/>
      <c r="BC136" s="73"/>
      <c r="BD136" s="81"/>
      <c r="BE136" s="80"/>
      <c r="BF136" s="73"/>
      <c r="BG136" s="73"/>
      <c r="BH136" s="73"/>
      <c r="BI136" s="73"/>
      <c r="BJ136" s="73"/>
      <c r="BK136" s="73"/>
      <c r="BL136" s="73"/>
      <c r="BM136" s="81"/>
      <c r="BN136" s="1"/>
      <c r="BO136" s="1"/>
      <c r="BP136" s="1"/>
      <c r="BQ136" s="1"/>
      <c r="BR136" s="1"/>
      <c r="CC136" s="108">
        <f t="shared" si="58"/>
        <v>927</v>
      </c>
      <c r="CD136" s="110" t="str">
        <f t="shared" si="51"/>
        <v/>
      </c>
      <c r="CE136" s="108" t="str">
        <f t="shared" si="52"/>
        <v/>
      </c>
      <c r="CF136" s="108" t="str">
        <f t="shared" si="53"/>
        <v/>
      </c>
      <c r="CG136" s="108" t="str">
        <f t="shared" si="54"/>
        <v/>
      </c>
      <c r="CH136" s="108" t="str">
        <f t="shared" si="55"/>
        <v/>
      </c>
      <c r="CI136" s="108" t="str">
        <f t="shared" si="56"/>
        <v/>
      </c>
    </row>
    <row r="137" spans="1:87">
      <c r="A137" s="4">
        <v>132</v>
      </c>
      <c r="B137" s="30" t="str">
        <f t="shared" si="44"/>
        <v>H</v>
      </c>
      <c r="C137" s="37">
        <f t="shared" si="45"/>
        <v>973</v>
      </c>
      <c r="D137" s="38">
        <f t="shared" si="46"/>
        <v>38932</v>
      </c>
      <c r="E137" s="39" t="str">
        <f t="shared" si="47"/>
        <v>TARA GEHLOT</v>
      </c>
      <c r="F137" s="39" t="str">
        <f t="shared" si="48"/>
        <v>LATE ASHOK GEHLOT</v>
      </c>
      <c r="G137" s="51">
        <f t="shared" si="49"/>
        <v>928</v>
      </c>
      <c r="H137" s="40" t="str">
        <f t="shared" si="50"/>
        <v/>
      </c>
      <c r="I137" s="121"/>
      <c r="J137" s="122"/>
      <c r="K137" s="104" t="str">
        <f t="shared" si="57"/>
        <v/>
      </c>
      <c r="L137" s="80"/>
      <c r="M137" s="73"/>
      <c r="N137" s="73"/>
      <c r="O137" s="73"/>
      <c r="P137" s="73"/>
      <c r="Q137" s="73"/>
      <c r="R137" s="73"/>
      <c r="S137" s="73"/>
      <c r="T137" s="81"/>
      <c r="U137" s="88"/>
      <c r="V137" s="74"/>
      <c r="W137" s="74"/>
      <c r="X137" s="74"/>
      <c r="Y137" s="74"/>
      <c r="Z137" s="74"/>
      <c r="AA137" s="74"/>
      <c r="AB137" s="74"/>
      <c r="AC137" s="89"/>
      <c r="AD137" s="80"/>
      <c r="AE137" s="73"/>
      <c r="AF137" s="73"/>
      <c r="AG137" s="73"/>
      <c r="AH137" s="73"/>
      <c r="AI137" s="73"/>
      <c r="AJ137" s="73"/>
      <c r="AK137" s="73"/>
      <c r="AL137" s="81"/>
      <c r="AM137" s="80"/>
      <c r="AN137" s="73"/>
      <c r="AO137" s="73"/>
      <c r="AP137" s="73"/>
      <c r="AQ137" s="73"/>
      <c r="AR137" s="73"/>
      <c r="AS137" s="73"/>
      <c r="AT137" s="73"/>
      <c r="AU137" s="81"/>
      <c r="AV137" s="80"/>
      <c r="AW137" s="73"/>
      <c r="AX137" s="73"/>
      <c r="AY137" s="73"/>
      <c r="AZ137" s="73"/>
      <c r="BA137" s="73"/>
      <c r="BB137" s="73"/>
      <c r="BC137" s="73"/>
      <c r="BD137" s="81"/>
      <c r="BE137" s="80"/>
      <c r="BF137" s="73"/>
      <c r="BG137" s="73"/>
      <c r="BH137" s="73"/>
      <c r="BI137" s="73"/>
      <c r="BJ137" s="73"/>
      <c r="BK137" s="73"/>
      <c r="BL137" s="73"/>
      <c r="BM137" s="81"/>
      <c r="BN137" s="1"/>
      <c r="BO137" s="1"/>
      <c r="BP137" s="1"/>
      <c r="BQ137" s="1"/>
      <c r="BR137" s="1"/>
      <c r="CC137" s="108">
        <f t="shared" si="58"/>
        <v>928</v>
      </c>
      <c r="CD137" s="110" t="str">
        <f t="shared" si="51"/>
        <v/>
      </c>
      <c r="CE137" s="108" t="str">
        <f t="shared" si="52"/>
        <v/>
      </c>
      <c r="CF137" s="108" t="str">
        <f t="shared" si="53"/>
        <v/>
      </c>
      <c r="CG137" s="108" t="str">
        <f t="shared" si="54"/>
        <v/>
      </c>
      <c r="CH137" s="108" t="str">
        <f t="shared" si="55"/>
        <v/>
      </c>
      <c r="CI137" s="108" t="str">
        <f t="shared" si="56"/>
        <v/>
      </c>
    </row>
    <row r="138" spans="1:87">
      <c r="A138" s="4">
        <v>133</v>
      </c>
      <c r="B138" s="30" t="str">
        <f t="shared" si="44"/>
        <v>H</v>
      </c>
      <c r="C138" s="37">
        <f t="shared" si="45"/>
        <v>970</v>
      </c>
      <c r="D138" s="38">
        <f t="shared" si="46"/>
        <v>39181</v>
      </c>
      <c r="E138" s="39" t="str">
        <f t="shared" si="47"/>
        <v>TRILOK DEWASI</v>
      </c>
      <c r="F138" s="39" t="str">
        <f t="shared" si="48"/>
        <v>GUNA RAM</v>
      </c>
      <c r="G138" s="51">
        <f t="shared" si="49"/>
        <v>929</v>
      </c>
      <c r="H138" s="40" t="str">
        <f t="shared" si="50"/>
        <v/>
      </c>
      <c r="I138" s="121"/>
      <c r="J138" s="122"/>
      <c r="K138" s="104" t="str">
        <f t="shared" si="57"/>
        <v/>
      </c>
      <c r="L138" s="80"/>
      <c r="M138" s="73"/>
      <c r="N138" s="73"/>
      <c r="O138" s="73"/>
      <c r="P138" s="73"/>
      <c r="Q138" s="73"/>
      <c r="R138" s="73"/>
      <c r="S138" s="73"/>
      <c r="T138" s="81"/>
      <c r="U138" s="88"/>
      <c r="V138" s="74"/>
      <c r="W138" s="74"/>
      <c r="X138" s="74"/>
      <c r="Y138" s="74"/>
      <c r="Z138" s="74"/>
      <c r="AA138" s="74"/>
      <c r="AB138" s="74"/>
      <c r="AC138" s="89"/>
      <c r="AD138" s="80"/>
      <c r="AE138" s="73"/>
      <c r="AF138" s="73"/>
      <c r="AG138" s="73"/>
      <c r="AH138" s="73"/>
      <c r="AI138" s="73"/>
      <c r="AJ138" s="73"/>
      <c r="AK138" s="73"/>
      <c r="AL138" s="81"/>
      <c r="AM138" s="80"/>
      <c r="AN138" s="73"/>
      <c r="AO138" s="73"/>
      <c r="AP138" s="73"/>
      <c r="AQ138" s="73"/>
      <c r="AR138" s="73"/>
      <c r="AS138" s="73"/>
      <c r="AT138" s="73"/>
      <c r="AU138" s="81"/>
      <c r="AV138" s="80"/>
      <c r="AW138" s="73"/>
      <c r="AX138" s="73"/>
      <c r="AY138" s="73"/>
      <c r="AZ138" s="73"/>
      <c r="BA138" s="73"/>
      <c r="BB138" s="73"/>
      <c r="BC138" s="73"/>
      <c r="BD138" s="81"/>
      <c r="BE138" s="80"/>
      <c r="BF138" s="73"/>
      <c r="BG138" s="73"/>
      <c r="BH138" s="73"/>
      <c r="BI138" s="73"/>
      <c r="BJ138" s="73"/>
      <c r="BK138" s="73"/>
      <c r="BL138" s="73"/>
      <c r="BM138" s="81"/>
      <c r="BN138" s="1"/>
      <c r="BO138" s="1"/>
      <c r="BP138" s="1"/>
      <c r="BQ138" s="1"/>
      <c r="BR138" s="1"/>
      <c r="CC138" s="108">
        <f t="shared" si="58"/>
        <v>929</v>
      </c>
      <c r="CD138" s="110" t="str">
        <f t="shared" si="51"/>
        <v/>
      </c>
      <c r="CE138" s="108" t="str">
        <f t="shared" si="52"/>
        <v/>
      </c>
      <c r="CF138" s="108" t="str">
        <f t="shared" si="53"/>
        <v/>
      </c>
      <c r="CG138" s="108" t="str">
        <f t="shared" si="54"/>
        <v/>
      </c>
      <c r="CH138" s="108" t="str">
        <f t="shared" si="55"/>
        <v/>
      </c>
      <c r="CI138" s="108" t="str">
        <f t="shared" si="56"/>
        <v/>
      </c>
    </row>
    <row r="139" spans="1:87">
      <c r="A139" s="4">
        <v>134</v>
      </c>
      <c r="B139" s="30" t="str">
        <f t="shared" si="44"/>
        <v>H</v>
      </c>
      <c r="C139" s="37">
        <f t="shared" si="45"/>
        <v>784</v>
      </c>
      <c r="D139" s="38">
        <f t="shared" si="46"/>
        <v>39849</v>
      </c>
      <c r="E139" s="39" t="str">
        <f t="shared" si="47"/>
        <v>VARSHA SAINI</v>
      </c>
      <c r="F139" s="39" t="str">
        <f t="shared" si="48"/>
        <v>SAMPAT RAJ</v>
      </c>
      <c r="G139" s="51">
        <f t="shared" si="49"/>
        <v>930</v>
      </c>
      <c r="H139" s="40" t="str">
        <f t="shared" si="50"/>
        <v/>
      </c>
      <c r="I139" s="121"/>
      <c r="J139" s="122"/>
      <c r="K139" s="104" t="str">
        <f t="shared" si="57"/>
        <v/>
      </c>
      <c r="L139" s="80"/>
      <c r="M139" s="73"/>
      <c r="N139" s="73"/>
      <c r="O139" s="73"/>
      <c r="P139" s="73"/>
      <c r="Q139" s="73"/>
      <c r="R139" s="73"/>
      <c r="S139" s="73"/>
      <c r="T139" s="81"/>
      <c r="U139" s="88"/>
      <c r="V139" s="74"/>
      <c r="W139" s="74"/>
      <c r="X139" s="74"/>
      <c r="Y139" s="74"/>
      <c r="Z139" s="74"/>
      <c r="AA139" s="74"/>
      <c r="AB139" s="74"/>
      <c r="AC139" s="89"/>
      <c r="AD139" s="80"/>
      <c r="AE139" s="73"/>
      <c r="AF139" s="73"/>
      <c r="AG139" s="73"/>
      <c r="AH139" s="73"/>
      <c r="AI139" s="73"/>
      <c r="AJ139" s="73"/>
      <c r="AK139" s="73"/>
      <c r="AL139" s="81"/>
      <c r="AM139" s="80"/>
      <c r="AN139" s="73"/>
      <c r="AO139" s="73"/>
      <c r="AP139" s="73"/>
      <c r="AQ139" s="73"/>
      <c r="AR139" s="73"/>
      <c r="AS139" s="73"/>
      <c r="AT139" s="73"/>
      <c r="AU139" s="81"/>
      <c r="AV139" s="80"/>
      <c r="AW139" s="73"/>
      <c r="AX139" s="73"/>
      <c r="AY139" s="73"/>
      <c r="AZ139" s="73"/>
      <c r="BA139" s="73"/>
      <c r="BB139" s="73"/>
      <c r="BC139" s="73"/>
      <c r="BD139" s="81"/>
      <c r="BE139" s="80"/>
      <c r="BF139" s="73"/>
      <c r="BG139" s="73"/>
      <c r="BH139" s="73"/>
      <c r="BI139" s="73"/>
      <c r="BJ139" s="73"/>
      <c r="BK139" s="73"/>
      <c r="BL139" s="73"/>
      <c r="BM139" s="81"/>
      <c r="BN139" s="1"/>
      <c r="BO139" s="1"/>
      <c r="BP139" s="1"/>
      <c r="BQ139" s="1"/>
      <c r="BR139" s="1"/>
      <c r="CC139" s="108">
        <f t="shared" si="58"/>
        <v>930</v>
      </c>
      <c r="CD139" s="110" t="str">
        <f t="shared" si="51"/>
        <v/>
      </c>
      <c r="CE139" s="108" t="str">
        <f t="shared" si="52"/>
        <v/>
      </c>
      <c r="CF139" s="108" t="str">
        <f t="shared" si="53"/>
        <v/>
      </c>
      <c r="CG139" s="108" t="str">
        <f t="shared" si="54"/>
        <v/>
      </c>
      <c r="CH139" s="108" t="str">
        <f t="shared" si="55"/>
        <v/>
      </c>
      <c r="CI139" s="108" t="str">
        <f t="shared" si="56"/>
        <v/>
      </c>
    </row>
    <row r="140" spans="1:87">
      <c r="A140" s="4">
        <v>135</v>
      </c>
      <c r="B140" s="30" t="str">
        <f t="shared" si="44"/>
        <v>H</v>
      </c>
      <c r="C140" s="37">
        <f t="shared" si="45"/>
        <v>967</v>
      </c>
      <c r="D140" s="38">
        <f t="shared" si="46"/>
        <v>39169</v>
      </c>
      <c r="E140" s="39" t="str">
        <f t="shared" si="47"/>
        <v>VIKRAM KATHAT</v>
      </c>
      <c r="F140" s="39" t="str">
        <f t="shared" si="48"/>
        <v>BAHADUR KATHAT</v>
      </c>
      <c r="G140" s="51">
        <f t="shared" si="49"/>
        <v>931</v>
      </c>
      <c r="H140" s="40" t="str">
        <f t="shared" si="50"/>
        <v/>
      </c>
      <c r="I140" s="121"/>
      <c r="J140" s="122"/>
      <c r="K140" s="104" t="str">
        <f t="shared" si="57"/>
        <v/>
      </c>
      <c r="L140" s="80"/>
      <c r="M140" s="73"/>
      <c r="N140" s="73"/>
      <c r="O140" s="73"/>
      <c r="P140" s="73"/>
      <c r="Q140" s="73"/>
      <c r="R140" s="73"/>
      <c r="S140" s="73"/>
      <c r="T140" s="81"/>
      <c r="U140" s="88"/>
      <c r="V140" s="74"/>
      <c r="W140" s="74"/>
      <c r="X140" s="74"/>
      <c r="Y140" s="74"/>
      <c r="Z140" s="74"/>
      <c r="AA140" s="74"/>
      <c r="AB140" s="74"/>
      <c r="AC140" s="89"/>
      <c r="AD140" s="80"/>
      <c r="AE140" s="73"/>
      <c r="AF140" s="73"/>
      <c r="AG140" s="73"/>
      <c r="AH140" s="73"/>
      <c r="AI140" s="73"/>
      <c r="AJ140" s="73"/>
      <c r="AK140" s="73"/>
      <c r="AL140" s="81"/>
      <c r="AM140" s="80"/>
      <c r="AN140" s="73"/>
      <c r="AO140" s="73"/>
      <c r="AP140" s="73"/>
      <c r="AQ140" s="73"/>
      <c r="AR140" s="73"/>
      <c r="AS140" s="73"/>
      <c r="AT140" s="73"/>
      <c r="AU140" s="81"/>
      <c r="AV140" s="80"/>
      <c r="AW140" s="73"/>
      <c r="AX140" s="73"/>
      <c r="AY140" s="73"/>
      <c r="AZ140" s="73"/>
      <c r="BA140" s="73"/>
      <c r="BB140" s="73"/>
      <c r="BC140" s="73"/>
      <c r="BD140" s="81"/>
      <c r="BE140" s="80"/>
      <c r="BF140" s="73"/>
      <c r="BG140" s="73"/>
      <c r="BH140" s="73"/>
      <c r="BI140" s="73"/>
      <c r="BJ140" s="73"/>
      <c r="BK140" s="73"/>
      <c r="BL140" s="73"/>
      <c r="BM140" s="81"/>
      <c r="BN140" s="1"/>
      <c r="BO140" s="1"/>
      <c r="BP140" s="1"/>
      <c r="BQ140" s="1"/>
      <c r="BR140" s="1"/>
      <c r="CC140" s="108">
        <f t="shared" si="58"/>
        <v>931</v>
      </c>
      <c r="CD140" s="110" t="str">
        <f t="shared" si="51"/>
        <v/>
      </c>
      <c r="CE140" s="108" t="str">
        <f t="shared" si="52"/>
        <v/>
      </c>
      <c r="CF140" s="108" t="str">
        <f t="shared" si="53"/>
        <v/>
      </c>
      <c r="CG140" s="108" t="str">
        <f t="shared" si="54"/>
        <v/>
      </c>
      <c r="CH140" s="108" t="str">
        <f t="shared" si="55"/>
        <v/>
      </c>
      <c r="CI140" s="108" t="str">
        <f t="shared" si="56"/>
        <v/>
      </c>
    </row>
    <row r="141" spans="1:87">
      <c r="A141" s="4">
        <v>136</v>
      </c>
      <c r="B141" s="30" t="str">
        <f t="shared" si="44"/>
        <v>H</v>
      </c>
      <c r="C141" s="37">
        <f t="shared" si="45"/>
        <v>234</v>
      </c>
      <c r="D141" s="38">
        <f t="shared" si="46"/>
        <v>39492</v>
      </c>
      <c r="E141" s="39" t="str">
        <f t="shared" si="47"/>
        <v>VINITA</v>
      </c>
      <c r="F141" s="39" t="str">
        <f t="shared" si="48"/>
        <v>BHERARAM</v>
      </c>
      <c r="G141" s="51">
        <f t="shared" si="49"/>
        <v>932</v>
      </c>
      <c r="H141" s="40" t="str">
        <f t="shared" si="50"/>
        <v/>
      </c>
      <c r="I141" s="121"/>
      <c r="J141" s="122"/>
      <c r="K141" s="104" t="str">
        <f t="shared" si="57"/>
        <v/>
      </c>
      <c r="L141" s="80"/>
      <c r="M141" s="73"/>
      <c r="N141" s="73"/>
      <c r="O141" s="73"/>
      <c r="P141" s="73"/>
      <c r="Q141" s="73"/>
      <c r="R141" s="73"/>
      <c r="S141" s="73"/>
      <c r="T141" s="81"/>
      <c r="U141" s="88"/>
      <c r="V141" s="74"/>
      <c r="W141" s="74"/>
      <c r="X141" s="74"/>
      <c r="Y141" s="74"/>
      <c r="Z141" s="74"/>
      <c r="AA141" s="74"/>
      <c r="AB141" s="74"/>
      <c r="AC141" s="89"/>
      <c r="AD141" s="80"/>
      <c r="AE141" s="73"/>
      <c r="AF141" s="73"/>
      <c r="AG141" s="73"/>
      <c r="AH141" s="73"/>
      <c r="AI141" s="73"/>
      <c r="AJ141" s="73"/>
      <c r="AK141" s="73"/>
      <c r="AL141" s="81"/>
      <c r="AM141" s="80"/>
      <c r="AN141" s="73"/>
      <c r="AO141" s="73"/>
      <c r="AP141" s="73"/>
      <c r="AQ141" s="73"/>
      <c r="AR141" s="73"/>
      <c r="AS141" s="73"/>
      <c r="AT141" s="73"/>
      <c r="AU141" s="81"/>
      <c r="AV141" s="80"/>
      <c r="AW141" s="73"/>
      <c r="AX141" s="73"/>
      <c r="AY141" s="73"/>
      <c r="AZ141" s="73"/>
      <c r="BA141" s="73"/>
      <c r="BB141" s="73"/>
      <c r="BC141" s="73"/>
      <c r="BD141" s="81"/>
      <c r="BE141" s="80"/>
      <c r="BF141" s="73"/>
      <c r="BG141" s="73"/>
      <c r="BH141" s="73"/>
      <c r="BI141" s="73"/>
      <c r="BJ141" s="73"/>
      <c r="BK141" s="73"/>
      <c r="BL141" s="73"/>
      <c r="BM141" s="81"/>
      <c r="BN141" s="1"/>
      <c r="BO141" s="1"/>
      <c r="BP141" s="1"/>
      <c r="BQ141" s="1"/>
      <c r="BR141" s="1"/>
      <c r="CC141" s="108">
        <f t="shared" si="58"/>
        <v>932</v>
      </c>
      <c r="CD141" s="110" t="str">
        <f t="shared" si="51"/>
        <v/>
      </c>
      <c r="CE141" s="108" t="str">
        <f t="shared" si="52"/>
        <v/>
      </c>
      <c r="CF141" s="108" t="str">
        <f t="shared" si="53"/>
        <v/>
      </c>
      <c r="CG141" s="108" t="str">
        <f t="shared" si="54"/>
        <v/>
      </c>
      <c r="CH141" s="108" t="str">
        <f t="shared" si="55"/>
        <v/>
      </c>
      <c r="CI141" s="108" t="str">
        <f t="shared" si="56"/>
        <v/>
      </c>
    </row>
    <row r="142" spans="1:87">
      <c r="A142" s="4">
        <v>137</v>
      </c>
      <c r="B142" s="30" t="str">
        <f t="shared" si="44"/>
        <v>H</v>
      </c>
      <c r="C142" s="37">
        <f t="shared" si="45"/>
        <v>968</v>
      </c>
      <c r="D142" s="38">
        <f t="shared" si="46"/>
        <v>38242</v>
      </c>
      <c r="E142" s="39" t="str">
        <f t="shared" si="47"/>
        <v>VINOD BAGRI</v>
      </c>
      <c r="F142" s="39" t="str">
        <f t="shared" si="48"/>
        <v>HUKAMA RAM</v>
      </c>
      <c r="G142" s="51">
        <f t="shared" si="49"/>
        <v>933</v>
      </c>
      <c r="H142" s="40" t="str">
        <f t="shared" si="50"/>
        <v/>
      </c>
      <c r="I142" s="121"/>
      <c r="J142" s="122"/>
      <c r="K142" s="104" t="str">
        <f t="shared" si="57"/>
        <v/>
      </c>
      <c r="L142" s="80"/>
      <c r="M142" s="73"/>
      <c r="N142" s="73"/>
      <c r="O142" s="73"/>
      <c r="P142" s="73"/>
      <c r="Q142" s="73"/>
      <c r="R142" s="73"/>
      <c r="S142" s="73"/>
      <c r="T142" s="81"/>
      <c r="U142" s="88"/>
      <c r="V142" s="74"/>
      <c r="W142" s="74"/>
      <c r="X142" s="74"/>
      <c r="Y142" s="74"/>
      <c r="Z142" s="74"/>
      <c r="AA142" s="74"/>
      <c r="AB142" s="74"/>
      <c r="AC142" s="89"/>
      <c r="AD142" s="80"/>
      <c r="AE142" s="73"/>
      <c r="AF142" s="73"/>
      <c r="AG142" s="73"/>
      <c r="AH142" s="73"/>
      <c r="AI142" s="73"/>
      <c r="AJ142" s="73"/>
      <c r="AK142" s="73"/>
      <c r="AL142" s="81"/>
      <c r="AM142" s="80"/>
      <c r="AN142" s="73"/>
      <c r="AO142" s="73"/>
      <c r="AP142" s="73"/>
      <c r="AQ142" s="73"/>
      <c r="AR142" s="73"/>
      <c r="AS142" s="73"/>
      <c r="AT142" s="73"/>
      <c r="AU142" s="81"/>
      <c r="AV142" s="80"/>
      <c r="AW142" s="73"/>
      <c r="AX142" s="73"/>
      <c r="AY142" s="73"/>
      <c r="AZ142" s="73"/>
      <c r="BA142" s="73"/>
      <c r="BB142" s="73"/>
      <c r="BC142" s="73"/>
      <c r="BD142" s="81"/>
      <c r="BE142" s="80"/>
      <c r="BF142" s="73"/>
      <c r="BG142" s="73"/>
      <c r="BH142" s="73"/>
      <c r="BI142" s="73"/>
      <c r="BJ142" s="73"/>
      <c r="BK142" s="73"/>
      <c r="BL142" s="73"/>
      <c r="BM142" s="81"/>
      <c r="BN142" s="1"/>
      <c r="BO142" s="1"/>
      <c r="BP142" s="1"/>
      <c r="BQ142" s="1"/>
      <c r="BR142" s="1"/>
      <c r="CC142" s="108">
        <f t="shared" si="58"/>
        <v>933</v>
      </c>
      <c r="CD142" s="110" t="str">
        <f t="shared" si="51"/>
        <v/>
      </c>
      <c r="CE142" s="108" t="str">
        <f t="shared" si="52"/>
        <v/>
      </c>
      <c r="CF142" s="108" t="str">
        <f t="shared" si="53"/>
        <v/>
      </c>
      <c r="CG142" s="108" t="str">
        <f t="shared" si="54"/>
        <v/>
      </c>
      <c r="CH142" s="108" t="str">
        <f t="shared" si="55"/>
        <v/>
      </c>
      <c r="CI142" s="108" t="str">
        <f t="shared" si="56"/>
        <v/>
      </c>
    </row>
    <row r="143" spans="1:87">
      <c r="A143" s="4">
        <v>138</v>
      </c>
      <c r="B143" s="30" t="str">
        <f t="shared" ref="B143:B206" si="59">IFERROR(VLOOKUP(A143,Name1,3,0),"")</f>
        <v>A</v>
      </c>
      <c r="C143" s="37">
        <f t="shared" ref="C143:C206" si="60">IFERROR(VLOOKUP(A143,Name1,4,0),"")</f>
        <v>718</v>
      </c>
      <c r="D143" s="38">
        <f t="shared" ref="D143:D206" si="61">IFERROR(VLOOKUP(A143,Name1,11,0),"")</f>
        <v>39356</v>
      </c>
      <c r="E143" s="39" t="str">
        <f t="shared" ref="E143:E206" si="62">IFERROR(VLOOKUP(A143,Name1,6,0),"")</f>
        <v>AASHA</v>
      </c>
      <c r="F143" s="39" t="str">
        <f t="shared" ref="F143:F206" si="63">IFERROR(VLOOKUP(A143,Name1,8,0),"")</f>
        <v>JAGDISH</v>
      </c>
      <c r="G143" s="51">
        <f t="shared" ref="G143:G206" si="64">IFERROR(VLOOKUP(A143,Name1,12,0),"")</f>
        <v>1001</v>
      </c>
      <c r="H143" s="40" t="str">
        <f t="shared" ref="H143:H206" si="65">IFERROR(VLOOKUP(A143,Name1,13,0),"")</f>
        <v/>
      </c>
      <c r="I143" s="121"/>
      <c r="J143" s="122"/>
      <c r="K143" s="104" t="str">
        <f t="shared" si="57"/>
        <v/>
      </c>
      <c r="L143" s="80"/>
      <c r="M143" s="73"/>
      <c r="N143" s="73"/>
      <c r="O143" s="73"/>
      <c r="P143" s="73"/>
      <c r="Q143" s="73"/>
      <c r="R143" s="73"/>
      <c r="S143" s="73"/>
      <c r="T143" s="81"/>
      <c r="U143" s="88"/>
      <c r="V143" s="74"/>
      <c r="W143" s="74"/>
      <c r="X143" s="74"/>
      <c r="Y143" s="74"/>
      <c r="Z143" s="74"/>
      <c r="AA143" s="74"/>
      <c r="AB143" s="74"/>
      <c r="AC143" s="89"/>
      <c r="AD143" s="80"/>
      <c r="AE143" s="73"/>
      <c r="AF143" s="73"/>
      <c r="AG143" s="73"/>
      <c r="AH143" s="73"/>
      <c r="AI143" s="73"/>
      <c r="AJ143" s="73"/>
      <c r="AK143" s="73"/>
      <c r="AL143" s="81"/>
      <c r="AM143" s="80"/>
      <c r="AN143" s="73"/>
      <c r="AO143" s="73"/>
      <c r="AP143" s="73"/>
      <c r="AQ143" s="73"/>
      <c r="AR143" s="73"/>
      <c r="AS143" s="73"/>
      <c r="AT143" s="73"/>
      <c r="AU143" s="81"/>
      <c r="AV143" s="80"/>
      <c r="AW143" s="73"/>
      <c r="AX143" s="73"/>
      <c r="AY143" s="73"/>
      <c r="AZ143" s="73"/>
      <c r="BA143" s="73"/>
      <c r="BB143" s="73"/>
      <c r="BC143" s="73"/>
      <c r="BD143" s="81"/>
      <c r="BE143" s="80"/>
      <c r="BF143" s="73"/>
      <c r="BG143" s="73"/>
      <c r="BH143" s="73"/>
      <c r="BI143" s="73"/>
      <c r="BJ143" s="73"/>
      <c r="BK143" s="73"/>
      <c r="BL143" s="73"/>
      <c r="BM143" s="81"/>
      <c r="BN143" s="1"/>
      <c r="BO143" s="1"/>
      <c r="BP143" s="1"/>
      <c r="BQ143" s="1"/>
      <c r="BR143" s="1"/>
      <c r="CC143" s="108">
        <f t="shared" si="58"/>
        <v>1001</v>
      </c>
      <c r="CD143" s="110" t="str">
        <f t="shared" si="51"/>
        <v/>
      </c>
      <c r="CE143" s="108" t="str">
        <f t="shared" si="52"/>
        <v/>
      </c>
      <c r="CF143" s="108" t="str">
        <f t="shared" si="53"/>
        <v/>
      </c>
      <c r="CG143" s="108" t="str">
        <f t="shared" si="54"/>
        <v/>
      </c>
      <c r="CH143" s="108" t="str">
        <f t="shared" si="55"/>
        <v/>
      </c>
      <c r="CI143" s="108" t="str">
        <f t="shared" si="56"/>
        <v/>
      </c>
    </row>
    <row r="144" spans="1:87">
      <c r="A144" s="4">
        <v>139</v>
      </c>
      <c r="B144" s="30" t="str">
        <f t="shared" si="59"/>
        <v>A</v>
      </c>
      <c r="C144" s="37">
        <f t="shared" si="60"/>
        <v>454</v>
      </c>
      <c r="D144" s="38">
        <f t="shared" si="61"/>
        <v>38663</v>
      </c>
      <c r="E144" s="39" t="str">
        <f t="shared" si="62"/>
        <v>BHAWNA MEGHWAL</v>
      </c>
      <c r="F144" s="39" t="str">
        <f t="shared" si="63"/>
        <v>PRAHLAD RAM</v>
      </c>
      <c r="G144" s="51">
        <f t="shared" si="64"/>
        <v>1002</v>
      </c>
      <c r="H144" s="40" t="str">
        <f t="shared" si="65"/>
        <v/>
      </c>
      <c r="I144" s="121"/>
      <c r="J144" s="122"/>
      <c r="K144" s="104" t="str">
        <f t="shared" si="57"/>
        <v/>
      </c>
      <c r="L144" s="80"/>
      <c r="M144" s="73"/>
      <c r="N144" s="73"/>
      <c r="O144" s="73"/>
      <c r="P144" s="73"/>
      <c r="Q144" s="73"/>
      <c r="R144" s="73"/>
      <c r="S144" s="73"/>
      <c r="T144" s="81"/>
      <c r="U144" s="88"/>
      <c r="V144" s="74"/>
      <c r="W144" s="74"/>
      <c r="X144" s="74"/>
      <c r="Y144" s="74"/>
      <c r="Z144" s="74"/>
      <c r="AA144" s="74"/>
      <c r="AB144" s="74"/>
      <c r="AC144" s="89"/>
      <c r="AD144" s="80"/>
      <c r="AE144" s="73"/>
      <c r="AF144" s="73"/>
      <c r="AG144" s="73"/>
      <c r="AH144" s="73"/>
      <c r="AI144" s="73"/>
      <c r="AJ144" s="73"/>
      <c r="AK144" s="73"/>
      <c r="AL144" s="81"/>
      <c r="AM144" s="80"/>
      <c r="AN144" s="73"/>
      <c r="AO144" s="73"/>
      <c r="AP144" s="73"/>
      <c r="AQ144" s="73"/>
      <c r="AR144" s="73"/>
      <c r="AS144" s="73"/>
      <c r="AT144" s="73"/>
      <c r="AU144" s="81"/>
      <c r="AV144" s="80"/>
      <c r="AW144" s="73"/>
      <c r="AX144" s="73"/>
      <c r="AY144" s="73"/>
      <c r="AZ144" s="73"/>
      <c r="BA144" s="73"/>
      <c r="BB144" s="73"/>
      <c r="BC144" s="73"/>
      <c r="BD144" s="81"/>
      <c r="BE144" s="80"/>
      <c r="BF144" s="73"/>
      <c r="BG144" s="73"/>
      <c r="BH144" s="73"/>
      <c r="BI144" s="73"/>
      <c r="BJ144" s="73"/>
      <c r="BK144" s="73"/>
      <c r="BL144" s="73"/>
      <c r="BM144" s="81"/>
      <c r="BN144" s="1"/>
      <c r="BO144" s="1"/>
      <c r="BP144" s="1"/>
      <c r="BQ144" s="1"/>
      <c r="BR144" s="1"/>
      <c r="CC144" s="108">
        <f t="shared" si="58"/>
        <v>1002</v>
      </c>
      <c r="CD144" s="110" t="str">
        <f t="shared" si="51"/>
        <v/>
      </c>
      <c r="CE144" s="108" t="str">
        <f t="shared" si="52"/>
        <v/>
      </c>
      <c r="CF144" s="108" t="str">
        <f t="shared" si="53"/>
        <v/>
      </c>
      <c r="CG144" s="108" t="str">
        <f t="shared" si="54"/>
        <v/>
      </c>
      <c r="CH144" s="108" t="str">
        <f t="shared" si="55"/>
        <v/>
      </c>
      <c r="CI144" s="108" t="str">
        <f t="shared" si="56"/>
        <v/>
      </c>
    </row>
    <row r="145" spans="1:87">
      <c r="A145" s="4">
        <v>140</v>
      </c>
      <c r="B145" s="30" t="str">
        <f t="shared" si="59"/>
        <v>A</v>
      </c>
      <c r="C145" s="37">
        <f t="shared" si="60"/>
        <v>976</v>
      </c>
      <c r="D145" s="38">
        <f t="shared" si="61"/>
        <v>39420</v>
      </c>
      <c r="E145" s="39" t="str">
        <f t="shared" si="62"/>
        <v>BHUMIKA</v>
      </c>
      <c r="F145" s="39" t="str">
        <f t="shared" si="63"/>
        <v>MADAN LAL GARG</v>
      </c>
      <c r="G145" s="51">
        <f t="shared" si="64"/>
        <v>1045</v>
      </c>
      <c r="H145" s="40" t="str">
        <f t="shared" si="65"/>
        <v/>
      </c>
      <c r="I145" s="121"/>
      <c r="J145" s="122"/>
      <c r="K145" s="104" t="str">
        <f t="shared" si="57"/>
        <v/>
      </c>
      <c r="L145" s="80"/>
      <c r="M145" s="73"/>
      <c r="N145" s="73"/>
      <c r="O145" s="73"/>
      <c r="P145" s="73"/>
      <c r="Q145" s="73"/>
      <c r="R145" s="73"/>
      <c r="S145" s="73"/>
      <c r="T145" s="81"/>
      <c r="U145" s="88"/>
      <c r="V145" s="74"/>
      <c r="W145" s="74"/>
      <c r="X145" s="74"/>
      <c r="Y145" s="74"/>
      <c r="Z145" s="74"/>
      <c r="AA145" s="74"/>
      <c r="AB145" s="74"/>
      <c r="AC145" s="89"/>
      <c r="AD145" s="80"/>
      <c r="AE145" s="73"/>
      <c r="AF145" s="73"/>
      <c r="AG145" s="73"/>
      <c r="AH145" s="73"/>
      <c r="AI145" s="73"/>
      <c r="AJ145" s="73"/>
      <c r="AK145" s="73"/>
      <c r="AL145" s="81"/>
      <c r="AM145" s="80"/>
      <c r="AN145" s="73"/>
      <c r="AO145" s="73"/>
      <c r="AP145" s="73"/>
      <c r="AQ145" s="73"/>
      <c r="AR145" s="73"/>
      <c r="AS145" s="73"/>
      <c r="AT145" s="73"/>
      <c r="AU145" s="81"/>
      <c r="AV145" s="80"/>
      <c r="AW145" s="73"/>
      <c r="AX145" s="73"/>
      <c r="AY145" s="73"/>
      <c r="AZ145" s="73"/>
      <c r="BA145" s="73"/>
      <c r="BB145" s="73"/>
      <c r="BC145" s="73"/>
      <c r="BD145" s="81"/>
      <c r="BE145" s="80"/>
      <c r="BF145" s="73"/>
      <c r="BG145" s="73"/>
      <c r="BH145" s="73"/>
      <c r="BI145" s="73"/>
      <c r="BJ145" s="73"/>
      <c r="BK145" s="73"/>
      <c r="BL145" s="73"/>
      <c r="BM145" s="81"/>
      <c r="BN145" s="1"/>
      <c r="BO145" s="1"/>
      <c r="BP145" s="1"/>
      <c r="BQ145" s="1"/>
      <c r="BR145" s="1"/>
      <c r="CC145" s="108">
        <f t="shared" si="58"/>
        <v>1045</v>
      </c>
      <c r="CD145" s="110" t="str">
        <f t="shared" si="51"/>
        <v/>
      </c>
      <c r="CE145" s="108" t="str">
        <f t="shared" si="52"/>
        <v/>
      </c>
      <c r="CF145" s="108" t="str">
        <f t="shared" si="53"/>
        <v/>
      </c>
      <c r="CG145" s="108" t="str">
        <f t="shared" si="54"/>
        <v/>
      </c>
      <c r="CH145" s="108" t="str">
        <f t="shared" si="55"/>
        <v/>
      </c>
      <c r="CI145" s="108" t="str">
        <f t="shared" si="56"/>
        <v/>
      </c>
    </row>
    <row r="146" spans="1:87">
      <c r="A146" s="4">
        <v>141</v>
      </c>
      <c r="B146" s="30" t="str">
        <f t="shared" si="59"/>
        <v>A</v>
      </c>
      <c r="C146" s="37">
        <f t="shared" si="60"/>
        <v>221</v>
      </c>
      <c r="D146" s="38">
        <f t="shared" si="61"/>
        <v>38916</v>
      </c>
      <c r="E146" s="39" t="str">
        <f t="shared" si="62"/>
        <v>DALI DEVI</v>
      </c>
      <c r="F146" s="39" t="str">
        <f t="shared" si="63"/>
        <v>SHIV LAL</v>
      </c>
      <c r="G146" s="51">
        <f t="shared" si="64"/>
        <v>1003</v>
      </c>
      <c r="H146" s="40" t="str">
        <f t="shared" si="65"/>
        <v/>
      </c>
      <c r="I146" s="121"/>
      <c r="J146" s="122"/>
      <c r="K146" s="104" t="str">
        <f t="shared" si="57"/>
        <v/>
      </c>
      <c r="L146" s="80"/>
      <c r="M146" s="73"/>
      <c r="N146" s="73"/>
      <c r="O146" s="73"/>
      <c r="P146" s="73"/>
      <c r="Q146" s="73"/>
      <c r="R146" s="73"/>
      <c r="S146" s="73"/>
      <c r="T146" s="81"/>
      <c r="U146" s="88"/>
      <c r="V146" s="74"/>
      <c r="W146" s="74"/>
      <c r="X146" s="74"/>
      <c r="Y146" s="74"/>
      <c r="Z146" s="74"/>
      <c r="AA146" s="74"/>
      <c r="AB146" s="74"/>
      <c r="AC146" s="89"/>
      <c r="AD146" s="80"/>
      <c r="AE146" s="73"/>
      <c r="AF146" s="73"/>
      <c r="AG146" s="73"/>
      <c r="AH146" s="73"/>
      <c r="AI146" s="73"/>
      <c r="AJ146" s="73"/>
      <c r="AK146" s="73"/>
      <c r="AL146" s="81"/>
      <c r="AM146" s="80"/>
      <c r="AN146" s="73"/>
      <c r="AO146" s="73"/>
      <c r="AP146" s="73"/>
      <c r="AQ146" s="73"/>
      <c r="AR146" s="73"/>
      <c r="AS146" s="73"/>
      <c r="AT146" s="73"/>
      <c r="AU146" s="81"/>
      <c r="AV146" s="80"/>
      <c r="AW146" s="73"/>
      <c r="AX146" s="73"/>
      <c r="AY146" s="73"/>
      <c r="AZ146" s="73"/>
      <c r="BA146" s="73"/>
      <c r="BB146" s="73"/>
      <c r="BC146" s="73"/>
      <c r="BD146" s="81"/>
      <c r="BE146" s="80"/>
      <c r="BF146" s="73"/>
      <c r="BG146" s="73"/>
      <c r="BH146" s="73"/>
      <c r="BI146" s="73"/>
      <c r="BJ146" s="73"/>
      <c r="BK146" s="73"/>
      <c r="BL146" s="73"/>
      <c r="BM146" s="81"/>
      <c r="BN146" s="1"/>
      <c r="BO146" s="1"/>
      <c r="BP146" s="1"/>
      <c r="BQ146" s="1"/>
      <c r="BR146" s="1"/>
      <c r="CC146" s="108">
        <f t="shared" si="58"/>
        <v>1003</v>
      </c>
      <c r="CD146" s="110" t="str">
        <f t="shared" si="51"/>
        <v/>
      </c>
      <c r="CE146" s="108" t="str">
        <f t="shared" si="52"/>
        <v/>
      </c>
      <c r="CF146" s="108" t="str">
        <f t="shared" si="53"/>
        <v/>
      </c>
      <c r="CG146" s="108" t="str">
        <f t="shared" si="54"/>
        <v/>
      </c>
      <c r="CH146" s="108" t="str">
        <f t="shared" si="55"/>
        <v/>
      </c>
      <c r="CI146" s="108" t="str">
        <f t="shared" si="56"/>
        <v/>
      </c>
    </row>
    <row r="147" spans="1:87">
      <c r="A147" s="4">
        <v>142</v>
      </c>
      <c r="B147" s="30" t="str">
        <f t="shared" si="59"/>
        <v>A</v>
      </c>
      <c r="C147" s="37">
        <f t="shared" si="60"/>
        <v>729</v>
      </c>
      <c r="D147" s="38">
        <f t="shared" si="61"/>
        <v>38908</v>
      </c>
      <c r="E147" s="39" t="str">
        <f t="shared" si="62"/>
        <v>DEEPIKA</v>
      </c>
      <c r="F147" s="39" t="str">
        <f t="shared" si="63"/>
        <v>SHARWAN DEWASI</v>
      </c>
      <c r="G147" s="51">
        <f t="shared" si="64"/>
        <v>1004</v>
      </c>
      <c r="H147" s="40" t="str">
        <f t="shared" si="65"/>
        <v/>
      </c>
      <c r="I147" s="121"/>
      <c r="J147" s="122"/>
      <c r="K147" s="104" t="str">
        <f t="shared" si="57"/>
        <v/>
      </c>
      <c r="L147" s="80"/>
      <c r="M147" s="73"/>
      <c r="N147" s="73"/>
      <c r="O147" s="73"/>
      <c r="P147" s="73"/>
      <c r="Q147" s="73"/>
      <c r="R147" s="73"/>
      <c r="S147" s="73"/>
      <c r="T147" s="81"/>
      <c r="U147" s="88"/>
      <c r="V147" s="74"/>
      <c r="W147" s="74"/>
      <c r="X147" s="74"/>
      <c r="Y147" s="74"/>
      <c r="Z147" s="74"/>
      <c r="AA147" s="74"/>
      <c r="AB147" s="74"/>
      <c r="AC147" s="89"/>
      <c r="AD147" s="80"/>
      <c r="AE147" s="73"/>
      <c r="AF147" s="73"/>
      <c r="AG147" s="73"/>
      <c r="AH147" s="73"/>
      <c r="AI147" s="73"/>
      <c r="AJ147" s="73"/>
      <c r="AK147" s="73"/>
      <c r="AL147" s="81"/>
      <c r="AM147" s="80"/>
      <c r="AN147" s="73"/>
      <c r="AO147" s="73"/>
      <c r="AP147" s="73"/>
      <c r="AQ147" s="73"/>
      <c r="AR147" s="73"/>
      <c r="AS147" s="73"/>
      <c r="AT147" s="73"/>
      <c r="AU147" s="81"/>
      <c r="AV147" s="80"/>
      <c r="AW147" s="73"/>
      <c r="AX147" s="73"/>
      <c r="AY147" s="73"/>
      <c r="AZ147" s="73"/>
      <c r="BA147" s="73"/>
      <c r="BB147" s="73"/>
      <c r="BC147" s="73"/>
      <c r="BD147" s="81"/>
      <c r="BE147" s="80"/>
      <c r="BF147" s="73"/>
      <c r="BG147" s="73"/>
      <c r="BH147" s="73"/>
      <c r="BI147" s="73"/>
      <c r="BJ147" s="73"/>
      <c r="BK147" s="73"/>
      <c r="BL147" s="73"/>
      <c r="BM147" s="81"/>
      <c r="BN147" s="1"/>
      <c r="BO147" s="1"/>
      <c r="BP147" s="1"/>
      <c r="BQ147" s="1"/>
      <c r="BR147" s="1"/>
      <c r="CC147" s="108">
        <f t="shared" si="58"/>
        <v>1004</v>
      </c>
      <c r="CD147" s="110" t="str">
        <f t="shared" si="51"/>
        <v/>
      </c>
      <c r="CE147" s="108" t="str">
        <f t="shared" si="52"/>
        <v/>
      </c>
      <c r="CF147" s="108" t="str">
        <f t="shared" si="53"/>
        <v/>
      </c>
      <c r="CG147" s="108" t="str">
        <f t="shared" si="54"/>
        <v/>
      </c>
      <c r="CH147" s="108" t="str">
        <f t="shared" si="55"/>
        <v/>
      </c>
      <c r="CI147" s="108" t="str">
        <f t="shared" si="56"/>
        <v/>
      </c>
    </row>
    <row r="148" spans="1:87">
      <c r="A148" s="4">
        <v>143</v>
      </c>
      <c r="B148" s="30" t="str">
        <f t="shared" si="59"/>
        <v>A</v>
      </c>
      <c r="C148" s="37">
        <f t="shared" si="60"/>
        <v>518</v>
      </c>
      <c r="D148" s="38">
        <f t="shared" si="61"/>
        <v>39267</v>
      </c>
      <c r="E148" s="39" t="str">
        <f t="shared" si="62"/>
        <v>DIMPLE</v>
      </c>
      <c r="F148" s="39" t="str">
        <f t="shared" si="63"/>
        <v>BHUNDA RAM</v>
      </c>
      <c r="G148" s="51">
        <f t="shared" si="64"/>
        <v>1005</v>
      </c>
      <c r="H148" s="40" t="str">
        <f t="shared" si="65"/>
        <v/>
      </c>
      <c r="I148" s="121"/>
      <c r="J148" s="122"/>
      <c r="K148" s="104" t="str">
        <f t="shared" si="57"/>
        <v/>
      </c>
      <c r="L148" s="80"/>
      <c r="M148" s="73"/>
      <c r="N148" s="73"/>
      <c r="O148" s="73"/>
      <c r="P148" s="73"/>
      <c r="Q148" s="73"/>
      <c r="R148" s="73"/>
      <c r="S148" s="73"/>
      <c r="T148" s="81"/>
      <c r="U148" s="88"/>
      <c r="V148" s="74"/>
      <c r="W148" s="74"/>
      <c r="X148" s="74"/>
      <c r="Y148" s="74"/>
      <c r="Z148" s="74"/>
      <c r="AA148" s="74"/>
      <c r="AB148" s="74"/>
      <c r="AC148" s="89"/>
      <c r="AD148" s="80"/>
      <c r="AE148" s="73"/>
      <c r="AF148" s="73"/>
      <c r="AG148" s="73"/>
      <c r="AH148" s="73"/>
      <c r="AI148" s="73"/>
      <c r="AJ148" s="73"/>
      <c r="AK148" s="73"/>
      <c r="AL148" s="81"/>
      <c r="AM148" s="80"/>
      <c r="AN148" s="73"/>
      <c r="AO148" s="73"/>
      <c r="AP148" s="73"/>
      <c r="AQ148" s="73"/>
      <c r="AR148" s="73"/>
      <c r="AS148" s="73"/>
      <c r="AT148" s="73"/>
      <c r="AU148" s="81"/>
      <c r="AV148" s="80"/>
      <c r="AW148" s="73"/>
      <c r="AX148" s="73"/>
      <c r="AY148" s="73"/>
      <c r="AZ148" s="73"/>
      <c r="BA148" s="73"/>
      <c r="BB148" s="73"/>
      <c r="BC148" s="73"/>
      <c r="BD148" s="81"/>
      <c r="BE148" s="80"/>
      <c r="BF148" s="73"/>
      <c r="BG148" s="73"/>
      <c r="BH148" s="73"/>
      <c r="BI148" s="73"/>
      <c r="BJ148" s="73"/>
      <c r="BK148" s="73"/>
      <c r="BL148" s="73"/>
      <c r="BM148" s="81"/>
      <c r="BN148" s="1"/>
      <c r="BO148" s="1"/>
      <c r="BP148" s="1"/>
      <c r="BQ148" s="1"/>
      <c r="BR148" s="1"/>
      <c r="CC148" s="108">
        <f t="shared" si="58"/>
        <v>1005</v>
      </c>
      <c r="CD148" s="110" t="str">
        <f t="shared" si="51"/>
        <v/>
      </c>
      <c r="CE148" s="108" t="str">
        <f t="shared" si="52"/>
        <v/>
      </c>
      <c r="CF148" s="108" t="str">
        <f t="shared" si="53"/>
        <v/>
      </c>
      <c r="CG148" s="108" t="str">
        <f t="shared" si="54"/>
        <v/>
      </c>
      <c r="CH148" s="108" t="str">
        <f t="shared" si="55"/>
        <v/>
      </c>
      <c r="CI148" s="108" t="str">
        <f t="shared" si="56"/>
        <v/>
      </c>
    </row>
    <row r="149" spans="1:87">
      <c r="A149" s="4">
        <v>144</v>
      </c>
      <c r="B149" s="30" t="str">
        <f t="shared" si="59"/>
        <v>A</v>
      </c>
      <c r="C149" s="37">
        <f t="shared" si="60"/>
        <v>866</v>
      </c>
      <c r="D149" s="38">
        <f t="shared" si="61"/>
        <v>38740</v>
      </c>
      <c r="E149" s="39" t="str">
        <f t="shared" si="62"/>
        <v>DIVYA</v>
      </c>
      <c r="F149" s="39" t="str">
        <f t="shared" si="63"/>
        <v>NARAYAN SINGH</v>
      </c>
      <c r="G149" s="51">
        <f t="shared" si="64"/>
        <v>1006</v>
      </c>
      <c r="H149" s="40" t="str">
        <f t="shared" si="65"/>
        <v/>
      </c>
      <c r="I149" s="121"/>
      <c r="J149" s="122"/>
      <c r="K149" s="104" t="str">
        <f t="shared" si="57"/>
        <v/>
      </c>
      <c r="L149" s="80"/>
      <c r="M149" s="73"/>
      <c r="N149" s="73"/>
      <c r="O149" s="73"/>
      <c r="P149" s="73"/>
      <c r="Q149" s="73"/>
      <c r="R149" s="73"/>
      <c r="S149" s="73"/>
      <c r="T149" s="81"/>
      <c r="U149" s="88"/>
      <c r="V149" s="74"/>
      <c r="W149" s="74"/>
      <c r="X149" s="74"/>
      <c r="Y149" s="74"/>
      <c r="Z149" s="74"/>
      <c r="AA149" s="74"/>
      <c r="AB149" s="74"/>
      <c r="AC149" s="89"/>
      <c r="AD149" s="80"/>
      <c r="AE149" s="73"/>
      <c r="AF149" s="73"/>
      <c r="AG149" s="73"/>
      <c r="AH149" s="73"/>
      <c r="AI149" s="73"/>
      <c r="AJ149" s="73"/>
      <c r="AK149" s="73"/>
      <c r="AL149" s="81"/>
      <c r="AM149" s="80"/>
      <c r="AN149" s="73"/>
      <c r="AO149" s="73"/>
      <c r="AP149" s="73"/>
      <c r="AQ149" s="73"/>
      <c r="AR149" s="73"/>
      <c r="AS149" s="73"/>
      <c r="AT149" s="73"/>
      <c r="AU149" s="81"/>
      <c r="AV149" s="80"/>
      <c r="AW149" s="73"/>
      <c r="AX149" s="73"/>
      <c r="AY149" s="73"/>
      <c r="AZ149" s="73"/>
      <c r="BA149" s="73"/>
      <c r="BB149" s="73"/>
      <c r="BC149" s="73"/>
      <c r="BD149" s="81"/>
      <c r="BE149" s="80"/>
      <c r="BF149" s="73"/>
      <c r="BG149" s="73"/>
      <c r="BH149" s="73"/>
      <c r="BI149" s="73"/>
      <c r="BJ149" s="73"/>
      <c r="BK149" s="73"/>
      <c r="BL149" s="73"/>
      <c r="BM149" s="81"/>
      <c r="BN149" s="1"/>
      <c r="BO149" s="1"/>
      <c r="BP149" s="1"/>
      <c r="BQ149" s="1"/>
      <c r="BR149" s="1"/>
      <c r="CC149" s="108">
        <f t="shared" si="58"/>
        <v>1006</v>
      </c>
      <c r="CD149" s="110" t="str">
        <f t="shared" si="51"/>
        <v/>
      </c>
      <c r="CE149" s="108" t="str">
        <f t="shared" si="52"/>
        <v/>
      </c>
      <c r="CF149" s="108" t="str">
        <f t="shared" si="53"/>
        <v/>
      </c>
      <c r="CG149" s="108" t="str">
        <f t="shared" si="54"/>
        <v/>
      </c>
      <c r="CH149" s="108" t="str">
        <f t="shared" si="55"/>
        <v/>
      </c>
      <c r="CI149" s="108" t="str">
        <f t="shared" si="56"/>
        <v/>
      </c>
    </row>
    <row r="150" spans="1:87">
      <c r="A150" s="4">
        <v>145</v>
      </c>
      <c r="B150" s="30" t="str">
        <f t="shared" si="59"/>
        <v>A</v>
      </c>
      <c r="C150" s="37">
        <f t="shared" si="60"/>
        <v>544</v>
      </c>
      <c r="D150" s="38">
        <f t="shared" si="61"/>
        <v>38939</v>
      </c>
      <c r="E150" s="39" t="str">
        <f t="shared" si="62"/>
        <v>GEETANJALI</v>
      </c>
      <c r="F150" s="39" t="str">
        <f t="shared" si="63"/>
        <v>NANDKISHOR</v>
      </c>
      <c r="G150" s="51">
        <f t="shared" si="64"/>
        <v>1007</v>
      </c>
      <c r="H150" s="40" t="str">
        <f t="shared" si="65"/>
        <v/>
      </c>
      <c r="I150" s="121"/>
      <c r="J150" s="122"/>
      <c r="K150" s="104" t="str">
        <f t="shared" si="57"/>
        <v/>
      </c>
      <c r="L150" s="80"/>
      <c r="M150" s="73"/>
      <c r="N150" s="73"/>
      <c r="O150" s="73"/>
      <c r="P150" s="73"/>
      <c r="Q150" s="73"/>
      <c r="R150" s="73"/>
      <c r="S150" s="73"/>
      <c r="T150" s="81"/>
      <c r="U150" s="88"/>
      <c r="V150" s="74"/>
      <c r="W150" s="74"/>
      <c r="X150" s="74"/>
      <c r="Y150" s="74"/>
      <c r="Z150" s="74"/>
      <c r="AA150" s="74"/>
      <c r="AB150" s="74"/>
      <c r="AC150" s="89"/>
      <c r="AD150" s="80"/>
      <c r="AE150" s="73"/>
      <c r="AF150" s="73"/>
      <c r="AG150" s="73"/>
      <c r="AH150" s="73"/>
      <c r="AI150" s="73"/>
      <c r="AJ150" s="73"/>
      <c r="AK150" s="73"/>
      <c r="AL150" s="81"/>
      <c r="AM150" s="80"/>
      <c r="AN150" s="73"/>
      <c r="AO150" s="73"/>
      <c r="AP150" s="73"/>
      <c r="AQ150" s="73"/>
      <c r="AR150" s="73"/>
      <c r="AS150" s="73"/>
      <c r="AT150" s="73"/>
      <c r="AU150" s="81"/>
      <c r="AV150" s="80"/>
      <c r="AW150" s="73"/>
      <c r="AX150" s="73"/>
      <c r="AY150" s="73"/>
      <c r="AZ150" s="73"/>
      <c r="BA150" s="73"/>
      <c r="BB150" s="73"/>
      <c r="BC150" s="73"/>
      <c r="BD150" s="81"/>
      <c r="BE150" s="80"/>
      <c r="BF150" s="73"/>
      <c r="BG150" s="73"/>
      <c r="BH150" s="73"/>
      <c r="BI150" s="73"/>
      <c r="BJ150" s="73"/>
      <c r="BK150" s="73"/>
      <c r="BL150" s="73"/>
      <c r="BM150" s="81"/>
      <c r="BN150" s="1"/>
      <c r="BO150" s="1"/>
      <c r="BP150" s="1"/>
      <c r="BQ150" s="1"/>
      <c r="BR150" s="1"/>
      <c r="CC150" s="108">
        <f t="shared" si="58"/>
        <v>1007</v>
      </c>
      <c r="CD150" s="110" t="str">
        <f t="shared" si="51"/>
        <v/>
      </c>
      <c r="CE150" s="108" t="str">
        <f t="shared" si="52"/>
        <v/>
      </c>
      <c r="CF150" s="108" t="str">
        <f t="shared" si="53"/>
        <v/>
      </c>
      <c r="CG150" s="108" t="str">
        <f t="shared" si="54"/>
        <v/>
      </c>
      <c r="CH150" s="108" t="str">
        <f t="shared" si="55"/>
        <v/>
      </c>
      <c r="CI150" s="108" t="str">
        <f t="shared" si="56"/>
        <v/>
      </c>
    </row>
    <row r="151" spans="1:87">
      <c r="A151" s="4">
        <v>146</v>
      </c>
      <c r="B151" s="30" t="str">
        <f t="shared" si="59"/>
        <v>A</v>
      </c>
      <c r="C151" s="37">
        <f t="shared" si="60"/>
        <v>224</v>
      </c>
      <c r="D151" s="38">
        <f t="shared" si="61"/>
        <v>38537</v>
      </c>
      <c r="E151" s="39" t="str">
        <f t="shared" si="62"/>
        <v>HEMLATA BAGRI</v>
      </c>
      <c r="F151" s="39" t="str">
        <f t="shared" si="63"/>
        <v>OM PRAKASH BAGRI</v>
      </c>
      <c r="G151" s="51">
        <f t="shared" si="64"/>
        <v>1008</v>
      </c>
      <c r="H151" s="40" t="str">
        <f t="shared" si="65"/>
        <v/>
      </c>
      <c r="I151" s="121"/>
      <c r="J151" s="122"/>
      <c r="K151" s="104" t="str">
        <f t="shared" si="57"/>
        <v/>
      </c>
      <c r="L151" s="80"/>
      <c r="M151" s="73"/>
      <c r="N151" s="73"/>
      <c r="O151" s="73"/>
      <c r="P151" s="73"/>
      <c r="Q151" s="73"/>
      <c r="R151" s="73"/>
      <c r="S151" s="73"/>
      <c r="T151" s="81"/>
      <c r="U151" s="88"/>
      <c r="V151" s="74"/>
      <c r="W151" s="74"/>
      <c r="X151" s="74"/>
      <c r="Y151" s="74"/>
      <c r="Z151" s="74"/>
      <c r="AA151" s="74"/>
      <c r="AB151" s="74"/>
      <c r="AC151" s="89"/>
      <c r="AD151" s="80"/>
      <c r="AE151" s="73"/>
      <c r="AF151" s="73"/>
      <c r="AG151" s="73"/>
      <c r="AH151" s="73"/>
      <c r="AI151" s="73"/>
      <c r="AJ151" s="73"/>
      <c r="AK151" s="73"/>
      <c r="AL151" s="81"/>
      <c r="AM151" s="80"/>
      <c r="AN151" s="73"/>
      <c r="AO151" s="73"/>
      <c r="AP151" s="73"/>
      <c r="AQ151" s="73"/>
      <c r="AR151" s="73"/>
      <c r="AS151" s="73"/>
      <c r="AT151" s="73"/>
      <c r="AU151" s="81"/>
      <c r="AV151" s="80"/>
      <c r="AW151" s="73"/>
      <c r="AX151" s="73"/>
      <c r="AY151" s="73"/>
      <c r="AZ151" s="73"/>
      <c r="BA151" s="73"/>
      <c r="BB151" s="73"/>
      <c r="BC151" s="73"/>
      <c r="BD151" s="81"/>
      <c r="BE151" s="80"/>
      <c r="BF151" s="73"/>
      <c r="BG151" s="73"/>
      <c r="BH151" s="73"/>
      <c r="BI151" s="73"/>
      <c r="BJ151" s="73"/>
      <c r="BK151" s="73"/>
      <c r="BL151" s="73"/>
      <c r="BM151" s="81"/>
      <c r="BN151" s="1"/>
      <c r="BO151" s="1"/>
      <c r="BP151" s="1"/>
      <c r="BQ151" s="1"/>
      <c r="BR151" s="1"/>
      <c r="CC151" s="108">
        <f t="shared" si="58"/>
        <v>1008</v>
      </c>
      <c r="CD151" s="110" t="str">
        <f t="shared" si="51"/>
        <v/>
      </c>
      <c r="CE151" s="108" t="str">
        <f t="shared" si="52"/>
        <v/>
      </c>
      <c r="CF151" s="108" t="str">
        <f t="shared" si="53"/>
        <v/>
      </c>
      <c r="CG151" s="108" t="str">
        <f t="shared" si="54"/>
        <v/>
      </c>
      <c r="CH151" s="108" t="str">
        <f t="shared" si="55"/>
        <v/>
      </c>
      <c r="CI151" s="108" t="str">
        <f t="shared" si="56"/>
        <v/>
      </c>
    </row>
    <row r="152" spans="1:87">
      <c r="A152" s="4">
        <v>147</v>
      </c>
      <c r="B152" s="30" t="str">
        <f t="shared" si="59"/>
        <v>A</v>
      </c>
      <c r="C152" s="37">
        <f t="shared" si="60"/>
        <v>726</v>
      </c>
      <c r="D152" s="38">
        <f t="shared" si="61"/>
        <v>38902</v>
      </c>
      <c r="E152" s="39" t="str">
        <f t="shared" si="62"/>
        <v>KANCHAN</v>
      </c>
      <c r="F152" s="39" t="str">
        <f t="shared" si="63"/>
        <v>HADMAN RAM</v>
      </c>
      <c r="G152" s="51">
        <f t="shared" si="64"/>
        <v>1009</v>
      </c>
      <c r="H152" s="40" t="str">
        <f t="shared" si="65"/>
        <v/>
      </c>
      <c r="I152" s="121"/>
      <c r="J152" s="122"/>
      <c r="K152" s="104" t="str">
        <f t="shared" si="57"/>
        <v/>
      </c>
      <c r="L152" s="80"/>
      <c r="M152" s="73"/>
      <c r="N152" s="73"/>
      <c r="O152" s="73"/>
      <c r="P152" s="73"/>
      <c r="Q152" s="73"/>
      <c r="R152" s="73"/>
      <c r="S152" s="73"/>
      <c r="T152" s="81"/>
      <c r="U152" s="88"/>
      <c r="V152" s="74"/>
      <c r="W152" s="74"/>
      <c r="X152" s="74"/>
      <c r="Y152" s="74"/>
      <c r="Z152" s="74"/>
      <c r="AA152" s="74"/>
      <c r="AB152" s="74"/>
      <c r="AC152" s="89"/>
      <c r="AD152" s="80"/>
      <c r="AE152" s="73"/>
      <c r="AF152" s="73"/>
      <c r="AG152" s="73"/>
      <c r="AH152" s="73"/>
      <c r="AI152" s="73"/>
      <c r="AJ152" s="73"/>
      <c r="AK152" s="73"/>
      <c r="AL152" s="81"/>
      <c r="AM152" s="80"/>
      <c r="AN152" s="73"/>
      <c r="AO152" s="73"/>
      <c r="AP152" s="73"/>
      <c r="AQ152" s="73"/>
      <c r="AR152" s="73"/>
      <c r="AS152" s="73"/>
      <c r="AT152" s="73"/>
      <c r="AU152" s="81"/>
      <c r="AV152" s="80"/>
      <c r="AW152" s="73"/>
      <c r="AX152" s="73"/>
      <c r="AY152" s="73"/>
      <c r="AZ152" s="73"/>
      <c r="BA152" s="73"/>
      <c r="BB152" s="73"/>
      <c r="BC152" s="73"/>
      <c r="BD152" s="81"/>
      <c r="BE152" s="80"/>
      <c r="BF152" s="73"/>
      <c r="BG152" s="73"/>
      <c r="BH152" s="73"/>
      <c r="BI152" s="73"/>
      <c r="BJ152" s="73"/>
      <c r="BK152" s="73"/>
      <c r="BL152" s="73"/>
      <c r="BM152" s="81"/>
      <c r="BN152" s="1"/>
      <c r="BO152" s="1"/>
      <c r="BP152" s="1"/>
      <c r="BQ152" s="1"/>
      <c r="BR152" s="1"/>
      <c r="CC152" s="108">
        <f t="shared" si="58"/>
        <v>1009</v>
      </c>
      <c r="CD152" s="110" t="str">
        <f t="shared" si="51"/>
        <v/>
      </c>
      <c r="CE152" s="108" t="str">
        <f t="shared" si="52"/>
        <v/>
      </c>
      <c r="CF152" s="108" t="str">
        <f t="shared" si="53"/>
        <v/>
      </c>
      <c r="CG152" s="108" t="str">
        <f t="shared" si="54"/>
        <v/>
      </c>
      <c r="CH152" s="108" t="str">
        <f t="shared" si="55"/>
        <v/>
      </c>
      <c r="CI152" s="108" t="str">
        <f t="shared" si="56"/>
        <v/>
      </c>
    </row>
    <row r="153" spans="1:87">
      <c r="A153" s="4">
        <v>148</v>
      </c>
      <c r="B153" s="30" t="str">
        <f t="shared" si="59"/>
        <v>A</v>
      </c>
      <c r="C153" s="37">
        <f t="shared" si="60"/>
        <v>912</v>
      </c>
      <c r="D153" s="38">
        <f t="shared" si="61"/>
        <v>38893</v>
      </c>
      <c r="E153" s="39" t="str">
        <f t="shared" si="62"/>
        <v>KANCHAN</v>
      </c>
      <c r="F153" s="39" t="str">
        <f t="shared" si="63"/>
        <v>SUAA LAL</v>
      </c>
      <c r="G153" s="51">
        <f t="shared" si="64"/>
        <v>1010</v>
      </c>
      <c r="H153" s="40" t="str">
        <f t="shared" si="65"/>
        <v/>
      </c>
      <c r="I153" s="121"/>
      <c r="J153" s="122"/>
      <c r="K153" s="104" t="str">
        <f t="shared" si="57"/>
        <v/>
      </c>
      <c r="L153" s="80"/>
      <c r="M153" s="73"/>
      <c r="N153" s="73"/>
      <c r="O153" s="73"/>
      <c r="P153" s="73"/>
      <c r="Q153" s="73"/>
      <c r="R153" s="73"/>
      <c r="S153" s="73"/>
      <c r="T153" s="81"/>
      <c r="U153" s="88"/>
      <c r="V153" s="74"/>
      <c r="W153" s="74"/>
      <c r="X153" s="74"/>
      <c r="Y153" s="74"/>
      <c r="Z153" s="74"/>
      <c r="AA153" s="74"/>
      <c r="AB153" s="74"/>
      <c r="AC153" s="89"/>
      <c r="AD153" s="80"/>
      <c r="AE153" s="73"/>
      <c r="AF153" s="73"/>
      <c r="AG153" s="73"/>
      <c r="AH153" s="73"/>
      <c r="AI153" s="73"/>
      <c r="AJ153" s="73"/>
      <c r="AK153" s="73"/>
      <c r="AL153" s="81"/>
      <c r="AM153" s="80"/>
      <c r="AN153" s="73"/>
      <c r="AO153" s="73"/>
      <c r="AP153" s="73"/>
      <c r="AQ153" s="73"/>
      <c r="AR153" s="73"/>
      <c r="AS153" s="73"/>
      <c r="AT153" s="73"/>
      <c r="AU153" s="81"/>
      <c r="AV153" s="80"/>
      <c r="AW153" s="73"/>
      <c r="AX153" s="73"/>
      <c r="AY153" s="73"/>
      <c r="AZ153" s="73"/>
      <c r="BA153" s="73"/>
      <c r="BB153" s="73"/>
      <c r="BC153" s="73"/>
      <c r="BD153" s="81"/>
      <c r="BE153" s="80"/>
      <c r="BF153" s="73"/>
      <c r="BG153" s="73"/>
      <c r="BH153" s="73"/>
      <c r="BI153" s="73"/>
      <c r="BJ153" s="73"/>
      <c r="BK153" s="73"/>
      <c r="BL153" s="73"/>
      <c r="BM153" s="81"/>
      <c r="BN153" s="1"/>
      <c r="BO153" s="1"/>
      <c r="BP153" s="1"/>
      <c r="BQ153" s="1"/>
      <c r="BR153" s="1"/>
      <c r="CC153" s="108">
        <f t="shared" si="58"/>
        <v>1010</v>
      </c>
      <c r="CD153" s="110" t="str">
        <f t="shared" si="51"/>
        <v/>
      </c>
      <c r="CE153" s="108" t="str">
        <f t="shared" si="52"/>
        <v/>
      </c>
      <c r="CF153" s="108" t="str">
        <f t="shared" si="53"/>
        <v/>
      </c>
      <c r="CG153" s="108" t="str">
        <f t="shared" si="54"/>
        <v/>
      </c>
      <c r="CH153" s="108" t="str">
        <f t="shared" si="55"/>
        <v/>
      </c>
      <c r="CI153" s="108" t="str">
        <f t="shared" si="56"/>
        <v/>
      </c>
    </row>
    <row r="154" spans="1:87">
      <c r="A154" s="4">
        <v>149</v>
      </c>
      <c r="B154" s="30" t="str">
        <f t="shared" si="59"/>
        <v>A</v>
      </c>
      <c r="C154" s="37">
        <f t="shared" si="60"/>
        <v>869</v>
      </c>
      <c r="D154" s="38">
        <f t="shared" si="61"/>
        <v>39511</v>
      </c>
      <c r="E154" s="39" t="str">
        <f t="shared" si="62"/>
        <v>KANWRAI</v>
      </c>
      <c r="F154" s="39" t="str">
        <f t="shared" si="63"/>
        <v>BHAGWAN RAM</v>
      </c>
      <c r="G154" s="51">
        <f t="shared" si="64"/>
        <v>1011</v>
      </c>
      <c r="H154" s="40" t="str">
        <f t="shared" si="65"/>
        <v/>
      </c>
      <c r="I154" s="121"/>
      <c r="J154" s="122"/>
      <c r="K154" s="104" t="str">
        <f t="shared" si="57"/>
        <v/>
      </c>
      <c r="L154" s="80"/>
      <c r="M154" s="73"/>
      <c r="N154" s="73"/>
      <c r="O154" s="73"/>
      <c r="P154" s="73"/>
      <c r="Q154" s="73"/>
      <c r="R154" s="73"/>
      <c r="S154" s="73"/>
      <c r="T154" s="81"/>
      <c r="U154" s="88"/>
      <c r="V154" s="74"/>
      <c r="W154" s="74"/>
      <c r="X154" s="74"/>
      <c r="Y154" s="74"/>
      <c r="Z154" s="74"/>
      <c r="AA154" s="74"/>
      <c r="AB154" s="74"/>
      <c r="AC154" s="89"/>
      <c r="AD154" s="80"/>
      <c r="AE154" s="73"/>
      <c r="AF154" s="73"/>
      <c r="AG154" s="73"/>
      <c r="AH154" s="73"/>
      <c r="AI154" s="73"/>
      <c r="AJ154" s="73"/>
      <c r="AK154" s="73"/>
      <c r="AL154" s="81"/>
      <c r="AM154" s="80"/>
      <c r="AN154" s="73"/>
      <c r="AO154" s="73"/>
      <c r="AP154" s="73"/>
      <c r="AQ154" s="73"/>
      <c r="AR154" s="73"/>
      <c r="AS154" s="73"/>
      <c r="AT154" s="73"/>
      <c r="AU154" s="81"/>
      <c r="AV154" s="80"/>
      <c r="AW154" s="73"/>
      <c r="AX154" s="73"/>
      <c r="AY154" s="73"/>
      <c r="AZ154" s="73"/>
      <c r="BA154" s="73"/>
      <c r="BB154" s="73"/>
      <c r="BC154" s="73"/>
      <c r="BD154" s="81"/>
      <c r="BE154" s="80"/>
      <c r="BF154" s="73"/>
      <c r="BG154" s="73"/>
      <c r="BH154" s="73"/>
      <c r="BI154" s="73"/>
      <c r="BJ154" s="73"/>
      <c r="BK154" s="73"/>
      <c r="BL154" s="73"/>
      <c r="BM154" s="81"/>
      <c r="BN154" s="1"/>
      <c r="BO154" s="1"/>
      <c r="BP154" s="1"/>
      <c r="BQ154" s="1"/>
      <c r="BR154" s="1"/>
      <c r="CC154" s="108">
        <f t="shared" si="58"/>
        <v>1011</v>
      </c>
      <c r="CD154" s="110" t="str">
        <f t="shared" si="51"/>
        <v/>
      </c>
      <c r="CE154" s="108" t="str">
        <f t="shared" si="52"/>
        <v/>
      </c>
      <c r="CF154" s="108" t="str">
        <f t="shared" si="53"/>
        <v/>
      </c>
      <c r="CG154" s="108" t="str">
        <f t="shared" si="54"/>
        <v/>
      </c>
      <c r="CH154" s="108" t="str">
        <f t="shared" si="55"/>
        <v/>
      </c>
      <c r="CI154" s="108" t="str">
        <f t="shared" si="56"/>
        <v/>
      </c>
    </row>
    <row r="155" spans="1:87">
      <c r="A155" s="4">
        <v>150</v>
      </c>
      <c r="B155" s="30" t="str">
        <f t="shared" si="59"/>
        <v/>
      </c>
      <c r="C155" s="37" t="str">
        <f t="shared" si="60"/>
        <v/>
      </c>
      <c r="D155" s="38" t="str">
        <f t="shared" si="61"/>
        <v/>
      </c>
      <c r="E155" s="39" t="str">
        <f t="shared" si="62"/>
        <v/>
      </c>
      <c r="F155" s="39" t="str">
        <f t="shared" si="63"/>
        <v/>
      </c>
      <c r="G155" s="51" t="str">
        <f t="shared" si="64"/>
        <v/>
      </c>
      <c r="H155" s="40" t="str">
        <f t="shared" si="65"/>
        <v/>
      </c>
      <c r="I155" s="121"/>
      <c r="J155" s="122"/>
      <c r="K155" s="104" t="str">
        <f t="shared" si="57"/>
        <v/>
      </c>
      <c r="L155" s="80"/>
      <c r="M155" s="73"/>
      <c r="N155" s="73"/>
      <c r="O155" s="73"/>
      <c r="P155" s="73"/>
      <c r="Q155" s="73"/>
      <c r="R155" s="73"/>
      <c r="S155" s="73"/>
      <c r="T155" s="81"/>
      <c r="U155" s="88"/>
      <c r="V155" s="74"/>
      <c r="W155" s="74"/>
      <c r="X155" s="74"/>
      <c r="Y155" s="74"/>
      <c r="Z155" s="74"/>
      <c r="AA155" s="74"/>
      <c r="AB155" s="74"/>
      <c r="AC155" s="89"/>
      <c r="AD155" s="80"/>
      <c r="AE155" s="73"/>
      <c r="AF155" s="73"/>
      <c r="AG155" s="73"/>
      <c r="AH155" s="73"/>
      <c r="AI155" s="73"/>
      <c r="AJ155" s="73"/>
      <c r="AK155" s="73"/>
      <c r="AL155" s="81"/>
      <c r="AM155" s="80"/>
      <c r="AN155" s="73"/>
      <c r="AO155" s="73"/>
      <c r="AP155" s="73"/>
      <c r="AQ155" s="73"/>
      <c r="AR155" s="73"/>
      <c r="AS155" s="73"/>
      <c r="AT155" s="73"/>
      <c r="AU155" s="81"/>
      <c r="AV155" s="80"/>
      <c r="AW155" s="73"/>
      <c r="AX155" s="73"/>
      <c r="AY155" s="73"/>
      <c r="AZ155" s="73"/>
      <c r="BA155" s="73"/>
      <c r="BB155" s="73"/>
      <c r="BC155" s="73"/>
      <c r="BD155" s="81"/>
      <c r="BE155" s="80"/>
      <c r="BF155" s="73"/>
      <c r="BG155" s="73"/>
      <c r="BH155" s="73"/>
      <c r="BI155" s="73"/>
      <c r="BJ155" s="73"/>
      <c r="BK155" s="73"/>
      <c r="BL155" s="73"/>
      <c r="BM155" s="81"/>
      <c r="BN155" s="1"/>
      <c r="BO155" s="1"/>
      <c r="BP155" s="1"/>
      <c r="BQ155" s="1"/>
      <c r="BR155" s="1"/>
      <c r="CC155" s="108" t="str">
        <f t="shared" si="58"/>
        <v/>
      </c>
      <c r="CD155" s="110" t="str">
        <f t="shared" si="51"/>
        <v/>
      </c>
      <c r="CE155" s="108" t="str">
        <f t="shared" si="52"/>
        <v/>
      </c>
      <c r="CF155" s="108" t="str">
        <f t="shared" si="53"/>
        <v/>
      </c>
      <c r="CG155" s="108" t="str">
        <f t="shared" si="54"/>
        <v/>
      </c>
      <c r="CH155" s="108" t="str">
        <f t="shared" si="55"/>
        <v/>
      </c>
      <c r="CI155" s="108" t="str">
        <f t="shared" si="56"/>
        <v/>
      </c>
    </row>
    <row r="156" spans="1:87">
      <c r="A156" s="4">
        <v>151</v>
      </c>
      <c r="B156" s="30" t="str">
        <f t="shared" si="59"/>
        <v/>
      </c>
      <c r="C156" s="37" t="str">
        <f t="shared" si="60"/>
        <v/>
      </c>
      <c r="D156" s="38" t="str">
        <f t="shared" si="61"/>
        <v/>
      </c>
      <c r="E156" s="39" t="str">
        <f t="shared" si="62"/>
        <v/>
      </c>
      <c r="F156" s="39" t="str">
        <f t="shared" si="63"/>
        <v/>
      </c>
      <c r="G156" s="51" t="str">
        <f t="shared" si="64"/>
        <v/>
      </c>
      <c r="H156" s="40" t="str">
        <f t="shared" si="65"/>
        <v/>
      </c>
      <c r="I156" s="121"/>
      <c r="J156" s="122"/>
      <c r="K156" s="104" t="str">
        <f t="shared" si="57"/>
        <v/>
      </c>
      <c r="L156" s="80"/>
      <c r="M156" s="73"/>
      <c r="N156" s="73"/>
      <c r="O156" s="73"/>
      <c r="P156" s="73"/>
      <c r="Q156" s="73"/>
      <c r="R156" s="73"/>
      <c r="S156" s="73"/>
      <c r="T156" s="81"/>
      <c r="U156" s="88"/>
      <c r="V156" s="74"/>
      <c r="W156" s="74"/>
      <c r="X156" s="74"/>
      <c r="Y156" s="74"/>
      <c r="Z156" s="74"/>
      <c r="AA156" s="74"/>
      <c r="AB156" s="74"/>
      <c r="AC156" s="89"/>
      <c r="AD156" s="80"/>
      <c r="AE156" s="73"/>
      <c r="AF156" s="73"/>
      <c r="AG156" s="73"/>
      <c r="AH156" s="73"/>
      <c r="AI156" s="73"/>
      <c r="AJ156" s="73"/>
      <c r="AK156" s="73"/>
      <c r="AL156" s="81"/>
      <c r="AM156" s="80"/>
      <c r="AN156" s="73"/>
      <c r="AO156" s="73"/>
      <c r="AP156" s="73"/>
      <c r="AQ156" s="73"/>
      <c r="AR156" s="73"/>
      <c r="AS156" s="73"/>
      <c r="AT156" s="73"/>
      <c r="AU156" s="81"/>
      <c r="AV156" s="80"/>
      <c r="AW156" s="73"/>
      <c r="AX156" s="73"/>
      <c r="AY156" s="73"/>
      <c r="AZ156" s="73"/>
      <c r="BA156" s="73"/>
      <c r="BB156" s="73"/>
      <c r="BC156" s="73"/>
      <c r="BD156" s="81"/>
      <c r="BE156" s="80"/>
      <c r="BF156" s="73"/>
      <c r="BG156" s="73"/>
      <c r="BH156" s="73"/>
      <c r="BI156" s="73"/>
      <c r="BJ156" s="73"/>
      <c r="BK156" s="73"/>
      <c r="BL156" s="73"/>
      <c r="BM156" s="81"/>
      <c r="BN156" s="1"/>
      <c r="BO156" s="1"/>
      <c r="BP156" s="1"/>
      <c r="BQ156" s="1"/>
      <c r="BR156" s="1"/>
      <c r="CC156" s="108" t="str">
        <f t="shared" si="58"/>
        <v/>
      </c>
      <c r="CD156" s="110" t="str">
        <f t="shared" si="51"/>
        <v/>
      </c>
      <c r="CE156" s="108" t="str">
        <f t="shared" si="52"/>
        <v/>
      </c>
      <c r="CF156" s="108" t="str">
        <f t="shared" si="53"/>
        <v/>
      </c>
      <c r="CG156" s="108" t="str">
        <f t="shared" si="54"/>
        <v/>
      </c>
      <c r="CH156" s="108" t="str">
        <f t="shared" si="55"/>
        <v/>
      </c>
      <c r="CI156" s="108" t="str">
        <f t="shared" si="56"/>
        <v/>
      </c>
    </row>
    <row r="157" spans="1:87">
      <c r="A157" s="4">
        <v>152</v>
      </c>
      <c r="B157" s="30" t="str">
        <f t="shared" si="59"/>
        <v/>
      </c>
      <c r="C157" s="37" t="str">
        <f t="shared" si="60"/>
        <v/>
      </c>
      <c r="D157" s="38" t="str">
        <f t="shared" si="61"/>
        <v/>
      </c>
      <c r="E157" s="39" t="str">
        <f t="shared" si="62"/>
        <v/>
      </c>
      <c r="F157" s="39" t="str">
        <f t="shared" si="63"/>
        <v/>
      </c>
      <c r="G157" s="51" t="str">
        <f t="shared" si="64"/>
        <v/>
      </c>
      <c r="H157" s="40" t="str">
        <f t="shared" si="65"/>
        <v/>
      </c>
      <c r="I157" s="121"/>
      <c r="J157" s="122"/>
      <c r="K157" s="104" t="str">
        <f t="shared" si="57"/>
        <v/>
      </c>
      <c r="L157" s="80"/>
      <c r="M157" s="73"/>
      <c r="N157" s="73"/>
      <c r="O157" s="73"/>
      <c r="P157" s="73"/>
      <c r="Q157" s="73"/>
      <c r="R157" s="73"/>
      <c r="S157" s="73"/>
      <c r="T157" s="81"/>
      <c r="U157" s="88"/>
      <c r="V157" s="74"/>
      <c r="W157" s="74"/>
      <c r="X157" s="74"/>
      <c r="Y157" s="74"/>
      <c r="Z157" s="74"/>
      <c r="AA157" s="74"/>
      <c r="AB157" s="74"/>
      <c r="AC157" s="89"/>
      <c r="AD157" s="80"/>
      <c r="AE157" s="73"/>
      <c r="AF157" s="73"/>
      <c r="AG157" s="73"/>
      <c r="AH157" s="73"/>
      <c r="AI157" s="73"/>
      <c r="AJ157" s="73"/>
      <c r="AK157" s="73"/>
      <c r="AL157" s="81"/>
      <c r="AM157" s="80"/>
      <c r="AN157" s="73"/>
      <c r="AO157" s="73"/>
      <c r="AP157" s="73"/>
      <c r="AQ157" s="73"/>
      <c r="AR157" s="73"/>
      <c r="AS157" s="73"/>
      <c r="AT157" s="73"/>
      <c r="AU157" s="81"/>
      <c r="AV157" s="80"/>
      <c r="AW157" s="73"/>
      <c r="AX157" s="73"/>
      <c r="AY157" s="73"/>
      <c r="AZ157" s="73"/>
      <c r="BA157" s="73"/>
      <c r="BB157" s="73"/>
      <c r="BC157" s="73"/>
      <c r="BD157" s="81"/>
      <c r="BE157" s="80"/>
      <c r="BF157" s="73"/>
      <c r="BG157" s="73"/>
      <c r="BH157" s="73"/>
      <c r="BI157" s="73"/>
      <c r="BJ157" s="73"/>
      <c r="BK157" s="73"/>
      <c r="BL157" s="73"/>
      <c r="BM157" s="81"/>
      <c r="BN157" s="1"/>
      <c r="BO157" s="1"/>
      <c r="BP157" s="1"/>
      <c r="BQ157" s="1"/>
      <c r="BR157" s="1"/>
      <c r="CC157" s="108" t="str">
        <f t="shared" si="58"/>
        <v/>
      </c>
      <c r="CD157" s="110" t="str">
        <f t="shared" si="51"/>
        <v/>
      </c>
      <c r="CE157" s="108" t="str">
        <f t="shared" si="52"/>
        <v/>
      </c>
      <c r="CF157" s="108" t="str">
        <f t="shared" si="53"/>
        <v/>
      </c>
      <c r="CG157" s="108" t="str">
        <f t="shared" si="54"/>
        <v/>
      </c>
      <c r="CH157" s="108" t="str">
        <f t="shared" si="55"/>
        <v/>
      </c>
      <c r="CI157" s="108" t="str">
        <f t="shared" si="56"/>
        <v/>
      </c>
    </row>
    <row r="158" spans="1:87">
      <c r="A158" s="4">
        <v>153</v>
      </c>
      <c r="B158" s="30" t="str">
        <f t="shared" si="59"/>
        <v/>
      </c>
      <c r="C158" s="37" t="str">
        <f t="shared" si="60"/>
        <v/>
      </c>
      <c r="D158" s="38" t="str">
        <f t="shared" si="61"/>
        <v/>
      </c>
      <c r="E158" s="39" t="str">
        <f t="shared" si="62"/>
        <v/>
      </c>
      <c r="F158" s="39" t="str">
        <f t="shared" si="63"/>
        <v/>
      </c>
      <c r="G158" s="51" t="str">
        <f t="shared" si="64"/>
        <v/>
      </c>
      <c r="H158" s="40" t="str">
        <f t="shared" si="65"/>
        <v/>
      </c>
      <c r="I158" s="121"/>
      <c r="J158" s="122"/>
      <c r="K158" s="104" t="str">
        <f t="shared" si="57"/>
        <v/>
      </c>
      <c r="L158" s="80"/>
      <c r="M158" s="73"/>
      <c r="N158" s="73"/>
      <c r="O158" s="73"/>
      <c r="P158" s="73"/>
      <c r="Q158" s="73"/>
      <c r="R158" s="73"/>
      <c r="S158" s="73"/>
      <c r="T158" s="81"/>
      <c r="U158" s="88"/>
      <c r="V158" s="74"/>
      <c r="W158" s="74"/>
      <c r="X158" s="74"/>
      <c r="Y158" s="74"/>
      <c r="Z158" s="74"/>
      <c r="AA158" s="74"/>
      <c r="AB158" s="74"/>
      <c r="AC158" s="89"/>
      <c r="AD158" s="80"/>
      <c r="AE158" s="73"/>
      <c r="AF158" s="73"/>
      <c r="AG158" s="73"/>
      <c r="AH158" s="73"/>
      <c r="AI158" s="73"/>
      <c r="AJ158" s="73"/>
      <c r="AK158" s="73"/>
      <c r="AL158" s="81"/>
      <c r="AM158" s="80"/>
      <c r="AN158" s="73"/>
      <c r="AO158" s="73"/>
      <c r="AP158" s="73"/>
      <c r="AQ158" s="73"/>
      <c r="AR158" s="73"/>
      <c r="AS158" s="73"/>
      <c r="AT158" s="73"/>
      <c r="AU158" s="81"/>
      <c r="AV158" s="80"/>
      <c r="AW158" s="73"/>
      <c r="AX158" s="73"/>
      <c r="AY158" s="73"/>
      <c r="AZ158" s="73"/>
      <c r="BA158" s="73"/>
      <c r="BB158" s="73"/>
      <c r="BC158" s="73"/>
      <c r="BD158" s="81"/>
      <c r="BE158" s="80"/>
      <c r="BF158" s="73"/>
      <c r="BG158" s="73"/>
      <c r="BH158" s="73"/>
      <c r="BI158" s="73"/>
      <c r="BJ158" s="73"/>
      <c r="BK158" s="73"/>
      <c r="BL158" s="73"/>
      <c r="BM158" s="81"/>
      <c r="BN158" s="1"/>
      <c r="BO158" s="1"/>
      <c r="BP158" s="1"/>
      <c r="BQ158" s="1"/>
      <c r="BR158" s="1"/>
      <c r="CC158" s="108" t="str">
        <f t="shared" si="58"/>
        <v/>
      </c>
      <c r="CD158" s="110" t="str">
        <f t="shared" si="51"/>
        <v/>
      </c>
      <c r="CE158" s="108" t="str">
        <f t="shared" si="52"/>
        <v/>
      </c>
      <c r="CF158" s="108" t="str">
        <f t="shared" si="53"/>
        <v/>
      </c>
      <c r="CG158" s="108" t="str">
        <f t="shared" si="54"/>
        <v/>
      </c>
      <c r="CH158" s="108" t="str">
        <f t="shared" si="55"/>
        <v/>
      </c>
      <c r="CI158" s="108" t="str">
        <f t="shared" si="56"/>
        <v/>
      </c>
    </row>
    <row r="159" spans="1:87">
      <c r="A159" s="4">
        <v>154</v>
      </c>
      <c r="B159" s="30" t="str">
        <f t="shared" si="59"/>
        <v/>
      </c>
      <c r="C159" s="37" t="str">
        <f t="shared" si="60"/>
        <v/>
      </c>
      <c r="D159" s="38" t="str">
        <f t="shared" si="61"/>
        <v/>
      </c>
      <c r="E159" s="39" t="str">
        <f t="shared" si="62"/>
        <v/>
      </c>
      <c r="F159" s="39" t="str">
        <f t="shared" si="63"/>
        <v/>
      </c>
      <c r="G159" s="51" t="str">
        <f t="shared" si="64"/>
        <v/>
      </c>
      <c r="H159" s="40" t="str">
        <f t="shared" si="65"/>
        <v/>
      </c>
      <c r="I159" s="121"/>
      <c r="J159" s="122"/>
      <c r="K159" s="104" t="str">
        <f t="shared" si="57"/>
        <v/>
      </c>
      <c r="L159" s="80"/>
      <c r="M159" s="73"/>
      <c r="N159" s="73"/>
      <c r="O159" s="73"/>
      <c r="P159" s="73"/>
      <c r="Q159" s="73"/>
      <c r="R159" s="73"/>
      <c r="S159" s="73"/>
      <c r="T159" s="81"/>
      <c r="U159" s="88"/>
      <c r="V159" s="74"/>
      <c r="W159" s="74"/>
      <c r="X159" s="74"/>
      <c r="Y159" s="74"/>
      <c r="Z159" s="74"/>
      <c r="AA159" s="74"/>
      <c r="AB159" s="74"/>
      <c r="AC159" s="89"/>
      <c r="AD159" s="80"/>
      <c r="AE159" s="73"/>
      <c r="AF159" s="73"/>
      <c r="AG159" s="73"/>
      <c r="AH159" s="73"/>
      <c r="AI159" s="73"/>
      <c r="AJ159" s="73"/>
      <c r="AK159" s="73"/>
      <c r="AL159" s="81"/>
      <c r="AM159" s="80"/>
      <c r="AN159" s="73"/>
      <c r="AO159" s="73"/>
      <c r="AP159" s="73"/>
      <c r="AQ159" s="73"/>
      <c r="AR159" s="73"/>
      <c r="AS159" s="73"/>
      <c r="AT159" s="73"/>
      <c r="AU159" s="81"/>
      <c r="AV159" s="80"/>
      <c r="AW159" s="73"/>
      <c r="AX159" s="73"/>
      <c r="AY159" s="73"/>
      <c r="AZ159" s="73"/>
      <c r="BA159" s="73"/>
      <c r="BB159" s="73"/>
      <c r="BC159" s="73"/>
      <c r="BD159" s="81"/>
      <c r="BE159" s="80"/>
      <c r="BF159" s="73"/>
      <c r="BG159" s="73"/>
      <c r="BH159" s="73"/>
      <c r="BI159" s="73"/>
      <c r="BJ159" s="73"/>
      <c r="BK159" s="73"/>
      <c r="BL159" s="73"/>
      <c r="BM159" s="81"/>
      <c r="BN159" s="1"/>
      <c r="BO159" s="1"/>
      <c r="BP159" s="1"/>
      <c r="BQ159" s="1"/>
      <c r="BR159" s="1"/>
      <c r="CC159" s="108" t="str">
        <f t="shared" si="58"/>
        <v/>
      </c>
      <c r="CD159" s="110" t="str">
        <f t="shared" si="51"/>
        <v/>
      </c>
      <c r="CE159" s="108" t="str">
        <f t="shared" si="52"/>
        <v/>
      </c>
      <c r="CF159" s="108" t="str">
        <f t="shared" si="53"/>
        <v/>
      </c>
      <c r="CG159" s="108" t="str">
        <f t="shared" si="54"/>
        <v/>
      </c>
      <c r="CH159" s="108" t="str">
        <f t="shared" si="55"/>
        <v/>
      </c>
      <c r="CI159" s="108" t="str">
        <f t="shared" si="56"/>
        <v/>
      </c>
    </row>
    <row r="160" spans="1:87">
      <c r="A160" s="4">
        <v>155</v>
      </c>
      <c r="B160" s="30" t="str">
        <f t="shared" si="59"/>
        <v/>
      </c>
      <c r="C160" s="37" t="str">
        <f t="shared" si="60"/>
        <v/>
      </c>
      <c r="D160" s="38" t="str">
        <f t="shared" si="61"/>
        <v/>
      </c>
      <c r="E160" s="39" t="str">
        <f t="shared" si="62"/>
        <v/>
      </c>
      <c r="F160" s="39" t="str">
        <f t="shared" si="63"/>
        <v/>
      </c>
      <c r="G160" s="51" t="str">
        <f t="shared" si="64"/>
        <v/>
      </c>
      <c r="H160" s="40" t="str">
        <f t="shared" si="65"/>
        <v/>
      </c>
      <c r="I160" s="121"/>
      <c r="J160" s="122"/>
      <c r="K160" s="104" t="str">
        <f t="shared" si="57"/>
        <v/>
      </c>
      <c r="L160" s="80"/>
      <c r="M160" s="73"/>
      <c r="N160" s="73"/>
      <c r="O160" s="73"/>
      <c r="P160" s="73"/>
      <c r="Q160" s="73"/>
      <c r="R160" s="73"/>
      <c r="S160" s="73"/>
      <c r="T160" s="81"/>
      <c r="U160" s="88"/>
      <c r="V160" s="74"/>
      <c r="W160" s="74"/>
      <c r="X160" s="74"/>
      <c r="Y160" s="74"/>
      <c r="Z160" s="74"/>
      <c r="AA160" s="74"/>
      <c r="AB160" s="74"/>
      <c r="AC160" s="89"/>
      <c r="AD160" s="80"/>
      <c r="AE160" s="73"/>
      <c r="AF160" s="73"/>
      <c r="AG160" s="73"/>
      <c r="AH160" s="73"/>
      <c r="AI160" s="73"/>
      <c r="AJ160" s="73"/>
      <c r="AK160" s="73"/>
      <c r="AL160" s="81"/>
      <c r="AM160" s="80"/>
      <c r="AN160" s="73"/>
      <c r="AO160" s="73"/>
      <c r="AP160" s="73"/>
      <c r="AQ160" s="73"/>
      <c r="AR160" s="73"/>
      <c r="AS160" s="73"/>
      <c r="AT160" s="73"/>
      <c r="AU160" s="81"/>
      <c r="AV160" s="80"/>
      <c r="AW160" s="73"/>
      <c r="AX160" s="73"/>
      <c r="AY160" s="73"/>
      <c r="AZ160" s="73"/>
      <c r="BA160" s="73"/>
      <c r="BB160" s="73"/>
      <c r="BC160" s="73"/>
      <c r="BD160" s="81"/>
      <c r="BE160" s="80"/>
      <c r="BF160" s="73"/>
      <c r="BG160" s="73"/>
      <c r="BH160" s="73"/>
      <c r="BI160" s="73"/>
      <c r="BJ160" s="73"/>
      <c r="BK160" s="73"/>
      <c r="BL160" s="73"/>
      <c r="BM160" s="81"/>
      <c r="BN160" s="1"/>
      <c r="BO160" s="1"/>
      <c r="BP160" s="1"/>
      <c r="BQ160" s="1"/>
      <c r="BR160" s="1"/>
      <c r="CC160" s="108" t="str">
        <f t="shared" si="58"/>
        <v/>
      </c>
      <c r="CD160" s="110" t="str">
        <f t="shared" si="51"/>
        <v/>
      </c>
      <c r="CE160" s="108" t="str">
        <f t="shared" si="52"/>
        <v/>
      </c>
      <c r="CF160" s="108" t="str">
        <f t="shared" si="53"/>
        <v/>
      </c>
      <c r="CG160" s="108" t="str">
        <f t="shared" si="54"/>
        <v/>
      </c>
      <c r="CH160" s="108" t="str">
        <f t="shared" si="55"/>
        <v/>
      </c>
      <c r="CI160" s="108" t="str">
        <f t="shared" si="56"/>
        <v/>
      </c>
    </row>
    <row r="161" spans="1:87">
      <c r="A161" s="4">
        <v>156</v>
      </c>
      <c r="B161" s="30" t="str">
        <f t="shared" si="59"/>
        <v/>
      </c>
      <c r="C161" s="37" t="str">
        <f t="shared" si="60"/>
        <v/>
      </c>
      <c r="D161" s="38" t="str">
        <f t="shared" si="61"/>
        <v/>
      </c>
      <c r="E161" s="39" t="str">
        <f t="shared" si="62"/>
        <v/>
      </c>
      <c r="F161" s="39" t="str">
        <f t="shared" si="63"/>
        <v/>
      </c>
      <c r="G161" s="51" t="str">
        <f t="shared" si="64"/>
        <v/>
      </c>
      <c r="H161" s="40" t="str">
        <f t="shared" si="65"/>
        <v/>
      </c>
      <c r="I161" s="121"/>
      <c r="J161" s="122"/>
      <c r="K161" s="104" t="str">
        <f t="shared" si="57"/>
        <v/>
      </c>
      <c r="L161" s="80"/>
      <c r="M161" s="73"/>
      <c r="N161" s="73"/>
      <c r="O161" s="73"/>
      <c r="P161" s="73"/>
      <c r="Q161" s="73"/>
      <c r="R161" s="73"/>
      <c r="S161" s="73"/>
      <c r="T161" s="81"/>
      <c r="U161" s="88"/>
      <c r="V161" s="74"/>
      <c r="W161" s="74"/>
      <c r="X161" s="74"/>
      <c r="Y161" s="74"/>
      <c r="Z161" s="74"/>
      <c r="AA161" s="74"/>
      <c r="AB161" s="74"/>
      <c r="AC161" s="89"/>
      <c r="AD161" s="80"/>
      <c r="AE161" s="73"/>
      <c r="AF161" s="73"/>
      <c r="AG161" s="73"/>
      <c r="AH161" s="73"/>
      <c r="AI161" s="73"/>
      <c r="AJ161" s="73"/>
      <c r="AK161" s="73"/>
      <c r="AL161" s="81"/>
      <c r="AM161" s="80"/>
      <c r="AN161" s="73"/>
      <c r="AO161" s="73"/>
      <c r="AP161" s="73"/>
      <c r="AQ161" s="73"/>
      <c r="AR161" s="73"/>
      <c r="AS161" s="73"/>
      <c r="AT161" s="73"/>
      <c r="AU161" s="81"/>
      <c r="AV161" s="80"/>
      <c r="AW161" s="73"/>
      <c r="AX161" s="73"/>
      <c r="AY161" s="73"/>
      <c r="AZ161" s="73"/>
      <c r="BA161" s="73"/>
      <c r="BB161" s="73"/>
      <c r="BC161" s="73"/>
      <c r="BD161" s="81"/>
      <c r="BE161" s="80"/>
      <c r="BF161" s="73"/>
      <c r="BG161" s="73"/>
      <c r="BH161" s="73"/>
      <c r="BI161" s="73"/>
      <c r="BJ161" s="73"/>
      <c r="BK161" s="73"/>
      <c r="BL161" s="73"/>
      <c r="BM161" s="81"/>
      <c r="BN161" s="1"/>
      <c r="BO161" s="1"/>
      <c r="BP161" s="1"/>
      <c r="BQ161" s="1"/>
      <c r="BR161" s="1"/>
      <c r="CC161" s="108" t="str">
        <f t="shared" si="58"/>
        <v/>
      </c>
      <c r="CD161" s="110" t="str">
        <f t="shared" si="51"/>
        <v/>
      </c>
      <c r="CE161" s="108" t="str">
        <f t="shared" si="52"/>
        <v/>
      </c>
      <c r="CF161" s="108" t="str">
        <f t="shared" si="53"/>
        <v/>
      </c>
      <c r="CG161" s="108" t="str">
        <f t="shared" si="54"/>
        <v/>
      </c>
      <c r="CH161" s="108" t="str">
        <f t="shared" si="55"/>
        <v/>
      </c>
      <c r="CI161" s="108" t="str">
        <f t="shared" si="56"/>
        <v/>
      </c>
    </row>
    <row r="162" spans="1:87">
      <c r="A162" s="4">
        <v>157</v>
      </c>
      <c r="B162" s="30" t="str">
        <f t="shared" si="59"/>
        <v/>
      </c>
      <c r="C162" s="37" t="str">
        <f t="shared" si="60"/>
        <v/>
      </c>
      <c r="D162" s="38" t="str">
        <f t="shared" si="61"/>
        <v/>
      </c>
      <c r="E162" s="39" t="str">
        <f t="shared" si="62"/>
        <v/>
      </c>
      <c r="F162" s="39" t="str">
        <f t="shared" si="63"/>
        <v/>
      </c>
      <c r="G162" s="51" t="str">
        <f t="shared" si="64"/>
        <v/>
      </c>
      <c r="H162" s="40" t="str">
        <f t="shared" si="65"/>
        <v/>
      </c>
      <c r="I162" s="121"/>
      <c r="J162" s="122"/>
      <c r="K162" s="104" t="str">
        <f t="shared" si="57"/>
        <v/>
      </c>
      <c r="L162" s="80"/>
      <c r="M162" s="73"/>
      <c r="N162" s="73"/>
      <c r="O162" s="73"/>
      <c r="P162" s="73"/>
      <c r="Q162" s="73"/>
      <c r="R162" s="73"/>
      <c r="S162" s="73"/>
      <c r="T162" s="81"/>
      <c r="U162" s="88"/>
      <c r="V162" s="74"/>
      <c r="W162" s="74"/>
      <c r="X162" s="74"/>
      <c r="Y162" s="74"/>
      <c r="Z162" s="74"/>
      <c r="AA162" s="74"/>
      <c r="AB162" s="74"/>
      <c r="AC162" s="89"/>
      <c r="AD162" s="80"/>
      <c r="AE162" s="73"/>
      <c r="AF162" s="73"/>
      <c r="AG162" s="73"/>
      <c r="AH162" s="73"/>
      <c r="AI162" s="73"/>
      <c r="AJ162" s="73"/>
      <c r="AK162" s="73"/>
      <c r="AL162" s="81"/>
      <c r="AM162" s="80"/>
      <c r="AN162" s="73"/>
      <c r="AO162" s="73"/>
      <c r="AP162" s="73"/>
      <c r="AQ162" s="73"/>
      <c r="AR162" s="73"/>
      <c r="AS162" s="73"/>
      <c r="AT162" s="73"/>
      <c r="AU162" s="81"/>
      <c r="AV162" s="80"/>
      <c r="AW162" s="73"/>
      <c r="AX162" s="73"/>
      <c r="AY162" s="73"/>
      <c r="AZ162" s="73"/>
      <c r="BA162" s="73"/>
      <c r="BB162" s="73"/>
      <c r="BC162" s="73"/>
      <c r="BD162" s="81"/>
      <c r="BE162" s="80"/>
      <c r="BF162" s="73"/>
      <c r="BG162" s="73"/>
      <c r="BH162" s="73"/>
      <c r="BI162" s="73"/>
      <c r="BJ162" s="73"/>
      <c r="BK162" s="73"/>
      <c r="BL162" s="73"/>
      <c r="BM162" s="81"/>
      <c r="BN162" s="1"/>
      <c r="BO162" s="1"/>
      <c r="BP162" s="1"/>
      <c r="BQ162" s="1"/>
      <c r="BR162" s="1"/>
      <c r="CC162" s="108" t="str">
        <f t="shared" si="58"/>
        <v/>
      </c>
      <c r="CD162" s="110" t="str">
        <f t="shared" si="51"/>
        <v/>
      </c>
      <c r="CE162" s="108" t="str">
        <f t="shared" si="52"/>
        <v/>
      </c>
      <c r="CF162" s="108" t="str">
        <f t="shared" si="53"/>
        <v/>
      </c>
      <c r="CG162" s="108" t="str">
        <f t="shared" si="54"/>
        <v/>
      </c>
      <c r="CH162" s="108" t="str">
        <f t="shared" si="55"/>
        <v/>
      </c>
      <c r="CI162" s="108" t="str">
        <f t="shared" si="56"/>
        <v/>
      </c>
    </row>
    <row r="163" spans="1:87">
      <c r="A163" s="4">
        <v>158</v>
      </c>
      <c r="B163" s="30" t="str">
        <f t="shared" si="59"/>
        <v/>
      </c>
      <c r="C163" s="37" t="str">
        <f t="shared" si="60"/>
        <v/>
      </c>
      <c r="D163" s="38" t="str">
        <f t="shared" si="61"/>
        <v/>
      </c>
      <c r="E163" s="39" t="str">
        <f t="shared" si="62"/>
        <v/>
      </c>
      <c r="F163" s="39" t="str">
        <f t="shared" si="63"/>
        <v/>
      </c>
      <c r="G163" s="51" t="str">
        <f t="shared" si="64"/>
        <v/>
      </c>
      <c r="H163" s="40" t="str">
        <f t="shared" si="65"/>
        <v/>
      </c>
      <c r="I163" s="121"/>
      <c r="J163" s="122"/>
      <c r="K163" s="104" t="str">
        <f t="shared" si="57"/>
        <v/>
      </c>
      <c r="L163" s="80"/>
      <c r="M163" s="73"/>
      <c r="N163" s="73"/>
      <c r="O163" s="73"/>
      <c r="P163" s="73"/>
      <c r="Q163" s="73"/>
      <c r="R163" s="73"/>
      <c r="S163" s="73"/>
      <c r="T163" s="81"/>
      <c r="U163" s="88"/>
      <c r="V163" s="74"/>
      <c r="W163" s="74"/>
      <c r="X163" s="74"/>
      <c r="Y163" s="74"/>
      <c r="Z163" s="74"/>
      <c r="AA163" s="74"/>
      <c r="AB163" s="74"/>
      <c r="AC163" s="89"/>
      <c r="AD163" s="80"/>
      <c r="AE163" s="73"/>
      <c r="AF163" s="73"/>
      <c r="AG163" s="73"/>
      <c r="AH163" s="73"/>
      <c r="AI163" s="73"/>
      <c r="AJ163" s="73"/>
      <c r="AK163" s="73"/>
      <c r="AL163" s="81"/>
      <c r="AM163" s="80"/>
      <c r="AN163" s="73"/>
      <c r="AO163" s="73"/>
      <c r="AP163" s="73"/>
      <c r="AQ163" s="73"/>
      <c r="AR163" s="73"/>
      <c r="AS163" s="73"/>
      <c r="AT163" s="73"/>
      <c r="AU163" s="81"/>
      <c r="AV163" s="80"/>
      <c r="AW163" s="73"/>
      <c r="AX163" s="73"/>
      <c r="AY163" s="73"/>
      <c r="AZ163" s="73"/>
      <c r="BA163" s="73"/>
      <c r="BB163" s="73"/>
      <c r="BC163" s="73"/>
      <c r="BD163" s="81"/>
      <c r="BE163" s="80"/>
      <c r="BF163" s="73"/>
      <c r="BG163" s="73"/>
      <c r="BH163" s="73"/>
      <c r="BI163" s="73"/>
      <c r="BJ163" s="73"/>
      <c r="BK163" s="73"/>
      <c r="BL163" s="73"/>
      <c r="BM163" s="81"/>
      <c r="BN163" s="1"/>
      <c r="BO163" s="1"/>
      <c r="BP163" s="1"/>
      <c r="BQ163" s="1"/>
      <c r="BR163" s="1"/>
      <c r="CC163" s="108" t="str">
        <f t="shared" si="58"/>
        <v/>
      </c>
      <c r="CD163" s="110" t="str">
        <f t="shared" si="51"/>
        <v/>
      </c>
      <c r="CE163" s="108" t="str">
        <f t="shared" si="52"/>
        <v/>
      </c>
      <c r="CF163" s="108" t="str">
        <f t="shared" si="53"/>
        <v/>
      </c>
      <c r="CG163" s="108" t="str">
        <f t="shared" si="54"/>
        <v/>
      </c>
      <c r="CH163" s="108" t="str">
        <f t="shared" si="55"/>
        <v/>
      </c>
      <c r="CI163" s="108" t="str">
        <f t="shared" si="56"/>
        <v/>
      </c>
    </row>
    <row r="164" spans="1:87">
      <c r="A164" s="4">
        <v>159</v>
      </c>
      <c r="B164" s="30" t="str">
        <f t="shared" si="59"/>
        <v/>
      </c>
      <c r="C164" s="37" t="str">
        <f t="shared" si="60"/>
        <v/>
      </c>
      <c r="D164" s="38" t="str">
        <f t="shared" si="61"/>
        <v/>
      </c>
      <c r="E164" s="39" t="str">
        <f t="shared" si="62"/>
        <v/>
      </c>
      <c r="F164" s="39" t="str">
        <f t="shared" si="63"/>
        <v/>
      </c>
      <c r="G164" s="51" t="str">
        <f t="shared" si="64"/>
        <v/>
      </c>
      <c r="H164" s="40" t="str">
        <f t="shared" si="65"/>
        <v/>
      </c>
      <c r="I164" s="121"/>
      <c r="J164" s="122"/>
      <c r="K164" s="104" t="str">
        <f t="shared" si="57"/>
        <v/>
      </c>
      <c r="L164" s="80"/>
      <c r="M164" s="73"/>
      <c r="N164" s="73"/>
      <c r="O164" s="73"/>
      <c r="P164" s="73"/>
      <c r="Q164" s="73"/>
      <c r="R164" s="73"/>
      <c r="S164" s="73"/>
      <c r="T164" s="81"/>
      <c r="U164" s="88"/>
      <c r="V164" s="74"/>
      <c r="W164" s="74"/>
      <c r="X164" s="74"/>
      <c r="Y164" s="74"/>
      <c r="Z164" s="74"/>
      <c r="AA164" s="74"/>
      <c r="AB164" s="74"/>
      <c r="AC164" s="89"/>
      <c r="AD164" s="80"/>
      <c r="AE164" s="73"/>
      <c r="AF164" s="73"/>
      <c r="AG164" s="73"/>
      <c r="AH164" s="73"/>
      <c r="AI164" s="73"/>
      <c r="AJ164" s="73"/>
      <c r="AK164" s="73"/>
      <c r="AL164" s="81"/>
      <c r="AM164" s="80"/>
      <c r="AN164" s="73"/>
      <c r="AO164" s="73"/>
      <c r="AP164" s="73"/>
      <c r="AQ164" s="73"/>
      <c r="AR164" s="73"/>
      <c r="AS164" s="73"/>
      <c r="AT164" s="73"/>
      <c r="AU164" s="81"/>
      <c r="AV164" s="80"/>
      <c r="AW164" s="73"/>
      <c r="AX164" s="73"/>
      <c r="AY164" s="73"/>
      <c r="AZ164" s="73"/>
      <c r="BA164" s="73"/>
      <c r="BB164" s="73"/>
      <c r="BC164" s="73"/>
      <c r="BD164" s="81"/>
      <c r="BE164" s="80"/>
      <c r="BF164" s="73"/>
      <c r="BG164" s="73"/>
      <c r="BH164" s="73"/>
      <c r="BI164" s="73"/>
      <c r="BJ164" s="73"/>
      <c r="BK164" s="73"/>
      <c r="BL164" s="73"/>
      <c r="BM164" s="81"/>
      <c r="BN164" s="1"/>
      <c r="BO164" s="1"/>
      <c r="BP164" s="1"/>
      <c r="BQ164" s="1"/>
      <c r="BR164" s="1"/>
      <c r="CC164" s="108" t="str">
        <f t="shared" si="58"/>
        <v/>
      </c>
      <c r="CD164" s="110" t="str">
        <f t="shared" si="51"/>
        <v/>
      </c>
      <c r="CE164" s="108" t="str">
        <f t="shared" si="52"/>
        <v/>
      </c>
      <c r="CF164" s="108" t="str">
        <f t="shared" si="53"/>
        <v/>
      </c>
      <c r="CG164" s="108" t="str">
        <f t="shared" si="54"/>
        <v/>
      </c>
      <c r="CH164" s="108" t="str">
        <f t="shared" si="55"/>
        <v/>
      </c>
      <c r="CI164" s="108" t="str">
        <f t="shared" si="56"/>
        <v/>
      </c>
    </row>
    <row r="165" spans="1:87">
      <c r="A165" s="4">
        <v>160</v>
      </c>
      <c r="B165" s="30" t="str">
        <f t="shared" si="59"/>
        <v/>
      </c>
      <c r="C165" s="37" t="str">
        <f t="shared" si="60"/>
        <v/>
      </c>
      <c r="D165" s="38" t="str">
        <f t="shared" si="61"/>
        <v/>
      </c>
      <c r="E165" s="39" t="str">
        <f t="shared" si="62"/>
        <v/>
      </c>
      <c r="F165" s="39" t="str">
        <f t="shared" si="63"/>
        <v/>
      </c>
      <c r="G165" s="51" t="str">
        <f t="shared" si="64"/>
        <v/>
      </c>
      <c r="H165" s="40" t="str">
        <f t="shared" si="65"/>
        <v/>
      </c>
      <c r="I165" s="121"/>
      <c r="J165" s="122"/>
      <c r="K165" s="104" t="str">
        <f t="shared" si="57"/>
        <v/>
      </c>
      <c r="L165" s="80"/>
      <c r="M165" s="73"/>
      <c r="N165" s="73"/>
      <c r="O165" s="73"/>
      <c r="P165" s="73"/>
      <c r="Q165" s="73"/>
      <c r="R165" s="73"/>
      <c r="S165" s="73"/>
      <c r="T165" s="81"/>
      <c r="U165" s="88"/>
      <c r="V165" s="74"/>
      <c r="W165" s="74"/>
      <c r="X165" s="74"/>
      <c r="Y165" s="74"/>
      <c r="Z165" s="74"/>
      <c r="AA165" s="74"/>
      <c r="AB165" s="74"/>
      <c r="AC165" s="89"/>
      <c r="AD165" s="80"/>
      <c r="AE165" s="73"/>
      <c r="AF165" s="73"/>
      <c r="AG165" s="73"/>
      <c r="AH165" s="73"/>
      <c r="AI165" s="73"/>
      <c r="AJ165" s="73"/>
      <c r="AK165" s="73"/>
      <c r="AL165" s="81"/>
      <c r="AM165" s="80"/>
      <c r="AN165" s="73"/>
      <c r="AO165" s="73"/>
      <c r="AP165" s="73"/>
      <c r="AQ165" s="73"/>
      <c r="AR165" s="73"/>
      <c r="AS165" s="73"/>
      <c r="AT165" s="73"/>
      <c r="AU165" s="81"/>
      <c r="AV165" s="80"/>
      <c r="AW165" s="73"/>
      <c r="AX165" s="73"/>
      <c r="AY165" s="73"/>
      <c r="AZ165" s="73"/>
      <c r="BA165" s="73"/>
      <c r="BB165" s="73"/>
      <c r="BC165" s="73"/>
      <c r="BD165" s="81"/>
      <c r="BE165" s="80"/>
      <c r="BF165" s="73"/>
      <c r="BG165" s="73"/>
      <c r="BH165" s="73"/>
      <c r="BI165" s="73"/>
      <c r="BJ165" s="73"/>
      <c r="BK165" s="73"/>
      <c r="BL165" s="73"/>
      <c r="BM165" s="81"/>
      <c r="BN165" s="1"/>
      <c r="BO165" s="1"/>
      <c r="BP165" s="1"/>
      <c r="BQ165" s="1"/>
      <c r="BR165" s="1"/>
      <c r="CC165" s="108" t="str">
        <f t="shared" si="58"/>
        <v/>
      </c>
      <c r="CD165" s="110" t="str">
        <f t="shared" si="51"/>
        <v/>
      </c>
      <c r="CE165" s="108" t="str">
        <f t="shared" si="52"/>
        <v/>
      </c>
      <c r="CF165" s="108" t="str">
        <f t="shared" si="53"/>
        <v/>
      </c>
      <c r="CG165" s="108" t="str">
        <f t="shared" si="54"/>
        <v/>
      </c>
      <c r="CH165" s="108" t="str">
        <f t="shared" si="55"/>
        <v/>
      </c>
      <c r="CI165" s="108" t="str">
        <f t="shared" si="56"/>
        <v/>
      </c>
    </row>
    <row r="166" spans="1:87">
      <c r="A166" s="4">
        <v>161</v>
      </c>
      <c r="B166" s="30" t="str">
        <f t="shared" si="59"/>
        <v/>
      </c>
      <c r="C166" s="37" t="str">
        <f t="shared" si="60"/>
        <v/>
      </c>
      <c r="D166" s="38" t="str">
        <f t="shared" si="61"/>
        <v/>
      </c>
      <c r="E166" s="39" t="str">
        <f t="shared" si="62"/>
        <v/>
      </c>
      <c r="F166" s="39" t="str">
        <f t="shared" si="63"/>
        <v/>
      </c>
      <c r="G166" s="51" t="str">
        <f t="shared" si="64"/>
        <v/>
      </c>
      <c r="H166" s="40" t="str">
        <f t="shared" si="65"/>
        <v/>
      </c>
      <c r="I166" s="121"/>
      <c r="J166" s="122"/>
      <c r="K166" s="104" t="str">
        <f t="shared" si="57"/>
        <v/>
      </c>
      <c r="L166" s="80"/>
      <c r="M166" s="73"/>
      <c r="N166" s="73"/>
      <c r="O166" s="73"/>
      <c r="P166" s="73"/>
      <c r="Q166" s="73"/>
      <c r="R166" s="73"/>
      <c r="S166" s="73"/>
      <c r="T166" s="81"/>
      <c r="U166" s="88"/>
      <c r="V166" s="74"/>
      <c r="W166" s="74"/>
      <c r="X166" s="74"/>
      <c r="Y166" s="74"/>
      <c r="Z166" s="74"/>
      <c r="AA166" s="74"/>
      <c r="AB166" s="74"/>
      <c r="AC166" s="89"/>
      <c r="AD166" s="80"/>
      <c r="AE166" s="73"/>
      <c r="AF166" s="73"/>
      <c r="AG166" s="73"/>
      <c r="AH166" s="73"/>
      <c r="AI166" s="73"/>
      <c r="AJ166" s="73"/>
      <c r="AK166" s="73"/>
      <c r="AL166" s="81"/>
      <c r="AM166" s="80"/>
      <c r="AN166" s="73"/>
      <c r="AO166" s="73"/>
      <c r="AP166" s="73"/>
      <c r="AQ166" s="73"/>
      <c r="AR166" s="73"/>
      <c r="AS166" s="73"/>
      <c r="AT166" s="73"/>
      <c r="AU166" s="81"/>
      <c r="AV166" s="80"/>
      <c r="AW166" s="73"/>
      <c r="AX166" s="73"/>
      <c r="AY166" s="73"/>
      <c r="AZ166" s="73"/>
      <c r="BA166" s="73"/>
      <c r="BB166" s="73"/>
      <c r="BC166" s="73"/>
      <c r="BD166" s="81"/>
      <c r="BE166" s="80"/>
      <c r="BF166" s="73"/>
      <c r="BG166" s="73"/>
      <c r="BH166" s="73"/>
      <c r="BI166" s="73"/>
      <c r="BJ166" s="73"/>
      <c r="BK166" s="73"/>
      <c r="BL166" s="73"/>
      <c r="BM166" s="81"/>
      <c r="BN166" s="1"/>
      <c r="BO166" s="1"/>
      <c r="BP166" s="1"/>
      <c r="BQ166" s="1"/>
      <c r="BR166" s="1"/>
      <c r="CC166" s="108" t="str">
        <f t="shared" si="58"/>
        <v/>
      </c>
      <c r="CD166" s="110" t="str">
        <f t="shared" si="51"/>
        <v/>
      </c>
      <c r="CE166" s="108" t="str">
        <f t="shared" si="52"/>
        <v/>
      </c>
      <c r="CF166" s="108" t="str">
        <f t="shared" si="53"/>
        <v/>
      </c>
      <c r="CG166" s="108" t="str">
        <f t="shared" si="54"/>
        <v/>
      </c>
      <c r="CH166" s="108" t="str">
        <f t="shared" si="55"/>
        <v/>
      </c>
      <c r="CI166" s="108" t="str">
        <f t="shared" si="56"/>
        <v/>
      </c>
    </row>
    <row r="167" spans="1:87">
      <c r="A167" s="4">
        <v>162</v>
      </c>
      <c r="B167" s="30" t="str">
        <f t="shared" si="59"/>
        <v/>
      </c>
      <c r="C167" s="37" t="str">
        <f t="shared" si="60"/>
        <v/>
      </c>
      <c r="D167" s="38" t="str">
        <f t="shared" si="61"/>
        <v/>
      </c>
      <c r="E167" s="39" t="str">
        <f t="shared" si="62"/>
        <v/>
      </c>
      <c r="F167" s="39" t="str">
        <f t="shared" si="63"/>
        <v/>
      </c>
      <c r="G167" s="51" t="str">
        <f t="shared" si="64"/>
        <v/>
      </c>
      <c r="H167" s="40" t="str">
        <f t="shared" si="65"/>
        <v/>
      </c>
      <c r="I167" s="121"/>
      <c r="J167" s="122"/>
      <c r="K167" s="104" t="str">
        <f t="shared" si="57"/>
        <v/>
      </c>
      <c r="L167" s="80"/>
      <c r="M167" s="73"/>
      <c r="N167" s="73"/>
      <c r="O167" s="73"/>
      <c r="P167" s="73"/>
      <c r="Q167" s="73"/>
      <c r="R167" s="73"/>
      <c r="S167" s="73"/>
      <c r="T167" s="81"/>
      <c r="U167" s="88"/>
      <c r="V167" s="74"/>
      <c r="W167" s="74"/>
      <c r="X167" s="74"/>
      <c r="Y167" s="74"/>
      <c r="Z167" s="74"/>
      <c r="AA167" s="74"/>
      <c r="AB167" s="74"/>
      <c r="AC167" s="89"/>
      <c r="AD167" s="80"/>
      <c r="AE167" s="73"/>
      <c r="AF167" s="73"/>
      <c r="AG167" s="73"/>
      <c r="AH167" s="73"/>
      <c r="AI167" s="73"/>
      <c r="AJ167" s="73"/>
      <c r="AK167" s="73"/>
      <c r="AL167" s="81"/>
      <c r="AM167" s="80"/>
      <c r="AN167" s="73"/>
      <c r="AO167" s="73"/>
      <c r="AP167" s="73"/>
      <c r="AQ167" s="73"/>
      <c r="AR167" s="73"/>
      <c r="AS167" s="73"/>
      <c r="AT167" s="73"/>
      <c r="AU167" s="81"/>
      <c r="AV167" s="80"/>
      <c r="AW167" s="73"/>
      <c r="AX167" s="73"/>
      <c r="AY167" s="73"/>
      <c r="AZ167" s="73"/>
      <c r="BA167" s="73"/>
      <c r="BB167" s="73"/>
      <c r="BC167" s="73"/>
      <c r="BD167" s="81"/>
      <c r="BE167" s="80"/>
      <c r="BF167" s="73"/>
      <c r="BG167" s="73"/>
      <c r="BH167" s="73"/>
      <c r="BI167" s="73"/>
      <c r="BJ167" s="73"/>
      <c r="BK167" s="73"/>
      <c r="BL167" s="73"/>
      <c r="BM167" s="81"/>
      <c r="BN167" s="1"/>
      <c r="BO167" s="1"/>
      <c r="BP167" s="1"/>
      <c r="BQ167" s="1"/>
      <c r="BR167" s="1"/>
      <c r="CC167" s="108" t="str">
        <f t="shared" si="58"/>
        <v/>
      </c>
      <c r="CD167" s="110" t="str">
        <f t="shared" si="51"/>
        <v/>
      </c>
      <c r="CE167" s="108" t="str">
        <f t="shared" si="52"/>
        <v/>
      </c>
      <c r="CF167" s="108" t="str">
        <f t="shared" si="53"/>
        <v/>
      </c>
      <c r="CG167" s="108" t="str">
        <f t="shared" si="54"/>
        <v/>
      </c>
      <c r="CH167" s="108" t="str">
        <f t="shared" si="55"/>
        <v/>
      </c>
      <c r="CI167" s="108" t="str">
        <f t="shared" si="56"/>
        <v/>
      </c>
    </row>
    <row r="168" spans="1:87">
      <c r="A168" s="4">
        <v>163</v>
      </c>
      <c r="B168" s="30" t="str">
        <f t="shared" si="59"/>
        <v/>
      </c>
      <c r="C168" s="37" t="str">
        <f t="shared" si="60"/>
        <v/>
      </c>
      <c r="D168" s="38" t="str">
        <f t="shared" si="61"/>
        <v/>
      </c>
      <c r="E168" s="39" t="str">
        <f t="shared" si="62"/>
        <v/>
      </c>
      <c r="F168" s="39" t="str">
        <f t="shared" si="63"/>
        <v/>
      </c>
      <c r="G168" s="51" t="str">
        <f t="shared" si="64"/>
        <v/>
      </c>
      <c r="H168" s="40" t="str">
        <f t="shared" si="65"/>
        <v/>
      </c>
      <c r="I168" s="121"/>
      <c r="J168" s="122"/>
      <c r="K168" s="104" t="str">
        <f t="shared" si="57"/>
        <v/>
      </c>
      <c r="L168" s="80"/>
      <c r="M168" s="73"/>
      <c r="N168" s="73"/>
      <c r="O168" s="73"/>
      <c r="P168" s="73"/>
      <c r="Q168" s="73"/>
      <c r="R168" s="73"/>
      <c r="S168" s="73"/>
      <c r="T168" s="81"/>
      <c r="U168" s="88"/>
      <c r="V168" s="74"/>
      <c r="W168" s="74"/>
      <c r="X168" s="74"/>
      <c r="Y168" s="74"/>
      <c r="Z168" s="74"/>
      <c r="AA168" s="74"/>
      <c r="AB168" s="74"/>
      <c r="AC168" s="89"/>
      <c r="AD168" s="80"/>
      <c r="AE168" s="73"/>
      <c r="AF168" s="73"/>
      <c r="AG168" s="73"/>
      <c r="AH168" s="73"/>
      <c r="AI168" s="73"/>
      <c r="AJ168" s="73"/>
      <c r="AK168" s="73"/>
      <c r="AL168" s="81"/>
      <c r="AM168" s="80"/>
      <c r="AN168" s="73"/>
      <c r="AO168" s="73"/>
      <c r="AP168" s="73"/>
      <c r="AQ168" s="73"/>
      <c r="AR168" s="73"/>
      <c r="AS168" s="73"/>
      <c r="AT168" s="73"/>
      <c r="AU168" s="81"/>
      <c r="AV168" s="80"/>
      <c r="AW168" s="73"/>
      <c r="AX168" s="73"/>
      <c r="AY168" s="73"/>
      <c r="AZ168" s="73"/>
      <c r="BA168" s="73"/>
      <c r="BB168" s="73"/>
      <c r="BC168" s="73"/>
      <c r="BD168" s="81"/>
      <c r="BE168" s="80"/>
      <c r="BF168" s="73"/>
      <c r="BG168" s="73"/>
      <c r="BH168" s="73"/>
      <c r="BI168" s="73"/>
      <c r="BJ168" s="73"/>
      <c r="BK168" s="73"/>
      <c r="BL168" s="73"/>
      <c r="BM168" s="81"/>
      <c r="BN168" s="1"/>
      <c r="BO168" s="1"/>
      <c r="BP168" s="1"/>
      <c r="BQ168" s="1"/>
      <c r="BR168" s="1"/>
      <c r="CC168" s="108" t="str">
        <f t="shared" si="58"/>
        <v/>
      </c>
      <c r="CD168" s="110" t="str">
        <f t="shared" si="51"/>
        <v/>
      </c>
      <c r="CE168" s="108" t="str">
        <f t="shared" si="52"/>
        <v/>
      </c>
      <c r="CF168" s="108" t="str">
        <f t="shared" si="53"/>
        <v/>
      </c>
      <c r="CG168" s="108" t="str">
        <f t="shared" si="54"/>
        <v/>
      </c>
      <c r="CH168" s="108" t="str">
        <f t="shared" si="55"/>
        <v/>
      </c>
      <c r="CI168" s="108" t="str">
        <f t="shared" si="56"/>
        <v/>
      </c>
    </row>
    <row r="169" spans="1:87">
      <c r="A169" s="4">
        <v>164</v>
      </c>
      <c r="B169" s="30" t="str">
        <f t="shared" si="59"/>
        <v/>
      </c>
      <c r="C169" s="37" t="str">
        <f t="shared" si="60"/>
        <v/>
      </c>
      <c r="D169" s="38" t="str">
        <f t="shared" si="61"/>
        <v/>
      </c>
      <c r="E169" s="39" t="str">
        <f t="shared" si="62"/>
        <v/>
      </c>
      <c r="F169" s="39" t="str">
        <f t="shared" si="63"/>
        <v/>
      </c>
      <c r="G169" s="51" t="str">
        <f t="shared" si="64"/>
        <v/>
      </c>
      <c r="H169" s="40" t="str">
        <f t="shared" si="65"/>
        <v/>
      </c>
      <c r="I169" s="121"/>
      <c r="J169" s="122"/>
      <c r="K169" s="104" t="str">
        <f t="shared" si="57"/>
        <v/>
      </c>
      <c r="L169" s="80"/>
      <c r="M169" s="73"/>
      <c r="N169" s="73"/>
      <c r="O169" s="73"/>
      <c r="P169" s="73"/>
      <c r="Q169" s="73"/>
      <c r="R169" s="73"/>
      <c r="S169" s="73"/>
      <c r="T169" s="81"/>
      <c r="U169" s="88"/>
      <c r="V169" s="74"/>
      <c r="W169" s="74"/>
      <c r="X169" s="74"/>
      <c r="Y169" s="74"/>
      <c r="Z169" s="74"/>
      <c r="AA169" s="74"/>
      <c r="AB169" s="74"/>
      <c r="AC169" s="89"/>
      <c r="AD169" s="80"/>
      <c r="AE169" s="73"/>
      <c r="AF169" s="73"/>
      <c r="AG169" s="73"/>
      <c r="AH169" s="73"/>
      <c r="AI169" s="73"/>
      <c r="AJ169" s="73"/>
      <c r="AK169" s="73"/>
      <c r="AL169" s="81"/>
      <c r="AM169" s="80"/>
      <c r="AN169" s="73"/>
      <c r="AO169" s="73"/>
      <c r="AP169" s="73"/>
      <c r="AQ169" s="73"/>
      <c r="AR169" s="73"/>
      <c r="AS169" s="73"/>
      <c r="AT169" s="73"/>
      <c r="AU169" s="81"/>
      <c r="AV169" s="80"/>
      <c r="AW169" s="73"/>
      <c r="AX169" s="73"/>
      <c r="AY169" s="73"/>
      <c r="AZ169" s="73"/>
      <c r="BA169" s="73"/>
      <c r="BB169" s="73"/>
      <c r="BC169" s="73"/>
      <c r="BD169" s="81"/>
      <c r="BE169" s="80"/>
      <c r="BF169" s="73"/>
      <c r="BG169" s="73"/>
      <c r="BH169" s="73"/>
      <c r="BI169" s="73"/>
      <c r="BJ169" s="73"/>
      <c r="BK169" s="73"/>
      <c r="BL169" s="73"/>
      <c r="BM169" s="81"/>
      <c r="BN169" s="1"/>
      <c r="BO169" s="1"/>
      <c r="BP169" s="1"/>
      <c r="BQ169" s="1"/>
      <c r="BR169" s="1"/>
      <c r="CC169" s="108" t="str">
        <f t="shared" si="58"/>
        <v/>
      </c>
      <c r="CD169" s="110" t="str">
        <f t="shared" si="51"/>
        <v/>
      </c>
      <c r="CE169" s="108" t="str">
        <f t="shared" si="52"/>
        <v/>
      </c>
      <c r="CF169" s="108" t="str">
        <f t="shared" si="53"/>
        <v/>
      </c>
      <c r="CG169" s="108" t="str">
        <f t="shared" si="54"/>
        <v/>
      </c>
      <c r="CH169" s="108" t="str">
        <f t="shared" si="55"/>
        <v/>
      </c>
      <c r="CI169" s="108" t="str">
        <f t="shared" si="56"/>
        <v/>
      </c>
    </row>
    <row r="170" spans="1:87">
      <c r="A170" s="4">
        <v>165</v>
      </c>
      <c r="B170" s="30" t="str">
        <f t="shared" si="59"/>
        <v/>
      </c>
      <c r="C170" s="37" t="str">
        <f t="shared" si="60"/>
        <v/>
      </c>
      <c r="D170" s="38" t="str">
        <f t="shared" si="61"/>
        <v/>
      </c>
      <c r="E170" s="39" t="str">
        <f t="shared" si="62"/>
        <v/>
      </c>
      <c r="F170" s="39" t="str">
        <f t="shared" si="63"/>
        <v/>
      </c>
      <c r="G170" s="51" t="str">
        <f t="shared" si="64"/>
        <v/>
      </c>
      <c r="H170" s="40" t="str">
        <f t="shared" si="65"/>
        <v/>
      </c>
      <c r="I170" s="121"/>
      <c r="J170" s="122"/>
      <c r="K170" s="104" t="str">
        <f t="shared" si="57"/>
        <v/>
      </c>
      <c r="L170" s="80"/>
      <c r="M170" s="73"/>
      <c r="N170" s="73"/>
      <c r="O170" s="73"/>
      <c r="P170" s="73"/>
      <c r="Q170" s="73"/>
      <c r="R170" s="73"/>
      <c r="S170" s="73"/>
      <c r="T170" s="81"/>
      <c r="U170" s="88"/>
      <c r="V170" s="74"/>
      <c r="W170" s="74"/>
      <c r="X170" s="74"/>
      <c r="Y170" s="74"/>
      <c r="Z170" s="74"/>
      <c r="AA170" s="74"/>
      <c r="AB170" s="74"/>
      <c r="AC170" s="89"/>
      <c r="AD170" s="80"/>
      <c r="AE170" s="73"/>
      <c r="AF170" s="73"/>
      <c r="AG170" s="73"/>
      <c r="AH170" s="73"/>
      <c r="AI170" s="73"/>
      <c r="AJ170" s="73"/>
      <c r="AK170" s="73"/>
      <c r="AL170" s="81"/>
      <c r="AM170" s="80"/>
      <c r="AN170" s="73"/>
      <c r="AO170" s="73"/>
      <c r="AP170" s="73"/>
      <c r="AQ170" s="73"/>
      <c r="AR170" s="73"/>
      <c r="AS170" s="73"/>
      <c r="AT170" s="73"/>
      <c r="AU170" s="81"/>
      <c r="AV170" s="80"/>
      <c r="AW170" s="73"/>
      <c r="AX170" s="73"/>
      <c r="AY170" s="73"/>
      <c r="AZ170" s="73"/>
      <c r="BA170" s="73"/>
      <c r="BB170" s="73"/>
      <c r="BC170" s="73"/>
      <c r="BD170" s="81"/>
      <c r="BE170" s="80"/>
      <c r="BF170" s="73"/>
      <c r="BG170" s="73"/>
      <c r="BH170" s="73"/>
      <c r="BI170" s="73"/>
      <c r="BJ170" s="73"/>
      <c r="BK170" s="73"/>
      <c r="BL170" s="73"/>
      <c r="BM170" s="81"/>
      <c r="BN170" s="1"/>
      <c r="BO170" s="1"/>
      <c r="BP170" s="1"/>
      <c r="BQ170" s="1"/>
      <c r="BR170" s="1"/>
      <c r="CC170" s="108" t="str">
        <f t="shared" si="58"/>
        <v/>
      </c>
      <c r="CD170" s="110" t="str">
        <f t="shared" si="51"/>
        <v/>
      </c>
      <c r="CE170" s="108" t="str">
        <f t="shared" si="52"/>
        <v/>
      </c>
      <c r="CF170" s="108" t="str">
        <f t="shared" si="53"/>
        <v/>
      </c>
      <c r="CG170" s="108" t="str">
        <f t="shared" si="54"/>
        <v/>
      </c>
      <c r="CH170" s="108" t="str">
        <f t="shared" si="55"/>
        <v/>
      </c>
      <c r="CI170" s="108" t="str">
        <f t="shared" si="56"/>
        <v/>
      </c>
    </row>
    <row r="171" spans="1:87">
      <c r="A171" s="4">
        <v>166</v>
      </c>
      <c r="B171" s="30" t="str">
        <f t="shared" si="59"/>
        <v/>
      </c>
      <c r="C171" s="37" t="str">
        <f t="shared" si="60"/>
        <v/>
      </c>
      <c r="D171" s="38" t="str">
        <f t="shared" si="61"/>
        <v/>
      </c>
      <c r="E171" s="39" t="str">
        <f t="shared" si="62"/>
        <v/>
      </c>
      <c r="F171" s="39" t="str">
        <f t="shared" si="63"/>
        <v/>
      </c>
      <c r="G171" s="51" t="str">
        <f t="shared" si="64"/>
        <v/>
      </c>
      <c r="H171" s="40" t="str">
        <f t="shared" si="65"/>
        <v/>
      </c>
      <c r="I171" s="121"/>
      <c r="J171" s="122"/>
      <c r="K171" s="104" t="str">
        <f t="shared" si="57"/>
        <v/>
      </c>
      <c r="L171" s="80"/>
      <c r="M171" s="73"/>
      <c r="N171" s="73"/>
      <c r="O171" s="73"/>
      <c r="P171" s="73"/>
      <c r="Q171" s="73"/>
      <c r="R171" s="73"/>
      <c r="S171" s="73"/>
      <c r="T171" s="81"/>
      <c r="U171" s="88"/>
      <c r="V171" s="74"/>
      <c r="W171" s="74"/>
      <c r="X171" s="74"/>
      <c r="Y171" s="74"/>
      <c r="Z171" s="74"/>
      <c r="AA171" s="74"/>
      <c r="AB171" s="74"/>
      <c r="AC171" s="89"/>
      <c r="AD171" s="80"/>
      <c r="AE171" s="73"/>
      <c r="AF171" s="73"/>
      <c r="AG171" s="73"/>
      <c r="AH171" s="73"/>
      <c r="AI171" s="73"/>
      <c r="AJ171" s="73"/>
      <c r="AK171" s="73"/>
      <c r="AL171" s="81"/>
      <c r="AM171" s="80"/>
      <c r="AN171" s="73"/>
      <c r="AO171" s="73"/>
      <c r="AP171" s="73"/>
      <c r="AQ171" s="73"/>
      <c r="AR171" s="73"/>
      <c r="AS171" s="73"/>
      <c r="AT171" s="73"/>
      <c r="AU171" s="81"/>
      <c r="AV171" s="80"/>
      <c r="AW171" s="73"/>
      <c r="AX171" s="73"/>
      <c r="AY171" s="73"/>
      <c r="AZ171" s="73"/>
      <c r="BA171" s="73"/>
      <c r="BB171" s="73"/>
      <c r="BC171" s="73"/>
      <c r="BD171" s="81"/>
      <c r="BE171" s="80"/>
      <c r="BF171" s="73"/>
      <c r="BG171" s="73"/>
      <c r="BH171" s="73"/>
      <c r="BI171" s="73"/>
      <c r="BJ171" s="73"/>
      <c r="BK171" s="73"/>
      <c r="BL171" s="73"/>
      <c r="BM171" s="81"/>
      <c r="BN171" s="1"/>
      <c r="BO171" s="1"/>
      <c r="BP171" s="1"/>
      <c r="BQ171" s="1"/>
      <c r="BR171" s="1"/>
      <c r="CC171" s="108" t="str">
        <f t="shared" si="58"/>
        <v/>
      </c>
      <c r="CD171" s="110" t="str">
        <f t="shared" si="51"/>
        <v/>
      </c>
      <c r="CE171" s="108" t="str">
        <f t="shared" si="52"/>
        <v/>
      </c>
      <c r="CF171" s="108" t="str">
        <f t="shared" si="53"/>
        <v/>
      </c>
      <c r="CG171" s="108" t="str">
        <f t="shared" si="54"/>
        <v/>
      </c>
      <c r="CH171" s="108" t="str">
        <f t="shared" si="55"/>
        <v/>
      </c>
      <c r="CI171" s="108" t="str">
        <f t="shared" si="56"/>
        <v/>
      </c>
    </row>
    <row r="172" spans="1:87">
      <c r="A172" s="4">
        <v>167</v>
      </c>
      <c r="B172" s="30" t="str">
        <f t="shared" si="59"/>
        <v/>
      </c>
      <c r="C172" s="37" t="str">
        <f t="shared" si="60"/>
        <v/>
      </c>
      <c r="D172" s="38" t="str">
        <f t="shared" si="61"/>
        <v/>
      </c>
      <c r="E172" s="39" t="str">
        <f t="shared" si="62"/>
        <v/>
      </c>
      <c r="F172" s="39" t="str">
        <f t="shared" si="63"/>
        <v/>
      </c>
      <c r="G172" s="51" t="str">
        <f t="shared" si="64"/>
        <v/>
      </c>
      <c r="H172" s="40" t="str">
        <f t="shared" si="65"/>
        <v/>
      </c>
      <c r="I172" s="121"/>
      <c r="J172" s="122"/>
      <c r="K172" s="104" t="str">
        <f t="shared" si="57"/>
        <v/>
      </c>
      <c r="L172" s="80"/>
      <c r="M172" s="73"/>
      <c r="N172" s="73"/>
      <c r="O172" s="73"/>
      <c r="P172" s="73"/>
      <c r="Q172" s="73"/>
      <c r="R172" s="73"/>
      <c r="S172" s="73"/>
      <c r="T172" s="81"/>
      <c r="U172" s="88"/>
      <c r="V172" s="74"/>
      <c r="W172" s="74"/>
      <c r="X172" s="74"/>
      <c r="Y172" s="74"/>
      <c r="Z172" s="74"/>
      <c r="AA172" s="74"/>
      <c r="AB172" s="74"/>
      <c r="AC172" s="89"/>
      <c r="AD172" s="80"/>
      <c r="AE172" s="73"/>
      <c r="AF172" s="73"/>
      <c r="AG172" s="73"/>
      <c r="AH172" s="73"/>
      <c r="AI172" s="73"/>
      <c r="AJ172" s="73"/>
      <c r="AK172" s="73"/>
      <c r="AL172" s="81"/>
      <c r="AM172" s="80"/>
      <c r="AN172" s="73"/>
      <c r="AO172" s="73"/>
      <c r="AP172" s="73"/>
      <c r="AQ172" s="73"/>
      <c r="AR172" s="73"/>
      <c r="AS172" s="73"/>
      <c r="AT172" s="73"/>
      <c r="AU172" s="81"/>
      <c r="AV172" s="80"/>
      <c r="AW172" s="73"/>
      <c r="AX172" s="73"/>
      <c r="AY172" s="73"/>
      <c r="AZ172" s="73"/>
      <c r="BA172" s="73"/>
      <c r="BB172" s="73"/>
      <c r="BC172" s="73"/>
      <c r="BD172" s="81"/>
      <c r="BE172" s="80"/>
      <c r="BF172" s="73"/>
      <c r="BG172" s="73"/>
      <c r="BH172" s="73"/>
      <c r="BI172" s="73"/>
      <c r="BJ172" s="73"/>
      <c r="BK172" s="73"/>
      <c r="BL172" s="73"/>
      <c r="BM172" s="81"/>
      <c r="BN172" s="1"/>
      <c r="BO172" s="1"/>
      <c r="BP172" s="1"/>
      <c r="BQ172" s="1"/>
      <c r="BR172" s="1"/>
      <c r="CC172" s="108" t="str">
        <f t="shared" si="58"/>
        <v/>
      </c>
      <c r="CD172" s="110" t="str">
        <f t="shared" si="51"/>
        <v/>
      </c>
      <c r="CE172" s="108" t="str">
        <f t="shared" si="52"/>
        <v/>
      </c>
      <c r="CF172" s="108" t="str">
        <f t="shared" si="53"/>
        <v/>
      </c>
      <c r="CG172" s="108" t="str">
        <f t="shared" si="54"/>
        <v/>
      </c>
      <c r="CH172" s="108" t="str">
        <f t="shared" si="55"/>
        <v/>
      </c>
      <c r="CI172" s="108" t="str">
        <f t="shared" si="56"/>
        <v/>
      </c>
    </row>
    <row r="173" spans="1:87">
      <c r="A173" s="4">
        <v>168</v>
      </c>
      <c r="B173" s="30" t="str">
        <f t="shared" si="59"/>
        <v/>
      </c>
      <c r="C173" s="37" t="str">
        <f t="shared" si="60"/>
        <v/>
      </c>
      <c r="D173" s="38" t="str">
        <f t="shared" si="61"/>
        <v/>
      </c>
      <c r="E173" s="39" t="str">
        <f t="shared" si="62"/>
        <v/>
      </c>
      <c r="F173" s="39" t="str">
        <f t="shared" si="63"/>
        <v/>
      </c>
      <c r="G173" s="51" t="str">
        <f t="shared" si="64"/>
        <v/>
      </c>
      <c r="H173" s="40" t="str">
        <f t="shared" si="65"/>
        <v/>
      </c>
      <c r="I173" s="121"/>
      <c r="J173" s="122"/>
      <c r="K173" s="104" t="str">
        <f t="shared" si="57"/>
        <v/>
      </c>
      <c r="L173" s="80"/>
      <c r="M173" s="73"/>
      <c r="N173" s="73"/>
      <c r="O173" s="73"/>
      <c r="P173" s="73"/>
      <c r="Q173" s="73"/>
      <c r="R173" s="73"/>
      <c r="S173" s="73"/>
      <c r="T173" s="81"/>
      <c r="U173" s="88"/>
      <c r="V173" s="74"/>
      <c r="W173" s="74"/>
      <c r="X173" s="74"/>
      <c r="Y173" s="74"/>
      <c r="Z173" s="74"/>
      <c r="AA173" s="74"/>
      <c r="AB173" s="74"/>
      <c r="AC173" s="89"/>
      <c r="AD173" s="80"/>
      <c r="AE173" s="73"/>
      <c r="AF173" s="73"/>
      <c r="AG173" s="73"/>
      <c r="AH173" s="73"/>
      <c r="AI173" s="73"/>
      <c r="AJ173" s="73"/>
      <c r="AK173" s="73"/>
      <c r="AL173" s="81"/>
      <c r="AM173" s="80"/>
      <c r="AN173" s="73"/>
      <c r="AO173" s="73"/>
      <c r="AP173" s="73"/>
      <c r="AQ173" s="73"/>
      <c r="AR173" s="73"/>
      <c r="AS173" s="73"/>
      <c r="AT173" s="73"/>
      <c r="AU173" s="81"/>
      <c r="AV173" s="80"/>
      <c r="AW173" s="73"/>
      <c r="AX173" s="73"/>
      <c r="AY173" s="73"/>
      <c r="AZ173" s="73"/>
      <c r="BA173" s="73"/>
      <c r="BB173" s="73"/>
      <c r="BC173" s="73"/>
      <c r="BD173" s="81"/>
      <c r="BE173" s="80"/>
      <c r="BF173" s="73"/>
      <c r="BG173" s="73"/>
      <c r="BH173" s="73"/>
      <c r="BI173" s="73"/>
      <c r="BJ173" s="73"/>
      <c r="BK173" s="73"/>
      <c r="BL173" s="73"/>
      <c r="BM173" s="81"/>
      <c r="BN173" s="1"/>
      <c r="BO173" s="1"/>
      <c r="BP173" s="1"/>
      <c r="BQ173" s="1"/>
      <c r="BR173" s="1"/>
      <c r="CC173" s="108" t="str">
        <f t="shared" si="58"/>
        <v/>
      </c>
      <c r="CD173" s="110" t="str">
        <f t="shared" si="51"/>
        <v/>
      </c>
      <c r="CE173" s="108" t="str">
        <f t="shared" si="52"/>
        <v/>
      </c>
      <c r="CF173" s="108" t="str">
        <f t="shared" si="53"/>
        <v/>
      </c>
      <c r="CG173" s="108" t="str">
        <f t="shared" si="54"/>
        <v/>
      </c>
      <c r="CH173" s="108" t="str">
        <f t="shared" si="55"/>
        <v/>
      </c>
      <c r="CI173" s="108" t="str">
        <f t="shared" si="56"/>
        <v/>
      </c>
    </row>
    <row r="174" spans="1:87">
      <c r="A174" s="4">
        <v>169</v>
      </c>
      <c r="B174" s="30" t="str">
        <f t="shared" si="59"/>
        <v/>
      </c>
      <c r="C174" s="37" t="str">
        <f t="shared" si="60"/>
        <v/>
      </c>
      <c r="D174" s="38" t="str">
        <f t="shared" si="61"/>
        <v/>
      </c>
      <c r="E174" s="39" t="str">
        <f t="shared" si="62"/>
        <v/>
      </c>
      <c r="F174" s="39" t="str">
        <f t="shared" si="63"/>
        <v/>
      </c>
      <c r="G174" s="51" t="str">
        <f t="shared" si="64"/>
        <v/>
      </c>
      <c r="H174" s="40" t="str">
        <f t="shared" si="65"/>
        <v/>
      </c>
      <c r="I174" s="121"/>
      <c r="J174" s="122"/>
      <c r="K174" s="104" t="str">
        <f t="shared" si="57"/>
        <v/>
      </c>
      <c r="L174" s="80"/>
      <c r="M174" s="73"/>
      <c r="N174" s="73"/>
      <c r="O174" s="73"/>
      <c r="P174" s="73"/>
      <c r="Q174" s="73"/>
      <c r="R174" s="73"/>
      <c r="S174" s="73"/>
      <c r="T174" s="81"/>
      <c r="U174" s="88"/>
      <c r="V174" s="74"/>
      <c r="W174" s="74"/>
      <c r="X174" s="74"/>
      <c r="Y174" s="74"/>
      <c r="Z174" s="74"/>
      <c r="AA174" s="74"/>
      <c r="AB174" s="74"/>
      <c r="AC174" s="89"/>
      <c r="AD174" s="80"/>
      <c r="AE174" s="73"/>
      <c r="AF174" s="73"/>
      <c r="AG174" s="73"/>
      <c r="AH174" s="73"/>
      <c r="AI174" s="73"/>
      <c r="AJ174" s="73"/>
      <c r="AK174" s="73"/>
      <c r="AL174" s="81"/>
      <c r="AM174" s="80"/>
      <c r="AN174" s="73"/>
      <c r="AO174" s="73"/>
      <c r="AP174" s="73"/>
      <c r="AQ174" s="73"/>
      <c r="AR174" s="73"/>
      <c r="AS174" s="73"/>
      <c r="AT174" s="73"/>
      <c r="AU174" s="81"/>
      <c r="AV174" s="80"/>
      <c r="AW174" s="73"/>
      <c r="AX174" s="73"/>
      <c r="AY174" s="73"/>
      <c r="AZ174" s="73"/>
      <c r="BA174" s="73"/>
      <c r="BB174" s="73"/>
      <c r="BC174" s="73"/>
      <c r="BD174" s="81"/>
      <c r="BE174" s="80"/>
      <c r="BF174" s="73"/>
      <c r="BG174" s="73"/>
      <c r="BH174" s="73"/>
      <c r="BI174" s="73"/>
      <c r="BJ174" s="73"/>
      <c r="BK174" s="73"/>
      <c r="BL174" s="73"/>
      <c r="BM174" s="81"/>
      <c r="BN174" s="1"/>
      <c r="BO174" s="1"/>
      <c r="BP174" s="1"/>
      <c r="BQ174" s="1"/>
      <c r="BR174" s="1"/>
      <c r="CC174" s="108" t="str">
        <f t="shared" si="58"/>
        <v/>
      </c>
      <c r="CD174" s="110" t="str">
        <f t="shared" si="51"/>
        <v/>
      </c>
      <c r="CE174" s="108" t="str">
        <f t="shared" si="52"/>
        <v/>
      </c>
      <c r="CF174" s="108" t="str">
        <f t="shared" si="53"/>
        <v/>
      </c>
      <c r="CG174" s="108" t="str">
        <f t="shared" si="54"/>
        <v/>
      </c>
      <c r="CH174" s="108" t="str">
        <f t="shared" si="55"/>
        <v/>
      </c>
      <c r="CI174" s="108" t="str">
        <f t="shared" si="56"/>
        <v/>
      </c>
    </row>
    <row r="175" spans="1:87">
      <c r="A175" s="4">
        <v>170</v>
      </c>
      <c r="B175" s="30" t="str">
        <f t="shared" si="59"/>
        <v/>
      </c>
      <c r="C175" s="37" t="str">
        <f t="shared" si="60"/>
        <v/>
      </c>
      <c r="D175" s="38" t="str">
        <f t="shared" si="61"/>
        <v/>
      </c>
      <c r="E175" s="39" t="str">
        <f t="shared" si="62"/>
        <v/>
      </c>
      <c r="F175" s="39" t="str">
        <f t="shared" si="63"/>
        <v/>
      </c>
      <c r="G175" s="51" t="str">
        <f t="shared" si="64"/>
        <v/>
      </c>
      <c r="H175" s="40" t="str">
        <f t="shared" si="65"/>
        <v/>
      </c>
      <c r="I175" s="121"/>
      <c r="J175" s="122"/>
      <c r="K175" s="104" t="str">
        <f t="shared" si="57"/>
        <v/>
      </c>
      <c r="L175" s="80"/>
      <c r="M175" s="73"/>
      <c r="N175" s="73"/>
      <c r="O175" s="73"/>
      <c r="P175" s="73"/>
      <c r="Q175" s="73"/>
      <c r="R175" s="73"/>
      <c r="S175" s="73"/>
      <c r="T175" s="81"/>
      <c r="U175" s="88"/>
      <c r="V175" s="74"/>
      <c r="W175" s="74"/>
      <c r="X175" s="74"/>
      <c r="Y175" s="74"/>
      <c r="Z175" s="74"/>
      <c r="AA175" s="74"/>
      <c r="AB175" s="74"/>
      <c r="AC175" s="89"/>
      <c r="AD175" s="80"/>
      <c r="AE175" s="73"/>
      <c r="AF175" s="73"/>
      <c r="AG175" s="73"/>
      <c r="AH175" s="73"/>
      <c r="AI175" s="73"/>
      <c r="AJ175" s="73"/>
      <c r="AK175" s="73"/>
      <c r="AL175" s="81"/>
      <c r="AM175" s="80"/>
      <c r="AN175" s="73"/>
      <c r="AO175" s="73"/>
      <c r="AP175" s="73"/>
      <c r="AQ175" s="73"/>
      <c r="AR175" s="73"/>
      <c r="AS175" s="73"/>
      <c r="AT175" s="73"/>
      <c r="AU175" s="81"/>
      <c r="AV175" s="80"/>
      <c r="AW175" s="73"/>
      <c r="AX175" s="73"/>
      <c r="AY175" s="73"/>
      <c r="AZ175" s="73"/>
      <c r="BA175" s="73"/>
      <c r="BB175" s="73"/>
      <c r="BC175" s="73"/>
      <c r="BD175" s="81"/>
      <c r="BE175" s="80"/>
      <c r="BF175" s="73"/>
      <c r="BG175" s="73"/>
      <c r="BH175" s="73"/>
      <c r="BI175" s="73"/>
      <c r="BJ175" s="73"/>
      <c r="BK175" s="73"/>
      <c r="BL175" s="73"/>
      <c r="BM175" s="81"/>
      <c r="BN175" s="1"/>
      <c r="BO175" s="1"/>
      <c r="BP175" s="1"/>
      <c r="BQ175" s="1"/>
      <c r="BR175" s="1"/>
      <c r="CC175" s="108" t="str">
        <f t="shared" si="58"/>
        <v/>
      </c>
      <c r="CD175" s="110" t="str">
        <f t="shared" si="51"/>
        <v/>
      </c>
      <c r="CE175" s="108" t="str">
        <f t="shared" si="52"/>
        <v/>
      </c>
      <c r="CF175" s="108" t="str">
        <f t="shared" si="53"/>
        <v/>
      </c>
      <c r="CG175" s="108" t="str">
        <f t="shared" si="54"/>
        <v/>
      </c>
      <c r="CH175" s="108" t="str">
        <f t="shared" si="55"/>
        <v/>
      </c>
      <c r="CI175" s="108" t="str">
        <f t="shared" si="56"/>
        <v/>
      </c>
    </row>
    <row r="176" spans="1:87">
      <c r="A176" s="4">
        <v>171</v>
      </c>
      <c r="B176" s="30" t="str">
        <f t="shared" si="59"/>
        <v/>
      </c>
      <c r="C176" s="37" t="str">
        <f t="shared" si="60"/>
        <v/>
      </c>
      <c r="D176" s="38" t="str">
        <f t="shared" si="61"/>
        <v/>
      </c>
      <c r="E176" s="39" t="str">
        <f t="shared" si="62"/>
        <v/>
      </c>
      <c r="F176" s="39" t="str">
        <f t="shared" si="63"/>
        <v/>
      </c>
      <c r="G176" s="51" t="str">
        <f t="shared" si="64"/>
        <v/>
      </c>
      <c r="H176" s="40" t="str">
        <f t="shared" si="65"/>
        <v/>
      </c>
      <c r="I176" s="121"/>
      <c r="J176" s="122"/>
      <c r="K176" s="104" t="str">
        <f t="shared" si="57"/>
        <v/>
      </c>
      <c r="L176" s="80"/>
      <c r="M176" s="73"/>
      <c r="N176" s="73"/>
      <c r="O176" s="73"/>
      <c r="P176" s="73"/>
      <c r="Q176" s="73"/>
      <c r="R176" s="73"/>
      <c r="S176" s="73"/>
      <c r="T176" s="81"/>
      <c r="U176" s="88"/>
      <c r="V176" s="74"/>
      <c r="W176" s="74"/>
      <c r="X176" s="74"/>
      <c r="Y176" s="74"/>
      <c r="Z176" s="74"/>
      <c r="AA176" s="74"/>
      <c r="AB176" s="74"/>
      <c r="AC176" s="89"/>
      <c r="AD176" s="80"/>
      <c r="AE176" s="73"/>
      <c r="AF176" s="73"/>
      <c r="AG176" s="73"/>
      <c r="AH176" s="73"/>
      <c r="AI176" s="73"/>
      <c r="AJ176" s="73"/>
      <c r="AK176" s="73"/>
      <c r="AL176" s="81"/>
      <c r="AM176" s="80"/>
      <c r="AN176" s="73"/>
      <c r="AO176" s="73"/>
      <c r="AP176" s="73"/>
      <c r="AQ176" s="73"/>
      <c r="AR176" s="73"/>
      <c r="AS176" s="73"/>
      <c r="AT176" s="73"/>
      <c r="AU176" s="81"/>
      <c r="AV176" s="80"/>
      <c r="AW176" s="73"/>
      <c r="AX176" s="73"/>
      <c r="AY176" s="73"/>
      <c r="AZ176" s="73"/>
      <c r="BA176" s="73"/>
      <c r="BB176" s="73"/>
      <c r="BC176" s="73"/>
      <c r="BD176" s="81"/>
      <c r="BE176" s="80"/>
      <c r="BF176" s="73"/>
      <c r="BG176" s="73"/>
      <c r="BH176" s="73"/>
      <c r="BI176" s="73"/>
      <c r="BJ176" s="73"/>
      <c r="BK176" s="73"/>
      <c r="BL176" s="73"/>
      <c r="BM176" s="81"/>
      <c r="BN176" s="1"/>
      <c r="BO176" s="1"/>
      <c r="BP176" s="1"/>
      <c r="BQ176" s="1"/>
      <c r="BR176" s="1"/>
      <c r="CC176" s="108" t="str">
        <f t="shared" si="58"/>
        <v/>
      </c>
      <c r="CD176" s="110" t="str">
        <f t="shared" si="51"/>
        <v/>
      </c>
      <c r="CE176" s="108" t="str">
        <f t="shared" si="52"/>
        <v/>
      </c>
      <c r="CF176" s="108" t="str">
        <f t="shared" si="53"/>
        <v/>
      </c>
      <c r="CG176" s="108" t="str">
        <f t="shared" si="54"/>
        <v/>
      </c>
      <c r="CH176" s="108" t="str">
        <f t="shared" si="55"/>
        <v/>
      </c>
      <c r="CI176" s="108" t="str">
        <f t="shared" si="56"/>
        <v/>
      </c>
    </row>
    <row r="177" spans="1:87">
      <c r="A177" s="4">
        <v>172</v>
      </c>
      <c r="B177" s="30" t="str">
        <f t="shared" si="59"/>
        <v/>
      </c>
      <c r="C177" s="37" t="str">
        <f t="shared" si="60"/>
        <v/>
      </c>
      <c r="D177" s="38" t="str">
        <f t="shared" si="61"/>
        <v/>
      </c>
      <c r="E177" s="39" t="str">
        <f t="shared" si="62"/>
        <v/>
      </c>
      <c r="F177" s="39" t="str">
        <f t="shared" si="63"/>
        <v/>
      </c>
      <c r="G177" s="51" t="str">
        <f t="shared" si="64"/>
        <v/>
      </c>
      <c r="H177" s="40" t="str">
        <f t="shared" si="65"/>
        <v/>
      </c>
      <c r="I177" s="121"/>
      <c r="J177" s="122"/>
      <c r="K177" s="104" t="str">
        <f t="shared" si="57"/>
        <v/>
      </c>
      <c r="L177" s="80"/>
      <c r="M177" s="73"/>
      <c r="N177" s="73"/>
      <c r="O177" s="73"/>
      <c r="P177" s="73"/>
      <c r="Q177" s="73"/>
      <c r="R177" s="73"/>
      <c r="S177" s="73"/>
      <c r="T177" s="81"/>
      <c r="U177" s="88"/>
      <c r="V177" s="74"/>
      <c r="W177" s="74"/>
      <c r="X177" s="74"/>
      <c r="Y177" s="74"/>
      <c r="Z177" s="74"/>
      <c r="AA177" s="74"/>
      <c r="AB177" s="74"/>
      <c r="AC177" s="89"/>
      <c r="AD177" s="80"/>
      <c r="AE177" s="73"/>
      <c r="AF177" s="73"/>
      <c r="AG177" s="73"/>
      <c r="AH177" s="73"/>
      <c r="AI177" s="73"/>
      <c r="AJ177" s="73"/>
      <c r="AK177" s="73"/>
      <c r="AL177" s="81"/>
      <c r="AM177" s="80"/>
      <c r="AN177" s="73"/>
      <c r="AO177" s="73"/>
      <c r="AP177" s="73"/>
      <c r="AQ177" s="73"/>
      <c r="AR177" s="73"/>
      <c r="AS177" s="73"/>
      <c r="AT177" s="73"/>
      <c r="AU177" s="81"/>
      <c r="AV177" s="80"/>
      <c r="AW177" s="73"/>
      <c r="AX177" s="73"/>
      <c r="AY177" s="73"/>
      <c r="AZ177" s="73"/>
      <c r="BA177" s="73"/>
      <c r="BB177" s="73"/>
      <c r="BC177" s="73"/>
      <c r="BD177" s="81"/>
      <c r="BE177" s="80"/>
      <c r="BF177" s="73"/>
      <c r="BG177" s="73"/>
      <c r="BH177" s="73"/>
      <c r="BI177" s="73"/>
      <c r="BJ177" s="73"/>
      <c r="BK177" s="73"/>
      <c r="BL177" s="73"/>
      <c r="BM177" s="81"/>
      <c r="BN177" s="1"/>
      <c r="BO177" s="1"/>
      <c r="BP177" s="1"/>
      <c r="BQ177" s="1"/>
      <c r="BR177" s="1"/>
      <c r="CC177" s="108" t="str">
        <f t="shared" si="58"/>
        <v/>
      </c>
      <c r="CD177" s="110" t="str">
        <f t="shared" si="51"/>
        <v/>
      </c>
      <c r="CE177" s="108" t="str">
        <f t="shared" si="52"/>
        <v/>
      </c>
      <c r="CF177" s="108" t="str">
        <f t="shared" si="53"/>
        <v/>
      </c>
      <c r="CG177" s="108" t="str">
        <f t="shared" si="54"/>
        <v/>
      </c>
      <c r="CH177" s="108" t="str">
        <f t="shared" si="55"/>
        <v/>
      </c>
      <c r="CI177" s="108" t="str">
        <f t="shared" si="56"/>
        <v/>
      </c>
    </row>
    <row r="178" spans="1:87">
      <c r="A178" s="4">
        <v>173</v>
      </c>
      <c r="B178" s="30" t="str">
        <f t="shared" si="59"/>
        <v/>
      </c>
      <c r="C178" s="37" t="str">
        <f t="shared" si="60"/>
        <v/>
      </c>
      <c r="D178" s="38" t="str">
        <f t="shared" si="61"/>
        <v/>
      </c>
      <c r="E178" s="39" t="str">
        <f t="shared" si="62"/>
        <v/>
      </c>
      <c r="F178" s="39" t="str">
        <f t="shared" si="63"/>
        <v/>
      </c>
      <c r="G178" s="51" t="str">
        <f t="shared" si="64"/>
        <v/>
      </c>
      <c r="H178" s="40" t="str">
        <f t="shared" si="65"/>
        <v/>
      </c>
      <c r="I178" s="121"/>
      <c r="J178" s="122"/>
      <c r="K178" s="104" t="str">
        <f t="shared" si="57"/>
        <v/>
      </c>
      <c r="L178" s="80"/>
      <c r="M178" s="73"/>
      <c r="N178" s="73"/>
      <c r="O178" s="73"/>
      <c r="P178" s="73"/>
      <c r="Q178" s="73"/>
      <c r="R178" s="73"/>
      <c r="S178" s="73"/>
      <c r="T178" s="81"/>
      <c r="U178" s="88"/>
      <c r="V178" s="74"/>
      <c r="W178" s="74"/>
      <c r="X178" s="74"/>
      <c r="Y178" s="74"/>
      <c r="Z178" s="74"/>
      <c r="AA178" s="74"/>
      <c r="AB178" s="74"/>
      <c r="AC178" s="89"/>
      <c r="AD178" s="80"/>
      <c r="AE178" s="73"/>
      <c r="AF178" s="73"/>
      <c r="AG178" s="73"/>
      <c r="AH178" s="73"/>
      <c r="AI178" s="73"/>
      <c r="AJ178" s="73"/>
      <c r="AK178" s="73"/>
      <c r="AL178" s="81"/>
      <c r="AM178" s="80"/>
      <c r="AN178" s="73"/>
      <c r="AO178" s="73"/>
      <c r="AP178" s="73"/>
      <c r="AQ178" s="73"/>
      <c r="AR178" s="73"/>
      <c r="AS178" s="73"/>
      <c r="AT178" s="73"/>
      <c r="AU178" s="81"/>
      <c r="AV178" s="80"/>
      <c r="AW178" s="73"/>
      <c r="AX178" s="73"/>
      <c r="AY178" s="73"/>
      <c r="AZ178" s="73"/>
      <c r="BA178" s="73"/>
      <c r="BB178" s="73"/>
      <c r="BC178" s="73"/>
      <c r="BD178" s="81"/>
      <c r="BE178" s="80"/>
      <c r="BF178" s="73"/>
      <c r="BG178" s="73"/>
      <c r="BH178" s="73"/>
      <c r="BI178" s="73"/>
      <c r="BJ178" s="73"/>
      <c r="BK178" s="73"/>
      <c r="BL178" s="73"/>
      <c r="BM178" s="81"/>
      <c r="BN178" s="1"/>
      <c r="BO178" s="1"/>
      <c r="BP178" s="1"/>
      <c r="BQ178" s="1"/>
      <c r="BR178" s="1"/>
      <c r="CC178" s="108" t="str">
        <f t="shared" si="58"/>
        <v/>
      </c>
      <c r="CD178" s="110" t="str">
        <f t="shared" si="51"/>
        <v/>
      </c>
      <c r="CE178" s="108" t="str">
        <f t="shared" si="52"/>
        <v/>
      </c>
      <c r="CF178" s="108" t="str">
        <f t="shared" si="53"/>
        <v/>
      </c>
      <c r="CG178" s="108" t="str">
        <f t="shared" si="54"/>
        <v/>
      </c>
      <c r="CH178" s="108" t="str">
        <f t="shared" si="55"/>
        <v/>
      </c>
      <c r="CI178" s="108" t="str">
        <f t="shared" si="56"/>
        <v/>
      </c>
    </row>
    <row r="179" spans="1:87">
      <c r="A179" s="4">
        <v>174</v>
      </c>
      <c r="B179" s="30" t="str">
        <f t="shared" si="59"/>
        <v/>
      </c>
      <c r="C179" s="37" t="str">
        <f t="shared" si="60"/>
        <v/>
      </c>
      <c r="D179" s="38" t="str">
        <f t="shared" si="61"/>
        <v/>
      </c>
      <c r="E179" s="39" t="str">
        <f t="shared" si="62"/>
        <v/>
      </c>
      <c r="F179" s="39" t="str">
        <f t="shared" si="63"/>
        <v/>
      </c>
      <c r="G179" s="51" t="str">
        <f t="shared" si="64"/>
        <v/>
      </c>
      <c r="H179" s="40" t="str">
        <f t="shared" si="65"/>
        <v/>
      </c>
      <c r="I179" s="121"/>
      <c r="J179" s="122"/>
      <c r="K179" s="104" t="str">
        <f t="shared" si="57"/>
        <v/>
      </c>
      <c r="L179" s="80"/>
      <c r="M179" s="73"/>
      <c r="N179" s="73"/>
      <c r="O179" s="73"/>
      <c r="P179" s="73"/>
      <c r="Q179" s="73"/>
      <c r="R179" s="73"/>
      <c r="S179" s="73"/>
      <c r="T179" s="81"/>
      <c r="U179" s="88"/>
      <c r="V179" s="74"/>
      <c r="W179" s="74"/>
      <c r="X179" s="74"/>
      <c r="Y179" s="74"/>
      <c r="Z179" s="74"/>
      <c r="AA179" s="74"/>
      <c r="AB179" s="74"/>
      <c r="AC179" s="89"/>
      <c r="AD179" s="80"/>
      <c r="AE179" s="73"/>
      <c r="AF179" s="73"/>
      <c r="AG179" s="73"/>
      <c r="AH179" s="73"/>
      <c r="AI179" s="73"/>
      <c r="AJ179" s="73"/>
      <c r="AK179" s="73"/>
      <c r="AL179" s="81"/>
      <c r="AM179" s="80"/>
      <c r="AN179" s="73"/>
      <c r="AO179" s="73"/>
      <c r="AP179" s="73"/>
      <c r="AQ179" s="73"/>
      <c r="AR179" s="73"/>
      <c r="AS179" s="73"/>
      <c r="AT179" s="73"/>
      <c r="AU179" s="81"/>
      <c r="AV179" s="80"/>
      <c r="AW179" s="73"/>
      <c r="AX179" s="73"/>
      <c r="AY179" s="73"/>
      <c r="AZ179" s="73"/>
      <c r="BA179" s="73"/>
      <c r="BB179" s="73"/>
      <c r="BC179" s="73"/>
      <c r="BD179" s="81"/>
      <c r="BE179" s="80"/>
      <c r="BF179" s="73"/>
      <c r="BG179" s="73"/>
      <c r="BH179" s="73"/>
      <c r="BI179" s="73"/>
      <c r="BJ179" s="73"/>
      <c r="BK179" s="73"/>
      <c r="BL179" s="73"/>
      <c r="BM179" s="81"/>
      <c r="BN179" s="1"/>
      <c r="BO179" s="1"/>
      <c r="BP179" s="1"/>
      <c r="BQ179" s="1"/>
      <c r="BR179" s="1"/>
      <c r="CC179" s="108" t="str">
        <f t="shared" si="58"/>
        <v/>
      </c>
      <c r="CD179" s="110" t="str">
        <f t="shared" si="51"/>
        <v/>
      </c>
      <c r="CE179" s="108" t="str">
        <f t="shared" si="52"/>
        <v/>
      </c>
      <c r="CF179" s="108" t="str">
        <f t="shared" si="53"/>
        <v/>
      </c>
      <c r="CG179" s="108" t="str">
        <f t="shared" si="54"/>
        <v/>
      </c>
      <c r="CH179" s="108" t="str">
        <f t="shared" si="55"/>
        <v/>
      </c>
      <c r="CI179" s="108" t="str">
        <f t="shared" si="56"/>
        <v/>
      </c>
    </row>
    <row r="180" spans="1:87">
      <c r="A180" s="4">
        <v>175</v>
      </c>
      <c r="B180" s="30" t="str">
        <f t="shared" si="59"/>
        <v/>
      </c>
      <c r="C180" s="37" t="str">
        <f t="shared" si="60"/>
        <v/>
      </c>
      <c r="D180" s="38" t="str">
        <f t="shared" si="61"/>
        <v/>
      </c>
      <c r="E180" s="39" t="str">
        <f t="shared" si="62"/>
        <v/>
      </c>
      <c r="F180" s="39" t="str">
        <f t="shared" si="63"/>
        <v/>
      </c>
      <c r="G180" s="51" t="str">
        <f t="shared" si="64"/>
        <v/>
      </c>
      <c r="H180" s="40" t="str">
        <f t="shared" si="65"/>
        <v/>
      </c>
      <c r="I180" s="121"/>
      <c r="J180" s="122"/>
      <c r="K180" s="104" t="str">
        <f t="shared" si="57"/>
        <v/>
      </c>
      <c r="L180" s="80"/>
      <c r="M180" s="73"/>
      <c r="N180" s="73"/>
      <c r="O180" s="73"/>
      <c r="P180" s="73"/>
      <c r="Q180" s="73"/>
      <c r="R180" s="73"/>
      <c r="S180" s="73"/>
      <c r="T180" s="81"/>
      <c r="U180" s="88"/>
      <c r="V180" s="74"/>
      <c r="W180" s="74"/>
      <c r="X180" s="74"/>
      <c r="Y180" s="74"/>
      <c r="Z180" s="74"/>
      <c r="AA180" s="74"/>
      <c r="AB180" s="74"/>
      <c r="AC180" s="89"/>
      <c r="AD180" s="80"/>
      <c r="AE180" s="73"/>
      <c r="AF180" s="73"/>
      <c r="AG180" s="73"/>
      <c r="AH180" s="73"/>
      <c r="AI180" s="73"/>
      <c r="AJ180" s="73"/>
      <c r="AK180" s="73"/>
      <c r="AL180" s="81"/>
      <c r="AM180" s="80"/>
      <c r="AN180" s="73"/>
      <c r="AO180" s="73"/>
      <c r="AP180" s="73"/>
      <c r="AQ180" s="73"/>
      <c r="AR180" s="73"/>
      <c r="AS180" s="73"/>
      <c r="AT180" s="73"/>
      <c r="AU180" s="81"/>
      <c r="AV180" s="80"/>
      <c r="AW180" s="73"/>
      <c r="AX180" s="73"/>
      <c r="AY180" s="73"/>
      <c r="AZ180" s="73"/>
      <c r="BA180" s="73"/>
      <c r="BB180" s="73"/>
      <c r="BC180" s="73"/>
      <c r="BD180" s="81"/>
      <c r="BE180" s="80"/>
      <c r="BF180" s="73"/>
      <c r="BG180" s="73"/>
      <c r="BH180" s="73"/>
      <c r="BI180" s="73"/>
      <c r="BJ180" s="73"/>
      <c r="BK180" s="73"/>
      <c r="BL180" s="73"/>
      <c r="BM180" s="81"/>
      <c r="BN180" s="1"/>
      <c r="BO180" s="1"/>
      <c r="BP180" s="1"/>
      <c r="BQ180" s="1"/>
      <c r="BR180" s="1"/>
      <c r="CC180" s="108" t="str">
        <f t="shared" si="58"/>
        <v/>
      </c>
      <c r="CD180" s="110" t="str">
        <f t="shared" si="51"/>
        <v/>
      </c>
      <c r="CE180" s="108" t="str">
        <f t="shared" si="52"/>
        <v/>
      </c>
      <c r="CF180" s="108" t="str">
        <f t="shared" si="53"/>
        <v/>
      </c>
      <c r="CG180" s="108" t="str">
        <f t="shared" si="54"/>
        <v/>
      </c>
      <c r="CH180" s="108" t="str">
        <f t="shared" si="55"/>
        <v/>
      </c>
      <c r="CI180" s="108" t="str">
        <f t="shared" si="56"/>
        <v/>
      </c>
    </row>
    <row r="181" spans="1:87">
      <c r="A181" s="4">
        <v>176</v>
      </c>
      <c r="B181" s="30" t="str">
        <f t="shared" si="59"/>
        <v/>
      </c>
      <c r="C181" s="37" t="str">
        <f t="shared" si="60"/>
        <v/>
      </c>
      <c r="D181" s="38" t="str">
        <f t="shared" si="61"/>
        <v/>
      </c>
      <c r="E181" s="39" t="str">
        <f t="shared" si="62"/>
        <v/>
      </c>
      <c r="F181" s="39" t="str">
        <f t="shared" si="63"/>
        <v/>
      </c>
      <c r="G181" s="51" t="str">
        <f t="shared" si="64"/>
        <v/>
      </c>
      <c r="H181" s="40" t="str">
        <f t="shared" si="65"/>
        <v/>
      </c>
      <c r="I181" s="121"/>
      <c r="J181" s="122"/>
      <c r="K181" s="104" t="str">
        <f t="shared" si="57"/>
        <v/>
      </c>
      <c r="L181" s="80"/>
      <c r="M181" s="73"/>
      <c r="N181" s="73"/>
      <c r="O181" s="73"/>
      <c r="P181" s="73"/>
      <c r="Q181" s="73"/>
      <c r="R181" s="73"/>
      <c r="S181" s="73"/>
      <c r="T181" s="81"/>
      <c r="U181" s="88"/>
      <c r="V181" s="74"/>
      <c r="W181" s="74"/>
      <c r="X181" s="74"/>
      <c r="Y181" s="74"/>
      <c r="Z181" s="74"/>
      <c r="AA181" s="74"/>
      <c r="AB181" s="74"/>
      <c r="AC181" s="89"/>
      <c r="AD181" s="80"/>
      <c r="AE181" s="73"/>
      <c r="AF181" s="73"/>
      <c r="AG181" s="73"/>
      <c r="AH181" s="73"/>
      <c r="AI181" s="73"/>
      <c r="AJ181" s="73"/>
      <c r="AK181" s="73"/>
      <c r="AL181" s="81"/>
      <c r="AM181" s="80"/>
      <c r="AN181" s="73"/>
      <c r="AO181" s="73"/>
      <c r="AP181" s="73"/>
      <c r="AQ181" s="73"/>
      <c r="AR181" s="73"/>
      <c r="AS181" s="73"/>
      <c r="AT181" s="73"/>
      <c r="AU181" s="81"/>
      <c r="AV181" s="80"/>
      <c r="AW181" s="73"/>
      <c r="AX181" s="73"/>
      <c r="AY181" s="73"/>
      <c r="AZ181" s="73"/>
      <c r="BA181" s="73"/>
      <c r="BB181" s="73"/>
      <c r="BC181" s="73"/>
      <c r="BD181" s="81"/>
      <c r="BE181" s="80"/>
      <c r="BF181" s="73"/>
      <c r="BG181" s="73"/>
      <c r="BH181" s="73"/>
      <c r="BI181" s="73"/>
      <c r="BJ181" s="73"/>
      <c r="BK181" s="73"/>
      <c r="BL181" s="73"/>
      <c r="BM181" s="81"/>
      <c r="BN181" s="1"/>
      <c r="BO181" s="1"/>
      <c r="BP181" s="1"/>
      <c r="BQ181" s="1"/>
      <c r="BR181" s="1"/>
      <c r="CC181" s="108" t="str">
        <f t="shared" si="58"/>
        <v/>
      </c>
      <c r="CD181" s="110" t="str">
        <f t="shared" si="51"/>
        <v/>
      </c>
      <c r="CE181" s="108" t="str">
        <f t="shared" si="52"/>
        <v/>
      </c>
      <c r="CF181" s="108" t="str">
        <f t="shared" si="53"/>
        <v/>
      </c>
      <c r="CG181" s="108" t="str">
        <f t="shared" si="54"/>
        <v/>
      </c>
      <c r="CH181" s="108" t="str">
        <f t="shared" si="55"/>
        <v/>
      </c>
      <c r="CI181" s="108" t="str">
        <f t="shared" si="56"/>
        <v/>
      </c>
    </row>
    <row r="182" spans="1:87">
      <c r="A182" s="4">
        <v>177</v>
      </c>
      <c r="B182" s="30" t="str">
        <f t="shared" si="59"/>
        <v/>
      </c>
      <c r="C182" s="37" t="str">
        <f t="shared" si="60"/>
        <v/>
      </c>
      <c r="D182" s="38" t="str">
        <f t="shared" si="61"/>
        <v/>
      </c>
      <c r="E182" s="39" t="str">
        <f t="shared" si="62"/>
        <v/>
      </c>
      <c r="F182" s="39" t="str">
        <f t="shared" si="63"/>
        <v/>
      </c>
      <c r="G182" s="51" t="str">
        <f t="shared" si="64"/>
        <v/>
      </c>
      <c r="H182" s="40" t="str">
        <f t="shared" si="65"/>
        <v/>
      </c>
      <c r="I182" s="121"/>
      <c r="J182" s="122"/>
      <c r="K182" s="104" t="str">
        <f t="shared" si="57"/>
        <v/>
      </c>
      <c r="L182" s="80"/>
      <c r="M182" s="73"/>
      <c r="N182" s="73"/>
      <c r="O182" s="73"/>
      <c r="P182" s="73"/>
      <c r="Q182" s="73"/>
      <c r="R182" s="73"/>
      <c r="S182" s="73"/>
      <c r="T182" s="81"/>
      <c r="U182" s="88"/>
      <c r="V182" s="74"/>
      <c r="W182" s="74"/>
      <c r="X182" s="74"/>
      <c r="Y182" s="74"/>
      <c r="Z182" s="74"/>
      <c r="AA182" s="74"/>
      <c r="AB182" s="74"/>
      <c r="AC182" s="89"/>
      <c r="AD182" s="80"/>
      <c r="AE182" s="73"/>
      <c r="AF182" s="73"/>
      <c r="AG182" s="73"/>
      <c r="AH182" s="73"/>
      <c r="AI182" s="73"/>
      <c r="AJ182" s="73"/>
      <c r="AK182" s="73"/>
      <c r="AL182" s="81"/>
      <c r="AM182" s="80"/>
      <c r="AN182" s="73"/>
      <c r="AO182" s="73"/>
      <c r="AP182" s="73"/>
      <c r="AQ182" s="73"/>
      <c r="AR182" s="73"/>
      <c r="AS182" s="73"/>
      <c r="AT182" s="73"/>
      <c r="AU182" s="81"/>
      <c r="AV182" s="80"/>
      <c r="AW182" s="73"/>
      <c r="AX182" s="73"/>
      <c r="AY182" s="73"/>
      <c r="AZ182" s="73"/>
      <c r="BA182" s="73"/>
      <c r="BB182" s="73"/>
      <c r="BC182" s="73"/>
      <c r="BD182" s="81"/>
      <c r="BE182" s="80"/>
      <c r="BF182" s="73"/>
      <c r="BG182" s="73"/>
      <c r="BH182" s="73"/>
      <c r="BI182" s="73"/>
      <c r="BJ182" s="73"/>
      <c r="BK182" s="73"/>
      <c r="BL182" s="73"/>
      <c r="BM182" s="81"/>
      <c r="BN182" s="1"/>
      <c r="BO182" s="1"/>
      <c r="BP182" s="1"/>
      <c r="BQ182" s="1"/>
      <c r="BR182" s="1"/>
      <c r="CC182" s="108" t="str">
        <f t="shared" si="58"/>
        <v/>
      </c>
      <c r="CD182" s="110" t="str">
        <f t="shared" si="51"/>
        <v/>
      </c>
      <c r="CE182" s="108" t="str">
        <f t="shared" si="52"/>
        <v/>
      </c>
      <c r="CF182" s="108" t="str">
        <f t="shared" si="53"/>
        <v/>
      </c>
      <c r="CG182" s="108" t="str">
        <f t="shared" si="54"/>
        <v/>
      </c>
      <c r="CH182" s="108" t="str">
        <f t="shared" si="55"/>
        <v/>
      </c>
      <c r="CI182" s="108" t="str">
        <f t="shared" si="56"/>
        <v/>
      </c>
    </row>
    <row r="183" spans="1:87">
      <c r="A183" s="4">
        <v>178</v>
      </c>
      <c r="B183" s="30" t="str">
        <f t="shared" si="59"/>
        <v/>
      </c>
      <c r="C183" s="37" t="str">
        <f t="shared" si="60"/>
        <v/>
      </c>
      <c r="D183" s="38" t="str">
        <f t="shared" si="61"/>
        <v/>
      </c>
      <c r="E183" s="39" t="str">
        <f t="shared" si="62"/>
        <v/>
      </c>
      <c r="F183" s="39" t="str">
        <f t="shared" si="63"/>
        <v/>
      </c>
      <c r="G183" s="51" t="str">
        <f t="shared" si="64"/>
        <v/>
      </c>
      <c r="H183" s="40" t="str">
        <f t="shared" si="65"/>
        <v/>
      </c>
      <c r="I183" s="121"/>
      <c r="J183" s="122"/>
      <c r="K183" s="104" t="str">
        <f t="shared" si="57"/>
        <v/>
      </c>
      <c r="L183" s="80"/>
      <c r="M183" s="73"/>
      <c r="N183" s="73"/>
      <c r="O183" s="73"/>
      <c r="P183" s="73"/>
      <c r="Q183" s="73"/>
      <c r="R183" s="73"/>
      <c r="S183" s="73"/>
      <c r="T183" s="81"/>
      <c r="U183" s="88"/>
      <c r="V183" s="74"/>
      <c r="W183" s="74"/>
      <c r="X183" s="74"/>
      <c r="Y183" s="74"/>
      <c r="Z183" s="74"/>
      <c r="AA183" s="74"/>
      <c r="AB183" s="74"/>
      <c r="AC183" s="89"/>
      <c r="AD183" s="80"/>
      <c r="AE183" s="73"/>
      <c r="AF183" s="73"/>
      <c r="AG183" s="73"/>
      <c r="AH183" s="73"/>
      <c r="AI183" s="73"/>
      <c r="AJ183" s="73"/>
      <c r="AK183" s="73"/>
      <c r="AL183" s="81"/>
      <c r="AM183" s="80"/>
      <c r="AN183" s="73"/>
      <c r="AO183" s="73"/>
      <c r="AP183" s="73"/>
      <c r="AQ183" s="73"/>
      <c r="AR183" s="73"/>
      <c r="AS183" s="73"/>
      <c r="AT183" s="73"/>
      <c r="AU183" s="81"/>
      <c r="AV183" s="80"/>
      <c r="AW183" s="73"/>
      <c r="AX183" s="73"/>
      <c r="AY183" s="73"/>
      <c r="AZ183" s="73"/>
      <c r="BA183" s="73"/>
      <c r="BB183" s="73"/>
      <c r="BC183" s="73"/>
      <c r="BD183" s="81"/>
      <c r="BE183" s="80"/>
      <c r="BF183" s="73"/>
      <c r="BG183" s="73"/>
      <c r="BH183" s="73"/>
      <c r="BI183" s="73"/>
      <c r="BJ183" s="73"/>
      <c r="BK183" s="73"/>
      <c r="BL183" s="73"/>
      <c r="BM183" s="81"/>
      <c r="BN183" s="1"/>
      <c r="BO183" s="1"/>
      <c r="BP183" s="1"/>
      <c r="BQ183" s="1"/>
      <c r="BR183" s="1"/>
      <c r="CC183" s="108" t="str">
        <f t="shared" si="58"/>
        <v/>
      </c>
      <c r="CD183" s="110" t="str">
        <f t="shared" si="51"/>
        <v/>
      </c>
      <c r="CE183" s="108" t="str">
        <f t="shared" si="52"/>
        <v/>
      </c>
      <c r="CF183" s="108" t="str">
        <f t="shared" si="53"/>
        <v/>
      </c>
      <c r="CG183" s="108" t="str">
        <f t="shared" si="54"/>
        <v/>
      </c>
      <c r="CH183" s="108" t="str">
        <f t="shared" si="55"/>
        <v/>
      </c>
      <c r="CI183" s="108" t="str">
        <f t="shared" si="56"/>
        <v/>
      </c>
    </row>
    <row r="184" spans="1:87">
      <c r="A184" s="4">
        <v>179</v>
      </c>
      <c r="B184" s="30" t="str">
        <f t="shared" si="59"/>
        <v/>
      </c>
      <c r="C184" s="37" t="str">
        <f t="shared" si="60"/>
        <v/>
      </c>
      <c r="D184" s="38" t="str">
        <f t="shared" si="61"/>
        <v/>
      </c>
      <c r="E184" s="39" t="str">
        <f t="shared" si="62"/>
        <v/>
      </c>
      <c r="F184" s="39" t="str">
        <f t="shared" si="63"/>
        <v/>
      </c>
      <c r="G184" s="51" t="str">
        <f t="shared" si="64"/>
        <v/>
      </c>
      <c r="H184" s="40" t="str">
        <f t="shared" si="65"/>
        <v/>
      </c>
      <c r="I184" s="121"/>
      <c r="J184" s="122"/>
      <c r="K184" s="104" t="str">
        <f t="shared" si="57"/>
        <v/>
      </c>
      <c r="L184" s="80"/>
      <c r="M184" s="73"/>
      <c r="N184" s="73"/>
      <c r="O184" s="73"/>
      <c r="P184" s="73"/>
      <c r="Q184" s="73"/>
      <c r="R184" s="73"/>
      <c r="S184" s="73"/>
      <c r="T184" s="81"/>
      <c r="U184" s="88"/>
      <c r="V184" s="74"/>
      <c r="W184" s="74"/>
      <c r="X184" s="74"/>
      <c r="Y184" s="74"/>
      <c r="Z184" s="74"/>
      <c r="AA184" s="74"/>
      <c r="AB184" s="74"/>
      <c r="AC184" s="89"/>
      <c r="AD184" s="80"/>
      <c r="AE184" s="73"/>
      <c r="AF184" s="73"/>
      <c r="AG184" s="73"/>
      <c r="AH184" s="73"/>
      <c r="AI184" s="73"/>
      <c r="AJ184" s="73"/>
      <c r="AK184" s="73"/>
      <c r="AL184" s="81"/>
      <c r="AM184" s="80"/>
      <c r="AN184" s="73"/>
      <c r="AO184" s="73"/>
      <c r="AP184" s="73"/>
      <c r="AQ184" s="73"/>
      <c r="AR184" s="73"/>
      <c r="AS184" s="73"/>
      <c r="AT184" s="73"/>
      <c r="AU184" s="81"/>
      <c r="AV184" s="80"/>
      <c r="AW184" s="73"/>
      <c r="AX184" s="73"/>
      <c r="AY184" s="73"/>
      <c r="AZ184" s="73"/>
      <c r="BA184" s="73"/>
      <c r="BB184" s="73"/>
      <c r="BC184" s="73"/>
      <c r="BD184" s="81"/>
      <c r="BE184" s="80"/>
      <c r="BF184" s="73"/>
      <c r="BG184" s="73"/>
      <c r="BH184" s="73"/>
      <c r="BI184" s="73"/>
      <c r="BJ184" s="73"/>
      <c r="BK184" s="73"/>
      <c r="BL184" s="73"/>
      <c r="BM184" s="81"/>
      <c r="BN184" s="1"/>
      <c r="BO184" s="1"/>
      <c r="BP184" s="1"/>
      <c r="BQ184" s="1"/>
      <c r="BR184" s="1"/>
      <c r="CC184" s="108" t="str">
        <f t="shared" si="58"/>
        <v/>
      </c>
      <c r="CD184" s="110" t="str">
        <f t="shared" si="51"/>
        <v/>
      </c>
      <c r="CE184" s="108" t="str">
        <f t="shared" si="52"/>
        <v/>
      </c>
      <c r="CF184" s="108" t="str">
        <f t="shared" si="53"/>
        <v/>
      </c>
      <c r="CG184" s="108" t="str">
        <f t="shared" si="54"/>
        <v/>
      </c>
      <c r="CH184" s="108" t="str">
        <f t="shared" si="55"/>
        <v/>
      </c>
      <c r="CI184" s="108" t="str">
        <f t="shared" si="56"/>
        <v/>
      </c>
    </row>
    <row r="185" spans="1:87">
      <c r="A185" s="4">
        <v>180</v>
      </c>
      <c r="B185" s="30" t="str">
        <f t="shared" si="59"/>
        <v/>
      </c>
      <c r="C185" s="37" t="str">
        <f t="shared" si="60"/>
        <v/>
      </c>
      <c r="D185" s="38" t="str">
        <f t="shared" si="61"/>
        <v/>
      </c>
      <c r="E185" s="39" t="str">
        <f t="shared" si="62"/>
        <v/>
      </c>
      <c r="F185" s="39" t="str">
        <f t="shared" si="63"/>
        <v/>
      </c>
      <c r="G185" s="51" t="str">
        <f t="shared" si="64"/>
        <v/>
      </c>
      <c r="H185" s="40" t="str">
        <f t="shared" si="65"/>
        <v/>
      </c>
      <c r="I185" s="121"/>
      <c r="J185" s="122"/>
      <c r="K185" s="104" t="str">
        <f t="shared" si="57"/>
        <v/>
      </c>
      <c r="L185" s="80"/>
      <c r="M185" s="73"/>
      <c r="N185" s="73"/>
      <c r="O185" s="73"/>
      <c r="P185" s="73"/>
      <c r="Q185" s="73"/>
      <c r="R185" s="73"/>
      <c r="S185" s="73"/>
      <c r="T185" s="81"/>
      <c r="U185" s="88"/>
      <c r="V185" s="74"/>
      <c r="W185" s="74"/>
      <c r="X185" s="74"/>
      <c r="Y185" s="74"/>
      <c r="Z185" s="74"/>
      <c r="AA185" s="74"/>
      <c r="AB185" s="74"/>
      <c r="AC185" s="89"/>
      <c r="AD185" s="80"/>
      <c r="AE185" s="73"/>
      <c r="AF185" s="73"/>
      <c r="AG185" s="73"/>
      <c r="AH185" s="73"/>
      <c r="AI185" s="73"/>
      <c r="AJ185" s="73"/>
      <c r="AK185" s="73"/>
      <c r="AL185" s="81"/>
      <c r="AM185" s="80"/>
      <c r="AN185" s="73"/>
      <c r="AO185" s="73"/>
      <c r="AP185" s="73"/>
      <c r="AQ185" s="73"/>
      <c r="AR185" s="73"/>
      <c r="AS185" s="73"/>
      <c r="AT185" s="73"/>
      <c r="AU185" s="81"/>
      <c r="AV185" s="80"/>
      <c r="AW185" s="73"/>
      <c r="AX185" s="73"/>
      <c r="AY185" s="73"/>
      <c r="AZ185" s="73"/>
      <c r="BA185" s="73"/>
      <c r="BB185" s="73"/>
      <c r="BC185" s="73"/>
      <c r="BD185" s="81"/>
      <c r="BE185" s="80"/>
      <c r="BF185" s="73"/>
      <c r="BG185" s="73"/>
      <c r="BH185" s="73"/>
      <c r="BI185" s="73"/>
      <c r="BJ185" s="73"/>
      <c r="BK185" s="73"/>
      <c r="BL185" s="73"/>
      <c r="BM185" s="81"/>
      <c r="BN185" s="1"/>
      <c r="BO185" s="1"/>
      <c r="BP185" s="1"/>
      <c r="BQ185" s="1"/>
      <c r="BR185" s="1"/>
      <c r="CC185" s="108" t="str">
        <f t="shared" si="58"/>
        <v/>
      </c>
      <c r="CD185" s="110" t="str">
        <f t="shared" si="51"/>
        <v/>
      </c>
      <c r="CE185" s="108" t="str">
        <f t="shared" si="52"/>
        <v/>
      </c>
      <c r="CF185" s="108" t="str">
        <f t="shared" si="53"/>
        <v/>
      </c>
      <c r="CG185" s="108" t="str">
        <f t="shared" si="54"/>
        <v/>
      </c>
      <c r="CH185" s="108" t="str">
        <f t="shared" si="55"/>
        <v/>
      </c>
      <c r="CI185" s="108" t="str">
        <f t="shared" si="56"/>
        <v/>
      </c>
    </row>
    <row r="186" spans="1:87">
      <c r="A186" s="4">
        <v>181</v>
      </c>
      <c r="B186" s="30" t="str">
        <f t="shared" si="59"/>
        <v/>
      </c>
      <c r="C186" s="37" t="str">
        <f t="shared" si="60"/>
        <v/>
      </c>
      <c r="D186" s="38" t="str">
        <f t="shared" si="61"/>
        <v/>
      </c>
      <c r="E186" s="39" t="str">
        <f t="shared" si="62"/>
        <v/>
      </c>
      <c r="F186" s="39" t="str">
        <f t="shared" si="63"/>
        <v/>
      </c>
      <c r="G186" s="51" t="str">
        <f t="shared" si="64"/>
        <v/>
      </c>
      <c r="H186" s="40" t="str">
        <f t="shared" si="65"/>
        <v/>
      </c>
      <c r="I186" s="121"/>
      <c r="J186" s="122"/>
      <c r="K186" s="104" t="str">
        <f t="shared" si="57"/>
        <v/>
      </c>
      <c r="L186" s="80"/>
      <c r="M186" s="73"/>
      <c r="N186" s="73"/>
      <c r="O186" s="73"/>
      <c r="P186" s="73"/>
      <c r="Q186" s="73"/>
      <c r="R186" s="73"/>
      <c r="S186" s="73"/>
      <c r="T186" s="81"/>
      <c r="U186" s="88"/>
      <c r="V186" s="74"/>
      <c r="W186" s="74"/>
      <c r="X186" s="74"/>
      <c r="Y186" s="74"/>
      <c r="Z186" s="74"/>
      <c r="AA186" s="74"/>
      <c r="AB186" s="74"/>
      <c r="AC186" s="89"/>
      <c r="AD186" s="80"/>
      <c r="AE186" s="73"/>
      <c r="AF186" s="73"/>
      <c r="AG186" s="73"/>
      <c r="AH186" s="73"/>
      <c r="AI186" s="73"/>
      <c r="AJ186" s="73"/>
      <c r="AK186" s="73"/>
      <c r="AL186" s="81"/>
      <c r="AM186" s="80"/>
      <c r="AN186" s="73"/>
      <c r="AO186" s="73"/>
      <c r="AP186" s="73"/>
      <c r="AQ186" s="73"/>
      <c r="AR186" s="73"/>
      <c r="AS186" s="73"/>
      <c r="AT186" s="73"/>
      <c r="AU186" s="81"/>
      <c r="AV186" s="80"/>
      <c r="AW186" s="73"/>
      <c r="AX186" s="73"/>
      <c r="AY186" s="73"/>
      <c r="AZ186" s="73"/>
      <c r="BA186" s="73"/>
      <c r="BB186" s="73"/>
      <c r="BC186" s="73"/>
      <c r="BD186" s="81"/>
      <c r="BE186" s="80"/>
      <c r="BF186" s="73"/>
      <c r="BG186" s="73"/>
      <c r="BH186" s="73"/>
      <c r="BI186" s="73"/>
      <c r="BJ186" s="73"/>
      <c r="BK186" s="73"/>
      <c r="BL186" s="73"/>
      <c r="BM186" s="81"/>
      <c r="BN186" s="1"/>
      <c r="BO186" s="1"/>
      <c r="BP186" s="1"/>
      <c r="BQ186" s="1"/>
      <c r="BR186" s="1"/>
      <c r="CC186" s="108" t="str">
        <f t="shared" si="58"/>
        <v/>
      </c>
      <c r="CD186" s="110" t="str">
        <f t="shared" si="51"/>
        <v/>
      </c>
      <c r="CE186" s="108" t="str">
        <f t="shared" si="52"/>
        <v/>
      </c>
      <c r="CF186" s="108" t="str">
        <f t="shared" si="53"/>
        <v/>
      </c>
      <c r="CG186" s="108" t="str">
        <f t="shared" si="54"/>
        <v/>
      </c>
      <c r="CH186" s="108" t="str">
        <f t="shared" si="55"/>
        <v/>
      </c>
      <c r="CI186" s="108" t="str">
        <f t="shared" si="56"/>
        <v/>
      </c>
    </row>
    <row r="187" spans="1:87">
      <c r="A187" s="4">
        <v>182</v>
      </c>
      <c r="B187" s="30" t="str">
        <f t="shared" si="59"/>
        <v/>
      </c>
      <c r="C187" s="37" t="str">
        <f t="shared" si="60"/>
        <v/>
      </c>
      <c r="D187" s="38" t="str">
        <f t="shared" si="61"/>
        <v/>
      </c>
      <c r="E187" s="39" t="str">
        <f t="shared" si="62"/>
        <v/>
      </c>
      <c r="F187" s="39" t="str">
        <f t="shared" si="63"/>
        <v/>
      </c>
      <c r="G187" s="51" t="str">
        <f t="shared" si="64"/>
        <v/>
      </c>
      <c r="H187" s="40" t="str">
        <f t="shared" si="65"/>
        <v/>
      </c>
      <c r="I187" s="121"/>
      <c r="J187" s="122"/>
      <c r="K187" s="104" t="str">
        <f t="shared" si="57"/>
        <v/>
      </c>
      <c r="L187" s="80"/>
      <c r="M187" s="73"/>
      <c r="N187" s="73"/>
      <c r="O187" s="73"/>
      <c r="P187" s="73"/>
      <c r="Q187" s="73"/>
      <c r="R187" s="73"/>
      <c r="S187" s="73"/>
      <c r="T187" s="81"/>
      <c r="U187" s="88"/>
      <c r="V187" s="74"/>
      <c r="W187" s="74"/>
      <c r="X187" s="74"/>
      <c r="Y187" s="74"/>
      <c r="Z187" s="74"/>
      <c r="AA187" s="74"/>
      <c r="AB187" s="74"/>
      <c r="AC187" s="89"/>
      <c r="AD187" s="80"/>
      <c r="AE187" s="73"/>
      <c r="AF187" s="73"/>
      <c r="AG187" s="73"/>
      <c r="AH187" s="73"/>
      <c r="AI187" s="73"/>
      <c r="AJ187" s="73"/>
      <c r="AK187" s="73"/>
      <c r="AL187" s="81"/>
      <c r="AM187" s="80"/>
      <c r="AN187" s="73"/>
      <c r="AO187" s="73"/>
      <c r="AP187" s="73"/>
      <c r="AQ187" s="73"/>
      <c r="AR187" s="73"/>
      <c r="AS187" s="73"/>
      <c r="AT187" s="73"/>
      <c r="AU187" s="81"/>
      <c r="AV187" s="80"/>
      <c r="AW187" s="73"/>
      <c r="AX187" s="73"/>
      <c r="AY187" s="73"/>
      <c r="AZ187" s="73"/>
      <c r="BA187" s="73"/>
      <c r="BB187" s="73"/>
      <c r="BC187" s="73"/>
      <c r="BD187" s="81"/>
      <c r="BE187" s="80"/>
      <c r="BF187" s="73"/>
      <c r="BG187" s="73"/>
      <c r="BH187" s="73"/>
      <c r="BI187" s="73"/>
      <c r="BJ187" s="73"/>
      <c r="BK187" s="73"/>
      <c r="BL187" s="73"/>
      <c r="BM187" s="81"/>
      <c r="BN187" s="1"/>
      <c r="BO187" s="1"/>
      <c r="BP187" s="1"/>
      <c r="BQ187" s="1"/>
      <c r="BR187" s="1"/>
      <c r="CC187" s="108" t="str">
        <f t="shared" si="58"/>
        <v/>
      </c>
      <c r="CD187" s="110" t="str">
        <f t="shared" si="51"/>
        <v/>
      </c>
      <c r="CE187" s="108" t="str">
        <f t="shared" si="52"/>
        <v/>
      </c>
      <c r="CF187" s="108" t="str">
        <f t="shared" si="53"/>
        <v/>
      </c>
      <c r="CG187" s="108" t="str">
        <f t="shared" si="54"/>
        <v/>
      </c>
      <c r="CH187" s="108" t="str">
        <f t="shared" si="55"/>
        <v/>
      </c>
      <c r="CI187" s="108" t="str">
        <f t="shared" si="56"/>
        <v/>
      </c>
    </row>
    <row r="188" spans="1:87">
      <c r="A188" s="4">
        <v>183</v>
      </c>
      <c r="B188" s="30" t="str">
        <f t="shared" si="59"/>
        <v/>
      </c>
      <c r="C188" s="37" t="str">
        <f t="shared" si="60"/>
        <v/>
      </c>
      <c r="D188" s="38" t="str">
        <f t="shared" si="61"/>
        <v/>
      </c>
      <c r="E188" s="39" t="str">
        <f t="shared" si="62"/>
        <v/>
      </c>
      <c r="F188" s="39" t="str">
        <f t="shared" si="63"/>
        <v/>
      </c>
      <c r="G188" s="51" t="str">
        <f t="shared" si="64"/>
        <v/>
      </c>
      <c r="H188" s="40" t="str">
        <f t="shared" si="65"/>
        <v/>
      </c>
      <c r="I188" s="121"/>
      <c r="J188" s="122"/>
      <c r="K188" s="104" t="str">
        <f t="shared" si="57"/>
        <v/>
      </c>
      <c r="L188" s="80"/>
      <c r="M188" s="73"/>
      <c r="N188" s="73"/>
      <c r="O188" s="73"/>
      <c r="P188" s="73"/>
      <c r="Q188" s="73"/>
      <c r="R188" s="73"/>
      <c r="S188" s="73"/>
      <c r="T188" s="81"/>
      <c r="U188" s="88"/>
      <c r="V188" s="74"/>
      <c r="W188" s="74"/>
      <c r="X188" s="74"/>
      <c r="Y188" s="74"/>
      <c r="Z188" s="74"/>
      <c r="AA188" s="74"/>
      <c r="AB188" s="74"/>
      <c r="AC188" s="89"/>
      <c r="AD188" s="80"/>
      <c r="AE188" s="73"/>
      <c r="AF188" s="73"/>
      <c r="AG188" s="73"/>
      <c r="AH188" s="73"/>
      <c r="AI188" s="73"/>
      <c r="AJ188" s="73"/>
      <c r="AK188" s="73"/>
      <c r="AL188" s="81"/>
      <c r="AM188" s="80"/>
      <c r="AN188" s="73"/>
      <c r="AO188" s="73"/>
      <c r="AP188" s="73"/>
      <c r="AQ188" s="73"/>
      <c r="AR188" s="73"/>
      <c r="AS188" s="73"/>
      <c r="AT188" s="73"/>
      <c r="AU188" s="81"/>
      <c r="AV188" s="80"/>
      <c r="AW188" s="73"/>
      <c r="AX188" s="73"/>
      <c r="AY188" s="73"/>
      <c r="AZ188" s="73"/>
      <c r="BA188" s="73"/>
      <c r="BB188" s="73"/>
      <c r="BC188" s="73"/>
      <c r="BD188" s="81"/>
      <c r="BE188" s="80"/>
      <c r="BF188" s="73"/>
      <c r="BG188" s="73"/>
      <c r="BH188" s="73"/>
      <c r="BI188" s="73"/>
      <c r="BJ188" s="73"/>
      <c r="BK188" s="73"/>
      <c r="BL188" s="73"/>
      <c r="BM188" s="81"/>
      <c r="BN188" s="1"/>
      <c r="BO188" s="1"/>
      <c r="BP188" s="1"/>
      <c r="BQ188" s="1"/>
      <c r="BR188" s="1"/>
      <c r="CC188" s="108" t="str">
        <f t="shared" si="58"/>
        <v/>
      </c>
      <c r="CD188" s="110" t="str">
        <f t="shared" si="51"/>
        <v/>
      </c>
      <c r="CE188" s="108" t="str">
        <f t="shared" si="52"/>
        <v/>
      </c>
      <c r="CF188" s="108" t="str">
        <f t="shared" si="53"/>
        <v/>
      </c>
      <c r="CG188" s="108" t="str">
        <f t="shared" si="54"/>
        <v/>
      </c>
      <c r="CH188" s="108" t="str">
        <f t="shared" si="55"/>
        <v/>
      </c>
      <c r="CI188" s="108" t="str">
        <f t="shared" si="56"/>
        <v/>
      </c>
    </row>
    <row r="189" spans="1:87">
      <c r="A189" s="4">
        <v>184</v>
      </c>
      <c r="B189" s="30" t="str">
        <f t="shared" si="59"/>
        <v/>
      </c>
      <c r="C189" s="37" t="str">
        <f t="shared" si="60"/>
        <v/>
      </c>
      <c r="D189" s="38" t="str">
        <f t="shared" si="61"/>
        <v/>
      </c>
      <c r="E189" s="39" t="str">
        <f t="shared" si="62"/>
        <v/>
      </c>
      <c r="F189" s="39" t="str">
        <f t="shared" si="63"/>
        <v/>
      </c>
      <c r="G189" s="51" t="str">
        <f t="shared" si="64"/>
        <v/>
      </c>
      <c r="H189" s="40" t="str">
        <f t="shared" si="65"/>
        <v/>
      </c>
      <c r="I189" s="121"/>
      <c r="J189" s="122"/>
      <c r="K189" s="104" t="str">
        <f t="shared" si="57"/>
        <v/>
      </c>
      <c r="L189" s="80"/>
      <c r="M189" s="73"/>
      <c r="N189" s="73"/>
      <c r="O189" s="73"/>
      <c r="P189" s="73"/>
      <c r="Q189" s="73"/>
      <c r="R189" s="73"/>
      <c r="S189" s="73"/>
      <c r="T189" s="81"/>
      <c r="U189" s="88"/>
      <c r="V189" s="74"/>
      <c r="W189" s="74"/>
      <c r="X189" s="74"/>
      <c r="Y189" s="74"/>
      <c r="Z189" s="74"/>
      <c r="AA189" s="74"/>
      <c r="AB189" s="74"/>
      <c r="AC189" s="89"/>
      <c r="AD189" s="80"/>
      <c r="AE189" s="73"/>
      <c r="AF189" s="73"/>
      <c r="AG189" s="73"/>
      <c r="AH189" s="73"/>
      <c r="AI189" s="73"/>
      <c r="AJ189" s="73"/>
      <c r="AK189" s="73"/>
      <c r="AL189" s="81"/>
      <c r="AM189" s="80"/>
      <c r="AN189" s="73"/>
      <c r="AO189" s="73"/>
      <c r="AP189" s="73"/>
      <c r="AQ189" s="73"/>
      <c r="AR189" s="73"/>
      <c r="AS189" s="73"/>
      <c r="AT189" s="73"/>
      <c r="AU189" s="81"/>
      <c r="AV189" s="80"/>
      <c r="AW189" s="73"/>
      <c r="AX189" s="73"/>
      <c r="AY189" s="73"/>
      <c r="AZ189" s="73"/>
      <c r="BA189" s="73"/>
      <c r="BB189" s="73"/>
      <c r="BC189" s="73"/>
      <c r="BD189" s="81"/>
      <c r="BE189" s="80"/>
      <c r="BF189" s="73"/>
      <c r="BG189" s="73"/>
      <c r="BH189" s="73"/>
      <c r="BI189" s="73"/>
      <c r="BJ189" s="73"/>
      <c r="BK189" s="73"/>
      <c r="BL189" s="73"/>
      <c r="BM189" s="81"/>
      <c r="BN189" s="1"/>
      <c r="BO189" s="1"/>
      <c r="BP189" s="1"/>
      <c r="BQ189" s="1"/>
      <c r="BR189" s="1"/>
      <c r="CC189" s="108" t="str">
        <f t="shared" si="58"/>
        <v/>
      </c>
      <c r="CD189" s="110" t="str">
        <f t="shared" si="51"/>
        <v/>
      </c>
      <c r="CE189" s="108" t="str">
        <f t="shared" si="52"/>
        <v/>
      </c>
      <c r="CF189" s="108" t="str">
        <f t="shared" si="53"/>
        <v/>
      </c>
      <c r="CG189" s="108" t="str">
        <f t="shared" si="54"/>
        <v/>
      </c>
      <c r="CH189" s="108" t="str">
        <f t="shared" si="55"/>
        <v/>
      </c>
      <c r="CI189" s="108" t="str">
        <f t="shared" si="56"/>
        <v/>
      </c>
    </row>
    <row r="190" spans="1:87">
      <c r="A190" s="4">
        <v>185</v>
      </c>
      <c r="B190" s="30" t="str">
        <f t="shared" si="59"/>
        <v/>
      </c>
      <c r="C190" s="37" t="str">
        <f t="shared" si="60"/>
        <v/>
      </c>
      <c r="D190" s="38" t="str">
        <f t="shared" si="61"/>
        <v/>
      </c>
      <c r="E190" s="39" t="str">
        <f t="shared" si="62"/>
        <v/>
      </c>
      <c r="F190" s="39" t="str">
        <f t="shared" si="63"/>
        <v/>
      </c>
      <c r="G190" s="51" t="str">
        <f t="shared" si="64"/>
        <v/>
      </c>
      <c r="H190" s="40" t="str">
        <f t="shared" si="65"/>
        <v/>
      </c>
      <c r="I190" s="121"/>
      <c r="J190" s="122"/>
      <c r="K190" s="104" t="str">
        <f t="shared" si="57"/>
        <v/>
      </c>
      <c r="L190" s="80"/>
      <c r="M190" s="73"/>
      <c r="N190" s="73"/>
      <c r="O190" s="73"/>
      <c r="P190" s="73"/>
      <c r="Q190" s="73"/>
      <c r="R190" s="73"/>
      <c r="S190" s="73"/>
      <c r="T190" s="81"/>
      <c r="U190" s="88"/>
      <c r="V190" s="74"/>
      <c r="W190" s="74"/>
      <c r="X190" s="74"/>
      <c r="Y190" s="74"/>
      <c r="Z190" s="74"/>
      <c r="AA190" s="74"/>
      <c r="AB190" s="74"/>
      <c r="AC190" s="89"/>
      <c r="AD190" s="80"/>
      <c r="AE190" s="73"/>
      <c r="AF190" s="73"/>
      <c r="AG190" s="73"/>
      <c r="AH190" s="73"/>
      <c r="AI190" s="73"/>
      <c r="AJ190" s="73"/>
      <c r="AK190" s="73"/>
      <c r="AL190" s="81"/>
      <c r="AM190" s="80"/>
      <c r="AN190" s="73"/>
      <c r="AO190" s="73"/>
      <c r="AP190" s="73"/>
      <c r="AQ190" s="73"/>
      <c r="AR190" s="73"/>
      <c r="AS190" s="73"/>
      <c r="AT190" s="73"/>
      <c r="AU190" s="81"/>
      <c r="AV190" s="80"/>
      <c r="AW190" s="73"/>
      <c r="AX190" s="73"/>
      <c r="AY190" s="73"/>
      <c r="AZ190" s="73"/>
      <c r="BA190" s="73"/>
      <c r="BB190" s="73"/>
      <c r="BC190" s="73"/>
      <c r="BD190" s="81"/>
      <c r="BE190" s="80"/>
      <c r="BF190" s="73"/>
      <c r="BG190" s="73"/>
      <c r="BH190" s="73"/>
      <c r="BI190" s="73"/>
      <c r="BJ190" s="73"/>
      <c r="BK190" s="73"/>
      <c r="BL190" s="73"/>
      <c r="BM190" s="81"/>
      <c r="BN190" s="1"/>
      <c r="BO190" s="1"/>
      <c r="BP190" s="1"/>
      <c r="BQ190" s="1"/>
      <c r="BR190" s="1"/>
      <c r="CC190" s="108" t="str">
        <f t="shared" si="58"/>
        <v/>
      </c>
      <c r="CD190" s="110" t="str">
        <f t="shared" si="51"/>
        <v/>
      </c>
      <c r="CE190" s="108" t="str">
        <f t="shared" si="52"/>
        <v/>
      </c>
      <c r="CF190" s="108" t="str">
        <f t="shared" si="53"/>
        <v/>
      </c>
      <c r="CG190" s="108" t="str">
        <f t="shared" si="54"/>
        <v/>
      </c>
      <c r="CH190" s="108" t="str">
        <f t="shared" si="55"/>
        <v/>
      </c>
      <c r="CI190" s="108" t="str">
        <f t="shared" si="56"/>
        <v/>
      </c>
    </row>
    <row r="191" spans="1:87">
      <c r="A191" s="4">
        <v>186</v>
      </c>
      <c r="B191" s="30" t="str">
        <f t="shared" si="59"/>
        <v/>
      </c>
      <c r="C191" s="37" t="str">
        <f t="shared" si="60"/>
        <v/>
      </c>
      <c r="D191" s="38" t="str">
        <f t="shared" si="61"/>
        <v/>
      </c>
      <c r="E191" s="39" t="str">
        <f t="shared" si="62"/>
        <v/>
      </c>
      <c r="F191" s="39" t="str">
        <f t="shared" si="63"/>
        <v/>
      </c>
      <c r="G191" s="51" t="str">
        <f t="shared" si="64"/>
        <v/>
      </c>
      <c r="H191" s="40" t="str">
        <f t="shared" si="65"/>
        <v/>
      </c>
      <c r="I191" s="121"/>
      <c r="J191" s="122"/>
      <c r="K191" s="104" t="str">
        <f t="shared" si="57"/>
        <v/>
      </c>
      <c r="L191" s="80"/>
      <c r="M191" s="73"/>
      <c r="N191" s="73"/>
      <c r="O191" s="73"/>
      <c r="P191" s="73"/>
      <c r="Q191" s="73"/>
      <c r="R191" s="73"/>
      <c r="S191" s="73"/>
      <c r="T191" s="81"/>
      <c r="U191" s="88"/>
      <c r="V191" s="74"/>
      <c r="W191" s="74"/>
      <c r="X191" s="74"/>
      <c r="Y191" s="74"/>
      <c r="Z191" s="74"/>
      <c r="AA191" s="74"/>
      <c r="AB191" s="74"/>
      <c r="AC191" s="89"/>
      <c r="AD191" s="80"/>
      <c r="AE191" s="73"/>
      <c r="AF191" s="73"/>
      <c r="AG191" s="73"/>
      <c r="AH191" s="73"/>
      <c r="AI191" s="73"/>
      <c r="AJ191" s="73"/>
      <c r="AK191" s="73"/>
      <c r="AL191" s="81"/>
      <c r="AM191" s="80"/>
      <c r="AN191" s="73"/>
      <c r="AO191" s="73"/>
      <c r="AP191" s="73"/>
      <c r="AQ191" s="73"/>
      <c r="AR191" s="73"/>
      <c r="AS191" s="73"/>
      <c r="AT191" s="73"/>
      <c r="AU191" s="81"/>
      <c r="AV191" s="80"/>
      <c r="AW191" s="73"/>
      <c r="AX191" s="73"/>
      <c r="AY191" s="73"/>
      <c r="AZ191" s="73"/>
      <c r="BA191" s="73"/>
      <c r="BB191" s="73"/>
      <c r="BC191" s="73"/>
      <c r="BD191" s="81"/>
      <c r="BE191" s="80"/>
      <c r="BF191" s="73"/>
      <c r="BG191" s="73"/>
      <c r="BH191" s="73"/>
      <c r="BI191" s="73"/>
      <c r="BJ191" s="73"/>
      <c r="BK191" s="73"/>
      <c r="BL191" s="73"/>
      <c r="BM191" s="81"/>
      <c r="BN191" s="1"/>
      <c r="BO191" s="1"/>
      <c r="BP191" s="1"/>
      <c r="BQ191" s="1"/>
      <c r="BR191" s="1"/>
      <c r="CC191" s="108" t="str">
        <f t="shared" si="58"/>
        <v/>
      </c>
      <c r="CD191" s="110" t="str">
        <f t="shared" si="51"/>
        <v/>
      </c>
      <c r="CE191" s="108" t="str">
        <f t="shared" si="52"/>
        <v/>
      </c>
      <c r="CF191" s="108" t="str">
        <f t="shared" si="53"/>
        <v/>
      </c>
      <c r="CG191" s="108" t="str">
        <f t="shared" si="54"/>
        <v/>
      </c>
      <c r="CH191" s="108" t="str">
        <f t="shared" si="55"/>
        <v/>
      </c>
      <c r="CI191" s="108" t="str">
        <f t="shared" si="56"/>
        <v/>
      </c>
    </row>
    <row r="192" spans="1:87">
      <c r="A192" s="4">
        <v>187</v>
      </c>
      <c r="B192" s="30" t="str">
        <f t="shared" si="59"/>
        <v/>
      </c>
      <c r="C192" s="37" t="str">
        <f t="shared" si="60"/>
        <v/>
      </c>
      <c r="D192" s="38" t="str">
        <f t="shared" si="61"/>
        <v/>
      </c>
      <c r="E192" s="39" t="str">
        <f t="shared" si="62"/>
        <v/>
      </c>
      <c r="F192" s="39" t="str">
        <f t="shared" si="63"/>
        <v/>
      </c>
      <c r="G192" s="51" t="str">
        <f t="shared" si="64"/>
        <v/>
      </c>
      <c r="H192" s="40" t="str">
        <f t="shared" si="65"/>
        <v/>
      </c>
      <c r="I192" s="121"/>
      <c r="J192" s="122"/>
      <c r="K192" s="104" t="str">
        <f t="shared" si="57"/>
        <v/>
      </c>
      <c r="L192" s="80"/>
      <c r="M192" s="73"/>
      <c r="N192" s="73"/>
      <c r="O192" s="73"/>
      <c r="P192" s="73"/>
      <c r="Q192" s="73"/>
      <c r="R192" s="73"/>
      <c r="S192" s="73"/>
      <c r="T192" s="81"/>
      <c r="U192" s="88"/>
      <c r="V192" s="74"/>
      <c r="W192" s="74"/>
      <c r="X192" s="74"/>
      <c r="Y192" s="74"/>
      <c r="Z192" s="74"/>
      <c r="AA192" s="74"/>
      <c r="AB192" s="74"/>
      <c r="AC192" s="89"/>
      <c r="AD192" s="80"/>
      <c r="AE192" s="73"/>
      <c r="AF192" s="73"/>
      <c r="AG192" s="73"/>
      <c r="AH192" s="73"/>
      <c r="AI192" s="73"/>
      <c r="AJ192" s="73"/>
      <c r="AK192" s="73"/>
      <c r="AL192" s="81"/>
      <c r="AM192" s="80"/>
      <c r="AN192" s="73"/>
      <c r="AO192" s="73"/>
      <c r="AP192" s="73"/>
      <c r="AQ192" s="73"/>
      <c r="AR192" s="73"/>
      <c r="AS192" s="73"/>
      <c r="AT192" s="73"/>
      <c r="AU192" s="81"/>
      <c r="AV192" s="80"/>
      <c r="AW192" s="73"/>
      <c r="AX192" s="73"/>
      <c r="AY192" s="73"/>
      <c r="AZ192" s="73"/>
      <c r="BA192" s="73"/>
      <c r="BB192" s="73"/>
      <c r="BC192" s="73"/>
      <c r="BD192" s="81"/>
      <c r="BE192" s="80"/>
      <c r="BF192" s="73"/>
      <c r="BG192" s="73"/>
      <c r="BH192" s="73"/>
      <c r="BI192" s="73"/>
      <c r="BJ192" s="73"/>
      <c r="BK192" s="73"/>
      <c r="BL192" s="73"/>
      <c r="BM192" s="81"/>
      <c r="BN192" s="1"/>
      <c r="BO192" s="1"/>
      <c r="BP192" s="1"/>
      <c r="BQ192" s="1"/>
      <c r="BR192" s="1"/>
      <c r="CC192" s="108" t="str">
        <f t="shared" si="58"/>
        <v/>
      </c>
      <c r="CD192" s="110" t="str">
        <f t="shared" si="51"/>
        <v/>
      </c>
      <c r="CE192" s="108" t="str">
        <f t="shared" si="52"/>
        <v/>
      </c>
      <c r="CF192" s="108" t="str">
        <f t="shared" si="53"/>
        <v/>
      </c>
      <c r="CG192" s="108" t="str">
        <f t="shared" si="54"/>
        <v/>
      </c>
      <c r="CH192" s="108" t="str">
        <f t="shared" si="55"/>
        <v/>
      </c>
      <c r="CI192" s="108" t="str">
        <f t="shared" si="56"/>
        <v/>
      </c>
    </row>
    <row r="193" spans="1:87">
      <c r="A193" s="4">
        <v>188</v>
      </c>
      <c r="B193" s="30" t="str">
        <f t="shared" si="59"/>
        <v/>
      </c>
      <c r="C193" s="37" t="str">
        <f t="shared" si="60"/>
        <v/>
      </c>
      <c r="D193" s="38" t="str">
        <f t="shared" si="61"/>
        <v/>
      </c>
      <c r="E193" s="39" t="str">
        <f t="shared" si="62"/>
        <v/>
      </c>
      <c r="F193" s="39" t="str">
        <f t="shared" si="63"/>
        <v/>
      </c>
      <c r="G193" s="51" t="str">
        <f t="shared" si="64"/>
        <v/>
      </c>
      <c r="H193" s="40" t="str">
        <f t="shared" si="65"/>
        <v/>
      </c>
      <c r="I193" s="121"/>
      <c r="J193" s="122"/>
      <c r="K193" s="104" t="str">
        <f t="shared" si="57"/>
        <v/>
      </c>
      <c r="L193" s="80"/>
      <c r="M193" s="73"/>
      <c r="N193" s="73"/>
      <c r="O193" s="73"/>
      <c r="P193" s="73"/>
      <c r="Q193" s="73"/>
      <c r="R193" s="73"/>
      <c r="S193" s="73"/>
      <c r="T193" s="81"/>
      <c r="U193" s="88"/>
      <c r="V193" s="74"/>
      <c r="W193" s="74"/>
      <c r="X193" s="74"/>
      <c r="Y193" s="74"/>
      <c r="Z193" s="74"/>
      <c r="AA193" s="74"/>
      <c r="AB193" s="74"/>
      <c r="AC193" s="89"/>
      <c r="AD193" s="80"/>
      <c r="AE193" s="73"/>
      <c r="AF193" s="73"/>
      <c r="AG193" s="73"/>
      <c r="AH193" s="73"/>
      <c r="AI193" s="73"/>
      <c r="AJ193" s="73"/>
      <c r="AK193" s="73"/>
      <c r="AL193" s="81"/>
      <c r="AM193" s="80"/>
      <c r="AN193" s="73"/>
      <c r="AO193" s="73"/>
      <c r="AP193" s="73"/>
      <c r="AQ193" s="73"/>
      <c r="AR193" s="73"/>
      <c r="AS193" s="73"/>
      <c r="AT193" s="73"/>
      <c r="AU193" s="81"/>
      <c r="AV193" s="80"/>
      <c r="AW193" s="73"/>
      <c r="AX193" s="73"/>
      <c r="AY193" s="73"/>
      <c r="AZ193" s="73"/>
      <c r="BA193" s="73"/>
      <c r="BB193" s="73"/>
      <c r="BC193" s="73"/>
      <c r="BD193" s="81"/>
      <c r="BE193" s="80"/>
      <c r="BF193" s="73"/>
      <c r="BG193" s="73"/>
      <c r="BH193" s="73"/>
      <c r="BI193" s="73"/>
      <c r="BJ193" s="73"/>
      <c r="BK193" s="73"/>
      <c r="BL193" s="73"/>
      <c r="BM193" s="81"/>
      <c r="BN193" s="1"/>
      <c r="BO193" s="1"/>
      <c r="BP193" s="1"/>
      <c r="BQ193" s="1"/>
      <c r="BR193" s="1"/>
      <c r="CC193" s="108" t="str">
        <f t="shared" si="58"/>
        <v/>
      </c>
      <c r="CD193" s="110" t="str">
        <f t="shared" si="51"/>
        <v/>
      </c>
      <c r="CE193" s="108" t="str">
        <f t="shared" si="52"/>
        <v/>
      </c>
      <c r="CF193" s="108" t="str">
        <f t="shared" si="53"/>
        <v/>
      </c>
      <c r="CG193" s="108" t="str">
        <f t="shared" si="54"/>
        <v/>
      </c>
      <c r="CH193" s="108" t="str">
        <f t="shared" si="55"/>
        <v/>
      </c>
      <c r="CI193" s="108" t="str">
        <f t="shared" si="56"/>
        <v/>
      </c>
    </row>
    <row r="194" spans="1:87">
      <c r="A194" s="4">
        <v>189</v>
      </c>
      <c r="B194" s="30" t="str">
        <f t="shared" si="59"/>
        <v/>
      </c>
      <c r="C194" s="37" t="str">
        <f t="shared" si="60"/>
        <v/>
      </c>
      <c r="D194" s="38" t="str">
        <f t="shared" si="61"/>
        <v/>
      </c>
      <c r="E194" s="39" t="str">
        <f t="shared" si="62"/>
        <v/>
      </c>
      <c r="F194" s="39" t="str">
        <f t="shared" si="63"/>
        <v/>
      </c>
      <c r="G194" s="51" t="str">
        <f t="shared" si="64"/>
        <v/>
      </c>
      <c r="H194" s="40" t="str">
        <f t="shared" si="65"/>
        <v/>
      </c>
      <c r="I194" s="121"/>
      <c r="J194" s="122"/>
      <c r="K194" s="104" t="str">
        <f t="shared" si="57"/>
        <v/>
      </c>
      <c r="L194" s="80"/>
      <c r="M194" s="73"/>
      <c r="N194" s="73"/>
      <c r="O194" s="73"/>
      <c r="P194" s="73"/>
      <c r="Q194" s="73"/>
      <c r="R194" s="73"/>
      <c r="S194" s="73"/>
      <c r="T194" s="81"/>
      <c r="U194" s="88"/>
      <c r="V194" s="74"/>
      <c r="W194" s="74"/>
      <c r="X194" s="74"/>
      <c r="Y194" s="74"/>
      <c r="Z194" s="74"/>
      <c r="AA194" s="74"/>
      <c r="AB194" s="74"/>
      <c r="AC194" s="89"/>
      <c r="AD194" s="80"/>
      <c r="AE194" s="73"/>
      <c r="AF194" s="73"/>
      <c r="AG194" s="73"/>
      <c r="AH194" s="73"/>
      <c r="AI194" s="73"/>
      <c r="AJ194" s="73"/>
      <c r="AK194" s="73"/>
      <c r="AL194" s="81"/>
      <c r="AM194" s="80"/>
      <c r="AN194" s="73"/>
      <c r="AO194" s="73"/>
      <c r="AP194" s="73"/>
      <c r="AQ194" s="73"/>
      <c r="AR194" s="73"/>
      <c r="AS194" s="73"/>
      <c r="AT194" s="73"/>
      <c r="AU194" s="81"/>
      <c r="AV194" s="80"/>
      <c r="AW194" s="73"/>
      <c r="AX194" s="73"/>
      <c r="AY194" s="73"/>
      <c r="AZ194" s="73"/>
      <c r="BA194" s="73"/>
      <c r="BB194" s="73"/>
      <c r="BC194" s="73"/>
      <c r="BD194" s="81"/>
      <c r="BE194" s="80"/>
      <c r="BF194" s="73"/>
      <c r="BG194" s="73"/>
      <c r="BH194" s="73"/>
      <c r="BI194" s="73"/>
      <c r="BJ194" s="73"/>
      <c r="BK194" s="73"/>
      <c r="BL194" s="73"/>
      <c r="BM194" s="81"/>
      <c r="BN194" s="1"/>
      <c r="BO194" s="1"/>
      <c r="BP194" s="1"/>
      <c r="BQ194" s="1"/>
      <c r="BR194" s="1"/>
      <c r="CC194" s="108" t="str">
        <f t="shared" si="58"/>
        <v/>
      </c>
      <c r="CD194" s="110" t="str">
        <f t="shared" si="51"/>
        <v/>
      </c>
      <c r="CE194" s="108" t="str">
        <f t="shared" si="52"/>
        <v/>
      </c>
      <c r="CF194" s="108" t="str">
        <f t="shared" si="53"/>
        <v/>
      </c>
      <c r="CG194" s="108" t="str">
        <f t="shared" si="54"/>
        <v/>
      </c>
      <c r="CH194" s="108" t="str">
        <f t="shared" si="55"/>
        <v/>
      </c>
      <c r="CI194" s="108" t="str">
        <f t="shared" si="56"/>
        <v/>
      </c>
    </row>
    <row r="195" spans="1:87">
      <c r="A195" s="4">
        <v>190</v>
      </c>
      <c r="B195" s="30" t="str">
        <f t="shared" si="59"/>
        <v/>
      </c>
      <c r="C195" s="37" t="str">
        <f t="shared" si="60"/>
        <v/>
      </c>
      <c r="D195" s="38" t="str">
        <f t="shared" si="61"/>
        <v/>
      </c>
      <c r="E195" s="39" t="str">
        <f t="shared" si="62"/>
        <v/>
      </c>
      <c r="F195" s="39" t="str">
        <f t="shared" si="63"/>
        <v/>
      </c>
      <c r="G195" s="51" t="str">
        <f t="shared" si="64"/>
        <v/>
      </c>
      <c r="H195" s="40" t="str">
        <f t="shared" si="65"/>
        <v/>
      </c>
      <c r="I195" s="121"/>
      <c r="J195" s="122"/>
      <c r="K195" s="104" t="str">
        <f t="shared" si="57"/>
        <v/>
      </c>
      <c r="L195" s="80"/>
      <c r="M195" s="73"/>
      <c r="N195" s="73"/>
      <c r="O195" s="73"/>
      <c r="P195" s="73"/>
      <c r="Q195" s="73"/>
      <c r="R195" s="73"/>
      <c r="S195" s="73"/>
      <c r="T195" s="81"/>
      <c r="U195" s="88"/>
      <c r="V195" s="74"/>
      <c r="W195" s="74"/>
      <c r="X195" s="74"/>
      <c r="Y195" s="74"/>
      <c r="Z195" s="74"/>
      <c r="AA195" s="74"/>
      <c r="AB195" s="74"/>
      <c r="AC195" s="89"/>
      <c r="AD195" s="80"/>
      <c r="AE195" s="73"/>
      <c r="AF195" s="73"/>
      <c r="AG195" s="73"/>
      <c r="AH195" s="73"/>
      <c r="AI195" s="73"/>
      <c r="AJ195" s="73"/>
      <c r="AK195" s="73"/>
      <c r="AL195" s="81"/>
      <c r="AM195" s="80"/>
      <c r="AN195" s="73"/>
      <c r="AO195" s="73"/>
      <c r="AP195" s="73"/>
      <c r="AQ195" s="73"/>
      <c r="AR195" s="73"/>
      <c r="AS195" s="73"/>
      <c r="AT195" s="73"/>
      <c r="AU195" s="81"/>
      <c r="AV195" s="80"/>
      <c r="AW195" s="73"/>
      <c r="AX195" s="73"/>
      <c r="AY195" s="73"/>
      <c r="AZ195" s="73"/>
      <c r="BA195" s="73"/>
      <c r="BB195" s="73"/>
      <c r="BC195" s="73"/>
      <c r="BD195" s="81"/>
      <c r="BE195" s="80"/>
      <c r="BF195" s="73"/>
      <c r="BG195" s="73"/>
      <c r="BH195" s="73"/>
      <c r="BI195" s="73"/>
      <c r="BJ195" s="73"/>
      <c r="BK195" s="73"/>
      <c r="BL195" s="73"/>
      <c r="BM195" s="81"/>
      <c r="BN195" s="1"/>
      <c r="BO195" s="1"/>
      <c r="BP195" s="1"/>
      <c r="BQ195" s="1"/>
      <c r="BR195" s="1"/>
      <c r="CC195" s="108" t="str">
        <f t="shared" si="58"/>
        <v/>
      </c>
      <c r="CD195" s="110" t="str">
        <f t="shared" si="51"/>
        <v/>
      </c>
      <c r="CE195" s="108" t="str">
        <f t="shared" si="52"/>
        <v/>
      </c>
      <c r="CF195" s="108" t="str">
        <f t="shared" si="53"/>
        <v/>
      </c>
      <c r="CG195" s="108" t="str">
        <f t="shared" si="54"/>
        <v/>
      </c>
      <c r="CH195" s="108" t="str">
        <f t="shared" si="55"/>
        <v/>
      </c>
      <c r="CI195" s="108" t="str">
        <f t="shared" si="56"/>
        <v/>
      </c>
    </row>
    <row r="196" spans="1:87">
      <c r="A196" s="4">
        <v>191</v>
      </c>
      <c r="B196" s="30" t="str">
        <f t="shared" si="59"/>
        <v/>
      </c>
      <c r="C196" s="37" t="str">
        <f t="shared" si="60"/>
        <v/>
      </c>
      <c r="D196" s="38" t="str">
        <f t="shared" si="61"/>
        <v/>
      </c>
      <c r="E196" s="39" t="str">
        <f t="shared" si="62"/>
        <v/>
      </c>
      <c r="F196" s="39" t="str">
        <f t="shared" si="63"/>
        <v/>
      </c>
      <c r="G196" s="51" t="str">
        <f t="shared" si="64"/>
        <v/>
      </c>
      <c r="H196" s="40" t="str">
        <f t="shared" si="65"/>
        <v/>
      </c>
      <c r="I196" s="121"/>
      <c r="J196" s="122"/>
      <c r="K196" s="104" t="str">
        <f t="shared" si="57"/>
        <v/>
      </c>
      <c r="L196" s="80"/>
      <c r="M196" s="73"/>
      <c r="N196" s="73"/>
      <c r="O196" s="73"/>
      <c r="P196" s="73"/>
      <c r="Q196" s="73"/>
      <c r="R196" s="73"/>
      <c r="S196" s="73"/>
      <c r="T196" s="81"/>
      <c r="U196" s="88"/>
      <c r="V196" s="74"/>
      <c r="W196" s="74"/>
      <c r="X196" s="74"/>
      <c r="Y196" s="74"/>
      <c r="Z196" s="74"/>
      <c r="AA196" s="74"/>
      <c r="AB196" s="74"/>
      <c r="AC196" s="89"/>
      <c r="AD196" s="80"/>
      <c r="AE196" s="73"/>
      <c r="AF196" s="73"/>
      <c r="AG196" s="73"/>
      <c r="AH196" s="73"/>
      <c r="AI196" s="73"/>
      <c r="AJ196" s="73"/>
      <c r="AK196" s="73"/>
      <c r="AL196" s="81"/>
      <c r="AM196" s="80"/>
      <c r="AN196" s="73"/>
      <c r="AO196" s="73"/>
      <c r="AP196" s="73"/>
      <c r="AQ196" s="73"/>
      <c r="AR196" s="73"/>
      <c r="AS196" s="73"/>
      <c r="AT196" s="73"/>
      <c r="AU196" s="81"/>
      <c r="AV196" s="80"/>
      <c r="AW196" s="73"/>
      <c r="AX196" s="73"/>
      <c r="AY196" s="73"/>
      <c r="AZ196" s="73"/>
      <c r="BA196" s="73"/>
      <c r="BB196" s="73"/>
      <c r="BC196" s="73"/>
      <c r="BD196" s="81"/>
      <c r="BE196" s="80"/>
      <c r="BF196" s="73"/>
      <c r="BG196" s="73"/>
      <c r="BH196" s="73"/>
      <c r="BI196" s="73"/>
      <c r="BJ196" s="73"/>
      <c r="BK196" s="73"/>
      <c r="BL196" s="73"/>
      <c r="BM196" s="81"/>
      <c r="BN196" s="1"/>
      <c r="BO196" s="1"/>
      <c r="BP196" s="1"/>
      <c r="BQ196" s="1"/>
      <c r="BR196" s="1"/>
      <c r="CC196" s="108" t="str">
        <f t="shared" si="58"/>
        <v/>
      </c>
      <c r="CD196" s="110" t="str">
        <f t="shared" si="51"/>
        <v/>
      </c>
      <c r="CE196" s="108" t="str">
        <f t="shared" si="52"/>
        <v/>
      </c>
      <c r="CF196" s="108" t="str">
        <f t="shared" si="53"/>
        <v/>
      </c>
      <c r="CG196" s="108" t="str">
        <f t="shared" si="54"/>
        <v/>
      </c>
      <c r="CH196" s="108" t="str">
        <f t="shared" si="55"/>
        <v/>
      </c>
      <c r="CI196" s="108" t="str">
        <f t="shared" si="56"/>
        <v/>
      </c>
    </row>
    <row r="197" spans="1:87">
      <c r="A197" s="4">
        <v>192</v>
      </c>
      <c r="B197" s="30" t="str">
        <f t="shared" si="59"/>
        <v/>
      </c>
      <c r="C197" s="37" t="str">
        <f t="shared" si="60"/>
        <v/>
      </c>
      <c r="D197" s="38" t="str">
        <f t="shared" si="61"/>
        <v/>
      </c>
      <c r="E197" s="39" t="str">
        <f t="shared" si="62"/>
        <v/>
      </c>
      <c r="F197" s="39" t="str">
        <f t="shared" si="63"/>
        <v/>
      </c>
      <c r="G197" s="51" t="str">
        <f t="shared" si="64"/>
        <v/>
      </c>
      <c r="H197" s="40" t="str">
        <f t="shared" si="65"/>
        <v/>
      </c>
      <c r="I197" s="121"/>
      <c r="J197" s="122"/>
      <c r="K197" s="104" t="str">
        <f t="shared" si="57"/>
        <v/>
      </c>
      <c r="L197" s="80"/>
      <c r="M197" s="73"/>
      <c r="N197" s="73"/>
      <c r="O197" s="73"/>
      <c r="P197" s="73"/>
      <c r="Q197" s="73"/>
      <c r="R197" s="73"/>
      <c r="S197" s="73"/>
      <c r="T197" s="81"/>
      <c r="U197" s="88"/>
      <c r="V197" s="74"/>
      <c r="W197" s="74"/>
      <c r="X197" s="74"/>
      <c r="Y197" s="74"/>
      <c r="Z197" s="74"/>
      <c r="AA197" s="74"/>
      <c r="AB197" s="74"/>
      <c r="AC197" s="89"/>
      <c r="AD197" s="80"/>
      <c r="AE197" s="73"/>
      <c r="AF197" s="73"/>
      <c r="AG197" s="73"/>
      <c r="AH197" s="73"/>
      <c r="AI197" s="73"/>
      <c r="AJ197" s="73"/>
      <c r="AK197" s="73"/>
      <c r="AL197" s="81"/>
      <c r="AM197" s="80"/>
      <c r="AN197" s="73"/>
      <c r="AO197" s="73"/>
      <c r="AP197" s="73"/>
      <c r="AQ197" s="73"/>
      <c r="AR197" s="73"/>
      <c r="AS197" s="73"/>
      <c r="AT197" s="73"/>
      <c r="AU197" s="81"/>
      <c r="AV197" s="80"/>
      <c r="AW197" s="73"/>
      <c r="AX197" s="73"/>
      <c r="AY197" s="73"/>
      <c r="AZ197" s="73"/>
      <c r="BA197" s="73"/>
      <c r="BB197" s="73"/>
      <c r="BC197" s="73"/>
      <c r="BD197" s="81"/>
      <c r="BE197" s="80"/>
      <c r="BF197" s="73"/>
      <c r="BG197" s="73"/>
      <c r="BH197" s="73"/>
      <c r="BI197" s="73"/>
      <c r="BJ197" s="73"/>
      <c r="BK197" s="73"/>
      <c r="BL197" s="73"/>
      <c r="BM197" s="81"/>
      <c r="BN197" s="1"/>
      <c r="BO197" s="1"/>
      <c r="BP197" s="1"/>
      <c r="BQ197" s="1"/>
      <c r="BR197" s="1"/>
      <c r="CC197" s="108" t="str">
        <f t="shared" si="58"/>
        <v/>
      </c>
      <c r="CD197" s="110" t="str">
        <f t="shared" si="51"/>
        <v/>
      </c>
      <c r="CE197" s="108" t="str">
        <f t="shared" si="52"/>
        <v/>
      </c>
      <c r="CF197" s="108" t="str">
        <f t="shared" si="53"/>
        <v/>
      </c>
      <c r="CG197" s="108" t="str">
        <f t="shared" si="54"/>
        <v/>
      </c>
      <c r="CH197" s="108" t="str">
        <f t="shared" si="55"/>
        <v/>
      </c>
      <c r="CI197" s="108" t="str">
        <f t="shared" si="56"/>
        <v/>
      </c>
    </row>
    <row r="198" spans="1:87">
      <c r="A198" s="4">
        <v>193</v>
      </c>
      <c r="B198" s="30" t="str">
        <f t="shared" si="59"/>
        <v/>
      </c>
      <c r="C198" s="37" t="str">
        <f t="shared" si="60"/>
        <v/>
      </c>
      <c r="D198" s="38" t="str">
        <f t="shared" si="61"/>
        <v/>
      </c>
      <c r="E198" s="39" t="str">
        <f t="shared" si="62"/>
        <v/>
      </c>
      <c r="F198" s="39" t="str">
        <f t="shared" si="63"/>
        <v/>
      </c>
      <c r="G198" s="51" t="str">
        <f t="shared" si="64"/>
        <v/>
      </c>
      <c r="H198" s="40" t="str">
        <f t="shared" si="65"/>
        <v/>
      </c>
      <c r="I198" s="121"/>
      <c r="J198" s="122"/>
      <c r="K198" s="104" t="str">
        <f t="shared" si="57"/>
        <v/>
      </c>
      <c r="L198" s="80"/>
      <c r="M198" s="73"/>
      <c r="N198" s="73"/>
      <c r="O198" s="73"/>
      <c r="P198" s="73"/>
      <c r="Q198" s="73"/>
      <c r="R198" s="73"/>
      <c r="S198" s="73"/>
      <c r="T198" s="81"/>
      <c r="U198" s="88"/>
      <c r="V198" s="74"/>
      <c r="W198" s="74"/>
      <c r="X198" s="74"/>
      <c r="Y198" s="74"/>
      <c r="Z198" s="74"/>
      <c r="AA198" s="74"/>
      <c r="AB198" s="74"/>
      <c r="AC198" s="89"/>
      <c r="AD198" s="80"/>
      <c r="AE198" s="73"/>
      <c r="AF198" s="73"/>
      <c r="AG198" s="73"/>
      <c r="AH198" s="73"/>
      <c r="AI198" s="73"/>
      <c r="AJ198" s="73"/>
      <c r="AK198" s="73"/>
      <c r="AL198" s="81"/>
      <c r="AM198" s="80"/>
      <c r="AN198" s="73"/>
      <c r="AO198" s="73"/>
      <c r="AP198" s="73"/>
      <c r="AQ198" s="73"/>
      <c r="AR198" s="73"/>
      <c r="AS198" s="73"/>
      <c r="AT198" s="73"/>
      <c r="AU198" s="81"/>
      <c r="AV198" s="80"/>
      <c r="AW198" s="73"/>
      <c r="AX198" s="73"/>
      <c r="AY198" s="73"/>
      <c r="AZ198" s="73"/>
      <c r="BA198" s="73"/>
      <c r="BB198" s="73"/>
      <c r="BC198" s="73"/>
      <c r="BD198" s="81"/>
      <c r="BE198" s="80"/>
      <c r="BF198" s="73"/>
      <c r="BG198" s="73"/>
      <c r="BH198" s="73"/>
      <c r="BI198" s="73"/>
      <c r="BJ198" s="73"/>
      <c r="BK198" s="73"/>
      <c r="BL198" s="73"/>
      <c r="BM198" s="81"/>
      <c r="BN198" s="1"/>
      <c r="BO198" s="1"/>
      <c r="BP198" s="1"/>
      <c r="BQ198" s="1"/>
      <c r="BR198" s="1"/>
      <c r="CC198" s="108" t="str">
        <f t="shared" si="58"/>
        <v/>
      </c>
      <c r="CD198" s="110" t="str">
        <f t="shared" ref="CD198:CD261" si="66">IFERROR(IF(G198="","",IF(K198="","",IF(AND(VLOOKUP(G198,Mark,5,0)&gt;85),5,IF(AND(VLOOKUP(G198,Mark,5,0)&gt;75),4,IF(AND(VLOOKUP(G198,Mark,5,0)&gt;=65),3,0)))))+ROUNDUP(SUM(L198:T198)*15%,0),"")</f>
        <v/>
      </c>
      <c r="CE198" s="108" t="str">
        <f t="shared" ref="CE198:CE261" si="67">IFERROR(IF(G198="","",IF(K198="","",IF(AND(VLOOKUP(G198,Mark,5,0)&gt;85),5,IF(AND(VLOOKUP(G198,Mark,5,0)&gt;75),4,IF(AND(VLOOKUP(G198,Mark,5,0)&gt;=65),3,0)))))+ROUNDUP(SUM(U198:AC198)*15%,0),"")</f>
        <v/>
      </c>
      <c r="CF198" s="108" t="str">
        <f t="shared" ref="CF198:CF261" si="68">IFERROR(IF(G198="","",IF(K198="","",IF(AND(VLOOKUP(G198,Mark,5,0)&gt;85),5,IF(AND(VLOOKUP(G198,Mark,5,0)&gt;75),4,IF(AND(VLOOKUP(G198,Mark,5,0)&gt;=65),3,0)))))+ROUNDUP(SUM(AD198:AL198)*15%,0),"")</f>
        <v/>
      </c>
      <c r="CG198" s="108" t="str">
        <f t="shared" ref="CG198:CG261" si="69">IFERROR(IF(G198="","",IF(K198="","",IF(AND(VLOOKUP(G198,Mark,5,0)&gt;85),5,IF(AND(VLOOKUP(G198,Mark,5,0)&gt;75),4,IF(AND(VLOOKUP(G198,Mark,5,0)&gt;=65),3,0)))))+ROUNDUP(SUM(AM198:AU198)*15%,0),"")</f>
        <v/>
      </c>
      <c r="CH198" s="108" t="str">
        <f t="shared" ref="CH198:CH261" si="70">IFERROR(IF(G198="","",IF(K198="","",IF(AND(VLOOKUP(G198,Mark,5,0)&gt;85),5,IF(AND(VLOOKUP(G198,Mark,5,0)&gt;75),4,IF(AND(VLOOKUP(G198,Mark,5,0)&gt;=65),3,0)))))+ROUNDUP(SUM(AV198:BD198)*15%,0),"")</f>
        <v/>
      </c>
      <c r="CI198" s="108" t="str">
        <f t="shared" ref="CI198:CI261" si="71">IFERROR(IF(G198="","",IF(K198="","",IF(AND(VLOOKUP(G198,Mark,5,0)&gt;85),5,IF(AND(VLOOKUP(G198,Mark,5,0)&gt;75),4,IF(AND(VLOOKUP(G198,Mark,5,0)&gt;=65),3,0)))))+ROUNDUP(SUM(BE198:BM198)*15%,0),"")</f>
        <v/>
      </c>
    </row>
    <row r="199" spans="1:87">
      <c r="A199" s="4">
        <v>194</v>
      </c>
      <c r="B199" s="30" t="str">
        <f t="shared" si="59"/>
        <v/>
      </c>
      <c r="C199" s="37" t="str">
        <f t="shared" si="60"/>
        <v/>
      </c>
      <c r="D199" s="38" t="str">
        <f t="shared" si="61"/>
        <v/>
      </c>
      <c r="E199" s="39" t="str">
        <f t="shared" si="62"/>
        <v/>
      </c>
      <c r="F199" s="39" t="str">
        <f t="shared" si="63"/>
        <v/>
      </c>
      <c r="G199" s="51" t="str">
        <f t="shared" si="64"/>
        <v/>
      </c>
      <c r="H199" s="40" t="str">
        <f t="shared" si="65"/>
        <v/>
      </c>
      <c r="I199" s="121"/>
      <c r="J199" s="122"/>
      <c r="K199" s="104" t="str">
        <f t="shared" ref="K199:K262" si="72">IFERROR(IF(I199="","",IF(J199="","",SUM(J199/I199*100,0))),"")</f>
        <v/>
      </c>
      <c r="L199" s="80"/>
      <c r="M199" s="73"/>
      <c r="N199" s="73"/>
      <c r="O199" s="73"/>
      <c r="P199" s="73"/>
      <c r="Q199" s="73"/>
      <c r="R199" s="73"/>
      <c r="S199" s="73"/>
      <c r="T199" s="81"/>
      <c r="U199" s="88"/>
      <c r="V199" s="74"/>
      <c r="W199" s="74"/>
      <c r="X199" s="74"/>
      <c r="Y199" s="74"/>
      <c r="Z199" s="74"/>
      <c r="AA199" s="74"/>
      <c r="AB199" s="74"/>
      <c r="AC199" s="89"/>
      <c r="AD199" s="80"/>
      <c r="AE199" s="73"/>
      <c r="AF199" s="73"/>
      <c r="AG199" s="73"/>
      <c r="AH199" s="73"/>
      <c r="AI199" s="73"/>
      <c r="AJ199" s="73"/>
      <c r="AK199" s="73"/>
      <c r="AL199" s="81"/>
      <c r="AM199" s="80"/>
      <c r="AN199" s="73"/>
      <c r="AO199" s="73"/>
      <c r="AP199" s="73"/>
      <c r="AQ199" s="73"/>
      <c r="AR199" s="73"/>
      <c r="AS199" s="73"/>
      <c r="AT199" s="73"/>
      <c r="AU199" s="81"/>
      <c r="AV199" s="80"/>
      <c r="AW199" s="73"/>
      <c r="AX199" s="73"/>
      <c r="AY199" s="73"/>
      <c r="AZ199" s="73"/>
      <c r="BA199" s="73"/>
      <c r="BB199" s="73"/>
      <c r="BC199" s="73"/>
      <c r="BD199" s="81"/>
      <c r="BE199" s="80"/>
      <c r="BF199" s="73"/>
      <c r="BG199" s="73"/>
      <c r="BH199" s="73"/>
      <c r="BI199" s="73"/>
      <c r="BJ199" s="73"/>
      <c r="BK199" s="73"/>
      <c r="BL199" s="73"/>
      <c r="BM199" s="81"/>
      <c r="BN199" s="1"/>
      <c r="BO199" s="1"/>
      <c r="BP199" s="1"/>
      <c r="BQ199" s="1"/>
      <c r="BR199" s="1"/>
      <c r="CC199" s="108" t="str">
        <f t="shared" ref="CC199:CC262" si="73">G199</f>
        <v/>
      </c>
      <c r="CD199" s="110" t="str">
        <f t="shared" si="66"/>
        <v/>
      </c>
      <c r="CE199" s="108" t="str">
        <f t="shared" si="67"/>
        <v/>
      </c>
      <c r="CF199" s="108" t="str">
        <f t="shared" si="68"/>
        <v/>
      </c>
      <c r="CG199" s="108" t="str">
        <f t="shared" si="69"/>
        <v/>
      </c>
      <c r="CH199" s="108" t="str">
        <f t="shared" si="70"/>
        <v/>
      </c>
      <c r="CI199" s="108" t="str">
        <f t="shared" si="71"/>
        <v/>
      </c>
    </row>
    <row r="200" spans="1:87">
      <c r="A200" s="4">
        <v>195</v>
      </c>
      <c r="B200" s="30" t="str">
        <f t="shared" si="59"/>
        <v/>
      </c>
      <c r="C200" s="37" t="str">
        <f t="shared" si="60"/>
        <v/>
      </c>
      <c r="D200" s="38" t="str">
        <f t="shared" si="61"/>
        <v/>
      </c>
      <c r="E200" s="39" t="str">
        <f t="shared" si="62"/>
        <v/>
      </c>
      <c r="F200" s="39" t="str">
        <f t="shared" si="63"/>
        <v/>
      </c>
      <c r="G200" s="51" t="str">
        <f t="shared" si="64"/>
        <v/>
      </c>
      <c r="H200" s="40" t="str">
        <f t="shared" si="65"/>
        <v/>
      </c>
      <c r="I200" s="121"/>
      <c r="J200" s="122"/>
      <c r="K200" s="104" t="str">
        <f t="shared" si="72"/>
        <v/>
      </c>
      <c r="L200" s="80"/>
      <c r="M200" s="73"/>
      <c r="N200" s="73"/>
      <c r="O200" s="73"/>
      <c r="P200" s="73"/>
      <c r="Q200" s="73"/>
      <c r="R200" s="73"/>
      <c r="S200" s="73"/>
      <c r="T200" s="81"/>
      <c r="U200" s="88"/>
      <c r="V200" s="74"/>
      <c r="W200" s="74"/>
      <c r="X200" s="74"/>
      <c r="Y200" s="74"/>
      <c r="Z200" s="74"/>
      <c r="AA200" s="74"/>
      <c r="AB200" s="74"/>
      <c r="AC200" s="89"/>
      <c r="AD200" s="80"/>
      <c r="AE200" s="73"/>
      <c r="AF200" s="73"/>
      <c r="AG200" s="73"/>
      <c r="AH200" s="73"/>
      <c r="AI200" s="73"/>
      <c r="AJ200" s="73"/>
      <c r="AK200" s="73"/>
      <c r="AL200" s="81"/>
      <c r="AM200" s="80"/>
      <c r="AN200" s="73"/>
      <c r="AO200" s="73"/>
      <c r="AP200" s="73"/>
      <c r="AQ200" s="73"/>
      <c r="AR200" s="73"/>
      <c r="AS200" s="73"/>
      <c r="AT200" s="73"/>
      <c r="AU200" s="81"/>
      <c r="AV200" s="80"/>
      <c r="AW200" s="73"/>
      <c r="AX200" s="73"/>
      <c r="AY200" s="73"/>
      <c r="AZ200" s="73"/>
      <c r="BA200" s="73"/>
      <c r="BB200" s="73"/>
      <c r="BC200" s="73"/>
      <c r="BD200" s="81"/>
      <c r="BE200" s="80"/>
      <c r="BF200" s="73"/>
      <c r="BG200" s="73"/>
      <c r="BH200" s="73"/>
      <c r="BI200" s="73"/>
      <c r="BJ200" s="73"/>
      <c r="BK200" s="73"/>
      <c r="BL200" s="73"/>
      <c r="BM200" s="81"/>
      <c r="BN200" s="1"/>
      <c r="BO200" s="1"/>
      <c r="BP200" s="1"/>
      <c r="BQ200" s="1"/>
      <c r="BR200" s="1"/>
      <c r="CC200" s="108" t="str">
        <f t="shared" si="73"/>
        <v/>
      </c>
      <c r="CD200" s="110" t="str">
        <f t="shared" si="66"/>
        <v/>
      </c>
      <c r="CE200" s="108" t="str">
        <f t="shared" si="67"/>
        <v/>
      </c>
      <c r="CF200" s="108" t="str">
        <f t="shared" si="68"/>
        <v/>
      </c>
      <c r="CG200" s="108" t="str">
        <f t="shared" si="69"/>
        <v/>
      </c>
      <c r="CH200" s="108" t="str">
        <f t="shared" si="70"/>
        <v/>
      </c>
      <c r="CI200" s="108" t="str">
        <f t="shared" si="71"/>
        <v/>
      </c>
    </row>
    <row r="201" spans="1:87">
      <c r="A201" s="4">
        <v>196</v>
      </c>
      <c r="B201" s="30" t="str">
        <f t="shared" si="59"/>
        <v/>
      </c>
      <c r="C201" s="37" t="str">
        <f t="shared" si="60"/>
        <v/>
      </c>
      <c r="D201" s="38" t="str">
        <f t="shared" si="61"/>
        <v/>
      </c>
      <c r="E201" s="39" t="str">
        <f t="shared" si="62"/>
        <v/>
      </c>
      <c r="F201" s="39" t="str">
        <f t="shared" si="63"/>
        <v/>
      </c>
      <c r="G201" s="51" t="str">
        <f t="shared" si="64"/>
        <v/>
      </c>
      <c r="H201" s="40" t="str">
        <f t="shared" si="65"/>
        <v/>
      </c>
      <c r="I201" s="121"/>
      <c r="J201" s="122"/>
      <c r="K201" s="104" t="str">
        <f t="shared" si="72"/>
        <v/>
      </c>
      <c r="L201" s="80"/>
      <c r="M201" s="73"/>
      <c r="N201" s="73"/>
      <c r="O201" s="73"/>
      <c r="P201" s="73"/>
      <c r="Q201" s="73"/>
      <c r="R201" s="73"/>
      <c r="S201" s="73"/>
      <c r="T201" s="81"/>
      <c r="U201" s="88"/>
      <c r="V201" s="74"/>
      <c r="W201" s="74"/>
      <c r="X201" s="74"/>
      <c r="Y201" s="74"/>
      <c r="Z201" s="74"/>
      <c r="AA201" s="74"/>
      <c r="AB201" s="74"/>
      <c r="AC201" s="89"/>
      <c r="AD201" s="80"/>
      <c r="AE201" s="73"/>
      <c r="AF201" s="73"/>
      <c r="AG201" s="73"/>
      <c r="AH201" s="73"/>
      <c r="AI201" s="73"/>
      <c r="AJ201" s="73"/>
      <c r="AK201" s="73"/>
      <c r="AL201" s="81"/>
      <c r="AM201" s="80"/>
      <c r="AN201" s="73"/>
      <c r="AO201" s="73"/>
      <c r="AP201" s="73"/>
      <c r="AQ201" s="73"/>
      <c r="AR201" s="73"/>
      <c r="AS201" s="73"/>
      <c r="AT201" s="73"/>
      <c r="AU201" s="81"/>
      <c r="AV201" s="80"/>
      <c r="AW201" s="73"/>
      <c r="AX201" s="73"/>
      <c r="AY201" s="73"/>
      <c r="AZ201" s="73"/>
      <c r="BA201" s="73"/>
      <c r="BB201" s="73"/>
      <c r="BC201" s="73"/>
      <c r="BD201" s="81"/>
      <c r="BE201" s="80"/>
      <c r="BF201" s="73"/>
      <c r="BG201" s="73"/>
      <c r="BH201" s="73"/>
      <c r="BI201" s="73"/>
      <c r="BJ201" s="73"/>
      <c r="BK201" s="73"/>
      <c r="BL201" s="73"/>
      <c r="BM201" s="81"/>
      <c r="BN201" s="1"/>
      <c r="BO201" s="1"/>
      <c r="BP201" s="1"/>
      <c r="BQ201" s="1"/>
      <c r="BR201" s="1"/>
      <c r="CC201" s="108" t="str">
        <f t="shared" si="73"/>
        <v/>
      </c>
      <c r="CD201" s="110" t="str">
        <f t="shared" si="66"/>
        <v/>
      </c>
      <c r="CE201" s="108" t="str">
        <f t="shared" si="67"/>
        <v/>
      </c>
      <c r="CF201" s="108" t="str">
        <f t="shared" si="68"/>
        <v/>
      </c>
      <c r="CG201" s="108" t="str">
        <f t="shared" si="69"/>
        <v/>
      </c>
      <c r="CH201" s="108" t="str">
        <f t="shared" si="70"/>
        <v/>
      </c>
      <c r="CI201" s="108" t="str">
        <f t="shared" si="71"/>
        <v/>
      </c>
    </row>
    <row r="202" spans="1:87">
      <c r="A202" s="4">
        <v>197</v>
      </c>
      <c r="B202" s="30" t="str">
        <f t="shared" si="59"/>
        <v/>
      </c>
      <c r="C202" s="37" t="str">
        <f t="shared" si="60"/>
        <v/>
      </c>
      <c r="D202" s="38" t="str">
        <f t="shared" si="61"/>
        <v/>
      </c>
      <c r="E202" s="39" t="str">
        <f t="shared" si="62"/>
        <v/>
      </c>
      <c r="F202" s="39" t="str">
        <f t="shared" si="63"/>
        <v/>
      </c>
      <c r="G202" s="51" t="str">
        <f t="shared" si="64"/>
        <v/>
      </c>
      <c r="H202" s="40" t="str">
        <f t="shared" si="65"/>
        <v/>
      </c>
      <c r="I202" s="121"/>
      <c r="J202" s="122"/>
      <c r="K202" s="104" t="str">
        <f t="shared" si="72"/>
        <v/>
      </c>
      <c r="L202" s="80"/>
      <c r="M202" s="73"/>
      <c r="N202" s="73"/>
      <c r="O202" s="73"/>
      <c r="P202" s="73"/>
      <c r="Q202" s="73"/>
      <c r="R202" s="73"/>
      <c r="S202" s="73"/>
      <c r="T202" s="81"/>
      <c r="U202" s="88"/>
      <c r="V202" s="74"/>
      <c r="W202" s="74"/>
      <c r="X202" s="74"/>
      <c r="Y202" s="74"/>
      <c r="Z202" s="74"/>
      <c r="AA202" s="74"/>
      <c r="AB202" s="74"/>
      <c r="AC202" s="89"/>
      <c r="AD202" s="80"/>
      <c r="AE202" s="73"/>
      <c r="AF202" s="73"/>
      <c r="AG202" s="73"/>
      <c r="AH202" s="73"/>
      <c r="AI202" s="73"/>
      <c r="AJ202" s="73"/>
      <c r="AK202" s="73"/>
      <c r="AL202" s="81"/>
      <c r="AM202" s="80"/>
      <c r="AN202" s="73"/>
      <c r="AO202" s="73"/>
      <c r="AP202" s="73"/>
      <c r="AQ202" s="73"/>
      <c r="AR202" s="73"/>
      <c r="AS202" s="73"/>
      <c r="AT202" s="73"/>
      <c r="AU202" s="81"/>
      <c r="AV202" s="80"/>
      <c r="AW202" s="73"/>
      <c r="AX202" s="73"/>
      <c r="AY202" s="73"/>
      <c r="AZ202" s="73"/>
      <c r="BA202" s="73"/>
      <c r="BB202" s="73"/>
      <c r="BC202" s="73"/>
      <c r="BD202" s="81"/>
      <c r="BE202" s="80"/>
      <c r="BF202" s="73"/>
      <c r="BG202" s="73"/>
      <c r="BH202" s="73"/>
      <c r="BI202" s="73"/>
      <c r="BJ202" s="73"/>
      <c r="BK202" s="73"/>
      <c r="BL202" s="73"/>
      <c r="BM202" s="81"/>
      <c r="BN202" s="1"/>
      <c r="BO202" s="1"/>
      <c r="BP202" s="1"/>
      <c r="BQ202" s="1"/>
      <c r="BR202" s="1"/>
      <c r="CC202" s="108" t="str">
        <f t="shared" si="73"/>
        <v/>
      </c>
      <c r="CD202" s="110" t="str">
        <f t="shared" si="66"/>
        <v/>
      </c>
      <c r="CE202" s="108" t="str">
        <f t="shared" si="67"/>
        <v/>
      </c>
      <c r="CF202" s="108" t="str">
        <f t="shared" si="68"/>
        <v/>
      </c>
      <c r="CG202" s="108" t="str">
        <f t="shared" si="69"/>
        <v/>
      </c>
      <c r="CH202" s="108" t="str">
        <f t="shared" si="70"/>
        <v/>
      </c>
      <c r="CI202" s="108" t="str">
        <f t="shared" si="71"/>
        <v/>
      </c>
    </row>
    <row r="203" spans="1:87">
      <c r="A203" s="4">
        <v>198</v>
      </c>
      <c r="B203" s="30" t="str">
        <f t="shared" si="59"/>
        <v/>
      </c>
      <c r="C203" s="37" t="str">
        <f t="shared" si="60"/>
        <v/>
      </c>
      <c r="D203" s="38" t="str">
        <f t="shared" si="61"/>
        <v/>
      </c>
      <c r="E203" s="39" t="str">
        <f t="shared" si="62"/>
        <v/>
      </c>
      <c r="F203" s="39" t="str">
        <f t="shared" si="63"/>
        <v/>
      </c>
      <c r="G203" s="51" t="str">
        <f t="shared" si="64"/>
        <v/>
      </c>
      <c r="H203" s="40" t="str">
        <f t="shared" si="65"/>
        <v/>
      </c>
      <c r="I203" s="121"/>
      <c r="J203" s="122"/>
      <c r="K203" s="104" t="str">
        <f t="shared" si="72"/>
        <v/>
      </c>
      <c r="L203" s="80"/>
      <c r="M203" s="73"/>
      <c r="N203" s="73"/>
      <c r="O203" s="73"/>
      <c r="P203" s="73"/>
      <c r="Q203" s="73"/>
      <c r="R203" s="73"/>
      <c r="S203" s="73"/>
      <c r="T203" s="81"/>
      <c r="U203" s="88"/>
      <c r="V203" s="74"/>
      <c r="W203" s="74"/>
      <c r="X203" s="74"/>
      <c r="Y203" s="74"/>
      <c r="Z203" s="74"/>
      <c r="AA203" s="74"/>
      <c r="AB203" s="74"/>
      <c r="AC203" s="89"/>
      <c r="AD203" s="80"/>
      <c r="AE203" s="73"/>
      <c r="AF203" s="73"/>
      <c r="AG203" s="73"/>
      <c r="AH203" s="73"/>
      <c r="AI203" s="73"/>
      <c r="AJ203" s="73"/>
      <c r="AK203" s="73"/>
      <c r="AL203" s="81"/>
      <c r="AM203" s="80"/>
      <c r="AN203" s="73"/>
      <c r="AO203" s="73"/>
      <c r="AP203" s="73"/>
      <c r="AQ203" s="73"/>
      <c r="AR203" s="73"/>
      <c r="AS203" s="73"/>
      <c r="AT203" s="73"/>
      <c r="AU203" s="81"/>
      <c r="AV203" s="80"/>
      <c r="AW203" s="73"/>
      <c r="AX203" s="73"/>
      <c r="AY203" s="73"/>
      <c r="AZ203" s="73"/>
      <c r="BA203" s="73"/>
      <c r="BB203" s="73"/>
      <c r="BC203" s="73"/>
      <c r="BD203" s="81"/>
      <c r="BE203" s="80"/>
      <c r="BF203" s="73"/>
      <c r="BG203" s="73"/>
      <c r="BH203" s="73"/>
      <c r="BI203" s="73"/>
      <c r="BJ203" s="73"/>
      <c r="BK203" s="73"/>
      <c r="BL203" s="73"/>
      <c r="BM203" s="81"/>
      <c r="BN203" s="1"/>
      <c r="BO203" s="1"/>
      <c r="BP203" s="1"/>
      <c r="BQ203" s="1"/>
      <c r="BR203" s="1"/>
      <c r="CC203" s="108" t="str">
        <f t="shared" si="73"/>
        <v/>
      </c>
      <c r="CD203" s="110" t="str">
        <f t="shared" si="66"/>
        <v/>
      </c>
      <c r="CE203" s="108" t="str">
        <f t="shared" si="67"/>
        <v/>
      </c>
      <c r="CF203" s="108" t="str">
        <f t="shared" si="68"/>
        <v/>
      </c>
      <c r="CG203" s="108" t="str">
        <f t="shared" si="69"/>
        <v/>
      </c>
      <c r="CH203" s="108" t="str">
        <f t="shared" si="70"/>
        <v/>
      </c>
      <c r="CI203" s="108" t="str">
        <f t="shared" si="71"/>
        <v/>
      </c>
    </row>
    <row r="204" spans="1:87">
      <c r="A204" s="4">
        <v>199</v>
      </c>
      <c r="B204" s="30" t="str">
        <f t="shared" si="59"/>
        <v/>
      </c>
      <c r="C204" s="37" t="str">
        <f t="shared" si="60"/>
        <v/>
      </c>
      <c r="D204" s="38" t="str">
        <f t="shared" si="61"/>
        <v/>
      </c>
      <c r="E204" s="39" t="str">
        <f t="shared" si="62"/>
        <v/>
      </c>
      <c r="F204" s="39" t="str">
        <f t="shared" si="63"/>
        <v/>
      </c>
      <c r="G204" s="51" t="str">
        <f t="shared" si="64"/>
        <v/>
      </c>
      <c r="H204" s="40" t="str">
        <f t="shared" si="65"/>
        <v/>
      </c>
      <c r="I204" s="121"/>
      <c r="J204" s="122"/>
      <c r="K204" s="104" t="str">
        <f t="shared" si="72"/>
        <v/>
      </c>
      <c r="L204" s="80"/>
      <c r="M204" s="73"/>
      <c r="N204" s="73"/>
      <c r="O204" s="73"/>
      <c r="P204" s="73"/>
      <c r="Q204" s="73"/>
      <c r="R204" s="73"/>
      <c r="S204" s="73"/>
      <c r="T204" s="81"/>
      <c r="U204" s="88"/>
      <c r="V204" s="74"/>
      <c r="W204" s="74"/>
      <c r="X204" s="74"/>
      <c r="Y204" s="74"/>
      <c r="Z204" s="74"/>
      <c r="AA204" s="74"/>
      <c r="AB204" s="74"/>
      <c r="AC204" s="89"/>
      <c r="AD204" s="80"/>
      <c r="AE204" s="73"/>
      <c r="AF204" s="73"/>
      <c r="AG204" s="73"/>
      <c r="AH204" s="73"/>
      <c r="AI204" s="73"/>
      <c r="AJ204" s="73"/>
      <c r="AK204" s="73"/>
      <c r="AL204" s="81"/>
      <c r="AM204" s="80"/>
      <c r="AN204" s="73"/>
      <c r="AO204" s="73"/>
      <c r="AP204" s="73"/>
      <c r="AQ204" s="73"/>
      <c r="AR204" s="73"/>
      <c r="AS204" s="73"/>
      <c r="AT204" s="73"/>
      <c r="AU204" s="81"/>
      <c r="AV204" s="80"/>
      <c r="AW204" s="73"/>
      <c r="AX204" s="73"/>
      <c r="AY204" s="73"/>
      <c r="AZ204" s="73"/>
      <c r="BA204" s="73"/>
      <c r="BB204" s="73"/>
      <c r="BC204" s="73"/>
      <c r="BD204" s="81"/>
      <c r="BE204" s="80"/>
      <c r="BF204" s="73"/>
      <c r="BG204" s="73"/>
      <c r="BH204" s="73"/>
      <c r="BI204" s="73"/>
      <c r="BJ204" s="73"/>
      <c r="BK204" s="73"/>
      <c r="BL204" s="73"/>
      <c r="BM204" s="81"/>
      <c r="BN204" s="1"/>
      <c r="BO204" s="1"/>
      <c r="BP204" s="1"/>
      <c r="BQ204" s="1"/>
      <c r="BR204" s="1"/>
      <c r="CC204" s="108" t="str">
        <f t="shared" si="73"/>
        <v/>
      </c>
      <c r="CD204" s="110" t="str">
        <f t="shared" si="66"/>
        <v/>
      </c>
      <c r="CE204" s="108" t="str">
        <f t="shared" si="67"/>
        <v/>
      </c>
      <c r="CF204" s="108" t="str">
        <f t="shared" si="68"/>
        <v/>
      </c>
      <c r="CG204" s="108" t="str">
        <f t="shared" si="69"/>
        <v/>
      </c>
      <c r="CH204" s="108" t="str">
        <f t="shared" si="70"/>
        <v/>
      </c>
      <c r="CI204" s="108" t="str">
        <f t="shared" si="71"/>
        <v/>
      </c>
    </row>
    <row r="205" spans="1:87">
      <c r="A205" s="4">
        <v>200</v>
      </c>
      <c r="B205" s="30" t="str">
        <f t="shared" si="59"/>
        <v/>
      </c>
      <c r="C205" s="37" t="str">
        <f t="shared" si="60"/>
        <v/>
      </c>
      <c r="D205" s="38" t="str">
        <f t="shared" si="61"/>
        <v/>
      </c>
      <c r="E205" s="39" t="str">
        <f t="shared" si="62"/>
        <v/>
      </c>
      <c r="F205" s="39" t="str">
        <f t="shared" si="63"/>
        <v/>
      </c>
      <c r="G205" s="51" t="str">
        <f t="shared" si="64"/>
        <v/>
      </c>
      <c r="H205" s="40" t="str">
        <f t="shared" si="65"/>
        <v/>
      </c>
      <c r="I205" s="121"/>
      <c r="J205" s="122"/>
      <c r="K205" s="104" t="str">
        <f t="shared" si="72"/>
        <v/>
      </c>
      <c r="L205" s="80"/>
      <c r="M205" s="73"/>
      <c r="N205" s="73"/>
      <c r="O205" s="73"/>
      <c r="P205" s="73"/>
      <c r="Q205" s="73"/>
      <c r="R205" s="73"/>
      <c r="S205" s="73"/>
      <c r="T205" s="81"/>
      <c r="U205" s="88"/>
      <c r="V205" s="74"/>
      <c r="W205" s="74"/>
      <c r="X205" s="74"/>
      <c r="Y205" s="74"/>
      <c r="Z205" s="74"/>
      <c r="AA205" s="74"/>
      <c r="AB205" s="74"/>
      <c r="AC205" s="89"/>
      <c r="AD205" s="80"/>
      <c r="AE205" s="73"/>
      <c r="AF205" s="73"/>
      <c r="AG205" s="73"/>
      <c r="AH205" s="73"/>
      <c r="AI205" s="73"/>
      <c r="AJ205" s="73"/>
      <c r="AK205" s="73"/>
      <c r="AL205" s="81"/>
      <c r="AM205" s="80"/>
      <c r="AN205" s="73"/>
      <c r="AO205" s="73"/>
      <c r="AP205" s="73"/>
      <c r="AQ205" s="73"/>
      <c r="AR205" s="73"/>
      <c r="AS205" s="73"/>
      <c r="AT205" s="73"/>
      <c r="AU205" s="81"/>
      <c r="AV205" s="80"/>
      <c r="AW205" s="73"/>
      <c r="AX205" s="73"/>
      <c r="AY205" s="73"/>
      <c r="AZ205" s="73"/>
      <c r="BA205" s="73"/>
      <c r="BB205" s="73"/>
      <c r="BC205" s="73"/>
      <c r="BD205" s="81"/>
      <c r="BE205" s="80"/>
      <c r="BF205" s="73"/>
      <c r="BG205" s="73"/>
      <c r="BH205" s="73"/>
      <c r="BI205" s="73"/>
      <c r="BJ205" s="73"/>
      <c r="BK205" s="73"/>
      <c r="BL205" s="73"/>
      <c r="BM205" s="81"/>
      <c r="BN205" s="1"/>
      <c r="BO205" s="1"/>
      <c r="BP205" s="1"/>
      <c r="BQ205" s="1"/>
      <c r="BR205" s="1"/>
      <c r="CC205" s="108" t="str">
        <f t="shared" si="73"/>
        <v/>
      </c>
      <c r="CD205" s="110" t="str">
        <f t="shared" si="66"/>
        <v/>
      </c>
      <c r="CE205" s="108" t="str">
        <f t="shared" si="67"/>
        <v/>
      </c>
      <c r="CF205" s="108" t="str">
        <f t="shared" si="68"/>
        <v/>
      </c>
      <c r="CG205" s="108" t="str">
        <f t="shared" si="69"/>
        <v/>
      </c>
      <c r="CH205" s="108" t="str">
        <f t="shared" si="70"/>
        <v/>
      </c>
      <c r="CI205" s="108" t="str">
        <f t="shared" si="71"/>
        <v/>
      </c>
    </row>
    <row r="206" spans="1:87">
      <c r="A206" s="4">
        <v>201</v>
      </c>
      <c r="B206" s="30" t="str">
        <f t="shared" si="59"/>
        <v/>
      </c>
      <c r="C206" s="37" t="str">
        <f t="shared" si="60"/>
        <v/>
      </c>
      <c r="D206" s="38" t="str">
        <f t="shared" si="61"/>
        <v/>
      </c>
      <c r="E206" s="39" t="str">
        <f t="shared" si="62"/>
        <v/>
      </c>
      <c r="F206" s="39" t="str">
        <f t="shared" si="63"/>
        <v/>
      </c>
      <c r="G206" s="51" t="str">
        <f t="shared" si="64"/>
        <v/>
      </c>
      <c r="H206" s="40" t="str">
        <f t="shared" si="65"/>
        <v/>
      </c>
      <c r="I206" s="121"/>
      <c r="J206" s="122"/>
      <c r="K206" s="104" t="str">
        <f t="shared" si="72"/>
        <v/>
      </c>
      <c r="L206" s="80"/>
      <c r="M206" s="73"/>
      <c r="N206" s="73"/>
      <c r="O206" s="73"/>
      <c r="P206" s="73"/>
      <c r="Q206" s="73"/>
      <c r="R206" s="73"/>
      <c r="S206" s="73"/>
      <c r="T206" s="81"/>
      <c r="U206" s="88"/>
      <c r="V206" s="74"/>
      <c r="W206" s="74"/>
      <c r="X206" s="74"/>
      <c r="Y206" s="74"/>
      <c r="Z206" s="74"/>
      <c r="AA206" s="74"/>
      <c r="AB206" s="74"/>
      <c r="AC206" s="89"/>
      <c r="AD206" s="80"/>
      <c r="AE206" s="73"/>
      <c r="AF206" s="73"/>
      <c r="AG206" s="73"/>
      <c r="AH206" s="73"/>
      <c r="AI206" s="73"/>
      <c r="AJ206" s="73"/>
      <c r="AK206" s="73"/>
      <c r="AL206" s="81"/>
      <c r="AM206" s="80"/>
      <c r="AN206" s="73"/>
      <c r="AO206" s="73"/>
      <c r="AP206" s="73"/>
      <c r="AQ206" s="73"/>
      <c r="AR206" s="73"/>
      <c r="AS206" s="73"/>
      <c r="AT206" s="73"/>
      <c r="AU206" s="81"/>
      <c r="AV206" s="80"/>
      <c r="AW206" s="73"/>
      <c r="AX206" s="73"/>
      <c r="AY206" s="73"/>
      <c r="AZ206" s="73"/>
      <c r="BA206" s="73"/>
      <c r="BB206" s="73"/>
      <c r="BC206" s="73"/>
      <c r="BD206" s="81"/>
      <c r="BE206" s="80"/>
      <c r="BF206" s="73"/>
      <c r="BG206" s="73"/>
      <c r="BH206" s="73"/>
      <c r="BI206" s="73"/>
      <c r="BJ206" s="73"/>
      <c r="BK206" s="73"/>
      <c r="BL206" s="73"/>
      <c r="BM206" s="81"/>
      <c r="BN206" s="1"/>
      <c r="BO206" s="1"/>
      <c r="BP206" s="1"/>
      <c r="BQ206" s="1"/>
      <c r="BR206" s="1"/>
      <c r="CC206" s="108" t="str">
        <f t="shared" si="73"/>
        <v/>
      </c>
      <c r="CD206" s="110" t="str">
        <f t="shared" si="66"/>
        <v/>
      </c>
      <c r="CE206" s="108" t="str">
        <f t="shared" si="67"/>
        <v/>
      </c>
      <c r="CF206" s="108" t="str">
        <f t="shared" si="68"/>
        <v/>
      </c>
      <c r="CG206" s="108" t="str">
        <f t="shared" si="69"/>
        <v/>
      </c>
      <c r="CH206" s="108" t="str">
        <f t="shared" si="70"/>
        <v/>
      </c>
      <c r="CI206" s="108" t="str">
        <f t="shared" si="71"/>
        <v/>
      </c>
    </row>
    <row r="207" spans="1:87">
      <c r="A207" s="4">
        <v>202</v>
      </c>
      <c r="B207" s="30" t="str">
        <f t="shared" ref="B207:B270" si="74">IFERROR(VLOOKUP(A207,Name1,3,0),"")</f>
        <v/>
      </c>
      <c r="C207" s="37" t="str">
        <f t="shared" ref="C207:C270" si="75">IFERROR(VLOOKUP(A207,Name1,4,0),"")</f>
        <v/>
      </c>
      <c r="D207" s="38" t="str">
        <f t="shared" ref="D207:D270" si="76">IFERROR(VLOOKUP(A207,Name1,11,0),"")</f>
        <v/>
      </c>
      <c r="E207" s="39" t="str">
        <f t="shared" ref="E207:E270" si="77">IFERROR(VLOOKUP(A207,Name1,6,0),"")</f>
        <v/>
      </c>
      <c r="F207" s="39" t="str">
        <f t="shared" ref="F207:F270" si="78">IFERROR(VLOOKUP(A207,Name1,8,0),"")</f>
        <v/>
      </c>
      <c r="G207" s="51" t="str">
        <f t="shared" ref="G207:G270" si="79">IFERROR(VLOOKUP(A207,Name1,12,0),"")</f>
        <v/>
      </c>
      <c r="H207" s="40" t="str">
        <f t="shared" ref="H207:H270" si="80">IFERROR(VLOOKUP(A207,Name1,13,0),"")</f>
        <v/>
      </c>
      <c r="I207" s="121"/>
      <c r="J207" s="122"/>
      <c r="K207" s="104" t="str">
        <f t="shared" si="72"/>
        <v/>
      </c>
      <c r="L207" s="80"/>
      <c r="M207" s="73"/>
      <c r="N207" s="73"/>
      <c r="O207" s="73"/>
      <c r="P207" s="73"/>
      <c r="Q207" s="73"/>
      <c r="R207" s="73"/>
      <c r="S207" s="73"/>
      <c r="T207" s="81"/>
      <c r="U207" s="88"/>
      <c r="V207" s="74"/>
      <c r="W207" s="74"/>
      <c r="X207" s="74"/>
      <c r="Y207" s="74"/>
      <c r="Z207" s="74"/>
      <c r="AA207" s="74"/>
      <c r="AB207" s="74"/>
      <c r="AC207" s="89"/>
      <c r="AD207" s="80"/>
      <c r="AE207" s="73"/>
      <c r="AF207" s="73"/>
      <c r="AG207" s="73"/>
      <c r="AH207" s="73"/>
      <c r="AI207" s="73"/>
      <c r="AJ207" s="73"/>
      <c r="AK207" s="73"/>
      <c r="AL207" s="81"/>
      <c r="AM207" s="80"/>
      <c r="AN207" s="73"/>
      <c r="AO207" s="73"/>
      <c r="AP207" s="73"/>
      <c r="AQ207" s="73"/>
      <c r="AR207" s="73"/>
      <c r="AS207" s="73"/>
      <c r="AT207" s="73"/>
      <c r="AU207" s="81"/>
      <c r="AV207" s="80"/>
      <c r="AW207" s="73"/>
      <c r="AX207" s="73"/>
      <c r="AY207" s="73"/>
      <c r="AZ207" s="73"/>
      <c r="BA207" s="73"/>
      <c r="BB207" s="73"/>
      <c r="BC207" s="73"/>
      <c r="BD207" s="81"/>
      <c r="BE207" s="80"/>
      <c r="BF207" s="73"/>
      <c r="BG207" s="73"/>
      <c r="BH207" s="73"/>
      <c r="BI207" s="73"/>
      <c r="BJ207" s="73"/>
      <c r="BK207" s="73"/>
      <c r="BL207" s="73"/>
      <c r="BM207" s="81"/>
      <c r="BN207" s="1"/>
      <c r="BO207" s="1"/>
      <c r="BP207" s="1"/>
      <c r="BQ207" s="1"/>
      <c r="BR207" s="1"/>
      <c r="CC207" s="108" t="str">
        <f t="shared" si="73"/>
        <v/>
      </c>
      <c r="CD207" s="110" t="str">
        <f t="shared" si="66"/>
        <v/>
      </c>
      <c r="CE207" s="108" t="str">
        <f t="shared" si="67"/>
        <v/>
      </c>
      <c r="CF207" s="108" t="str">
        <f t="shared" si="68"/>
        <v/>
      </c>
      <c r="CG207" s="108" t="str">
        <f t="shared" si="69"/>
        <v/>
      </c>
      <c r="CH207" s="108" t="str">
        <f t="shared" si="70"/>
        <v/>
      </c>
      <c r="CI207" s="108" t="str">
        <f t="shared" si="71"/>
        <v/>
      </c>
    </row>
    <row r="208" spans="1:87">
      <c r="A208" s="4">
        <v>203</v>
      </c>
      <c r="B208" s="30" t="str">
        <f t="shared" si="74"/>
        <v/>
      </c>
      <c r="C208" s="37" t="str">
        <f t="shared" si="75"/>
        <v/>
      </c>
      <c r="D208" s="38" t="str">
        <f t="shared" si="76"/>
        <v/>
      </c>
      <c r="E208" s="39" t="str">
        <f t="shared" si="77"/>
        <v/>
      </c>
      <c r="F208" s="39" t="str">
        <f t="shared" si="78"/>
        <v/>
      </c>
      <c r="G208" s="51" t="str">
        <f t="shared" si="79"/>
        <v/>
      </c>
      <c r="H208" s="40" t="str">
        <f t="shared" si="80"/>
        <v/>
      </c>
      <c r="I208" s="121"/>
      <c r="J208" s="122"/>
      <c r="K208" s="104" t="str">
        <f t="shared" si="72"/>
        <v/>
      </c>
      <c r="L208" s="80"/>
      <c r="M208" s="73"/>
      <c r="N208" s="73"/>
      <c r="O208" s="73"/>
      <c r="P208" s="73"/>
      <c r="Q208" s="73"/>
      <c r="R208" s="73"/>
      <c r="S208" s="73"/>
      <c r="T208" s="81"/>
      <c r="U208" s="88"/>
      <c r="V208" s="74"/>
      <c r="W208" s="74"/>
      <c r="X208" s="74"/>
      <c r="Y208" s="74"/>
      <c r="Z208" s="74"/>
      <c r="AA208" s="74"/>
      <c r="AB208" s="74"/>
      <c r="AC208" s="89"/>
      <c r="AD208" s="80"/>
      <c r="AE208" s="73"/>
      <c r="AF208" s="73"/>
      <c r="AG208" s="73"/>
      <c r="AH208" s="73"/>
      <c r="AI208" s="73"/>
      <c r="AJ208" s="73"/>
      <c r="AK208" s="73"/>
      <c r="AL208" s="81"/>
      <c r="AM208" s="80"/>
      <c r="AN208" s="73"/>
      <c r="AO208" s="73"/>
      <c r="AP208" s="73"/>
      <c r="AQ208" s="73"/>
      <c r="AR208" s="73"/>
      <c r="AS208" s="73"/>
      <c r="AT208" s="73"/>
      <c r="AU208" s="81"/>
      <c r="AV208" s="80"/>
      <c r="AW208" s="73"/>
      <c r="AX208" s="73"/>
      <c r="AY208" s="73"/>
      <c r="AZ208" s="73"/>
      <c r="BA208" s="73"/>
      <c r="BB208" s="73"/>
      <c r="BC208" s="73"/>
      <c r="BD208" s="81"/>
      <c r="BE208" s="80"/>
      <c r="BF208" s="73"/>
      <c r="BG208" s="73"/>
      <c r="BH208" s="73"/>
      <c r="BI208" s="73"/>
      <c r="BJ208" s="73"/>
      <c r="BK208" s="73"/>
      <c r="BL208" s="73"/>
      <c r="BM208" s="81"/>
      <c r="BN208" s="1"/>
      <c r="BO208" s="1"/>
      <c r="BP208" s="1"/>
      <c r="BQ208" s="1"/>
      <c r="BR208" s="1"/>
      <c r="CC208" s="108" t="str">
        <f t="shared" si="73"/>
        <v/>
      </c>
      <c r="CD208" s="110" t="str">
        <f t="shared" si="66"/>
        <v/>
      </c>
      <c r="CE208" s="108" t="str">
        <f t="shared" si="67"/>
        <v/>
      </c>
      <c r="CF208" s="108" t="str">
        <f t="shared" si="68"/>
        <v/>
      </c>
      <c r="CG208" s="108" t="str">
        <f t="shared" si="69"/>
        <v/>
      </c>
      <c r="CH208" s="108" t="str">
        <f t="shared" si="70"/>
        <v/>
      </c>
      <c r="CI208" s="108" t="str">
        <f t="shared" si="71"/>
        <v/>
      </c>
    </row>
    <row r="209" spans="1:87">
      <c r="A209" s="4">
        <v>204</v>
      </c>
      <c r="B209" s="30" t="str">
        <f t="shared" si="74"/>
        <v/>
      </c>
      <c r="C209" s="37" t="str">
        <f t="shared" si="75"/>
        <v/>
      </c>
      <c r="D209" s="38" t="str">
        <f t="shared" si="76"/>
        <v/>
      </c>
      <c r="E209" s="39" t="str">
        <f t="shared" si="77"/>
        <v/>
      </c>
      <c r="F209" s="39" t="str">
        <f t="shared" si="78"/>
        <v/>
      </c>
      <c r="G209" s="51" t="str">
        <f t="shared" si="79"/>
        <v/>
      </c>
      <c r="H209" s="40" t="str">
        <f t="shared" si="80"/>
        <v/>
      </c>
      <c r="I209" s="121"/>
      <c r="J209" s="122"/>
      <c r="K209" s="104" t="str">
        <f t="shared" si="72"/>
        <v/>
      </c>
      <c r="L209" s="80"/>
      <c r="M209" s="73"/>
      <c r="N209" s="73"/>
      <c r="O209" s="73"/>
      <c r="P209" s="73"/>
      <c r="Q209" s="73"/>
      <c r="R209" s="73"/>
      <c r="S209" s="73"/>
      <c r="T209" s="81"/>
      <c r="U209" s="88"/>
      <c r="V209" s="74"/>
      <c r="W209" s="74"/>
      <c r="X209" s="74"/>
      <c r="Y209" s="74"/>
      <c r="Z209" s="74"/>
      <c r="AA209" s="74"/>
      <c r="AB209" s="74"/>
      <c r="AC209" s="89"/>
      <c r="AD209" s="80"/>
      <c r="AE209" s="73"/>
      <c r="AF209" s="73"/>
      <c r="AG209" s="73"/>
      <c r="AH209" s="73"/>
      <c r="AI209" s="73"/>
      <c r="AJ209" s="73"/>
      <c r="AK209" s="73"/>
      <c r="AL209" s="81"/>
      <c r="AM209" s="80"/>
      <c r="AN209" s="73"/>
      <c r="AO209" s="73"/>
      <c r="AP209" s="73"/>
      <c r="AQ209" s="73"/>
      <c r="AR209" s="73"/>
      <c r="AS209" s="73"/>
      <c r="AT209" s="73"/>
      <c r="AU209" s="81"/>
      <c r="AV209" s="80"/>
      <c r="AW209" s="73"/>
      <c r="AX209" s="73"/>
      <c r="AY209" s="73"/>
      <c r="AZ209" s="73"/>
      <c r="BA209" s="73"/>
      <c r="BB209" s="73"/>
      <c r="BC209" s="73"/>
      <c r="BD209" s="81"/>
      <c r="BE209" s="80"/>
      <c r="BF209" s="73"/>
      <c r="BG209" s="73"/>
      <c r="BH209" s="73"/>
      <c r="BI209" s="73"/>
      <c r="BJ209" s="73"/>
      <c r="BK209" s="73"/>
      <c r="BL209" s="73"/>
      <c r="BM209" s="81"/>
      <c r="BN209" s="1"/>
      <c r="BO209" s="1"/>
      <c r="BP209" s="1"/>
      <c r="BQ209" s="1"/>
      <c r="BR209" s="1"/>
      <c r="CC209" s="108" t="str">
        <f t="shared" si="73"/>
        <v/>
      </c>
      <c r="CD209" s="110" t="str">
        <f t="shared" si="66"/>
        <v/>
      </c>
      <c r="CE209" s="108" t="str">
        <f t="shared" si="67"/>
        <v/>
      </c>
      <c r="CF209" s="108" t="str">
        <f t="shared" si="68"/>
        <v/>
      </c>
      <c r="CG209" s="108" t="str">
        <f t="shared" si="69"/>
        <v/>
      </c>
      <c r="CH209" s="108" t="str">
        <f t="shared" si="70"/>
        <v/>
      </c>
      <c r="CI209" s="108" t="str">
        <f t="shared" si="71"/>
        <v/>
      </c>
    </row>
    <row r="210" spans="1:87">
      <c r="A210" s="4">
        <v>205</v>
      </c>
      <c r="B210" s="30" t="str">
        <f t="shared" si="74"/>
        <v/>
      </c>
      <c r="C210" s="37" t="str">
        <f t="shared" si="75"/>
        <v/>
      </c>
      <c r="D210" s="38" t="str">
        <f t="shared" si="76"/>
        <v/>
      </c>
      <c r="E210" s="39" t="str">
        <f t="shared" si="77"/>
        <v/>
      </c>
      <c r="F210" s="39" t="str">
        <f t="shared" si="78"/>
        <v/>
      </c>
      <c r="G210" s="51" t="str">
        <f t="shared" si="79"/>
        <v/>
      </c>
      <c r="H210" s="40" t="str">
        <f t="shared" si="80"/>
        <v/>
      </c>
      <c r="I210" s="121"/>
      <c r="J210" s="122"/>
      <c r="K210" s="104" t="str">
        <f t="shared" si="72"/>
        <v/>
      </c>
      <c r="L210" s="80"/>
      <c r="M210" s="73"/>
      <c r="N210" s="73"/>
      <c r="O210" s="73"/>
      <c r="P210" s="73"/>
      <c r="Q210" s="73"/>
      <c r="R210" s="73"/>
      <c r="S210" s="73"/>
      <c r="T210" s="81"/>
      <c r="U210" s="88"/>
      <c r="V210" s="74"/>
      <c r="W210" s="74"/>
      <c r="X210" s="74"/>
      <c r="Y210" s="74"/>
      <c r="Z210" s="74"/>
      <c r="AA210" s="74"/>
      <c r="AB210" s="74"/>
      <c r="AC210" s="89"/>
      <c r="AD210" s="80"/>
      <c r="AE210" s="73"/>
      <c r="AF210" s="73"/>
      <c r="AG210" s="73"/>
      <c r="AH210" s="73"/>
      <c r="AI210" s="73"/>
      <c r="AJ210" s="73"/>
      <c r="AK210" s="73"/>
      <c r="AL210" s="81"/>
      <c r="AM210" s="80"/>
      <c r="AN210" s="73"/>
      <c r="AO210" s="73"/>
      <c r="AP210" s="73"/>
      <c r="AQ210" s="73"/>
      <c r="AR210" s="73"/>
      <c r="AS210" s="73"/>
      <c r="AT210" s="73"/>
      <c r="AU210" s="81"/>
      <c r="AV210" s="80"/>
      <c r="AW210" s="73"/>
      <c r="AX210" s="73"/>
      <c r="AY210" s="73"/>
      <c r="AZ210" s="73"/>
      <c r="BA210" s="73"/>
      <c r="BB210" s="73"/>
      <c r="BC210" s="73"/>
      <c r="BD210" s="81"/>
      <c r="BE210" s="80"/>
      <c r="BF210" s="73"/>
      <c r="BG210" s="73"/>
      <c r="BH210" s="73"/>
      <c r="BI210" s="73"/>
      <c r="BJ210" s="73"/>
      <c r="BK210" s="73"/>
      <c r="BL210" s="73"/>
      <c r="BM210" s="81"/>
      <c r="BN210" s="1"/>
      <c r="BO210" s="1"/>
      <c r="BP210" s="1"/>
      <c r="BQ210" s="1"/>
      <c r="BR210" s="1"/>
      <c r="CC210" s="108" t="str">
        <f t="shared" si="73"/>
        <v/>
      </c>
      <c r="CD210" s="110" t="str">
        <f t="shared" si="66"/>
        <v/>
      </c>
      <c r="CE210" s="108" t="str">
        <f t="shared" si="67"/>
        <v/>
      </c>
      <c r="CF210" s="108" t="str">
        <f t="shared" si="68"/>
        <v/>
      </c>
      <c r="CG210" s="108" t="str">
        <f t="shared" si="69"/>
        <v/>
      </c>
      <c r="CH210" s="108" t="str">
        <f t="shared" si="70"/>
        <v/>
      </c>
      <c r="CI210" s="108" t="str">
        <f t="shared" si="71"/>
        <v/>
      </c>
    </row>
    <row r="211" spans="1:87">
      <c r="A211" s="4">
        <v>206</v>
      </c>
      <c r="B211" s="30" t="str">
        <f t="shared" si="74"/>
        <v/>
      </c>
      <c r="C211" s="37" t="str">
        <f t="shared" si="75"/>
        <v/>
      </c>
      <c r="D211" s="38" t="str">
        <f t="shared" si="76"/>
        <v/>
      </c>
      <c r="E211" s="39" t="str">
        <f t="shared" si="77"/>
        <v/>
      </c>
      <c r="F211" s="39" t="str">
        <f t="shared" si="78"/>
        <v/>
      </c>
      <c r="G211" s="51" t="str">
        <f t="shared" si="79"/>
        <v/>
      </c>
      <c r="H211" s="40" t="str">
        <f t="shared" si="80"/>
        <v/>
      </c>
      <c r="I211" s="121"/>
      <c r="J211" s="122"/>
      <c r="K211" s="104" t="str">
        <f t="shared" si="72"/>
        <v/>
      </c>
      <c r="L211" s="80"/>
      <c r="M211" s="73"/>
      <c r="N211" s="73"/>
      <c r="O211" s="73"/>
      <c r="P211" s="73"/>
      <c r="Q211" s="73"/>
      <c r="R211" s="73"/>
      <c r="S211" s="73"/>
      <c r="T211" s="81"/>
      <c r="U211" s="88"/>
      <c r="V211" s="74"/>
      <c r="W211" s="74"/>
      <c r="X211" s="74"/>
      <c r="Y211" s="74"/>
      <c r="Z211" s="74"/>
      <c r="AA211" s="74"/>
      <c r="AB211" s="74"/>
      <c r="AC211" s="89"/>
      <c r="AD211" s="80"/>
      <c r="AE211" s="73"/>
      <c r="AF211" s="73"/>
      <c r="AG211" s="73"/>
      <c r="AH211" s="73"/>
      <c r="AI211" s="73"/>
      <c r="AJ211" s="73"/>
      <c r="AK211" s="73"/>
      <c r="AL211" s="81"/>
      <c r="AM211" s="80"/>
      <c r="AN211" s="73"/>
      <c r="AO211" s="73"/>
      <c r="AP211" s="73"/>
      <c r="AQ211" s="73"/>
      <c r="AR211" s="73"/>
      <c r="AS211" s="73"/>
      <c r="AT211" s="73"/>
      <c r="AU211" s="81"/>
      <c r="AV211" s="80"/>
      <c r="AW211" s="73"/>
      <c r="AX211" s="73"/>
      <c r="AY211" s="73"/>
      <c r="AZ211" s="73"/>
      <c r="BA211" s="73"/>
      <c r="BB211" s="73"/>
      <c r="BC211" s="73"/>
      <c r="BD211" s="81"/>
      <c r="BE211" s="80"/>
      <c r="BF211" s="73"/>
      <c r="BG211" s="73"/>
      <c r="BH211" s="73"/>
      <c r="BI211" s="73"/>
      <c r="BJ211" s="73"/>
      <c r="BK211" s="73"/>
      <c r="BL211" s="73"/>
      <c r="BM211" s="81"/>
      <c r="BN211" s="1"/>
      <c r="BO211" s="1"/>
      <c r="BP211" s="1"/>
      <c r="BQ211" s="1"/>
      <c r="BR211" s="1"/>
      <c r="CC211" s="108" t="str">
        <f t="shared" si="73"/>
        <v/>
      </c>
      <c r="CD211" s="110" t="str">
        <f t="shared" si="66"/>
        <v/>
      </c>
      <c r="CE211" s="108" t="str">
        <f t="shared" si="67"/>
        <v/>
      </c>
      <c r="CF211" s="108" t="str">
        <f t="shared" si="68"/>
        <v/>
      </c>
      <c r="CG211" s="108" t="str">
        <f t="shared" si="69"/>
        <v/>
      </c>
      <c r="CH211" s="108" t="str">
        <f t="shared" si="70"/>
        <v/>
      </c>
      <c r="CI211" s="108" t="str">
        <f t="shared" si="71"/>
        <v/>
      </c>
    </row>
    <row r="212" spans="1:87">
      <c r="A212" s="4">
        <v>207</v>
      </c>
      <c r="B212" s="30" t="str">
        <f t="shared" si="74"/>
        <v/>
      </c>
      <c r="C212" s="37" t="str">
        <f t="shared" si="75"/>
        <v/>
      </c>
      <c r="D212" s="38" t="str">
        <f t="shared" si="76"/>
        <v/>
      </c>
      <c r="E212" s="39" t="str">
        <f t="shared" si="77"/>
        <v/>
      </c>
      <c r="F212" s="39" t="str">
        <f t="shared" si="78"/>
        <v/>
      </c>
      <c r="G212" s="51" t="str">
        <f t="shared" si="79"/>
        <v/>
      </c>
      <c r="H212" s="40" t="str">
        <f t="shared" si="80"/>
        <v/>
      </c>
      <c r="I212" s="121"/>
      <c r="J212" s="122"/>
      <c r="K212" s="104" t="str">
        <f t="shared" si="72"/>
        <v/>
      </c>
      <c r="L212" s="80"/>
      <c r="M212" s="73"/>
      <c r="N212" s="73"/>
      <c r="O212" s="73"/>
      <c r="P212" s="73"/>
      <c r="Q212" s="73"/>
      <c r="R212" s="73"/>
      <c r="S212" s="73"/>
      <c r="T212" s="81"/>
      <c r="U212" s="88"/>
      <c r="V212" s="74"/>
      <c r="W212" s="74"/>
      <c r="X212" s="74"/>
      <c r="Y212" s="74"/>
      <c r="Z212" s="74"/>
      <c r="AA212" s="74"/>
      <c r="AB212" s="74"/>
      <c r="AC212" s="89"/>
      <c r="AD212" s="80"/>
      <c r="AE212" s="73"/>
      <c r="AF212" s="73"/>
      <c r="AG212" s="73"/>
      <c r="AH212" s="73"/>
      <c r="AI212" s="73"/>
      <c r="AJ212" s="73"/>
      <c r="AK212" s="73"/>
      <c r="AL212" s="81"/>
      <c r="AM212" s="80"/>
      <c r="AN212" s="73"/>
      <c r="AO212" s="73"/>
      <c r="AP212" s="73"/>
      <c r="AQ212" s="73"/>
      <c r="AR212" s="73"/>
      <c r="AS212" s="73"/>
      <c r="AT212" s="73"/>
      <c r="AU212" s="81"/>
      <c r="AV212" s="80"/>
      <c r="AW212" s="73"/>
      <c r="AX212" s="73"/>
      <c r="AY212" s="73"/>
      <c r="AZ212" s="73"/>
      <c r="BA212" s="73"/>
      <c r="BB212" s="73"/>
      <c r="BC212" s="73"/>
      <c r="BD212" s="81"/>
      <c r="BE212" s="80"/>
      <c r="BF212" s="73"/>
      <c r="BG212" s="73"/>
      <c r="BH212" s="73"/>
      <c r="BI212" s="73"/>
      <c r="BJ212" s="73"/>
      <c r="BK212" s="73"/>
      <c r="BL212" s="73"/>
      <c r="BM212" s="81"/>
      <c r="BN212" s="1"/>
      <c r="BO212" s="1"/>
      <c r="BP212" s="1"/>
      <c r="BQ212" s="1"/>
      <c r="BR212" s="1"/>
      <c r="CC212" s="108" t="str">
        <f t="shared" si="73"/>
        <v/>
      </c>
      <c r="CD212" s="110" t="str">
        <f t="shared" si="66"/>
        <v/>
      </c>
      <c r="CE212" s="108" t="str">
        <f t="shared" si="67"/>
        <v/>
      </c>
      <c r="CF212" s="108" t="str">
        <f t="shared" si="68"/>
        <v/>
      </c>
      <c r="CG212" s="108" t="str">
        <f t="shared" si="69"/>
        <v/>
      </c>
      <c r="CH212" s="108" t="str">
        <f t="shared" si="70"/>
        <v/>
      </c>
      <c r="CI212" s="108" t="str">
        <f t="shared" si="71"/>
        <v/>
      </c>
    </row>
    <row r="213" spans="1:87">
      <c r="A213" s="4">
        <v>208</v>
      </c>
      <c r="B213" s="30" t="str">
        <f t="shared" si="74"/>
        <v/>
      </c>
      <c r="C213" s="37" t="str">
        <f t="shared" si="75"/>
        <v/>
      </c>
      <c r="D213" s="38" t="str">
        <f t="shared" si="76"/>
        <v/>
      </c>
      <c r="E213" s="39" t="str">
        <f t="shared" si="77"/>
        <v/>
      </c>
      <c r="F213" s="39" t="str">
        <f t="shared" si="78"/>
        <v/>
      </c>
      <c r="G213" s="51" t="str">
        <f t="shared" si="79"/>
        <v/>
      </c>
      <c r="H213" s="40" t="str">
        <f t="shared" si="80"/>
        <v/>
      </c>
      <c r="I213" s="121"/>
      <c r="J213" s="122"/>
      <c r="K213" s="104" t="str">
        <f t="shared" si="72"/>
        <v/>
      </c>
      <c r="L213" s="80"/>
      <c r="M213" s="73"/>
      <c r="N213" s="73"/>
      <c r="O213" s="73"/>
      <c r="P213" s="73"/>
      <c r="Q213" s="73"/>
      <c r="R213" s="73"/>
      <c r="S213" s="73"/>
      <c r="T213" s="81"/>
      <c r="U213" s="88"/>
      <c r="V213" s="74"/>
      <c r="W213" s="74"/>
      <c r="X213" s="74"/>
      <c r="Y213" s="74"/>
      <c r="Z213" s="74"/>
      <c r="AA213" s="74"/>
      <c r="AB213" s="74"/>
      <c r="AC213" s="89"/>
      <c r="AD213" s="80"/>
      <c r="AE213" s="73"/>
      <c r="AF213" s="73"/>
      <c r="AG213" s="73"/>
      <c r="AH213" s="73"/>
      <c r="AI213" s="73"/>
      <c r="AJ213" s="73"/>
      <c r="AK213" s="73"/>
      <c r="AL213" s="81"/>
      <c r="AM213" s="80"/>
      <c r="AN213" s="73"/>
      <c r="AO213" s="73"/>
      <c r="AP213" s="73"/>
      <c r="AQ213" s="73"/>
      <c r="AR213" s="73"/>
      <c r="AS213" s="73"/>
      <c r="AT213" s="73"/>
      <c r="AU213" s="81"/>
      <c r="AV213" s="80"/>
      <c r="AW213" s="73"/>
      <c r="AX213" s="73"/>
      <c r="AY213" s="73"/>
      <c r="AZ213" s="73"/>
      <c r="BA213" s="73"/>
      <c r="BB213" s="73"/>
      <c r="BC213" s="73"/>
      <c r="BD213" s="81"/>
      <c r="BE213" s="80"/>
      <c r="BF213" s="73"/>
      <c r="BG213" s="73"/>
      <c r="BH213" s="73"/>
      <c r="BI213" s="73"/>
      <c r="BJ213" s="73"/>
      <c r="BK213" s="73"/>
      <c r="BL213" s="73"/>
      <c r="BM213" s="81"/>
      <c r="BN213" s="1"/>
      <c r="BO213" s="1"/>
      <c r="BP213" s="1"/>
      <c r="BQ213" s="1"/>
      <c r="BR213" s="1"/>
      <c r="CC213" s="108" t="str">
        <f t="shared" si="73"/>
        <v/>
      </c>
      <c r="CD213" s="110" t="str">
        <f t="shared" si="66"/>
        <v/>
      </c>
      <c r="CE213" s="108" t="str">
        <f t="shared" si="67"/>
        <v/>
      </c>
      <c r="CF213" s="108" t="str">
        <f t="shared" si="68"/>
        <v/>
      </c>
      <c r="CG213" s="108" t="str">
        <f t="shared" si="69"/>
        <v/>
      </c>
      <c r="CH213" s="108" t="str">
        <f t="shared" si="70"/>
        <v/>
      </c>
      <c r="CI213" s="108" t="str">
        <f t="shared" si="71"/>
        <v/>
      </c>
    </row>
    <row r="214" spans="1:87">
      <c r="A214" s="4">
        <v>209</v>
      </c>
      <c r="B214" s="30" t="str">
        <f t="shared" si="74"/>
        <v/>
      </c>
      <c r="C214" s="37" t="str">
        <f t="shared" si="75"/>
        <v/>
      </c>
      <c r="D214" s="38" t="str">
        <f t="shared" si="76"/>
        <v/>
      </c>
      <c r="E214" s="39" t="str">
        <f t="shared" si="77"/>
        <v/>
      </c>
      <c r="F214" s="39" t="str">
        <f t="shared" si="78"/>
        <v/>
      </c>
      <c r="G214" s="51" t="str">
        <f t="shared" si="79"/>
        <v/>
      </c>
      <c r="H214" s="40" t="str">
        <f t="shared" si="80"/>
        <v/>
      </c>
      <c r="I214" s="121"/>
      <c r="J214" s="122"/>
      <c r="K214" s="104" t="str">
        <f t="shared" si="72"/>
        <v/>
      </c>
      <c r="L214" s="80"/>
      <c r="M214" s="73"/>
      <c r="N214" s="73"/>
      <c r="O214" s="73"/>
      <c r="P214" s="73"/>
      <c r="Q214" s="73"/>
      <c r="R214" s="73"/>
      <c r="S214" s="73"/>
      <c r="T214" s="81"/>
      <c r="U214" s="88"/>
      <c r="V214" s="74"/>
      <c r="W214" s="74"/>
      <c r="X214" s="74"/>
      <c r="Y214" s="74"/>
      <c r="Z214" s="74"/>
      <c r="AA214" s="74"/>
      <c r="AB214" s="74"/>
      <c r="AC214" s="89"/>
      <c r="AD214" s="80"/>
      <c r="AE214" s="73"/>
      <c r="AF214" s="73"/>
      <c r="AG214" s="73"/>
      <c r="AH214" s="73"/>
      <c r="AI214" s="73"/>
      <c r="AJ214" s="73"/>
      <c r="AK214" s="73"/>
      <c r="AL214" s="81"/>
      <c r="AM214" s="80"/>
      <c r="AN214" s="73"/>
      <c r="AO214" s="73"/>
      <c r="AP214" s="73"/>
      <c r="AQ214" s="73"/>
      <c r="AR214" s="73"/>
      <c r="AS214" s="73"/>
      <c r="AT214" s="73"/>
      <c r="AU214" s="81"/>
      <c r="AV214" s="80"/>
      <c r="AW214" s="73"/>
      <c r="AX214" s="73"/>
      <c r="AY214" s="73"/>
      <c r="AZ214" s="73"/>
      <c r="BA214" s="73"/>
      <c r="BB214" s="73"/>
      <c r="BC214" s="73"/>
      <c r="BD214" s="81"/>
      <c r="BE214" s="80"/>
      <c r="BF214" s="73"/>
      <c r="BG214" s="73"/>
      <c r="BH214" s="73"/>
      <c r="BI214" s="73"/>
      <c r="BJ214" s="73"/>
      <c r="BK214" s="73"/>
      <c r="BL214" s="73"/>
      <c r="BM214" s="81"/>
      <c r="BN214" s="1"/>
      <c r="BO214" s="1"/>
      <c r="BP214" s="1"/>
      <c r="BQ214" s="1"/>
      <c r="BR214" s="1"/>
      <c r="CC214" s="108" t="str">
        <f t="shared" si="73"/>
        <v/>
      </c>
      <c r="CD214" s="110" t="str">
        <f t="shared" si="66"/>
        <v/>
      </c>
      <c r="CE214" s="108" t="str">
        <f t="shared" si="67"/>
        <v/>
      </c>
      <c r="CF214" s="108" t="str">
        <f t="shared" si="68"/>
        <v/>
      </c>
      <c r="CG214" s="108" t="str">
        <f t="shared" si="69"/>
        <v/>
      </c>
      <c r="CH214" s="108" t="str">
        <f t="shared" si="70"/>
        <v/>
      </c>
      <c r="CI214" s="108" t="str">
        <f t="shared" si="71"/>
        <v/>
      </c>
    </row>
    <row r="215" spans="1:87">
      <c r="A215" s="4">
        <v>210</v>
      </c>
      <c r="B215" s="30" t="str">
        <f t="shared" si="74"/>
        <v/>
      </c>
      <c r="C215" s="37" t="str">
        <f t="shared" si="75"/>
        <v/>
      </c>
      <c r="D215" s="38" t="str">
        <f t="shared" si="76"/>
        <v/>
      </c>
      <c r="E215" s="39" t="str">
        <f t="shared" si="77"/>
        <v/>
      </c>
      <c r="F215" s="39" t="str">
        <f t="shared" si="78"/>
        <v/>
      </c>
      <c r="G215" s="51" t="str">
        <f t="shared" si="79"/>
        <v/>
      </c>
      <c r="H215" s="40" t="str">
        <f t="shared" si="80"/>
        <v/>
      </c>
      <c r="I215" s="121"/>
      <c r="J215" s="122"/>
      <c r="K215" s="104" t="str">
        <f t="shared" si="72"/>
        <v/>
      </c>
      <c r="L215" s="80"/>
      <c r="M215" s="73"/>
      <c r="N215" s="73"/>
      <c r="O215" s="73"/>
      <c r="P215" s="73"/>
      <c r="Q215" s="73"/>
      <c r="R215" s="73"/>
      <c r="S215" s="73"/>
      <c r="T215" s="81"/>
      <c r="U215" s="88"/>
      <c r="V215" s="74"/>
      <c r="W215" s="74"/>
      <c r="X215" s="74"/>
      <c r="Y215" s="74"/>
      <c r="Z215" s="74"/>
      <c r="AA215" s="74"/>
      <c r="AB215" s="74"/>
      <c r="AC215" s="89"/>
      <c r="AD215" s="80"/>
      <c r="AE215" s="73"/>
      <c r="AF215" s="73"/>
      <c r="AG215" s="73"/>
      <c r="AH215" s="73"/>
      <c r="AI215" s="73"/>
      <c r="AJ215" s="73"/>
      <c r="AK215" s="73"/>
      <c r="AL215" s="81"/>
      <c r="AM215" s="80"/>
      <c r="AN215" s="73"/>
      <c r="AO215" s="73"/>
      <c r="AP215" s="73"/>
      <c r="AQ215" s="73"/>
      <c r="AR215" s="73"/>
      <c r="AS215" s="73"/>
      <c r="AT215" s="73"/>
      <c r="AU215" s="81"/>
      <c r="AV215" s="80"/>
      <c r="AW215" s="73"/>
      <c r="AX215" s="73"/>
      <c r="AY215" s="73"/>
      <c r="AZ215" s="73"/>
      <c r="BA215" s="73"/>
      <c r="BB215" s="73"/>
      <c r="BC215" s="73"/>
      <c r="BD215" s="81"/>
      <c r="BE215" s="80"/>
      <c r="BF215" s="73"/>
      <c r="BG215" s="73"/>
      <c r="BH215" s="73"/>
      <c r="BI215" s="73"/>
      <c r="BJ215" s="73"/>
      <c r="BK215" s="73"/>
      <c r="BL215" s="73"/>
      <c r="BM215" s="81"/>
      <c r="BN215" s="1"/>
      <c r="BO215" s="1"/>
      <c r="BP215" s="1"/>
      <c r="BQ215" s="1"/>
      <c r="BR215" s="1"/>
      <c r="CC215" s="108" t="str">
        <f t="shared" si="73"/>
        <v/>
      </c>
      <c r="CD215" s="110" t="str">
        <f t="shared" si="66"/>
        <v/>
      </c>
      <c r="CE215" s="108" t="str">
        <f t="shared" si="67"/>
        <v/>
      </c>
      <c r="CF215" s="108" t="str">
        <f t="shared" si="68"/>
        <v/>
      </c>
      <c r="CG215" s="108" t="str">
        <f t="shared" si="69"/>
        <v/>
      </c>
      <c r="CH215" s="108" t="str">
        <f t="shared" si="70"/>
        <v/>
      </c>
      <c r="CI215" s="108" t="str">
        <f t="shared" si="71"/>
        <v/>
      </c>
    </row>
    <row r="216" spans="1:87">
      <c r="A216" s="4">
        <v>211</v>
      </c>
      <c r="B216" s="30" t="str">
        <f t="shared" si="74"/>
        <v/>
      </c>
      <c r="C216" s="37" t="str">
        <f t="shared" si="75"/>
        <v/>
      </c>
      <c r="D216" s="38" t="str">
        <f t="shared" si="76"/>
        <v/>
      </c>
      <c r="E216" s="39" t="str">
        <f t="shared" si="77"/>
        <v/>
      </c>
      <c r="F216" s="39" t="str">
        <f t="shared" si="78"/>
        <v/>
      </c>
      <c r="G216" s="51" t="str">
        <f t="shared" si="79"/>
        <v/>
      </c>
      <c r="H216" s="40" t="str">
        <f t="shared" si="80"/>
        <v/>
      </c>
      <c r="I216" s="121"/>
      <c r="J216" s="122"/>
      <c r="K216" s="104" t="str">
        <f t="shared" si="72"/>
        <v/>
      </c>
      <c r="L216" s="80"/>
      <c r="M216" s="73"/>
      <c r="N216" s="73"/>
      <c r="O216" s="73"/>
      <c r="P216" s="73"/>
      <c r="Q216" s="73"/>
      <c r="R216" s="73"/>
      <c r="S216" s="73"/>
      <c r="T216" s="81"/>
      <c r="U216" s="88"/>
      <c r="V216" s="74"/>
      <c r="W216" s="74"/>
      <c r="X216" s="74"/>
      <c r="Y216" s="74"/>
      <c r="Z216" s="74"/>
      <c r="AA216" s="74"/>
      <c r="AB216" s="74"/>
      <c r="AC216" s="89"/>
      <c r="AD216" s="80"/>
      <c r="AE216" s="73"/>
      <c r="AF216" s="73"/>
      <c r="AG216" s="73"/>
      <c r="AH216" s="73"/>
      <c r="AI216" s="73"/>
      <c r="AJ216" s="73"/>
      <c r="AK216" s="73"/>
      <c r="AL216" s="81"/>
      <c r="AM216" s="80"/>
      <c r="AN216" s="73"/>
      <c r="AO216" s="73"/>
      <c r="AP216" s="73"/>
      <c r="AQ216" s="73"/>
      <c r="AR216" s="73"/>
      <c r="AS216" s="73"/>
      <c r="AT216" s="73"/>
      <c r="AU216" s="81"/>
      <c r="AV216" s="80"/>
      <c r="AW216" s="73"/>
      <c r="AX216" s="73"/>
      <c r="AY216" s="73"/>
      <c r="AZ216" s="73"/>
      <c r="BA216" s="73"/>
      <c r="BB216" s="73"/>
      <c r="BC216" s="73"/>
      <c r="BD216" s="81"/>
      <c r="BE216" s="80"/>
      <c r="BF216" s="73"/>
      <c r="BG216" s="73"/>
      <c r="BH216" s="73"/>
      <c r="BI216" s="73"/>
      <c r="BJ216" s="73"/>
      <c r="BK216" s="73"/>
      <c r="BL216" s="73"/>
      <c r="BM216" s="81"/>
      <c r="BN216" s="1"/>
      <c r="BO216" s="1"/>
      <c r="BP216" s="1"/>
      <c r="BQ216" s="1"/>
      <c r="BR216" s="1"/>
      <c r="CC216" s="108" t="str">
        <f t="shared" si="73"/>
        <v/>
      </c>
      <c r="CD216" s="110" t="str">
        <f t="shared" si="66"/>
        <v/>
      </c>
      <c r="CE216" s="108" t="str">
        <f t="shared" si="67"/>
        <v/>
      </c>
      <c r="CF216" s="108" t="str">
        <f t="shared" si="68"/>
        <v/>
      </c>
      <c r="CG216" s="108" t="str">
        <f t="shared" si="69"/>
        <v/>
      </c>
      <c r="CH216" s="108" t="str">
        <f t="shared" si="70"/>
        <v/>
      </c>
      <c r="CI216" s="108" t="str">
        <f t="shared" si="71"/>
        <v/>
      </c>
    </row>
    <row r="217" spans="1:87">
      <c r="A217" s="4">
        <v>212</v>
      </c>
      <c r="B217" s="30" t="str">
        <f t="shared" si="74"/>
        <v/>
      </c>
      <c r="C217" s="37" t="str">
        <f t="shared" si="75"/>
        <v/>
      </c>
      <c r="D217" s="38" t="str">
        <f t="shared" si="76"/>
        <v/>
      </c>
      <c r="E217" s="39" t="str">
        <f t="shared" si="77"/>
        <v/>
      </c>
      <c r="F217" s="39" t="str">
        <f t="shared" si="78"/>
        <v/>
      </c>
      <c r="G217" s="51" t="str">
        <f t="shared" si="79"/>
        <v/>
      </c>
      <c r="H217" s="40" t="str">
        <f t="shared" si="80"/>
        <v/>
      </c>
      <c r="I217" s="121"/>
      <c r="J217" s="122"/>
      <c r="K217" s="104" t="str">
        <f t="shared" si="72"/>
        <v/>
      </c>
      <c r="L217" s="80"/>
      <c r="M217" s="73"/>
      <c r="N217" s="73"/>
      <c r="O217" s="73"/>
      <c r="P217" s="73"/>
      <c r="Q217" s="73"/>
      <c r="R217" s="73"/>
      <c r="S217" s="73"/>
      <c r="T217" s="81"/>
      <c r="U217" s="88"/>
      <c r="V217" s="74"/>
      <c r="W217" s="74"/>
      <c r="X217" s="74"/>
      <c r="Y217" s="74"/>
      <c r="Z217" s="74"/>
      <c r="AA217" s="74"/>
      <c r="AB217" s="74"/>
      <c r="AC217" s="89"/>
      <c r="AD217" s="80"/>
      <c r="AE217" s="73"/>
      <c r="AF217" s="73"/>
      <c r="AG217" s="73"/>
      <c r="AH217" s="73"/>
      <c r="AI217" s="73"/>
      <c r="AJ217" s="73"/>
      <c r="AK217" s="73"/>
      <c r="AL217" s="81"/>
      <c r="AM217" s="80"/>
      <c r="AN217" s="73"/>
      <c r="AO217" s="73"/>
      <c r="AP217" s="73"/>
      <c r="AQ217" s="73"/>
      <c r="AR217" s="73"/>
      <c r="AS217" s="73"/>
      <c r="AT217" s="73"/>
      <c r="AU217" s="81"/>
      <c r="AV217" s="80"/>
      <c r="AW217" s="73"/>
      <c r="AX217" s="73"/>
      <c r="AY217" s="73"/>
      <c r="AZ217" s="73"/>
      <c r="BA217" s="73"/>
      <c r="BB217" s="73"/>
      <c r="BC217" s="73"/>
      <c r="BD217" s="81"/>
      <c r="BE217" s="80"/>
      <c r="BF217" s="73"/>
      <c r="BG217" s="73"/>
      <c r="BH217" s="73"/>
      <c r="BI217" s="73"/>
      <c r="BJ217" s="73"/>
      <c r="BK217" s="73"/>
      <c r="BL217" s="73"/>
      <c r="BM217" s="81"/>
      <c r="BN217" s="1"/>
      <c r="BO217" s="1"/>
      <c r="BP217" s="1"/>
      <c r="BQ217" s="1"/>
      <c r="BR217" s="1"/>
      <c r="CC217" s="108" t="str">
        <f t="shared" si="73"/>
        <v/>
      </c>
      <c r="CD217" s="110" t="str">
        <f t="shared" si="66"/>
        <v/>
      </c>
      <c r="CE217" s="108" t="str">
        <f t="shared" si="67"/>
        <v/>
      </c>
      <c r="CF217" s="108" t="str">
        <f t="shared" si="68"/>
        <v/>
      </c>
      <c r="CG217" s="108" t="str">
        <f t="shared" si="69"/>
        <v/>
      </c>
      <c r="CH217" s="108" t="str">
        <f t="shared" si="70"/>
        <v/>
      </c>
      <c r="CI217" s="108" t="str">
        <f t="shared" si="71"/>
        <v/>
      </c>
    </row>
    <row r="218" spans="1:87">
      <c r="A218" s="4">
        <v>213</v>
      </c>
      <c r="B218" s="30" t="str">
        <f t="shared" si="74"/>
        <v/>
      </c>
      <c r="C218" s="37" t="str">
        <f t="shared" si="75"/>
        <v/>
      </c>
      <c r="D218" s="38" t="str">
        <f t="shared" si="76"/>
        <v/>
      </c>
      <c r="E218" s="39" t="str">
        <f t="shared" si="77"/>
        <v/>
      </c>
      <c r="F218" s="39" t="str">
        <f t="shared" si="78"/>
        <v/>
      </c>
      <c r="G218" s="51" t="str">
        <f t="shared" si="79"/>
        <v/>
      </c>
      <c r="H218" s="40" t="str">
        <f t="shared" si="80"/>
        <v/>
      </c>
      <c r="I218" s="121"/>
      <c r="J218" s="122"/>
      <c r="K218" s="104" t="str">
        <f t="shared" si="72"/>
        <v/>
      </c>
      <c r="L218" s="80"/>
      <c r="M218" s="73"/>
      <c r="N218" s="73"/>
      <c r="O218" s="73"/>
      <c r="P218" s="73"/>
      <c r="Q218" s="73"/>
      <c r="R218" s="73"/>
      <c r="S218" s="73"/>
      <c r="T218" s="81"/>
      <c r="U218" s="88"/>
      <c r="V218" s="74"/>
      <c r="W218" s="74"/>
      <c r="X218" s="74"/>
      <c r="Y218" s="74"/>
      <c r="Z218" s="74"/>
      <c r="AA218" s="74"/>
      <c r="AB218" s="74"/>
      <c r="AC218" s="89"/>
      <c r="AD218" s="80"/>
      <c r="AE218" s="73"/>
      <c r="AF218" s="73"/>
      <c r="AG218" s="73"/>
      <c r="AH218" s="73"/>
      <c r="AI218" s="73"/>
      <c r="AJ218" s="73"/>
      <c r="AK218" s="73"/>
      <c r="AL218" s="81"/>
      <c r="AM218" s="80"/>
      <c r="AN218" s="73"/>
      <c r="AO218" s="73"/>
      <c r="AP218" s="73"/>
      <c r="AQ218" s="73"/>
      <c r="AR218" s="73"/>
      <c r="AS218" s="73"/>
      <c r="AT218" s="73"/>
      <c r="AU218" s="81"/>
      <c r="AV218" s="80"/>
      <c r="AW218" s="73"/>
      <c r="AX218" s="73"/>
      <c r="AY218" s="73"/>
      <c r="AZ218" s="73"/>
      <c r="BA218" s="73"/>
      <c r="BB218" s="73"/>
      <c r="BC218" s="73"/>
      <c r="BD218" s="81"/>
      <c r="BE218" s="80"/>
      <c r="BF218" s="73"/>
      <c r="BG218" s="73"/>
      <c r="BH218" s="73"/>
      <c r="BI218" s="73"/>
      <c r="BJ218" s="73"/>
      <c r="BK218" s="73"/>
      <c r="BL218" s="73"/>
      <c r="BM218" s="81"/>
      <c r="BN218" s="1"/>
      <c r="BO218" s="1"/>
      <c r="BP218" s="1"/>
      <c r="BQ218" s="1"/>
      <c r="BR218" s="1"/>
      <c r="CC218" s="108" t="str">
        <f t="shared" si="73"/>
        <v/>
      </c>
      <c r="CD218" s="110" t="str">
        <f t="shared" si="66"/>
        <v/>
      </c>
      <c r="CE218" s="108" t="str">
        <f t="shared" si="67"/>
        <v/>
      </c>
      <c r="CF218" s="108" t="str">
        <f t="shared" si="68"/>
        <v/>
      </c>
      <c r="CG218" s="108" t="str">
        <f t="shared" si="69"/>
        <v/>
      </c>
      <c r="CH218" s="108" t="str">
        <f t="shared" si="70"/>
        <v/>
      </c>
      <c r="CI218" s="108" t="str">
        <f t="shared" si="71"/>
        <v/>
      </c>
    </row>
    <row r="219" spans="1:87">
      <c r="A219" s="4">
        <v>214</v>
      </c>
      <c r="B219" s="30" t="str">
        <f t="shared" si="74"/>
        <v/>
      </c>
      <c r="C219" s="37" t="str">
        <f t="shared" si="75"/>
        <v/>
      </c>
      <c r="D219" s="38" t="str">
        <f t="shared" si="76"/>
        <v/>
      </c>
      <c r="E219" s="39" t="str">
        <f t="shared" si="77"/>
        <v/>
      </c>
      <c r="F219" s="39" t="str">
        <f t="shared" si="78"/>
        <v/>
      </c>
      <c r="G219" s="51" t="str">
        <f t="shared" si="79"/>
        <v/>
      </c>
      <c r="H219" s="40" t="str">
        <f t="shared" si="80"/>
        <v/>
      </c>
      <c r="I219" s="121"/>
      <c r="J219" s="122"/>
      <c r="K219" s="104" t="str">
        <f t="shared" si="72"/>
        <v/>
      </c>
      <c r="L219" s="80"/>
      <c r="M219" s="73"/>
      <c r="N219" s="73"/>
      <c r="O219" s="73"/>
      <c r="P219" s="73"/>
      <c r="Q219" s="73"/>
      <c r="R219" s="73"/>
      <c r="S219" s="73"/>
      <c r="T219" s="81"/>
      <c r="U219" s="88"/>
      <c r="V219" s="74"/>
      <c r="W219" s="74"/>
      <c r="X219" s="74"/>
      <c r="Y219" s="74"/>
      <c r="Z219" s="74"/>
      <c r="AA219" s="74"/>
      <c r="AB219" s="74"/>
      <c r="AC219" s="89"/>
      <c r="AD219" s="80"/>
      <c r="AE219" s="73"/>
      <c r="AF219" s="73"/>
      <c r="AG219" s="73"/>
      <c r="AH219" s="73"/>
      <c r="AI219" s="73"/>
      <c r="AJ219" s="73"/>
      <c r="AK219" s="73"/>
      <c r="AL219" s="81"/>
      <c r="AM219" s="80"/>
      <c r="AN219" s="73"/>
      <c r="AO219" s="73"/>
      <c r="AP219" s="73"/>
      <c r="AQ219" s="73"/>
      <c r="AR219" s="73"/>
      <c r="AS219" s="73"/>
      <c r="AT219" s="73"/>
      <c r="AU219" s="81"/>
      <c r="AV219" s="80"/>
      <c r="AW219" s="73"/>
      <c r="AX219" s="73"/>
      <c r="AY219" s="73"/>
      <c r="AZ219" s="73"/>
      <c r="BA219" s="73"/>
      <c r="BB219" s="73"/>
      <c r="BC219" s="73"/>
      <c r="BD219" s="81"/>
      <c r="BE219" s="80"/>
      <c r="BF219" s="73"/>
      <c r="BG219" s="73"/>
      <c r="BH219" s="73"/>
      <c r="BI219" s="73"/>
      <c r="BJ219" s="73"/>
      <c r="BK219" s="73"/>
      <c r="BL219" s="73"/>
      <c r="BM219" s="81"/>
      <c r="BN219" s="1"/>
      <c r="BO219" s="1"/>
      <c r="BP219" s="1"/>
      <c r="BQ219" s="1"/>
      <c r="BR219" s="1"/>
      <c r="CC219" s="108" t="str">
        <f t="shared" si="73"/>
        <v/>
      </c>
      <c r="CD219" s="110" t="str">
        <f t="shared" si="66"/>
        <v/>
      </c>
      <c r="CE219" s="108" t="str">
        <f t="shared" si="67"/>
        <v/>
      </c>
      <c r="CF219" s="108" t="str">
        <f t="shared" si="68"/>
        <v/>
      </c>
      <c r="CG219" s="108" t="str">
        <f t="shared" si="69"/>
        <v/>
      </c>
      <c r="CH219" s="108" t="str">
        <f t="shared" si="70"/>
        <v/>
      </c>
      <c r="CI219" s="108" t="str">
        <f t="shared" si="71"/>
        <v/>
      </c>
    </row>
    <row r="220" spans="1:87">
      <c r="A220" s="4">
        <v>215</v>
      </c>
      <c r="B220" s="30" t="str">
        <f t="shared" si="74"/>
        <v/>
      </c>
      <c r="C220" s="37" t="str">
        <f t="shared" si="75"/>
        <v/>
      </c>
      <c r="D220" s="38" t="str">
        <f t="shared" si="76"/>
        <v/>
      </c>
      <c r="E220" s="39" t="str">
        <f t="shared" si="77"/>
        <v/>
      </c>
      <c r="F220" s="39" t="str">
        <f t="shared" si="78"/>
        <v/>
      </c>
      <c r="G220" s="51" t="str">
        <f t="shared" si="79"/>
        <v/>
      </c>
      <c r="H220" s="40" t="str">
        <f t="shared" si="80"/>
        <v/>
      </c>
      <c r="I220" s="121"/>
      <c r="J220" s="122"/>
      <c r="K220" s="104" t="str">
        <f t="shared" si="72"/>
        <v/>
      </c>
      <c r="L220" s="80"/>
      <c r="M220" s="73"/>
      <c r="N220" s="73"/>
      <c r="O220" s="73"/>
      <c r="P220" s="73"/>
      <c r="Q220" s="73"/>
      <c r="R220" s="73"/>
      <c r="S220" s="73"/>
      <c r="T220" s="81"/>
      <c r="U220" s="88"/>
      <c r="V220" s="74"/>
      <c r="W220" s="74"/>
      <c r="X220" s="74"/>
      <c r="Y220" s="74"/>
      <c r="Z220" s="74"/>
      <c r="AA220" s="74"/>
      <c r="AB220" s="74"/>
      <c r="AC220" s="89"/>
      <c r="AD220" s="80"/>
      <c r="AE220" s="73"/>
      <c r="AF220" s="73"/>
      <c r="AG220" s="73"/>
      <c r="AH220" s="73"/>
      <c r="AI220" s="73"/>
      <c r="AJ220" s="73"/>
      <c r="AK220" s="73"/>
      <c r="AL220" s="81"/>
      <c r="AM220" s="80"/>
      <c r="AN220" s="73"/>
      <c r="AO220" s="73"/>
      <c r="AP220" s="73"/>
      <c r="AQ220" s="73"/>
      <c r="AR220" s="73"/>
      <c r="AS220" s="73"/>
      <c r="AT220" s="73"/>
      <c r="AU220" s="81"/>
      <c r="AV220" s="80"/>
      <c r="AW220" s="73"/>
      <c r="AX220" s="73"/>
      <c r="AY220" s="73"/>
      <c r="AZ220" s="73"/>
      <c r="BA220" s="73"/>
      <c r="BB220" s="73"/>
      <c r="BC220" s="73"/>
      <c r="BD220" s="81"/>
      <c r="BE220" s="80"/>
      <c r="BF220" s="73"/>
      <c r="BG220" s="73"/>
      <c r="BH220" s="73"/>
      <c r="BI220" s="73"/>
      <c r="BJ220" s="73"/>
      <c r="BK220" s="73"/>
      <c r="BL220" s="73"/>
      <c r="BM220" s="81"/>
      <c r="BN220" s="1"/>
      <c r="BO220" s="1"/>
      <c r="BP220" s="1"/>
      <c r="BQ220" s="1"/>
      <c r="BR220" s="1"/>
      <c r="CC220" s="108" t="str">
        <f t="shared" si="73"/>
        <v/>
      </c>
      <c r="CD220" s="110" t="str">
        <f t="shared" si="66"/>
        <v/>
      </c>
      <c r="CE220" s="108" t="str">
        <f t="shared" si="67"/>
        <v/>
      </c>
      <c r="CF220" s="108" t="str">
        <f t="shared" si="68"/>
        <v/>
      </c>
      <c r="CG220" s="108" t="str">
        <f t="shared" si="69"/>
        <v/>
      </c>
      <c r="CH220" s="108" t="str">
        <f t="shared" si="70"/>
        <v/>
      </c>
      <c r="CI220" s="108" t="str">
        <f t="shared" si="71"/>
        <v/>
      </c>
    </row>
    <row r="221" spans="1:87">
      <c r="A221" s="4">
        <v>216</v>
      </c>
      <c r="B221" s="30" t="str">
        <f t="shared" si="74"/>
        <v/>
      </c>
      <c r="C221" s="37" t="str">
        <f t="shared" si="75"/>
        <v/>
      </c>
      <c r="D221" s="38" t="str">
        <f t="shared" si="76"/>
        <v/>
      </c>
      <c r="E221" s="39" t="str">
        <f t="shared" si="77"/>
        <v/>
      </c>
      <c r="F221" s="39" t="str">
        <f t="shared" si="78"/>
        <v/>
      </c>
      <c r="G221" s="51" t="str">
        <f t="shared" si="79"/>
        <v/>
      </c>
      <c r="H221" s="40" t="str">
        <f t="shared" si="80"/>
        <v/>
      </c>
      <c r="I221" s="121"/>
      <c r="J221" s="122"/>
      <c r="K221" s="104" t="str">
        <f t="shared" si="72"/>
        <v/>
      </c>
      <c r="L221" s="80"/>
      <c r="M221" s="73"/>
      <c r="N221" s="73"/>
      <c r="O221" s="73"/>
      <c r="P221" s="73"/>
      <c r="Q221" s="73"/>
      <c r="R221" s="73"/>
      <c r="S221" s="73"/>
      <c r="T221" s="81"/>
      <c r="U221" s="88"/>
      <c r="V221" s="74"/>
      <c r="W221" s="74"/>
      <c r="X221" s="74"/>
      <c r="Y221" s="74"/>
      <c r="Z221" s="74"/>
      <c r="AA221" s="74"/>
      <c r="AB221" s="74"/>
      <c r="AC221" s="89"/>
      <c r="AD221" s="80"/>
      <c r="AE221" s="73"/>
      <c r="AF221" s="73"/>
      <c r="AG221" s="73"/>
      <c r="AH221" s="73"/>
      <c r="AI221" s="73"/>
      <c r="AJ221" s="73"/>
      <c r="AK221" s="73"/>
      <c r="AL221" s="81"/>
      <c r="AM221" s="80"/>
      <c r="AN221" s="73"/>
      <c r="AO221" s="73"/>
      <c r="AP221" s="73"/>
      <c r="AQ221" s="73"/>
      <c r="AR221" s="73"/>
      <c r="AS221" s="73"/>
      <c r="AT221" s="73"/>
      <c r="AU221" s="81"/>
      <c r="AV221" s="80"/>
      <c r="AW221" s="73"/>
      <c r="AX221" s="73"/>
      <c r="AY221" s="73"/>
      <c r="AZ221" s="73"/>
      <c r="BA221" s="73"/>
      <c r="BB221" s="73"/>
      <c r="BC221" s="73"/>
      <c r="BD221" s="81"/>
      <c r="BE221" s="80"/>
      <c r="BF221" s="73"/>
      <c r="BG221" s="73"/>
      <c r="BH221" s="73"/>
      <c r="BI221" s="73"/>
      <c r="BJ221" s="73"/>
      <c r="BK221" s="73"/>
      <c r="BL221" s="73"/>
      <c r="BM221" s="81"/>
      <c r="BN221" s="1"/>
      <c r="BO221" s="1"/>
      <c r="BP221" s="1"/>
      <c r="BQ221" s="1"/>
      <c r="BR221" s="1"/>
      <c r="CC221" s="108" t="str">
        <f t="shared" si="73"/>
        <v/>
      </c>
      <c r="CD221" s="110" t="str">
        <f t="shared" si="66"/>
        <v/>
      </c>
      <c r="CE221" s="108" t="str">
        <f t="shared" si="67"/>
        <v/>
      </c>
      <c r="CF221" s="108" t="str">
        <f t="shared" si="68"/>
        <v/>
      </c>
      <c r="CG221" s="108" t="str">
        <f t="shared" si="69"/>
        <v/>
      </c>
      <c r="CH221" s="108" t="str">
        <f t="shared" si="70"/>
        <v/>
      </c>
      <c r="CI221" s="108" t="str">
        <f t="shared" si="71"/>
        <v/>
      </c>
    </row>
    <row r="222" spans="1:87">
      <c r="A222" s="4">
        <v>217</v>
      </c>
      <c r="B222" s="30" t="str">
        <f t="shared" si="74"/>
        <v/>
      </c>
      <c r="C222" s="37" t="str">
        <f t="shared" si="75"/>
        <v/>
      </c>
      <c r="D222" s="38" t="str">
        <f t="shared" si="76"/>
        <v/>
      </c>
      <c r="E222" s="39" t="str">
        <f t="shared" si="77"/>
        <v/>
      </c>
      <c r="F222" s="39" t="str">
        <f t="shared" si="78"/>
        <v/>
      </c>
      <c r="G222" s="51" t="str">
        <f t="shared" si="79"/>
        <v/>
      </c>
      <c r="H222" s="40" t="str">
        <f t="shared" si="80"/>
        <v/>
      </c>
      <c r="I222" s="121"/>
      <c r="J222" s="122"/>
      <c r="K222" s="104" t="str">
        <f t="shared" si="72"/>
        <v/>
      </c>
      <c r="L222" s="80"/>
      <c r="M222" s="73"/>
      <c r="N222" s="73"/>
      <c r="O222" s="73"/>
      <c r="P222" s="73"/>
      <c r="Q222" s="73"/>
      <c r="R222" s="73"/>
      <c r="S222" s="73"/>
      <c r="T222" s="81"/>
      <c r="U222" s="88"/>
      <c r="V222" s="74"/>
      <c r="W222" s="74"/>
      <c r="X222" s="74"/>
      <c r="Y222" s="74"/>
      <c r="Z222" s="74"/>
      <c r="AA222" s="74"/>
      <c r="AB222" s="74"/>
      <c r="AC222" s="89"/>
      <c r="AD222" s="80"/>
      <c r="AE222" s="73"/>
      <c r="AF222" s="73"/>
      <c r="AG222" s="73"/>
      <c r="AH222" s="73"/>
      <c r="AI222" s="73"/>
      <c r="AJ222" s="73"/>
      <c r="AK222" s="73"/>
      <c r="AL222" s="81"/>
      <c r="AM222" s="80"/>
      <c r="AN222" s="73"/>
      <c r="AO222" s="73"/>
      <c r="AP222" s="73"/>
      <c r="AQ222" s="73"/>
      <c r="AR222" s="73"/>
      <c r="AS222" s="73"/>
      <c r="AT222" s="73"/>
      <c r="AU222" s="81"/>
      <c r="AV222" s="80"/>
      <c r="AW222" s="73"/>
      <c r="AX222" s="73"/>
      <c r="AY222" s="73"/>
      <c r="AZ222" s="73"/>
      <c r="BA222" s="73"/>
      <c r="BB222" s="73"/>
      <c r="BC222" s="73"/>
      <c r="BD222" s="81"/>
      <c r="BE222" s="80"/>
      <c r="BF222" s="73"/>
      <c r="BG222" s="73"/>
      <c r="BH222" s="73"/>
      <c r="BI222" s="73"/>
      <c r="BJ222" s="73"/>
      <c r="BK222" s="73"/>
      <c r="BL222" s="73"/>
      <c r="BM222" s="81"/>
      <c r="BN222" s="1"/>
      <c r="BO222" s="1"/>
      <c r="BP222" s="1"/>
      <c r="BQ222" s="1"/>
      <c r="BR222" s="1"/>
      <c r="CC222" s="108" t="str">
        <f t="shared" si="73"/>
        <v/>
      </c>
      <c r="CD222" s="110" t="str">
        <f t="shared" si="66"/>
        <v/>
      </c>
      <c r="CE222" s="108" t="str">
        <f t="shared" si="67"/>
        <v/>
      </c>
      <c r="CF222" s="108" t="str">
        <f t="shared" si="68"/>
        <v/>
      </c>
      <c r="CG222" s="108" t="str">
        <f t="shared" si="69"/>
        <v/>
      </c>
      <c r="CH222" s="108" t="str">
        <f t="shared" si="70"/>
        <v/>
      </c>
      <c r="CI222" s="108" t="str">
        <f t="shared" si="71"/>
        <v/>
      </c>
    </row>
    <row r="223" spans="1:87">
      <c r="A223" s="4">
        <v>218</v>
      </c>
      <c r="B223" s="30" t="str">
        <f t="shared" si="74"/>
        <v/>
      </c>
      <c r="C223" s="37" t="str">
        <f t="shared" si="75"/>
        <v/>
      </c>
      <c r="D223" s="38" t="str">
        <f t="shared" si="76"/>
        <v/>
      </c>
      <c r="E223" s="39" t="str">
        <f t="shared" si="77"/>
        <v/>
      </c>
      <c r="F223" s="39" t="str">
        <f t="shared" si="78"/>
        <v/>
      </c>
      <c r="G223" s="51" t="str">
        <f t="shared" si="79"/>
        <v/>
      </c>
      <c r="H223" s="40" t="str">
        <f t="shared" si="80"/>
        <v/>
      </c>
      <c r="I223" s="121"/>
      <c r="J223" s="122"/>
      <c r="K223" s="104" t="str">
        <f t="shared" si="72"/>
        <v/>
      </c>
      <c r="L223" s="80"/>
      <c r="M223" s="73"/>
      <c r="N223" s="73"/>
      <c r="O223" s="73"/>
      <c r="P223" s="73"/>
      <c r="Q223" s="73"/>
      <c r="R223" s="73"/>
      <c r="S223" s="73"/>
      <c r="T223" s="81"/>
      <c r="U223" s="88"/>
      <c r="V223" s="74"/>
      <c r="W223" s="74"/>
      <c r="X223" s="74"/>
      <c r="Y223" s="74"/>
      <c r="Z223" s="74"/>
      <c r="AA223" s="74"/>
      <c r="AB223" s="74"/>
      <c r="AC223" s="89"/>
      <c r="AD223" s="80"/>
      <c r="AE223" s="73"/>
      <c r="AF223" s="73"/>
      <c r="AG223" s="73"/>
      <c r="AH223" s="73"/>
      <c r="AI223" s="73"/>
      <c r="AJ223" s="73"/>
      <c r="AK223" s="73"/>
      <c r="AL223" s="81"/>
      <c r="AM223" s="80"/>
      <c r="AN223" s="73"/>
      <c r="AO223" s="73"/>
      <c r="AP223" s="73"/>
      <c r="AQ223" s="73"/>
      <c r="AR223" s="73"/>
      <c r="AS223" s="73"/>
      <c r="AT223" s="73"/>
      <c r="AU223" s="81"/>
      <c r="AV223" s="80"/>
      <c r="AW223" s="73"/>
      <c r="AX223" s="73"/>
      <c r="AY223" s="73"/>
      <c r="AZ223" s="73"/>
      <c r="BA223" s="73"/>
      <c r="BB223" s="73"/>
      <c r="BC223" s="73"/>
      <c r="BD223" s="81"/>
      <c r="BE223" s="80"/>
      <c r="BF223" s="73"/>
      <c r="BG223" s="73"/>
      <c r="BH223" s="73"/>
      <c r="BI223" s="73"/>
      <c r="BJ223" s="73"/>
      <c r="BK223" s="73"/>
      <c r="BL223" s="73"/>
      <c r="BM223" s="81"/>
      <c r="BN223" s="1"/>
      <c r="BO223" s="1"/>
      <c r="BP223" s="1"/>
      <c r="BQ223" s="1"/>
      <c r="BR223" s="1"/>
      <c r="CC223" s="108" t="str">
        <f t="shared" si="73"/>
        <v/>
      </c>
      <c r="CD223" s="110" t="str">
        <f t="shared" si="66"/>
        <v/>
      </c>
      <c r="CE223" s="108" t="str">
        <f t="shared" si="67"/>
        <v/>
      </c>
      <c r="CF223" s="108" t="str">
        <f t="shared" si="68"/>
        <v/>
      </c>
      <c r="CG223" s="108" t="str">
        <f t="shared" si="69"/>
        <v/>
      </c>
      <c r="CH223" s="108" t="str">
        <f t="shared" si="70"/>
        <v/>
      </c>
      <c r="CI223" s="108" t="str">
        <f t="shared" si="71"/>
        <v/>
      </c>
    </row>
    <row r="224" spans="1:87">
      <c r="A224" s="4">
        <v>219</v>
      </c>
      <c r="B224" s="30" t="str">
        <f t="shared" si="74"/>
        <v/>
      </c>
      <c r="C224" s="37" t="str">
        <f t="shared" si="75"/>
        <v/>
      </c>
      <c r="D224" s="38" t="str">
        <f t="shared" si="76"/>
        <v/>
      </c>
      <c r="E224" s="39" t="str">
        <f t="shared" si="77"/>
        <v/>
      </c>
      <c r="F224" s="39" t="str">
        <f t="shared" si="78"/>
        <v/>
      </c>
      <c r="G224" s="51" t="str">
        <f t="shared" si="79"/>
        <v/>
      </c>
      <c r="H224" s="40" t="str">
        <f t="shared" si="80"/>
        <v/>
      </c>
      <c r="I224" s="121"/>
      <c r="J224" s="122"/>
      <c r="K224" s="104" t="str">
        <f t="shared" si="72"/>
        <v/>
      </c>
      <c r="L224" s="80"/>
      <c r="M224" s="73"/>
      <c r="N224" s="73"/>
      <c r="O224" s="73"/>
      <c r="P224" s="73"/>
      <c r="Q224" s="73"/>
      <c r="R224" s="73"/>
      <c r="S224" s="73"/>
      <c r="T224" s="81"/>
      <c r="U224" s="88"/>
      <c r="V224" s="74"/>
      <c r="W224" s="74"/>
      <c r="X224" s="74"/>
      <c r="Y224" s="74"/>
      <c r="Z224" s="74"/>
      <c r="AA224" s="74"/>
      <c r="AB224" s="74"/>
      <c r="AC224" s="89"/>
      <c r="AD224" s="80"/>
      <c r="AE224" s="73"/>
      <c r="AF224" s="73"/>
      <c r="AG224" s="73"/>
      <c r="AH224" s="73"/>
      <c r="AI224" s="73"/>
      <c r="AJ224" s="73"/>
      <c r="AK224" s="73"/>
      <c r="AL224" s="81"/>
      <c r="AM224" s="80"/>
      <c r="AN224" s="73"/>
      <c r="AO224" s="73"/>
      <c r="AP224" s="73"/>
      <c r="AQ224" s="73"/>
      <c r="AR224" s="73"/>
      <c r="AS224" s="73"/>
      <c r="AT224" s="73"/>
      <c r="AU224" s="81"/>
      <c r="AV224" s="80"/>
      <c r="AW224" s="73"/>
      <c r="AX224" s="73"/>
      <c r="AY224" s="73"/>
      <c r="AZ224" s="73"/>
      <c r="BA224" s="73"/>
      <c r="BB224" s="73"/>
      <c r="BC224" s="73"/>
      <c r="BD224" s="81"/>
      <c r="BE224" s="80"/>
      <c r="BF224" s="73"/>
      <c r="BG224" s="73"/>
      <c r="BH224" s="73"/>
      <c r="BI224" s="73"/>
      <c r="BJ224" s="73"/>
      <c r="BK224" s="73"/>
      <c r="BL224" s="73"/>
      <c r="BM224" s="81"/>
      <c r="BN224" s="1"/>
      <c r="BO224" s="1"/>
      <c r="BP224" s="1"/>
      <c r="BQ224" s="1"/>
      <c r="BR224" s="1"/>
      <c r="CC224" s="108" t="str">
        <f t="shared" si="73"/>
        <v/>
      </c>
      <c r="CD224" s="110" t="str">
        <f t="shared" si="66"/>
        <v/>
      </c>
      <c r="CE224" s="108" t="str">
        <f t="shared" si="67"/>
        <v/>
      </c>
      <c r="CF224" s="108" t="str">
        <f t="shared" si="68"/>
        <v/>
      </c>
      <c r="CG224" s="108" t="str">
        <f t="shared" si="69"/>
        <v/>
      </c>
      <c r="CH224" s="108" t="str">
        <f t="shared" si="70"/>
        <v/>
      </c>
      <c r="CI224" s="108" t="str">
        <f t="shared" si="71"/>
        <v/>
      </c>
    </row>
    <row r="225" spans="1:87">
      <c r="A225" s="4">
        <v>220</v>
      </c>
      <c r="B225" s="30" t="str">
        <f t="shared" si="74"/>
        <v/>
      </c>
      <c r="C225" s="37" t="str">
        <f t="shared" si="75"/>
        <v/>
      </c>
      <c r="D225" s="38" t="str">
        <f t="shared" si="76"/>
        <v/>
      </c>
      <c r="E225" s="39" t="str">
        <f t="shared" si="77"/>
        <v/>
      </c>
      <c r="F225" s="39" t="str">
        <f t="shared" si="78"/>
        <v/>
      </c>
      <c r="G225" s="51" t="str">
        <f t="shared" si="79"/>
        <v/>
      </c>
      <c r="H225" s="40" t="str">
        <f t="shared" si="80"/>
        <v/>
      </c>
      <c r="I225" s="121"/>
      <c r="J225" s="122"/>
      <c r="K225" s="104" t="str">
        <f t="shared" si="72"/>
        <v/>
      </c>
      <c r="L225" s="80"/>
      <c r="M225" s="73"/>
      <c r="N225" s="73"/>
      <c r="O225" s="73"/>
      <c r="P225" s="73"/>
      <c r="Q225" s="73"/>
      <c r="R225" s="73"/>
      <c r="S225" s="73"/>
      <c r="T225" s="81"/>
      <c r="U225" s="88"/>
      <c r="V225" s="74"/>
      <c r="W225" s="74"/>
      <c r="X225" s="74"/>
      <c r="Y225" s="74"/>
      <c r="Z225" s="74"/>
      <c r="AA225" s="74"/>
      <c r="AB225" s="74"/>
      <c r="AC225" s="89"/>
      <c r="AD225" s="80"/>
      <c r="AE225" s="73"/>
      <c r="AF225" s="73"/>
      <c r="AG225" s="73"/>
      <c r="AH225" s="73"/>
      <c r="AI225" s="73"/>
      <c r="AJ225" s="73"/>
      <c r="AK225" s="73"/>
      <c r="AL225" s="81"/>
      <c r="AM225" s="80"/>
      <c r="AN225" s="73"/>
      <c r="AO225" s="73"/>
      <c r="AP225" s="73"/>
      <c r="AQ225" s="73"/>
      <c r="AR225" s="73"/>
      <c r="AS225" s="73"/>
      <c r="AT225" s="73"/>
      <c r="AU225" s="81"/>
      <c r="AV225" s="80"/>
      <c r="AW225" s="73"/>
      <c r="AX225" s="73"/>
      <c r="AY225" s="73"/>
      <c r="AZ225" s="73"/>
      <c r="BA225" s="73"/>
      <c r="BB225" s="73"/>
      <c r="BC225" s="73"/>
      <c r="BD225" s="81"/>
      <c r="BE225" s="80"/>
      <c r="BF225" s="73"/>
      <c r="BG225" s="73"/>
      <c r="BH225" s="73"/>
      <c r="BI225" s="73"/>
      <c r="BJ225" s="73"/>
      <c r="BK225" s="73"/>
      <c r="BL225" s="73"/>
      <c r="BM225" s="81"/>
      <c r="BN225" s="1"/>
      <c r="BO225" s="1"/>
      <c r="BP225" s="1"/>
      <c r="BQ225" s="1"/>
      <c r="BR225" s="1"/>
      <c r="CC225" s="108" t="str">
        <f t="shared" si="73"/>
        <v/>
      </c>
      <c r="CD225" s="110" t="str">
        <f t="shared" si="66"/>
        <v/>
      </c>
      <c r="CE225" s="108" t="str">
        <f t="shared" si="67"/>
        <v/>
      </c>
      <c r="CF225" s="108" t="str">
        <f t="shared" si="68"/>
        <v/>
      </c>
      <c r="CG225" s="108" t="str">
        <f t="shared" si="69"/>
        <v/>
      </c>
      <c r="CH225" s="108" t="str">
        <f t="shared" si="70"/>
        <v/>
      </c>
      <c r="CI225" s="108" t="str">
        <f t="shared" si="71"/>
        <v/>
      </c>
    </row>
    <row r="226" spans="1:87">
      <c r="A226" s="4">
        <v>221</v>
      </c>
      <c r="B226" s="30" t="str">
        <f t="shared" si="74"/>
        <v/>
      </c>
      <c r="C226" s="37" t="str">
        <f t="shared" si="75"/>
        <v/>
      </c>
      <c r="D226" s="38" t="str">
        <f t="shared" si="76"/>
        <v/>
      </c>
      <c r="E226" s="39" t="str">
        <f t="shared" si="77"/>
        <v/>
      </c>
      <c r="F226" s="39" t="str">
        <f t="shared" si="78"/>
        <v/>
      </c>
      <c r="G226" s="51" t="str">
        <f t="shared" si="79"/>
        <v/>
      </c>
      <c r="H226" s="40" t="str">
        <f t="shared" si="80"/>
        <v/>
      </c>
      <c r="I226" s="121"/>
      <c r="J226" s="122"/>
      <c r="K226" s="104" t="str">
        <f t="shared" si="72"/>
        <v/>
      </c>
      <c r="L226" s="80"/>
      <c r="M226" s="73"/>
      <c r="N226" s="73"/>
      <c r="O226" s="73"/>
      <c r="P226" s="73"/>
      <c r="Q226" s="73"/>
      <c r="R226" s="73"/>
      <c r="S226" s="73"/>
      <c r="T226" s="81"/>
      <c r="U226" s="88"/>
      <c r="V226" s="74"/>
      <c r="W226" s="74"/>
      <c r="X226" s="74"/>
      <c r="Y226" s="74"/>
      <c r="Z226" s="74"/>
      <c r="AA226" s="74"/>
      <c r="AB226" s="74"/>
      <c r="AC226" s="89"/>
      <c r="AD226" s="80"/>
      <c r="AE226" s="73"/>
      <c r="AF226" s="73"/>
      <c r="AG226" s="73"/>
      <c r="AH226" s="73"/>
      <c r="AI226" s="73"/>
      <c r="AJ226" s="73"/>
      <c r="AK226" s="73"/>
      <c r="AL226" s="81"/>
      <c r="AM226" s="80"/>
      <c r="AN226" s="73"/>
      <c r="AO226" s="73"/>
      <c r="AP226" s="73"/>
      <c r="AQ226" s="73"/>
      <c r="AR226" s="73"/>
      <c r="AS226" s="73"/>
      <c r="AT226" s="73"/>
      <c r="AU226" s="81"/>
      <c r="AV226" s="80"/>
      <c r="AW226" s="73"/>
      <c r="AX226" s="73"/>
      <c r="AY226" s="73"/>
      <c r="AZ226" s="73"/>
      <c r="BA226" s="73"/>
      <c r="BB226" s="73"/>
      <c r="BC226" s="73"/>
      <c r="BD226" s="81"/>
      <c r="BE226" s="80"/>
      <c r="BF226" s="73"/>
      <c r="BG226" s="73"/>
      <c r="BH226" s="73"/>
      <c r="BI226" s="73"/>
      <c r="BJ226" s="73"/>
      <c r="BK226" s="73"/>
      <c r="BL226" s="73"/>
      <c r="BM226" s="81"/>
      <c r="BN226" s="1"/>
      <c r="BO226" s="1"/>
      <c r="BP226" s="1"/>
      <c r="BQ226" s="1"/>
      <c r="BR226" s="1"/>
      <c r="CC226" s="108" t="str">
        <f t="shared" si="73"/>
        <v/>
      </c>
      <c r="CD226" s="110" t="str">
        <f t="shared" si="66"/>
        <v/>
      </c>
      <c r="CE226" s="108" t="str">
        <f t="shared" si="67"/>
        <v/>
      </c>
      <c r="CF226" s="108" t="str">
        <f t="shared" si="68"/>
        <v/>
      </c>
      <c r="CG226" s="108" t="str">
        <f t="shared" si="69"/>
        <v/>
      </c>
      <c r="CH226" s="108" t="str">
        <f t="shared" si="70"/>
        <v/>
      </c>
      <c r="CI226" s="108" t="str">
        <f t="shared" si="71"/>
        <v/>
      </c>
    </row>
    <row r="227" spans="1:87">
      <c r="A227" s="4">
        <v>222</v>
      </c>
      <c r="B227" s="30" t="str">
        <f t="shared" si="74"/>
        <v/>
      </c>
      <c r="C227" s="37" t="str">
        <f t="shared" si="75"/>
        <v/>
      </c>
      <c r="D227" s="38" t="str">
        <f t="shared" si="76"/>
        <v/>
      </c>
      <c r="E227" s="39" t="str">
        <f t="shared" si="77"/>
        <v/>
      </c>
      <c r="F227" s="39" t="str">
        <f t="shared" si="78"/>
        <v/>
      </c>
      <c r="G227" s="51" t="str">
        <f t="shared" si="79"/>
        <v/>
      </c>
      <c r="H227" s="40" t="str">
        <f t="shared" si="80"/>
        <v/>
      </c>
      <c r="I227" s="121"/>
      <c r="J227" s="122"/>
      <c r="K227" s="104" t="str">
        <f t="shared" si="72"/>
        <v/>
      </c>
      <c r="L227" s="80"/>
      <c r="M227" s="73"/>
      <c r="N227" s="73"/>
      <c r="O227" s="73"/>
      <c r="P227" s="73"/>
      <c r="Q227" s="73"/>
      <c r="R227" s="73"/>
      <c r="S227" s="73"/>
      <c r="T227" s="81"/>
      <c r="U227" s="88"/>
      <c r="V227" s="74"/>
      <c r="W227" s="74"/>
      <c r="X227" s="74"/>
      <c r="Y227" s="74"/>
      <c r="Z227" s="74"/>
      <c r="AA227" s="74"/>
      <c r="AB227" s="74"/>
      <c r="AC227" s="89"/>
      <c r="AD227" s="80"/>
      <c r="AE227" s="73"/>
      <c r="AF227" s="73"/>
      <c r="AG227" s="73"/>
      <c r="AH227" s="73"/>
      <c r="AI227" s="73"/>
      <c r="AJ227" s="73"/>
      <c r="AK227" s="73"/>
      <c r="AL227" s="81"/>
      <c r="AM227" s="80"/>
      <c r="AN227" s="73"/>
      <c r="AO227" s="73"/>
      <c r="AP227" s="73"/>
      <c r="AQ227" s="73"/>
      <c r="AR227" s="73"/>
      <c r="AS227" s="73"/>
      <c r="AT227" s="73"/>
      <c r="AU227" s="81"/>
      <c r="AV227" s="80"/>
      <c r="AW227" s="73"/>
      <c r="AX227" s="73"/>
      <c r="AY227" s="73"/>
      <c r="AZ227" s="73"/>
      <c r="BA227" s="73"/>
      <c r="BB227" s="73"/>
      <c r="BC227" s="73"/>
      <c r="BD227" s="81"/>
      <c r="BE227" s="80"/>
      <c r="BF227" s="73"/>
      <c r="BG227" s="73"/>
      <c r="BH227" s="73"/>
      <c r="BI227" s="73"/>
      <c r="BJ227" s="73"/>
      <c r="BK227" s="73"/>
      <c r="BL227" s="73"/>
      <c r="BM227" s="81"/>
      <c r="BN227" s="1"/>
      <c r="BO227" s="1"/>
      <c r="BP227" s="1"/>
      <c r="BQ227" s="1"/>
      <c r="BR227" s="1"/>
      <c r="CC227" s="108" t="str">
        <f t="shared" si="73"/>
        <v/>
      </c>
      <c r="CD227" s="110" t="str">
        <f t="shared" si="66"/>
        <v/>
      </c>
      <c r="CE227" s="108" t="str">
        <f t="shared" si="67"/>
        <v/>
      </c>
      <c r="CF227" s="108" t="str">
        <f t="shared" si="68"/>
        <v/>
      </c>
      <c r="CG227" s="108" t="str">
        <f t="shared" si="69"/>
        <v/>
      </c>
      <c r="CH227" s="108" t="str">
        <f t="shared" si="70"/>
        <v/>
      </c>
      <c r="CI227" s="108" t="str">
        <f t="shared" si="71"/>
        <v/>
      </c>
    </row>
    <row r="228" spans="1:87">
      <c r="A228" s="4">
        <v>223</v>
      </c>
      <c r="B228" s="30" t="str">
        <f t="shared" si="74"/>
        <v/>
      </c>
      <c r="C228" s="37" t="str">
        <f t="shared" si="75"/>
        <v/>
      </c>
      <c r="D228" s="38" t="str">
        <f t="shared" si="76"/>
        <v/>
      </c>
      <c r="E228" s="39" t="str">
        <f t="shared" si="77"/>
        <v/>
      </c>
      <c r="F228" s="39" t="str">
        <f t="shared" si="78"/>
        <v/>
      </c>
      <c r="G228" s="51" t="str">
        <f t="shared" si="79"/>
        <v/>
      </c>
      <c r="H228" s="40" t="str">
        <f t="shared" si="80"/>
        <v/>
      </c>
      <c r="I228" s="121"/>
      <c r="J228" s="122"/>
      <c r="K228" s="104" t="str">
        <f t="shared" si="72"/>
        <v/>
      </c>
      <c r="L228" s="80"/>
      <c r="M228" s="73"/>
      <c r="N228" s="73"/>
      <c r="O228" s="73"/>
      <c r="P228" s="73"/>
      <c r="Q228" s="73"/>
      <c r="R228" s="73"/>
      <c r="S228" s="73"/>
      <c r="T228" s="81"/>
      <c r="U228" s="88"/>
      <c r="V228" s="74"/>
      <c r="W228" s="74"/>
      <c r="X228" s="74"/>
      <c r="Y228" s="74"/>
      <c r="Z228" s="74"/>
      <c r="AA228" s="74"/>
      <c r="AB228" s="74"/>
      <c r="AC228" s="89"/>
      <c r="AD228" s="80"/>
      <c r="AE228" s="73"/>
      <c r="AF228" s="73"/>
      <c r="AG228" s="73"/>
      <c r="AH228" s="73"/>
      <c r="AI228" s="73"/>
      <c r="AJ228" s="73"/>
      <c r="AK228" s="73"/>
      <c r="AL228" s="81"/>
      <c r="AM228" s="80"/>
      <c r="AN228" s="73"/>
      <c r="AO228" s="73"/>
      <c r="AP228" s="73"/>
      <c r="AQ228" s="73"/>
      <c r="AR228" s="73"/>
      <c r="AS228" s="73"/>
      <c r="AT228" s="73"/>
      <c r="AU228" s="81"/>
      <c r="AV228" s="80"/>
      <c r="AW228" s="73"/>
      <c r="AX228" s="73"/>
      <c r="AY228" s="73"/>
      <c r="AZ228" s="73"/>
      <c r="BA228" s="73"/>
      <c r="BB228" s="73"/>
      <c r="BC228" s="73"/>
      <c r="BD228" s="81"/>
      <c r="BE228" s="80"/>
      <c r="BF228" s="73"/>
      <c r="BG228" s="73"/>
      <c r="BH228" s="73"/>
      <c r="BI228" s="73"/>
      <c r="BJ228" s="73"/>
      <c r="BK228" s="73"/>
      <c r="BL228" s="73"/>
      <c r="BM228" s="81"/>
      <c r="BN228" s="1"/>
      <c r="BO228" s="1"/>
      <c r="BP228" s="1"/>
      <c r="BQ228" s="1"/>
      <c r="BR228" s="1"/>
      <c r="CC228" s="108" t="str">
        <f t="shared" si="73"/>
        <v/>
      </c>
      <c r="CD228" s="110" t="str">
        <f t="shared" si="66"/>
        <v/>
      </c>
      <c r="CE228" s="108" t="str">
        <f t="shared" si="67"/>
        <v/>
      </c>
      <c r="CF228" s="108" t="str">
        <f t="shared" si="68"/>
        <v/>
      </c>
      <c r="CG228" s="108" t="str">
        <f t="shared" si="69"/>
        <v/>
      </c>
      <c r="CH228" s="108" t="str">
        <f t="shared" si="70"/>
        <v/>
      </c>
      <c r="CI228" s="108" t="str">
        <f t="shared" si="71"/>
        <v/>
      </c>
    </row>
    <row r="229" spans="1:87">
      <c r="A229" s="4">
        <v>224</v>
      </c>
      <c r="B229" s="30" t="str">
        <f t="shared" si="74"/>
        <v/>
      </c>
      <c r="C229" s="37" t="str">
        <f t="shared" si="75"/>
        <v/>
      </c>
      <c r="D229" s="38" t="str">
        <f t="shared" si="76"/>
        <v/>
      </c>
      <c r="E229" s="39" t="str">
        <f t="shared" si="77"/>
        <v/>
      </c>
      <c r="F229" s="39" t="str">
        <f t="shared" si="78"/>
        <v/>
      </c>
      <c r="G229" s="51" t="str">
        <f t="shared" si="79"/>
        <v/>
      </c>
      <c r="H229" s="40" t="str">
        <f t="shared" si="80"/>
        <v/>
      </c>
      <c r="I229" s="121"/>
      <c r="J229" s="122"/>
      <c r="K229" s="104" t="str">
        <f t="shared" si="72"/>
        <v/>
      </c>
      <c r="L229" s="80"/>
      <c r="M229" s="73"/>
      <c r="N229" s="73"/>
      <c r="O229" s="73"/>
      <c r="P229" s="73"/>
      <c r="Q229" s="73"/>
      <c r="R229" s="73"/>
      <c r="S229" s="73"/>
      <c r="T229" s="81"/>
      <c r="U229" s="88"/>
      <c r="V229" s="74"/>
      <c r="W229" s="74"/>
      <c r="X229" s="74"/>
      <c r="Y229" s="74"/>
      <c r="Z229" s="74"/>
      <c r="AA229" s="74"/>
      <c r="AB229" s="74"/>
      <c r="AC229" s="89"/>
      <c r="AD229" s="80"/>
      <c r="AE229" s="73"/>
      <c r="AF229" s="73"/>
      <c r="AG229" s="73"/>
      <c r="AH229" s="73"/>
      <c r="AI229" s="73"/>
      <c r="AJ229" s="73"/>
      <c r="AK229" s="73"/>
      <c r="AL229" s="81"/>
      <c r="AM229" s="80"/>
      <c r="AN229" s="73"/>
      <c r="AO229" s="73"/>
      <c r="AP229" s="73"/>
      <c r="AQ229" s="73"/>
      <c r="AR229" s="73"/>
      <c r="AS229" s="73"/>
      <c r="AT229" s="73"/>
      <c r="AU229" s="81"/>
      <c r="AV229" s="80"/>
      <c r="AW229" s="73"/>
      <c r="AX229" s="73"/>
      <c r="AY229" s="73"/>
      <c r="AZ229" s="73"/>
      <c r="BA229" s="73"/>
      <c r="BB229" s="73"/>
      <c r="BC229" s="73"/>
      <c r="BD229" s="81"/>
      <c r="BE229" s="80"/>
      <c r="BF229" s="73"/>
      <c r="BG229" s="73"/>
      <c r="BH229" s="73"/>
      <c r="BI229" s="73"/>
      <c r="BJ229" s="73"/>
      <c r="BK229" s="73"/>
      <c r="BL229" s="73"/>
      <c r="BM229" s="81"/>
      <c r="BN229" s="1"/>
      <c r="BO229" s="1"/>
      <c r="BP229" s="1"/>
      <c r="BQ229" s="1"/>
      <c r="BR229" s="1"/>
      <c r="CC229" s="108" t="str">
        <f t="shared" si="73"/>
        <v/>
      </c>
      <c r="CD229" s="110" t="str">
        <f t="shared" si="66"/>
        <v/>
      </c>
      <c r="CE229" s="108" t="str">
        <f t="shared" si="67"/>
        <v/>
      </c>
      <c r="CF229" s="108" t="str">
        <f t="shared" si="68"/>
        <v/>
      </c>
      <c r="CG229" s="108" t="str">
        <f t="shared" si="69"/>
        <v/>
      </c>
      <c r="CH229" s="108" t="str">
        <f t="shared" si="70"/>
        <v/>
      </c>
      <c r="CI229" s="108" t="str">
        <f t="shared" si="71"/>
        <v/>
      </c>
    </row>
    <row r="230" spans="1:87">
      <c r="A230" s="4">
        <v>225</v>
      </c>
      <c r="B230" s="30" t="str">
        <f t="shared" si="74"/>
        <v/>
      </c>
      <c r="C230" s="37" t="str">
        <f t="shared" si="75"/>
        <v/>
      </c>
      <c r="D230" s="38" t="str">
        <f t="shared" si="76"/>
        <v/>
      </c>
      <c r="E230" s="39" t="str">
        <f t="shared" si="77"/>
        <v/>
      </c>
      <c r="F230" s="39" t="str">
        <f t="shared" si="78"/>
        <v/>
      </c>
      <c r="G230" s="51" t="str">
        <f t="shared" si="79"/>
        <v/>
      </c>
      <c r="H230" s="40" t="str">
        <f t="shared" si="80"/>
        <v/>
      </c>
      <c r="I230" s="121"/>
      <c r="J230" s="122"/>
      <c r="K230" s="104" t="str">
        <f t="shared" si="72"/>
        <v/>
      </c>
      <c r="L230" s="80"/>
      <c r="M230" s="73"/>
      <c r="N230" s="73"/>
      <c r="O230" s="73"/>
      <c r="P230" s="73"/>
      <c r="Q230" s="73"/>
      <c r="R230" s="73"/>
      <c r="S230" s="73"/>
      <c r="T230" s="81"/>
      <c r="U230" s="88"/>
      <c r="V230" s="74"/>
      <c r="W230" s="74"/>
      <c r="X230" s="74"/>
      <c r="Y230" s="74"/>
      <c r="Z230" s="74"/>
      <c r="AA230" s="74"/>
      <c r="AB230" s="74"/>
      <c r="AC230" s="89"/>
      <c r="AD230" s="80"/>
      <c r="AE230" s="73"/>
      <c r="AF230" s="73"/>
      <c r="AG230" s="73"/>
      <c r="AH230" s="73"/>
      <c r="AI230" s="73"/>
      <c r="AJ230" s="73"/>
      <c r="AK230" s="73"/>
      <c r="AL230" s="81"/>
      <c r="AM230" s="80"/>
      <c r="AN230" s="73"/>
      <c r="AO230" s="73"/>
      <c r="AP230" s="73"/>
      <c r="AQ230" s="73"/>
      <c r="AR230" s="73"/>
      <c r="AS230" s="73"/>
      <c r="AT230" s="73"/>
      <c r="AU230" s="81"/>
      <c r="AV230" s="80"/>
      <c r="AW230" s="73"/>
      <c r="AX230" s="73"/>
      <c r="AY230" s="73"/>
      <c r="AZ230" s="73"/>
      <c r="BA230" s="73"/>
      <c r="BB230" s="73"/>
      <c r="BC230" s="73"/>
      <c r="BD230" s="81"/>
      <c r="BE230" s="80"/>
      <c r="BF230" s="73"/>
      <c r="BG230" s="73"/>
      <c r="BH230" s="73"/>
      <c r="BI230" s="73"/>
      <c r="BJ230" s="73"/>
      <c r="BK230" s="73"/>
      <c r="BL230" s="73"/>
      <c r="BM230" s="81"/>
      <c r="BN230" s="1"/>
      <c r="BO230" s="1"/>
      <c r="BP230" s="1"/>
      <c r="BQ230" s="1"/>
      <c r="BR230" s="1"/>
      <c r="CC230" s="108" t="str">
        <f t="shared" si="73"/>
        <v/>
      </c>
      <c r="CD230" s="110" t="str">
        <f t="shared" si="66"/>
        <v/>
      </c>
      <c r="CE230" s="108" t="str">
        <f t="shared" si="67"/>
        <v/>
      </c>
      <c r="CF230" s="108" t="str">
        <f t="shared" si="68"/>
        <v/>
      </c>
      <c r="CG230" s="108" t="str">
        <f t="shared" si="69"/>
        <v/>
      </c>
      <c r="CH230" s="108" t="str">
        <f t="shared" si="70"/>
        <v/>
      </c>
      <c r="CI230" s="108" t="str">
        <f t="shared" si="71"/>
        <v/>
      </c>
    </row>
    <row r="231" spans="1:87">
      <c r="A231" s="4">
        <v>226</v>
      </c>
      <c r="B231" s="30" t="str">
        <f t="shared" si="74"/>
        <v/>
      </c>
      <c r="C231" s="37" t="str">
        <f t="shared" si="75"/>
        <v/>
      </c>
      <c r="D231" s="38" t="str">
        <f t="shared" si="76"/>
        <v/>
      </c>
      <c r="E231" s="39" t="str">
        <f t="shared" si="77"/>
        <v/>
      </c>
      <c r="F231" s="39" t="str">
        <f t="shared" si="78"/>
        <v/>
      </c>
      <c r="G231" s="51" t="str">
        <f t="shared" si="79"/>
        <v/>
      </c>
      <c r="H231" s="40" t="str">
        <f t="shared" si="80"/>
        <v/>
      </c>
      <c r="I231" s="121"/>
      <c r="J231" s="122"/>
      <c r="K231" s="104" t="str">
        <f t="shared" si="72"/>
        <v/>
      </c>
      <c r="L231" s="80"/>
      <c r="M231" s="73"/>
      <c r="N231" s="73"/>
      <c r="O231" s="73"/>
      <c r="P231" s="73"/>
      <c r="Q231" s="73"/>
      <c r="R231" s="73"/>
      <c r="S231" s="73"/>
      <c r="T231" s="81"/>
      <c r="U231" s="88"/>
      <c r="V231" s="74"/>
      <c r="W231" s="74"/>
      <c r="X231" s="74"/>
      <c r="Y231" s="74"/>
      <c r="Z231" s="74"/>
      <c r="AA231" s="74"/>
      <c r="AB231" s="74"/>
      <c r="AC231" s="89"/>
      <c r="AD231" s="80"/>
      <c r="AE231" s="73"/>
      <c r="AF231" s="73"/>
      <c r="AG231" s="73"/>
      <c r="AH231" s="73"/>
      <c r="AI231" s="73"/>
      <c r="AJ231" s="73"/>
      <c r="AK231" s="73"/>
      <c r="AL231" s="81"/>
      <c r="AM231" s="80"/>
      <c r="AN231" s="73"/>
      <c r="AO231" s="73"/>
      <c r="AP231" s="73"/>
      <c r="AQ231" s="73"/>
      <c r="AR231" s="73"/>
      <c r="AS231" s="73"/>
      <c r="AT231" s="73"/>
      <c r="AU231" s="81"/>
      <c r="AV231" s="80"/>
      <c r="AW231" s="73"/>
      <c r="AX231" s="73"/>
      <c r="AY231" s="73"/>
      <c r="AZ231" s="73"/>
      <c r="BA231" s="73"/>
      <c r="BB231" s="73"/>
      <c r="BC231" s="73"/>
      <c r="BD231" s="81"/>
      <c r="BE231" s="80"/>
      <c r="BF231" s="73"/>
      <c r="BG231" s="73"/>
      <c r="BH231" s="73"/>
      <c r="BI231" s="73"/>
      <c r="BJ231" s="73"/>
      <c r="BK231" s="73"/>
      <c r="BL231" s="73"/>
      <c r="BM231" s="81"/>
      <c r="BN231" s="1"/>
      <c r="BO231" s="1"/>
      <c r="BP231" s="1"/>
      <c r="BQ231" s="1"/>
      <c r="BR231" s="1"/>
      <c r="CC231" s="108" t="str">
        <f t="shared" si="73"/>
        <v/>
      </c>
      <c r="CD231" s="110" t="str">
        <f t="shared" si="66"/>
        <v/>
      </c>
      <c r="CE231" s="108" t="str">
        <f t="shared" si="67"/>
        <v/>
      </c>
      <c r="CF231" s="108" t="str">
        <f t="shared" si="68"/>
        <v/>
      </c>
      <c r="CG231" s="108" t="str">
        <f t="shared" si="69"/>
        <v/>
      </c>
      <c r="CH231" s="108" t="str">
        <f t="shared" si="70"/>
        <v/>
      </c>
      <c r="CI231" s="108" t="str">
        <f t="shared" si="71"/>
        <v/>
      </c>
    </row>
    <row r="232" spans="1:87">
      <c r="A232" s="4">
        <v>227</v>
      </c>
      <c r="B232" s="30" t="str">
        <f t="shared" si="74"/>
        <v/>
      </c>
      <c r="C232" s="37" t="str">
        <f t="shared" si="75"/>
        <v/>
      </c>
      <c r="D232" s="38" t="str">
        <f t="shared" si="76"/>
        <v/>
      </c>
      <c r="E232" s="39" t="str">
        <f t="shared" si="77"/>
        <v/>
      </c>
      <c r="F232" s="39" t="str">
        <f t="shared" si="78"/>
        <v/>
      </c>
      <c r="G232" s="51" t="str">
        <f t="shared" si="79"/>
        <v/>
      </c>
      <c r="H232" s="40" t="str">
        <f t="shared" si="80"/>
        <v/>
      </c>
      <c r="I232" s="121"/>
      <c r="J232" s="122"/>
      <c r="K232" s="104" t="str">
        <f t="shared" si="72"/>
        <v/>
      </c>
      <c r="L232" s="80"/>
      <c r="M232" s="73"/>
      <c r="N232" s="73"/>
      <c r="O232" s="73"/>
      <c r="P232" s="73"/>
      <c r="Q232" s="73"/>
      <c r="R232" s="73"/>
      <c r="S232" s="73"/>
      <c r="T232" s="81"/>
      <c r="U232" s="88"/>
      <c r="V232" s="74"/>
      <c r="W232" s="74"/>
      <c r="X232" s="74"/>
      <c r="Y232" s="74"/>
      <c r="Z232" s="74"/>
      <c r="AA232" s="74"/>
      <c r="AB232" s="74"/>
      <c r="AC232" s="89"/>
      <c r="AD232" s="80"/>
      <c r="AE232" s="73"/>
      <c r="AF232" s="73"/>
      <c r="AG232" s="73"/>
      <c r="AH232" s="73"/>
      <c r="AI232" s="73"/>
      <c r="AJ232" s="73"/>
      <c r="AK232" s="73"/>
      <c r="AL232" s="81"/>
      <c r="AM232" s="80"/>
      <c r="AN232" s="73"/>
      <c r="AO232" s="73"/>
      <c r="AP232" s="73"/>
      <c r="AQ232" s="73"/>
      <c r="AR232" s="73"/>
      <c r="AS232" s="73"/>
      <c r="AT232" s="73"/>
      <c r="AU232" s="81"/>
      <c r="AV232" s="80"/>
      <c r="AW232" s="73"/>
      <c r="AX232" s="73"/>
      <c r="AY232" s="73"/>
      <c r="AZ232" s="73"/>
      <c r="BA232" s="73"/>
      <c r="BB232" s="73"/>
      <c r="BC232" s="73"/>
      <c r="BD232" s="81"/>
      <c r="BE232" s="80"/>
      <c r="BF232" s="73"/>
      <c r="BG232" s="73"/>
      <c r="BH232" s="73"/>
      <c r="BI232" s="73"/>
      <c r="BJ232" s="73"/>
      <c r="BK232" s="73"/>
      <c r="BL232" s="73"/>
      <c r="BM232" s="81"/>
      <c r="BN232" s="1"/>
      <c r="BO232" s="1"/>
      <c r="BP232" s="1"/>
      <c r="BQ232" s="1"/>
      <c r="BR232" s="1"/>
      <c r="CC232" s="108" t="str">
        <f t="shared" si="73"/>
        <v/>
      </c>
      <c r="CD232" s="110" t="str">
        <f t="shared" si="66"/>
        <v/>
      </c>
      <c r="CE232" s="108" t="str">
        <f t="shared" si="67"/>
        <v/>
      </c>
      <c r="CF232" s="108" t="str">
        <f t="shared" si="68"/>
        <v/>
      </c>
      <c r="CG232" s="108" t="str">
        <f t="shared" si="69"/>
        <v/>
      </c>
      <c r="CH232" s="108" t="str">
        <f t="shared" si="70"/>
        <v/>
      </c>
      <c r="CI232" s="108" t="str">
        <f t="shared" si="71"/>
        <v/>
      </c>
    </row>
    <row r="233" spans="1:87">
      <c r="A233" s="4">
        <v>228</v>
      </c>
      <c r="B233" s="30" t="str">
        <f t="shared" si="74"/>
        <v/>
      </c>
      <c r="C233" s="37" t="str">
        <f t="shared" si="75"/>
        <v/>
      </c>
      <c r="D233" s="38" t="str">
        <f t="shared" si="76"/>
        <v/>
      </c>
      <c r="E233" s="39" t="str">
        <f t="shared" si="77"/>
        <v/>
      </c>
      <c r="F233" s="39" t="str">
        <f t="shared" si="78"/>
        <v/>
      </c>
      <c r="G233" s="51" t="str">
        <f t="shared" si="79"/>
        <v/>
      </c>
      <c r="H233" s="40" t="str">
        <f t="shared" si="80"/>
        <v/>
      </c>
      <c r="I233" s="121"/>
      <c r="J233" s="122"/>
      <c r="K233" s="104" t="str">
        <f t="shared" si="72"/>
        <v/>
      </c>
      <c r="L233" s="80"/>
      <c r="M233" s="73"/>
      <c r="N233" s="73"/>
      <c r="O233" s="73"/>
      <c r="P233" s="73"/>
      <c r="Q233" s="73"/>
      <c r="R233" s="73"/>
      <c r="S233" s="73"/>
      <c r="T233" s="81"/>
      <c r="U233" s="88"/>
      <c r="V233" s="74"/>
      <c r="W233" s="74"/>
      <c r="X233" s="74"/>
      <c r="Y233" s="74"/>
      <c r="Z233" s="74"/>
      <c r="AA233" s="74"/>
      <c r="AB233" s="74"/>
      <c r="AC233" s="89"/>
      <c r="AD233" s="80"/>
      <c r="AE233" s="73"/>
      <c r="AF233" s="73"/>
      <c r="AG233" s="73"/>
      <c r="AH233" s="73"/>
      <c r="AI233" s="73"/>
      <c r="AJ233" s="73"/>
      <c r="AK233" s="73"/>
      <c r="AL233" s="81"/>
      <c r="AM233" s="80"/>
      <c r="AN233" s="73"/>
      <c r="AO233" s="73"/>
      <c r="AP233" s="73"/>
      <c r="AQ233" s="73"/>
      <c r="AR233" s="73"/>
      <c r="AS233" s="73"/>
      <c r="AT233" s="73"/>
      <c r="AU233" s="81"/>
      <c r="AV233" s="80"/>
      <c r="AW233" s="73"/>
      <c r="AX233" s="73"/>
      <c r="AY233" s="73"/>
      <c r="AZ233" s="73"/>
      <c r="BA233" s="73"/>
      <c r="BB233" s="73"/>
      <c r="BC233" s="73"/>
      <c r="BD233" s="81"/>
      <c r="BE233" s="80"/>
      <c r="BF233" s="73"/>
      <c r="BG233" s="73"/>
      <c r="BH233" s="73"/>
      <c r="BI233" s="73"/>
      <c r="BJ233" s="73"/>
      <c r="BK233" s="73"/>
      <c r="BL233" s="73"/>
      <c r="BM233" s="81"/>
      <c r="BN233" s="1"/>
      <c r="BO233" s="1"/>
      <c r="BP233" s="1"/>
      <c r="BQ233" s="1"/>
      <c r="BR233" s="1"/>
      <c r="CC233" s="108" t="str">
        <f t="shared" si="73"/>
        <v/>
      </c>
      <c r="CD233" s="110" t="str">
        <f t="shared" si="66"/>
        <v/>
      </c>
      <c r="CE233" s="108" t="str">
        <f t="shared" si="67"/>
        <v/>
      </c>
      <c r="CF233" s="108" t="str">
        <f t="shared" si="68"/>
        <v/>
      </c>
      <c r="CG233" s="108" t="str">
        <f t="shared" si="69"/>
        <v/>
      </c>
      <c r="CH233" s="108" t="str">
        <f t="shared" si="70"/>
        <v/>
      </c>
      <c r="CI233" s="108" t="str">
        <f t="shared" si="71"/>
        <v/>
      </c>
    </row>
    <row r="234" spans="1:87">
      <c r="A234" s="4">
        <v>229</v>
      </c>
      <c r="B234" s="30" t="str">
        <f t="shared" si="74"/>
        <v/>
      </c>
      <c r="C234" s="37" t="str">
        <f t="shared" si="75"/>
        <v/>
      </c>
      <c r="D234" s="38" t="str">
        <f t="shared" si="76"/>
        <v/>
      </c>
      <c r="E234" s="39" t="str">
        <f t="shared" si="77"/>
        <v/>
      </c>
      <c r="F234" s="39" t="str">
        <f t="shared" si="78"/>
        <v/>
      </c>
      <c r="G234" s="51" t="str">
        <f t="shared" si="79"/>
        <v/>
      </c>
      <c r="H234" s="40" t="str">
        <f t="shared" si="80"/>
        <v/>
      </c>
      <c r="I234" s="121"/>
      <c r="J234" s="122"/>
      <c r="K234" s="104" t="str">
        <f t="shared" si="72"/>
        <v/>
      </c>
      <c r="L234" s="80"/>
      <c r="M234" s="73"/>
      <c r="N234" s="73"/>
      <c r="O234" s="73"/>
      <c r="P234" s="73"/>
      <c r="Q234" s="73"/>
      <c r="R234" s="73"/>
      <c r="S234" s="73"/>
      <c r="T234" s="81"/>
      <c r="U234" s="88"/>
      <c r="V234" s="74"/>
      <c r="W234" s="74"/>
      <c r="X234" s="74"/>
      <c r="Y234" s="74"/>
      <c r="Z234" s="74"/>
      <c r="AA234" s="74"/>
      <c r="AB234" s="74"/>
      <c r="AC234" s="89"/>
      <c r="AD234" s="80"/>
      <c r="AE234" s="73"/>
      <c r="AF234" s="73"/>
      <c r="AG234" s="73"/>
      <c r="AH234" s="73"/>
      <c r="AI234" s="73"/>
      <c r="AJ234" s="73"/>
      <c r="AK234" s="73"/>
      <c r="AL234" s="81"/>
      <c r="AM234" s="80"/>
      <c r="AN234" s="73"/>
      <c r="AO234" s="73"/>
      <c r="AP234" s="73"/>
      <c r="AQ234" s="73"/>
      <c r="AR234" s="73"/>
      <c r="AS234" s="73"/>
      <c r="AT234" s="73"/>
      <c r="AU234" s="81"/>
      <c r="AV234" s="80"/>
      <c r="AW234" s="73"/>
      <c r="AX234" s="73"/>
      <c r="AY234" s="73"/>
      <c r="AZ234" s="73"/>
      <c r="BA234" s="73"/>
      <c r="BB234" s="73"/>
      <c r="BC234" s="73"/>
      <c r="BD234" s="81"/>
      <c r="BE234" s="80"/>
      <c r="BF234" s="73"/>
      <c r="BG234" s="73"/>
      <c r="BH234" s="73"/>
      <c r="BI234" s="73"/>
      <c r="BJ234" s="73"/>
      <c r="BK234" s="73"/>
      <c r="BL234" s="73"/>
      <c r="BM234" s="81"/>
      <c r="BN234" s="1"/>
      <c r="BO234" s="1"/>
      <c r="BP234" s="1"/>
      <c r="BQ234" s="1"/>
      <c r="BR234" s="1"/>
      <c r="CC234" s="108" t="str">
        <f t="shared" si="73"/>
        <v/>
      </c>
      <c r="CD234" s="110" t="str">
        <f t="shared" si="66"/>
        <v/>
      </c>
      <c r="CE234" s="108" t="str">
        <f t="shared" si="67"/>
        <v/>
      </c>
      <c r="CF234" s="108" t="str">
        <f t="shared" si="68"/>
        <v/>
      </c>
      <c r="CG234" s="108" t="str">
        <f t="shared" si="69"/>
        <v/>
      </c>
      <c r="CH234" s="108" t="str">
        <f t="shared" si="70"/>
        <v/>
      </c>
      <c r="CI234" s="108" t="str">
        <f t="shared" si="71"/>
        <v/>
      </c>
    </row>
    <row r="235" spans="1:87">
      <c r="A235" s="4">
        <v>230</v>
      </c>
      <c r="B235" s="30" t="str">
        <f t="shared" si="74"/>
        <v/>
      </c>
      <c r="C235" s="37" t="str">
        <f t="shared" si="75"/>
        <v/>
      </c>
      <c r="D235" s="38" t="str">
        <f t="shared" si="76"/>
        <v/>
      </c>
      <c r="E235" s="39" t="str">
        <f t="shared" si="77"/>
        <v/>
      </c>
      <c r="F235" s="39" t="str">
        <f t="shared" si="78"/>
        <v/>
      </c>
      <c r="G235" s="51" t="str">
        <f t="shared" si="79"/>
        <v/>
      </c>
      <c r="H235" s="40" t="str">
        <f t="shared" si="80"/>
        <v/>
      </c>
      <c r="I235" s="121"/>
      <c r="J235" s="122"/>
      <c r="K235" s="104" t="str">
        <f t="shared" si="72"/>
        <v/>
      </c>
      <c r="L235" s="80"/>
      <c r="M235" s="73"/>
      <c r="N235" s="73"/>
      <c r="O235" s="73"/>
      <c r="P235" s="73"/>
      <c r="Q235" s="73"/>
      <c r="R235" s="73"/>
      <c r="S235" s="73"/>
      <c r="T235" s="81"/>
      <c r="U235" s="88"/>
      <c r="V235" s="74"/>
      <c r="W235" s="74"/>
      <c r="X235" s="74"/>
      <c r="Y235" s="74"/>
      <c r="Z235" s="74"/>
      <c r="AA235" s="74"/>
      <c r="AB235" s="74"/>
      <c r="AC235" s="89"/>
      <c r="AD235" s="80"/>
      <c r="AE235" s="73"/>
      <c r="AF235" s="73"/>
      <c r="AG235" s="73"/>
      <c r="AH235" s="73"/>
      <c r="AI235" s="73"/>
      <c r="AJ235" s="73"/>
      <c r="AK235" s="73"/>
      <c r="AL235" s="81"/>
      <c r="AM235" s="80"/>
      <c r="AN235" s="73"/>
      <c r="AO235" s="73"/>
      <c r="AP235" s="73"/>
      <c r="AQ235" s="73"/>
      <c r="AR235" s="73"/>
      <c r="AS235" s="73"/>
      <c r="AT235" s="73"/>
      <c r="AU235" s="81"/>
      <c r="AV235" s="80"/>
      <c r="AW235" s="73"/>
      <c r="AX235" s="73"/>
      <c r="AY235" s="73"/>
      <c r="AZ235" s="73"/>
      <c r="BA235" s="73"/>
      <c r="BB235" s="73"/>
      <c r="BC235" s="73"/>
      <c r="BD235" s="81"/>
      <c r="BE235" s="80"/>
      <c r="BF235" s="73"/>
      <c r="BG235" s="73"/>
      <c r="BH235" s="73"/>
      <c r="BI235" s="73"/>
      <c r="BJ235" s="73"/>
      <c r="BK235" s="73"/>
      <c r="BL235" s="73"/>
      <c r="BM235" s="81"/>
      <c r="BN235" s="1"/>
      <c r="BO235" s="1"/>
      <c r="BP235" s="1"/>
      <c r="BQ235" s="1"/>
      <c r="BR235" s="1"/>
      <c r="CC235" s="108" t="str">
        <f t="shared" si="73"/>
        <v/>
      </c>
      <c r="CD235" s="110" t="str">
        <f t="shared" si="66"/>
        <v/>
      </c>
      <c r="CE235" s="108" t="str">
        <f t="shared" si="67"/>
        <v/>
      </c>
      <c r="CF235" s="108" t="str">
        <f t="shared" si="68"/>
        <v/>
      </c>
      <c r="CG235" s="108" t="str">
        <f t="shared" si="69"/>
        <v/>
      </c>
      <c r="CH235" s="108" t="str">
        <f t="shared" si="70"/>
        <v/>
      </c>
      <c r="CI235" s="108" t="str">
        <f t="shared" si="71"/>
        <v/>
      </c>
    </row>
    <row r="236" spans="1:87">
      <c r="A236" s="4">
        <v>231</v>
      </c>
      <c r="B236" s="30" t="str">
        <f t="shared" si="74"/>
        <v/>
      </c>
      <c r="C236" s="37" t="str">
        <f t="shared" si="75"/>
        <v/>
      </c>
      <c r="D236" s="38" t="str">
        <f t="shared" si="76"/>
        <v/>
      </c>
      <c r="E236" s="39" t="str">
        <f t="shared" si="77"/>
        <v/>
      </c>
      <c r="F236" s="39" t="str">
        <f t="shared" si="78"/>
        <v/>
      </c>
      <c r="G236" s="51" t="str">
        <f t="shared" si="79"/>
        <v/>
      </c>
      <c r="H236" s="40" t="str">
        <f t="shared" si="80"/>
        <v/>
      </c>
      <c r="I236" s="121"/>
      <c r="J236" s="122"/>
      <c r="K236" s="104" t="str">
        <f t="shared" si="72"/>
        <v/>
      </c>
      <c r="L236" s="80"/>
      <c r="M236" s="73"/>
      <c r="N236" s="73"/>
      <c r="O236" s="73"/>
      <c r="P236" s="73"/>
      <c r="Q236" s="73"/>
      <c r="R236" s="73"/>
      <c r="S236" s="73"/>
      <c r="T236" s="81"/>
      <c r="U236" s="88"/>
      <c r="V236" s="74"/>
      <c r="W236" s="74"/>
      <c r="X236" s="74"/>
      <c r="Y236" s="74"/>
      <c r="Z236" s="74"/>
      <c r="AA236" s="74"/>
      <c r="AB236" s="74"/>
      <c r="AC236" s="89"/>
      <c r="AD236" s="80"/>
      <c r="AE236" s="73"/>
      <c r="AF236" s="73"/>
      <c r="AG236" s="73"/>
      <c r="AH236" s="73"/>
      <c r="AI236" s="73"/>
      <c r="AJ236" s="73"/>
      <c r="AK236" s="73"/>
      <c r="AL236" s="81"/>
      <c r="AM236" s="80"/>
      <c r="AN236" s="73"/>
      <c r="AO236" s="73"/>
      <c r="AP236" s="73"/>
      <c r="AQ236" s="73"/>
      <c r="AR236" s="73"/>
      <c r="AS236" s="73"/>
      <c r="AT236" s="73"/>
      <c r="AU236" s="81"/>
      <c r="AV236" s="80"/>
      <c r="AW236" s="73"/>
      <c r="AX236" s="73"/>
      <c r="AY236" s="73"/>
      <c r="AZ236" s="73"/>
      <c r="BA236" s="73"/>
      <c r="BB236" s="73"/>
      <c r="BC236" s="73"/>
      <c r="BD236" s="81"/>
      <c r="BE236" s="80"/>
      <c r="BF236" s="73"/>
      <c r="BG236" s="73"/>
      <c r="BH236" s="73"/>
      <c r="BI236" s="73"/>
      <c r="BJ236" s="73"/>
      <c r="BK236" s="73"/>
      <c r="BL236" s="73"/>
      <c r="BM236" s="81"/>
      <c r="BN236" s="1"/>
      <c r="BO236" s="1"/>
      <c r="BP236" s="1"/>
      <c r="BQ236" s="1"/>
      <c r="BR236" s="1"/>
      <c r="CC236" s="108" t="str">
        <f t="shared" si="73"/>
        <v/>
      </c>
      <c r="CD236" s="110" t="str">
        <f t="shared" si="66"/>
        <v/>
      </c>
      <c r="CE236" s="108" t="str">
        <f t="shared" si="67"/>
        <v/>
      </c>
      <c r="CF236" s="108" t="str">
        <f t="shared" si="68"/>
        <v/>
      </c>
      <c r="CG236" s="108" t="str">
        <f t="shared" si="69"/>
        <v/>
      </c>
      <c r="CH236" s="108" t="str">
        <f t="shared" si="70"/>
        <v/>
      </c>
      <c r="CI236" s="108" t="str">
        <f t="shared" si="71"/>
        <v/>
      </c>
    </row>
    <row r="237" spans="1:87">
      <c r="A237" s="4">
        <v>232</v>
      </c>
      <c r="B237" s="30" t="str">
        <f t="shared" si="74"/>
        <v/>
      </c>
      <c r="C237" s="37" t="str">
        <f t="shared" si="75"/>
        <v/>
      </c>
      <c r="D237" s="38" t="str">
        <f t="shared" si="76"/>
        <v/>
      </c>
      <c r="E237" s="39" t="str">
        <f t="shared" si="77"/>
        <v/>
      </c>
      <c r="F237" s="39" t="str">
        <f t="shared" si="78"/>
        <v/>
      </c>
      <c r="G237" s="51" t="str">
        <f t="shared" si="79"/>
        <v/>
      </c>
      <c r="H237" s="40" t="str">
        <f t="shared" si="80"/>
        <v/>
      </c>
      <c r="I237" s="121"/>
      <c r="J237" s="122"/>
      <c r="K237" s="104" t="str">
        <f t="shared" si="72"/>
        <v/>
      </c>
      <c r="L237" s="80"/>
      <c r="M237" s="73"/>
      <c r="N237" s="73"/>
      <c r="O237" s="73"/>
      <c r="P237" s="73"/>
      <c r="Q237" s="73"/>
      <c r="R237" s="73"/>
      <c r="S237" s="73"/>
      <c r="T237" s="81"/>
      <c r="U237" s="88"/>
      <c r="V237" s="74"/>
      <c r="W237" s="74"/>
      <c r="X237" s="74"/>
      <c r="Y237" s="74"/>
      <c r="Z237" s="74"/>
      <c r="AA237" s="74"/>
      <c r="AB237" s="74"/>
      <c r="AC237" s="89"/>
      <c r="AD237" s="80"/>
      <c r="AE237" s="73"/>
      <c r="AF237" s="73"/>
      <c r="AG237" s="73"/>
      <c r="AH237" s="73"/>
      <c r="AI237" s="73"/>
      <c r="AJ237" s="73"/>
      <c r="AK237" s="73"/>
      <c r="AL237" s="81"/>
      <c r="AM237" s="80"/>
      <c r="AN237" s="73"/>
      <c r="AO237" s="73"/>
      <c r="AP237" s="73"/>
      <c r="AQ237" s="73"/>
      <c r="AR237" s="73"/>
      <c r="AS237" s="73"/>
      <c r="AT237" s="73"/>
      <c r="AU237" s="81"/>
      <c r="AV237" s="80"/>
      <c r="AW237" s="73"/>
      <c r="AX237" s="73"/>
      <c r="AY237" s="73"/>
      <c r="AZ237" s="73"/>
      <c r="BA237" s="73"/>
      <c r="BB237" s="73"/>
      <c r="BC237" s="73"/>
      <c r="BD237" s="81"/>
      <c r="BE237" s="80"/>
      <c r="BF237" s="73"/>
      <c r="BG237" s="73"/>
      <c r="BH237" s="73"/>
      <c r="BI237" s="73"/>
      <c r="BJ237" s="73"/>
      <c r="BK237" s="73"/>
      <c r="BL237" s="73"/>
      <c r="BM237" s="81"/>
      <c r="BN237" s="1"/>
      <c r="BO237" s="1"/>
      <c r="BP237" s="1"/>
      <c r="BQ237" s="1"/>
      <c r="BR237" s="1"/>
      <c r="CC237" s="108" t="str">
        <f t="shared" si="73"/>
        <v/>
      </c>
      <c r="CD237" s="110" t="str">
        <f t="shared" si="66"/>
        <v/>
      </c>
      <c r="CE237" s="108" t="str">
        <f t="shared" si="67"/>
        <v/>
      </c>
      <c r="CF237" s="108" t="str">
        <f t="shared" si="68"/>
        <v/>
      </c>
      <c r="CG237" s="108" t="str">
        <f t="shared" si="69"/>
        <v/>
      </c>
      <c r="CH237" s="108" t="str">
        <f t="shared" si="70"/>
        <v/>
      </c>
      <c r="CI237" s="108" t="str">
        <f t="shared" si="71"/>
        <v/>
      </c>
    </row>
    <row r="238" spans="1:87">
      <c r="A238" s="4">
        <v>233</v>
      </c>
      <c r="B238" s="30" t="str">
        <f t="shared" si="74"/>
        <v/>
      </c>
      <c r="C238" s="37" t="str">
        <f t="shared" si="75"/>
        <v/>
      </c>
      <c r="D238" s="38" t="str">
        <f t="shared" si="76"/>
        <v/>
      </c>
      <c r="E238" s="39" t="str">
        <f t="shared" si="77"/>
        <v/>
      </c>
      <c r="F238" s="39" t="str">
        <f t="shared" si="78"/>
        <v/>
      </c>
      <c r="G238" s="51" t="str">
        <f t="shared" si="79"/>
        <v/>
      </c>
      <c r="H238" s="40" t="str">
        <f t="shared" si="80"/>
        <v/>
      </c>
      <c r="I238" s="121"/>
      <c r="J238" s="122"/>
      <c r="K238" s="104" t="str">
        <f t="shared" si="72"/>
        <v/>
      </c>
      <c r="L238" s="80"/>
      <c r="M238" s="73"/>
      <c r="N238" s="73"/>
      <c r="O238" s="73"/>
      <c r="P238" s="73"/>
      <c r="Q238" s="73"/>
      <c r="R238" s="73"/>
      <c r="S238" s="73"/>
      <c r="T238" s="81"/>
      <c r="U238" s="88"/>
      <c r="V238" s="74"/>
      <c r="W238" s="74"/>
      <c r="X238" s="74"/>
      <c r="Y238" s="74"/>
      <c r="Z238" s="74"/>
      <c r="AA238" s="74"/>
      <c r="AB238" s="74"/>
      <c r="AC238" s="89"/>
      <c r="AD238" s="80"/>
      <c r="AE238" s="73"/>
      <c r="AF238" s="73"/>
      <c r="AG238" s="73"/>
      <c r="AH238" s="73"/>
      <c r="AI238" s="73"/>
      <c r="AJ238" s="73"/>
      <c r="AK238" s="73"/>
      <c r="AL238" s="81"/>
      <c r="AM238" s="80"/>
      <c r="AN238" s="73"/>
      <c r="AO238" s="73"/>
      <c r="AP238" s="73"/>
      <c r="AQ238" s="73"/>
      <c r="AR238" s="73"/>
      <c r="AS238" s="73"/>
      <c r="AT238" s="73"/>
      <c r="AU238" s="81"/>
      <c r="AV238" s="80"/>
      <c r="AW238" s="73"/>
      <c r="AX238" s="73"/>
      <c r="AY238" s="73"/>
      <c r="AZ238" s="73"/>
      <c r="BA238" s="73"/>
      <c r="BB238" s="73"/>
      <c r="BC238" s="73"/>
      <c r="BD238" s="81"/>
      <c r="BE238" s="80"/>
      <c r="BF238" s="73"/>
      <c r="BG238" s="73"/>
      <c r="BH238" s="73"/>
      <c r="BI238" s="73"/>
      <c r="BJ238" s="73"/>
      <c r="BK238" s="73"/>
      <c r="BL238" s="73"/>
      <c r="BM238" s="81"/>
      <c r="BN238" s="1"/>
      <c r="BO238" s="1"/>
      <c r="BP238" s="1"/>
      <c r="BQ238" s="1"/>
      <c r="BR238" s="1"/>
      <c r="CC238" s="108" t="str">
        <f t="shared" si="73"/>
        <v/>
      </c>
      <c r="CD238" s="110" t="str">
        <f t="shared" si="66"/>
        <v/>
      </c>
      <c r="CE238" s="108" t="str">
        <f t="shared" si="67"/>
        <v/>
      </c>
      <c r="CF238" s="108" t="str">
        <f t="shared" si="68"/>
        <v/>
      </c>
      <c r="CG238" s="108" t="str">
        <f t="shared" si="69"/>
        <v/>
      </c>
      <c r="CH238" s="108" t="str">
        <f t="shared" si="70"/>
        <v/>
      </c>
      <c r="CI238" s="108" t="str">
        <f t="shared" si="71"/>
        <v/>
      </c>
    </row>
    <row r="239" spans="1:87">
      <c r="A239" s="4">
        <v>234</v>
      </c>
      <c r="B239" s="30" t="str">
        <f t="shared" si="74"/>
        <v/>
      </c>
      <c r="C239" s="37" t="str">
        <f t="shared" si="75"/>
        <v/>
      </c>
      <c r="D239" s="38" t="str">
        <f t="shared" si="76"/>
        <v/>
      </c>
      <c r="E239" s="39" t="str">
        <f t="shared" si="77"/>
        <v/>
      </c>
      <c r="F239" s="39" t="str">
        <f t="shared" si="78"/>
        <v/>
      </c>
      <c r="G239" s="51" t="str">
        <f t="shared" si="79"/>
        <v/>
      </c>
      <c r="H239" s="40" t="str">
        <f t="shared" si="80"/>
        <v/>
      </c>
      <c r="I239" s="121"/>
      <c r="J239" s="122"/>
      <c r="K239" s="104" t="str">
        <f t="shared" si="72"/>
        <v/>
      </c>
      <c r="L239" s="80"/>
      <c r="M239" s="73"/>
      <c r="N239" s="73"/>
      <c r="O239" s="73"/>
      <c r="P239" s="73"/>
      <c r="Q239" s="73"/>
      <c r="R239" s="73"/>
      <c r="S239" s="73"/>
      <c r="T239" s="81"/>
      <c r="U239" s="88"/>
      <c r="V239" s="74"/>
      <c r="W239" s="74"/>
      <c r="X239" s="74"/>
      <c r="Y239" s="74"/>
      <c r="Z239" s="74"/>
      <c r="AA239" s="74"/>
      <c r="AB239" s="74"/>
      <c r="AC239" s="89"/>
      <c r="AD239" s="80"/>
      <c r="AE239" s="73"/>
      <c r="AF239" s="73"/>
      <c r="AG239" s="73"/>
      <c r="AH239" s="73"/>
      <c r="AI239" s="73"/>
      <c r="AJ239" s="73"/>
      <c r="AK239" s="73"/>
      <c r="AL239" s="81"/>
      <c r="AM239" s="80"/>
      <c r="AN239" s="73"/>
      <c r="AO239" s="73"/>
      <c r="AP239" s="73"/>
      <c r="AQ239" s="73"/>
      <c r="AR239" s="73"/>
      <c r="AS239" s="73"/>
      <c r="AT239" s="73"/>
      <c r="AU239" s="81"/>
      <c r="AV239" s="80"/>
      <c r="AW239" s="73"/>
      <c r="AX239" s="73"/>
      <c r="AY239" s="73"/>
      <c r="AZ239" s="73"/>
      <c r="BA239" s="73"/>
      <c r="BB239" s="73"/>
      <c r="BC239" s="73"/>
      <c r="BD239" s="81"/>
      <c r="BE239" s="80"/>
      <c r="BF239" s="73"/>
      <c r="BG239" s="73"/>
      <c r="BH239" s="73"/>
      <c r="BI239" s="73"/>
      <c r="BJ239" s="73"/>
      <c r="BK239" s="73"/>
      <c r="BL239" s="73"/>
      <c r="BM239" s="81"/>
      <c r="BN239" s="1"/>
      <c r="BO239" s="1"/>
      <c r="BP239" s="1"/>
      <c r="BQ239" s="1"/>
      <c r="BR239" s="1"/>
      <c r="CC239" s="108" t="str">
        <f t="shared" si="73"/>
        <v/>
      </c>
      <c r="CD239" s="110" t="str">
        <f t="shared" si="66"/>
        <v/>
      </c>
      <c r="CE239" s="108" t="str">
        <f t="shared" si="67"/>
        <v/>
      </c>
      <c r="CF239" s="108" t="str">
        <f t="shared" si="68"/>
        <v/>
      </c>
      <c r="CG239" s="108" t="str">
        <f t="shared" si="69"/>
        <v/>
      </c>
      <c r="CH239" s="108" t="str">
        <f t="shared" si="70"/>
        <v/>
      </c>
      <c r="CI239" s="108" t="str">
        <f t="shared" si="71"/>
        <v/>
      </c>
    </row>
    <row r="240" spans="1:87">
      <c r="A240" s="4">
        <v>235</v>
      </c>
      <c r="B240" s="30" t="str">
        <f t="shared" si="74"/>
        <v/>
      </c>
      <c r="C240" s="37" t="str">
        <f t="shared" si="75"/>
        <v/>
      </c>
      <c r="D240" s="38" t="str">
        <f t="shared" si="76"/>
        <v/>
      </c>
      <c r="E240" s="39" t="str">
        <f t="shared" si="77"/>
        <v/>
      </c>
      <c r="F240" s="39" t="str">
        <f t="shared" si="78"/>
        <v/>
      </c>
      <c r="G240" s="51" t="str">
        <f t="shared" si="79"/>
        <v/>
      </c>
      <c r="H240" s="40" t="str">
        <f t="shared" si="80"/>
        <v/>
      </c>
      <c r="I240" s="121"/>
      <c r="J240" s="122"/>
      <c r="K240" s="104" t="str">
        <f t="shared" si="72"/>
        <v/>
      </c>
      <c r="L240" s="80"/>
      <c r="M240" s="73"/>
      <c r="N240" s="73"/>
      <c r="O240" s="73"/>
      <c r="P240" s="73"/>
      <c r="Q240" s="73"/>
      <c r="R240" s="73"/>
      <c r="S240" s="73"/>
      <c r="T240" s="81"/>
      <c r="U240" s="88"/>
      <c r="V240" s="74"/>
      <c r="W240" s="74"/>
      <c r="X240" s="74"/>
      <c r="Y240" s="74"/>
      <c r="Z240" s="74"/>
      <c r="AA240" s="74"/>
      <c r="AB240" s="74"/>
      <c r="AC240" s="89"/>
      <c r="AD240" s="80"/>
      <c r="AE240" s="73"/>
      <c r="AF240" s="73"/>
      <c r="AG240" s="73"/>
      <c r="AH240" s="73"/>
      <c r="AI240" s="73"/>
      <c r="AJ240" s="73"/>
      <c r="AK240" s="73"/>
      <c r="AL240" s="81"/>
      <c r="AM240" s="80"/>
      <c r="AN240" s="73"/>
      <c r="AO240" s="73"/>
      <c r="AP240" s="73"/>
      <c r="AQ240" s="73"/>
      <c r="AR240" s="73"/>
      <c r="AS240" s="73"/>
      <c r="AT240" s="73"/>
      <c r="AU240" s="81"/>
      <c r="AV240" s="80"/>
      <c r="AW240" s="73"/>
      <c r="AX240" s="73"/>
      <c r="AY240" s="73"/>
      <c r="AZ240" s="73"/>
      <c r="BA240" s="73"/>
      <c r="BB240" s="73"/>
      <c r="BC240" s="73"/>
      <c r="BD240" s="81"/>
      <c r="BE240" s="80"/>
      <c r="BF240" s="73"/>
      <c r="BG240" s="73"/>
      <c r="BH240" s="73"/>
      <c r="BI240" s="73"/>
      <c r="BJ240" s="73"/>
      <c r="BK240" s="73"/>
      <c r="BL240" s="73"/>
      <c r="BM240" s="81"/>
      <c r="BN240" s="1"/>
      <c r="BO240" s="1"/>
      <c r="BP240" s="1"/>
      <c r="BQ240" s="1"/>
      <c r="BR240" s="1"/>
      <c r="CC240" s="108" t="str">
        <f t="shared" si="73"/>
        <v/>
      </c>
      <c r="CD240" s="110" t="str">
        <f t="shared" si="66"/>
        <v/>
      </c>
      <c r="CE240" s="108" t="str">
        <f t="shared" si="67"/>
        <v/>
      </c>
      <c r="CF240" s="108" t="str">
        <f t="shared" si="68"/>
        <v/>
      </c>
      <c r="CG240" s="108" t="str">
        <f t="shared" si="69"/>
        <v/>
      </c>
      <c r="CH240" s="108" t="str">
        <f t="shared" si="70"/>
        <v/>
      </c>
      <c r="CI240" s="108" t="str">
        <f t="shared" si="71"/>
        <v/>
      </c>
    </row>
    <row r="241" spans="1:87">
      <c r="A241" s="4">
        <v>236</v>
      </c>
      <c r="B241" s="30" t="str">
        <f t="shared" si="74"/>
        <v/>
      </c>
      <c r="C241" s="37" t="str">
        <f t="shared" si="75"/>
        <v/>
      </c>
      <c r="D241" s="38" t="str">
        <f t="shared" si="76"/>
        <v/>
      </c>
      <c r="E241" s="39" t="str">
        <f t="shared" si="77"/>
        <v/>
      </c>
      <c r="F241" s="39" t="str">
        <f t="shared" si="78"/>
        <v/>
      </c>
      <c r="G241" s="51" t="str">
        <f t="shared" si="79"/>
        <v/>
      </c>
      <c r="H241" s="40" t="str">
        <f t="shared" si="80"/>
        <v/>
      </c>
      <c r="I241" s="121"/>
      <c r="J241" s="122"/>
      <c r="K241" s="104" t="str">
        <f t="shared" si="72"/>
        <v/>
      </c>
      <c r="L241" s="80"/>
      <c r="M241" s="73"/>
      <c r="N241" s="73"/>
      <c r="O241" s="73"/>
      <c r="P241" s="73"/>
      <c r="Q241" s="73"/>
      <c r="R241" s="73"/>
      <c r="S241" s="73"/>
      <c r="T241" s="81"/>
      <c r="U241" s="88"/>
      <c r="V241" s="74"/>
      <c r="W241" s="74"/>
      <c r="X241" s="74"/>
      <c r="Y241" s="74"/>
      <c r="Z241" s="74"/>
      <c r="AA241" s="74"/>
      <c r="AB241" s="74"/>
      <c r="AC241" s="89"/>
      <c r="AD241" s="80"/>
      <c r="AE241" s="73"/>
      <c r="AF241" s="73"/>
      <c r="AG241" s="73"/>
      <c r="AH241" s="73"/>
      <c r="AI241" s="73"/>
      <c r="AJ241" s="73"/>
      <c r="AK241" s="73"/>
      <c r="AL241" s="81"/>
      <c r="AM241" s="80"/>
      <c r="AN241" s="73"/>
      <c r="AO241" s="73"/>
      <c r="AP241" s="73"/>
      <c r="AQ241" s="73"/>
      <c r="AR241" s="73"/>
      <c r="AS241" s="73"/>
      <c r="AT241" s="73"/>
      <c r="AU241" s="81"/>
      <c r="AV241" s="80"/>
      <c r="AW241" s="73"/>
      <c r="AX241" s="73"/>
      <c r="AY241" s="73"/>
      <c r="AZ241" s="73"/>
      <c r="BA241" s="73"/>
      <c r="BB241" s="73"/>
      <c r="BC241" s="73"/>
      <c r="BD241" s="81"/>
      <c r="BE241" s="80"/>
      <c r="BF241" s="73"/>
      <c r="BG241" s="73"/>
      <c r="BH241" s="73"/>
      <c r="BI241" s="73"/>
      <c r="BJ241" s="73"/>
      <c r="BK241" s="73"/>
      <c r="BL241" s="73"/>
      <c r="BM241" s="81"/>
      <c r="BN241" s="1"/>
      <c r="BO241" s="1"/>
      <c r="BP241" s="1"/>
      <c r="BQ241" s="1"/>
      <c r="BR241" s="1"/>
      <c r="CC241" s="108" t="str">
        <f t="shared" si="73"/>
        <v/>
      </c>
      <c r="CD241" s="110" t="str">
        <f t="shared" si="66"/>
        <v/>
      </c>
      <c r="CE241" s="108" t="str">
        <f t="shared" si="67"/>
        <v/>
      </c>
      <c r="CF241" s="108" t="str">
        <f t="shared" si="68"/>
        <v/>
      </c>
      <c r="CG241" s="108" t="str">
        <f t="shared" si="69"/>
        <v/>
      </c>
      <c r="CH241" s="108" t="str">
        <f t="shared" si="70"/>
        <v/>
      </c>
      <c r="CI241" s="108" t="str">
        <f t="shared" si="71"/>
        <v/>
      </c>
    </row>
    <row r="242" spans="1:87">
      <c r="A242" s="4">
        <v>237</v>
      </c>
      <c r="B242" s="30" t="str">
        <f t="shared" si="74"/>
        <v/>
      </c>
      <c r="C242" s="37" t="str">
        <f t="shared" si="75"/>
        <v/>
      </c>
      <c r="D242" s="38" t="str">
        <f t="shared" si="76"/>
        <v/>
      </c>
      <c r="E242" s="39" t="str">
        <f t="shared" si="77"/>
        <v/>
      </c>
      <c r="F242" s="39" t="str">
        <f t="shared" si="78"/>
        <v/>
      </c>
      <c r="G242" s="51" t="str">
        <f t="shared" si="79"/>
        <v/>
      </c>
      <c r="H242" s="40" t="str">
        <f t="shared" si="80"/>
        <v/>
      </c>
      <c r="I242" s="121"/>
      <c r="J242" s="122"/>
      <c r="K242" s="104" t="str">
        <f t="shared" si="72"/>
        <v/>
      </c>
      <c r="L242" s="80"/>
      <c r="M242" s="73"/>
      <c r="N242" s="73"/>
      <c r="O242" s="73"/>
      <c r="P242" s="73"/>
      <c r="Q242" s="73"/>
      <c r="R242" s="73"/>
      <c r="S242" s="73"/>
      <c r="T242" s="81"/>
      <c r="U242" s="88"/>
      <c r="V242" s="74"/>
      <c r="W242" s="74"/>
      <c r="X242" s="74"/>
      <c r="Y242" s="74"/>
      <c r="Z242" s="74"/>
      <c r="AA242" s="74"/>
      <c r="AB242" s="74"/>
      <c r="AC242" s="89"/>
      <c r="AD242" s="80"/>
      <c r="AE242" s="73"/>
      <c r="AF242" s="73"/>
      <c r="AG242" s="73"/>
      <c r="AH242" s="73"/>
      <c r="AI242" s="73"/>
      <c r="AJ242" s="73"/>
      <c r="AK242" s="73"/>
      <c r="AL242" s="81"/>
      <c r="AM242" s="80"/>
      <c r="AN242" s="73"/>
      <c r="AO242" s="73"/>
      <c r="AP242" s="73"/>
      <c r="AQ242" s="73"/>
      <c r="AR242" s="73"/>
      <c r="AS242" s="73"/>
      <c r="AT242" s="73"/>
      <c r="AU242" s="81"/>
      <c r="AV242" s="80"/>
      <c r="AW242" s="73"/>
      <c r="AX242" s="73"/>
      <c r="AY242" s="73"/>
      <c r="AZ242" s="73"/>
      <c r="BA242" s="73"/>
      <c r="BB242" s="73"/>
      <c r="BC242" s="73"/>
      <c r="BD242" s="81"/>
      <c r="BE242" s="80"/>
      <c r="BF242" s="73"/>
      <c r="BG242" s="73"/>
      <c r="BH242" s="73"/>
      <c r="BI242" s="73"/>
      <c r="BJ242" s="73"/>
      <c r="BK242" s="73"/>
      <c r="BL242" s="73"/>
      <c r="BM242" s="81"/>
      <c r="BN242" s="1"/>
      <c r="BO242" s="1"/>
      <c r="BP242" s="1"/>
      <c r="BQ242" s="1"/>
      <c r="BR242" s="1"/>
      <c r="CC242" s="108" t="str">
        <f t="shared" si="73"/>
        <v/>
      </c>
      <c r="CD242" s="110" t="str">
        <f t="shared" si="66"/>
        <v/>
      </c>
      <c r="CE242" s="108" t="str">
        <f t="shared" si="67"/>
        <v/>
      </c>
      <c r="CF242" s="108" t="str">
        <f t="shared" si="68"/>
        <v/>
      </c>
      <c r="CG242" s="108" t="str">
        <f t="shared" si="69"/>
        <v/>
      </c>
      <c r="CH242" s="108" t="str">
        <f t="shared" si="70"/>
        <v/>
      </c>
      <c r="CI242" s="108" t="str">
        <f t="shared" si="71"/>
        <v/>
      </c>
    </row>
    <row r="243" spans="1:87">
      <c r="A243" s="4">
        <v>238</v>
      </c>
      <c r="B243" s="30" t="str">
        <f t="shared" si="74"/>
        <v/>
      </c>
      <c r="C243" s="37" t="str">
        <f t="shared" si="75"/>
        <v/>
      </c>
      <c r="D243" s="38" t="str">
        <f t="shared" si="76"/>
        <v/>
      </c>
      <c r="E243" s="39" t="str">
        <f t="shared" si="77"/>
        <v/>
      </c>
      <c r="F243" s="39" t="str">
        <f t="shared" si="78"/>
        <v/>
      </c>
      <c r="G243" s="51" t="str">
        <f t="shared" si="79"/>
        <v/>
      </c>
      <c r="H243" s="40" t="str">
        <f t="shared" si="80"/>
        <v/>
      </c>
      <c r="I243" s="121"/>
      <c r="J243" s="122"/>
      <c r="K243" s="104" t="str">
        <f t="shared" si="72"/>
        <v/>
      </c>
      <c r="L243" s="80"/>
      <c r="M243" s="73"/>
      <c r="N243" s="73"/>
      <c r="O243" s="73"/>
      <c r="P243" s="73"/>
      <c r="Q243" s="73"/>
      <c r="R243" s="73"/>
      <c r="S243" s="73"/>
      <c r="T243" s="81"/>
      <c r="U243" s="88"/>
      <c r="V243" s="74"/>
      <c r="W243" s="74"/>
      <c r="X243" s="74"/>
      <c r="Y243" s="74"/>
      <c r="Z243" s="74"/>
      <c r="AA243" s="74"/>
      <c r="AB243" s="74"/>
      <c r="AC243" s="89"/>
      <c r="AD243" s="80"/>
      <c r="AE243" s="73"/>
      <c r="AF243" s="73"/>
      <c r="AG243" s="73"/>
      <c r="AH243" s="73"/>
      <c r="AI243" s="73"/>
      <c r="AJ243" s="73"/>
      <c r="AK243" s="73"/>
      <c r="AL243" s="81"/>
      <c r="AM243" s="80"/>
      <c r="AN243" s="73"/>
      <c r="AO243" s="73"/>
      <c r="AP243" s="73"/>
      <c r="AQ243" s="73"/>
      <c r="AR243" s="73"/>
      <c r="AS243" s="73"/>
      <c r="AT243" s="73"/>
      <c r="AU243" s="81"/>
      <c r="AV243" s="80"/>
      <c r="AW243" s="73"/>
      <c r="AX243" s="73"/>
      <c r="AY243" s="73"/>
      <c r="AZ243" s="73"/>
      <c r="BA243" s="73"/>
      <c r="BB243" s="73"/>
      <c r="BC243" s="73"/>
      <c r="BD243" s="81"/>
      <c r="BE243" s="80"/>
      <c r="BF243" s="73"/>
      <c r="BG243" s="73"/>
      <c r="BH243" s="73"/>
      <c r="BI243" s="73"/>
      <c r="BJ243" s="73"/>
      <c r="BK243" s="73"/>
      <c r="BL243" s="73"/>
      <c r="BM243" s="81"/>
      <c r="BN243" s="1"/>
      <c r="BO243" s="1"/>
      <c r="BP243" s="1"/>
      <c r="BQ243" s="1"/>
      <c r="BR243" s="1"/>
      <c r="CC243" s="108" t="str">
        <f t="shared" si="73"/>
        <v/>
      </c>
      <c r="CD243" s="110" t="str">
        <f t="shared" si="66"/>
        <v/>
      </c>
      <c r="CE243" s="108" t="str">
        <f t="shared" si="67"/>
        <v/>
      </c>
      <c r="CF243" s="108" t="str">
        <f t="shared" si="68"/>
        <v/>
      </c>
      <c r="CG243" s="108" t="str">
        <f t="shared" si="69"/>
        <v/>
      </c>
      <c r="CH243" s="108" t="str">
        <f t="shared" si="70"/>
        <v/>
      </c>
      <c r="CI243" s="108" t="str">
        <f t="shared" si="71"/>
        <v/>
      </c>
    </row>
    <row r="244" spans="1:87">
      <c r="A244" s="4">
        <v>239</v>
      </c>
      <c r="B244" s="30" t="str">
        <f t="shared" si="74"/>
        <v/>
      </c>
      <c r="C244" s="37" t="str">
        <f t="shared" si="75"/>
        <v/>
      </c>
      <c r="D244" s="38" t="str">
        <f t="shared" si="76"/>
        <v/>
      </c>
      <c r="E244" s="39" t="str">
        <f t="shared" si="77"/>
        <v/>
      </c>
      <c r="F244" s="39" t="str">
        <f t="shared" si="78"/>
        <v/>
      </c>
      <c r="G244" s="51" t="str">
        <f t="shared" si="79"/>
        <v/>
      </c>
      <c r="H244" s="40" t="str">
        <f t="shared" si="80"/>
        <v/>
      </c>
      <c r="I244" s="121"/>
      <c r="J244" s="122"/>
      <c r="K244" s="104" t="str">
        <f t="shared" si="72"/>
        <v/>
      </c>
      <c r="L244" s="80"/>
      <c r="M244" s="73"/>
      <c r="N244" s="73"/>
      <c r="O244" s="73"/>
      <c r="P244" s="73"/>
      <c r="Q244" s="73"/>
      <c r="R244" s="73"/>
      <c r="S244" s="73"/>
      <c r="T244" s="81"/>
      <c r="U244" s="88"/>
      <c r="V244" s="74"/>
      <c r="W244" s="74"/>
      <c r="X244" s="74"/>
      <c r="Y244" s="74"/>
      <c r="Z244" s="74"/>
      <c r="AA244" s="74"/>
      <c r="AB244" s="74"/>
      <c r="AC244" s="89"/>
      <c r="AD244" s="80"/>
      <c r="AE244" s="73"/>
      <c r="AF244" s="73"/>
      <c r="AG244" s="73"/>
      <c r="AH244" s="73"/>
      <c r="AI244" s="73"/>
      <c r="AJ244" s="73"/>
      <c r="AK244" s="73"/>
      <c r="AL244" s="81"/>
      <c r="AM244" s="80"/>
      <c r="AN244" s="73"/>
      <c r="AO244" s="73"/>
      <c r="AP244" s="73"/>
      <c r="AQ244" s="73"/>
      <c r="AR244" s="73"/>
      <c r="AS244" s="73"/>
      <c r="AT244" s="73"/>
      <c r="AU244" s="81"/>
      <c r="AV244" s="80"/>
      <c r="AW244" s="73"/>
      <c r="AX244" s="73"/>
      <c r="AY244" s="73"/>
      <c r="AZ244" s="73"/>
      <c r="BA244" s="73"/>
      <c r="BB244" s="73"/>
      <c r="BC244" s="73"/>
      <c r="BD244" s="81"/>
      <c r="BE244" s="80"/>
      <c r="BF244" s="73"/>
      <c r="BG244" s="73"/>
      <c r="BH244" s="73"/>
      <c r="BI244" s="73"/>
      <c r="BJ244" s="73"/>
      <c r="BK244" s="73"/>
      <c r="BL244" s="73"/>
      <c r="BM244" s="81"/>
      <c r="BN244" s="1"/>
      <c r="BO244" s="1"/>
      <c r="BP244" s="1"/>
      <c r="BQ244" s="1"/>
      <c r="BR244" s="1"/>
      <c r="CC244" s="108" t="str">
        <f t="shared" si="73"/>
        <v/>
      </c>
      <c r="CD244" s="110" t="str">
        <f t="shared" si="66"/>
        <v/>
      </c>
      <c r="CE244" s="108" t="str">
        <f t="shared" si="67"/>
        <v/>
      </c>
      <c r="CF244" s="108" t="str">
        <f t="shared" si="68"/>
        <v/>
      </c>
      <c r="CG244" s="108" t="str">
        <f t="shared" si="69"/>
        <v/>
      </c>
      <c r="CH244" s="108" t="str">
        <f t="shared" si="70"/>
        <v/>
      </c>
      <c r="CI244" s="108" t="str">
        <f t="shared" si="71"/>
        <v/>
      </c>
    </row>
    <row r="245" spans="1:87">
      <c r="A245" s="4">
        <v>240</v>
      </c>
      <c r="B245" s="30" t="str">
        <f t="shared" si="74"/>
        <v/>
      </c>
      <c r="C245" s="37" t="str">
        <f t="shared" si="75"/>
        <v/>
      </c>
      <c r="D245" s="38" t="str">
        <f t="shared" si="76"/>
        <v/>
      </c>
      <c r="E245" s="39" t="str">
        <f t="shared" si="77"/>
        <v/>
      </c>
      <c r="F245" s="39" t="str">
        <f t="shared" si="78"/>
        <v/>
      </c>
      <c r="G245" s="51" t="str">
        <f t="shared" si="79"/>
        <v/>
      </c>
      <c r="H245" s="40" t="str">
        <f t="shared" si="80"/>
        <v/>
      </c>
      <c r="I245" s="121"/>
      <c r="J245" s="122"/>
      <c r="K245" s="104" t="str">
        <f t="shared" si="72"/>
        <v/>
      </c>
      <c r="L245" s="80"/>
      <c r="M245" s="73"/>
      <c r="N245" s="73"/>
      <c r="O245" s="73"/>
      <c r="P245" s="73"/>
      <c r="Q245" s="73"/>
      <c r="R245" s="73"/>
      <c r="S245" s="73"/>
      <c r="T245" s="81"/>
      <c r="U245" s="88"/>
      <c r="V245" s="74"/>
      <c r="W245" s="74"/>
      <c r="X245" s="74"/>
      <c r="Y245" s="74"/>
      <c r="Z245" s="74"/>
      <c r="AA245" s="74"/>
      <c r="AB245" s="74"/>
      <c r="AC245" s="89"/>
      <c r="AD245" s="80"/>
      <c r="AE245" s="73"/>
      <c r="AF245" s="73"/>
      <c r="AG245" s="73"/>
      <c r="AH245" s="73"/>
      <c r="AI245" s="73"/>
      <c r="AJ245" s="73"/>
      <c r="AK245" s="73"/>
      <c r="AL245" s="81"/>
      <c r="AM245" s="80"/>
      <c r="AN245" s="73"/>
      <c r="AO245" s="73"/>
      <c r="AP245" s="73"/>
      <c r="AQ245" s="73"/>
      <c r="AR245" s="73"/>
      <c r="AS245" s="73"/>
      <c r="AT245" s="73"/>
      <c r="AU245" s="81"/>
      <c r="AV245" s="80"/>
      <c r="AW245" s="73"/>
      <c r="AX245" s="73"/>
      <c r="AY245" s="73"/>
      <c r="AZ245" s="73"/>
      <c r="BA245" s="73"/>
      <c r="BB245" s="73"/>
      <c r="BC245" s="73"/>
      <c r="BD245" s="81"/>
      <c r="BE245" s="80"/>
      <c r="BF245" s="73"/>
      <c r="BG245" s="73"/>
      <c r="BH245" s="73"/>
      <c r="BI245" s="73"/>
      <c r="BJ245" s="73"/>
      <c r="BK245" s="73"/>
      <c r="BL245" s="73"/>
      <c r="BM245" s="81"/>
      <c r="BN245" s="1"/>
      <c r="BO245" s="1"/>
      <c r="BP245" s="1"/>
      <c r="BQ245" s="1"/>
      <c r="BR245" s="1"/>
      <c r="CC245" s="108" t="str">
        <f t="shared" si="73"/>
        <v/>
      </c>
      <c r="CD245" s="110" t="str">
        <f t="shared" si="66"/>
        <v/>
      </c>
      <c r="CE245" s="108" t="str">
        <f t="shared" si="67"/>
        <v/>
      </c>
      <c r="CF245" s="108" t="str">
        <f t="shared" si="68"/>
        <v/>
      </c>
      <c r="CG245" s="108" t="str">
        <f t="shared" si="69"/>
        <v/>
      </c>
      <c r="CH245" s="108" t="str">
        <f t="shared" si="70"/>
        <v/>
      </c>
      <c r="CI245" s="108" t="str">
        <f t="shared" si="71"/>
        <v/>
      </c>
    </row>
    <row r="246" spans="1:87">
      <c r="A246" s="4">
        <v>241</v>
      </c>
      <c r="B246" s="30" t="str">
        <f t="shared" si="74"/>
        <v/>
      </c>
      <c r="C246" s="37" t="str">
        <f t="shared" si="75"/>
        <v/>
      </c>
      <c r="D246" s="38" t="str">
        <f t="shared" si="76"/>
        <v/>
      </c>
      <c r="E246" s="39" t="str">
        <f t="shared" si="77"/>
        <v/>
      </c>
      <c r="F246" s="39" t="str">
        <f t="shared" si="78"/>
        <v/>
      </c>
      <c r="G246" s="51" t="str">
        <f t="shared" si="79"/>
        <v/>
      </c>
      <c r="H246" s="40" t="str">
        <f t="shared" si="80"/>
        <v/>
      </c>
      <c r="I246" s="121"/>
      <c r="J246" s="122"/>
      <c r="K246" s="104" t="str">
        <f t="shared" si="72"/>
        <v/>
      </c>
      <c r="L246" s="80"/>
      <c r="M246" s="73"/>
      <c r="N246" s="73"/>
      <c r="O246" s="73"/>
      <c r="P246" s="73"/>
      <c r="Q246" s="73"/>
      <c r="R246" s="73"/>
      <c r="S246" s="73"/>
      <c r="T246" s="81"/>
      <c r="U246" s="88"/>
      <c r="V246" s="74"/>
      <c r="W246" s="74"/>
      <c r="X246" s="74"/>
      <c r="Y246" s="74"/>
      <c r="Z246" s="74"/>
      <c r="AA246" s="74"/>
      <c r="AB246" s="74"/>
      <c r="AC246" s="89"/>
      <c r="AD246" s="80"/>
      <c r="AE246" s="73"/>
      <c r="AF246" s="73"/>
      <c r="AG246" s="73"/>
      <c r="AH246" s="73"/>
      <c r="AI246" s="73"/>
      <c r="AJ246" s="73"/>
      <c r="AK246" s="73"/>
      <c r="AL246" s="81"/>
      <c r="AM246" s="80"/>
      <c r="AN246" s="73"/>
      <c r="AO246" s="73"/>
      <c r="AP246" s="73"/>
      <c r="AQ246" s="73"/>
      <c r="AR246" s="73"/>
      <c r="AS246" s="73"/>
      <c r="AT246" s="73"/>
      <c r="AU246" s="81"/>
      <c r="AV246" s="80"/>
      <c r="AW246" s="73"/>
      <c r="AX246" s="73"/>
      <c r="AY246" s="73"/>
      <c r="AZ246" s="73"/>
      <c r="BA246" s="73"/>
      <c r="BB246" s="73"/>
      <c r="BC246" s="73"/>
      <c r="BD246" s="81"/>
      <c r="BE246" s="80"/>
      <c r="BF246" s="73"/>
      <c r="BG246" s="73"/>
      <c r="BH246" s="73"/>
      <c r="BI246" s="73"/>
      <c r="BJ246" s="73"/>
      <c r="BK246" s="73"/>
      <c r="BL246" s="73"/>
      <c r="BM246" s="81"/>
      <c r="BN246" s="1"/>
      <c r="BO246" s="1"/>
      <c r="BP246" s="1"/>
      <c r="BQ246" s="1"/>
      <c r="BR246" s="1"/>
      <c r="CC246" s="108" t="str">
        <f t="shared" si="73"/>
        <v/>
      </c>
      <c r="CD246" s="110" t="str">
        <f t="shared" si="66"/>
        <v/>
      </c>
      <c r="CE246" s="108" t="str">
        <f t="shared" si="67"/>
        <v/>
      </c>
      <c r="CF246" s="108" t="str">
        <f t="shared" si="68"/>
        <v/>
      </c>
      <c r="CG246" s="108" t="str">
        <f t="shared" si="69"/>
        <v/>
      </c>
      <c r="CH246" s="108" t="str">
        <f t="shared" si="70"/>
        <v/>
      </c>
      <c r="CI246" s="108" t="str">
        <f t="shared" si="71"/>
        <v/>
      </c>
    </row>
    <row r="247" spans="1:87">
      <c r="A247" s="4">
        <v>242</v>
      </c>
      <c r="B247" s="30" t="str">
        <f t="shared" si="74"/>
        <v/>
      </c>
      <c r="C247" s="37" t="str">
        <f t="shared" si="75"/>
        <v/>
      </c>
      <c r="D247" s="38" t="str">
        <f t="shared" si="76"/>
        <v/>
      </c>
      <c r="E247" s="39" t="str">
        <f t="shared" si="77"/>
        <v/>
      </c>
      <c r="F247" s="39" t="str">
        <f t="shared" si="78"/>
        <v/>
      </c>
      <c r="G247" s="51" t="str">
        <f t="shared" si="79"/>
        <v/>
      </c>
      <c r="H247" s="40" t="str">
        <f t="shared" si="80"/>
        <v/>
      </c>
      <c r="I247" s="121"/>
      <c r="J247" s="122"/>
      <c r="K247" s="104" t="str">
        <f t="shared" si="72"/>
        <v/>
      </c>
      <c r="L247" s="80"/>
      <c r="M247" s="73"/>
      <c r="N247" s="73"/>
      <c r="O247" s="73"/>
      <c r="P247" s="73"/>
      <c r="Q247" s="73"/>
      <c r="R247" s="73"/>
      <c r="S247" s="73"/>
      <c r="T247" s="81"/>
      <c r="U247" s="88"/>
      <c r="V247" s="74"/>
      <c r="W247" s="74"/>
      <c r="X247" s="74"/>
      <c r="Y247" s="74"/>
      <c r="Z247" s="74"/>
      <c r="AA247" s="74"/>
      <c r="AB247" s="74"/>
      <c r="AC247" s="89"/>
      <c r="AD247" s="80"/>
      <c r="AE247" s="73"/>
      <c r="AF247" s="73"/>
      <c r="AG247" s="73"/>
      <c r="AH247" s="73"/>
      <c r="AI247" s="73"/>
      <c r="AJ247" s="73"/>
      <c r="AK247" s="73"/>
      <c r="AL247" s="81"/>
      <c r="AM247" s="80"/>
      <c r="AN247" s="73"/>
      <c r="AO247" s="73"/>
      <c r="AP247" s="73"/>
      <c r="AQ247" s="73"/>
      <c r="AR247" s="73"/>
      <c r="AS247" s="73"/>
      <c r="AT247" s="73"/>
      <c r="AU247" s="81"/>
      <c r="AV247" s="80"/>
      <c r="AW247" s="73"/>
      <c r="AX247" s="73"/>
      <c r="AY247" s="73"/>
      <c r="AZ247" s="73"/>
      <c r="BA247" s="73"/>
      <c r="BB247" s="73"/>
      <c r="BC247" s="73"/>
      <c r="BD247" s="81"/>
      <c r="BE247" s="80"/>
      <c r="BF247" s="73"/>
      <c r="BG247" s="73"/>
      <c r="BH247" s="73"/>
      <c r="BI247" s="73"/>
      <c r="BJ247" s="73"/>
      <c r="BK247" s="73"/>
      <c r="BL247" s="73"/>
      <c r="BM247" s="81"/>
      <c r="BN247" s="1"/>
      <c r="BO247" s="1"/>
      <c r="BP247" s="1"/>
      <c r="BQ247" s="1"/>
      <c r="BR247" s="1"/>
      <c r="CC247" s="108" t="str">
        <f t="shared" si="73"/>
        <v/>
      </c>
      <c r="CD247" s="110" t="str">
        <f t="shared" si="66"/>
        <v/>
      </c>
      <c r="CE247" s="108" t="str">
        <f t="shared" si="67"/>
        <v/>
      </c>
      <c r="CF247" s="108" t="str">
        <f t="shared" si="68"/>
        <v/>
      </c>
      <c r="CG247" s="108" t="str">
        <f t="shared" si="69"/>
        <v/>
      </c>
      <c r="CH247" s="108" t="str">
        <f t="shared" si="70"/>
        <v/>
      </c>
      <c r="CI247" s="108" t="str">
        <f t="shared" si="71"/>
        <v/>
      </c>
    </row>
    <row r="248" spans="1:87">
      <c r="A248" s="4">
        <v>243</v>
      </c>
      <c r="B248" s="30" t="str">
        <f t="shared" si="74"/>
        <v/>
      </c>
      <c r="C248" s="37" t="str">
        <f t="shared" si="75"/>
        <v/>
      </c>
      <c r="D248" s="38" t="str">
        <f t="shared" si="76"/>
        <v/>
      </c>
      <c r="E248" s="39" t="str">
        <f t="shared" si="77"/>
        <v/>
      </c>
      <c r="F248" s="39" t="str">
        <f t="shared" si="78"/>
        <v/>
      </c>
      <c r="G248" s="51" t="str">
        <f t="shared" si="79"/>
        <v/>
      </c>
      <c r="H248" s="40" t="str">
        <f t="shared" si="80"/>
        <v/>
      </c>
      <c r="I248" s="121"/>
      <c r="J248" s="122"/>
      <c r="K248" s="104" t="str">
        <f t="shared" si="72"/>
        <v/>
      </c>
      <c r="L248" s="80"/>
      <c r="M248" s="73"/>
      <c r="N248" s="73"/>
      <c r="O248" s="73"/>
      <c r="P248" s="73"/>
      <c r="Q248" s="73"/>
      <c r="R248" s="73"/>
      <c r="S248" s="73"/>
      <c r="T248" s="81"/>
      <c r="U248" s="88"/>
      <c r="V248" s="74"/>
      <c r="W248" s="74"/>
      <c r="X248" s="74"/>
      <c r="Y248" s="74"/>
      <c r="Z248" s="74"/>
      <c r="AA248" s="74"/>
      <c r="AB248" s="74"/>
      <c r="AC248" s="89"/>
      <c r="AD248" s="80"/>
      <c r="AE248" s="73"/>
      <c r="AF248" s="73"/>
      <c r="AG248" s="73"/>
      <c r="AH248" s="73"/>
      <c r="AI248" s="73"/>
      <c r="AJ248" s="73"/>
      <c r="AK248" s="73"/>
      <c r="AL248" s="81"/>
      <c r="AM248" s="80"/>
      <c r="AN248" s="73"/>
      <c r="AO248" s="73"/>
      <c r="AP248" s="73"/>
      <c r="AQ248" s="73"/>
      <c r="AR248" s="73"/>
      <c r="AS248" s="73"/>
      <c r="AT248" s="73"/>
      <c r="AU248" s="81"/>
      <c r="AV248" s="80"/>
      <c r="AW248" s="73"/>
      <c r="AX248" s="73"/>
      <c r="AY248" s="73"/>
      <c r="AZ248" s="73"/>
      <c r="BA248" s="73"/>
      <c r="BB248" s="73"/>
      <c r="BC248" s="73"/>
      <c r="BD248" s="81"/>
      <c r="BE248" s="80"/>
      <c r="BF248" s="73"/>
      <c r="BG248" s="73"/>
      <c r="BH248" s="73"/>
      <c r="BI248" s="73"/>
      <c r="BJ248" s="73"/>
      <c r="BK248" s="73"/>
      <c r="BL248" s="73"/>
      <c r="BM248" s="81"/>
      <c r="BN248" s="1"/>
      <c r="BO248" s="1"/>
      <c r="BP248" s="1"/>
      <c r="BQ248" s="1"/>
      <c r="BR248" s="1"/>
      <c r="CC248" s="108" t="str">
        <f t="shared" si="73"/>
        <v/>
      </c>
      <c r="CD248" s="110" t="str">
        <f t="shared" si="66"/>
        <v/>
      </c>
      <c r="CE248" s="108" t="str">
        <f t="shared" si="67"/>
        <v/>
      </c>
      <c r="CF248" s="108" t="str">
        <f t="shared" si="68"/>
        <v/>
      </c>
      <c r="CG248" s="108" t="str">
        <f t="shared" si="69"/>
        <v/>
      </c>
      <c r="CH248" s="108" t="str">
        <f t="shared" si="70"/>
        <v/>
      </c>
      <c r="CI248" s="108" t="str">
        <f t="shared" si="71"/>
        <v/>
      </c>
    </row>
    <row r="249" spans="1:87">
      <c r="A249" s="4">
        <v>244</v>
      </c>
      <c r="B249" s="30" t="str">
        <f t="shared" si="74"/>
        <v/>
      </c>
      <c r="C249" s="37" t="str">
        <f t="shared" si="75"/>
        <v/>
      </c>
      <c r="D249" s="38" t="str">
        <f t="shared" si="76"/>
        <v/>
      </c>
      <c r="E249" s="39" t="str">
        <f t="shared" si="77"/>
        <v/>
      </c>
      <c r="F249" s="39" t="str">
        <f t="shared" si="78"/>
        <v/>
      </c>
      <c r="G249" s="51" t="str">
        <f t="shared" si="79"/>
        <v/>
      </c>
      <c r="H249" s="40" t="str">
        <f t="shared" si="80"/>
        <v/>
      </c>
      <c r="I249" s="121"/>
      <c r="J249" s="122"/>
      <c r="K249" s="104" t="str">
        <f t="shared" si="72"/>
        <v/>
      </c>
      <c r="L249" s="80"/>
      <c r="M249" s="73"/>
      <c r="N249" s="73"/>
      <c r="O249" s="73"/>
      <c r="P249" s="73"/>
      <c r="Q249" s="73"/>
      <c r="R249" s="73"/>
      <c r="S249" s="73"/>
      <c r="T249" s="81"/>
      <c r="U249" s="88"/>
      <c r="V249" s="74"/>
      <c r="W249" s="74"/>
      <c r="X249" s="74"/>
      <c r="Y249" s="74"/>
      <c r="Z249" s="74"/>
      <c r="AA249" s="74"/>
      <c r="AB249" s="74"/>
      <c r="AC249" s="89"/>
      <c r="AD249" s="80"/>
      <c r="AE249" s="73"/>
      <c r="AF249" s="73"/>
      <c r="AG249" s="73"/>
      <c r="AH249" s="73"/>
      <c r="AI249" s="73"/>
      <c r="AJ249" s="73"/>
      <c r="AK249" s="73"/>
      <c r="AL249" s="81"/>
      <c r="AM249" s="80"/>
      <c r="AN249" s="73"/>
      <c r="AO249" s="73"/>
      <c r="AP249" s="73"/>
      <c r="AQ249" s="73"/>
      <c r="AR249" s="73"/>
      <c r="AS249" s="73"/>
      <c r="AT249" s="73"/>
      <c r="AU249" s="81"/>
      <c r="AV249" s="80"/>
      <c r="AW249" s="73"/>
      <c r="AX249" s="73"/>
      <c r="AY249" s="73"/>
      <c r="AZ249" s="73"/>
      <c r="BA249" s="73"/>
      <c r="BB249" s="73"/>
      <c r="BC249" s="73"/>
      <c r="BD249" s="81"/>
      <c r="BE249" s="80"/>
      <c r="BF249" s="73"/>
      <c r="BG249" s="73"/>
      <c r="BH249" s="73"/>
      <c r="BI249" s="73"/>
      <c r="BJ249" s="73"/>
      <c r="BK249" s="73"/>
      <c r="BL249" s="73"/>
      <c r="BM249" s="81"/>
      <c r="BN249" s="1"/>
      <c r="BO249" s="1"/>
      <c r="BP249" s="1"/>
      <c r="BQ249" s="1"/>
      <c r="BR249" s="1"/>
      <c r="CC249" s="108" t="str">
        <f t="shared" si="73"/>
        <v/>
      </c>
      <c r="CD249" s="110" t="str">
        <f t="shared" si="66"/>
        <v/>
      </c>
      <c r="CE249" s="108" t="str">
        <f t="shared" si="67"/>
        <v/>
      </c>
      <c r="CF249" s="108" t="str">
        <f t="shared" si="68"/>
        <v/>
      </c>
      <c r="CG249" s="108" t="str">
        <f t="shared" si="69"/>
        <v/>
      </c>
      <c r="CH249" s="108" t="str">
        <f t="shared" si="70"/>
        <v/>
      </c>
      <c r="CI249" s="108" t="str">
        <f t="shared" si="71"/>
        <v/>
      </c>
    </row>
    <row r="250" spans="1:87">
      <c r="A250" s="4">
        <v>245</v>
      </c>
      <c r="B250" s="30" t="str">
        <f t="shared" si="74"/>
        <v/>
      </c>
      <c r="C250" s="37" t="str">
        <f t="shared" si="75"/>
        <v/>
      </c>
      <c r="D250" s="38" t="str">
        <f t="shared" si="76"/>
        <v/>
      </c>
      <c r="E250" s="39" t="str">
        <f t="shared" si="77"/>
        <v/>
      </c>
      <c r="F250" s="39" t="str">
        <f t="shared" si="78"/>
        <v/>
      </c>
      <c r="G250" s="51" t="str">
        <f t="shared" si="79"/>
        <v/>
      </c>
      <c r="H250" s="40" t="str">
        <f t="shared" si="80"/>
        <v/>
      </c>
      <c r="I250" s="121"/>
      <c r="J250" s="122"/>
      <c r="K250" s="104" t="str">
        <f t="shared" si="72"/>
        <v/>
      </c>
      <c r="L250" s="80"/>
      <c r="M250" s="73"/>
      <c r="N250" s="73"/>
      <c r="O250" s="73"/>
      <c r="P250" s="73"/>
      <c r="Q250" s="73"/>
      <c r="R250" s="73"/>
      <c r="S250" s="73"/>
      <c r="T250" s="81"/>
      <c r="U250" s="88"/>
      <c r="V250" s="74"/>
      <c r="W250" s="74"/>
      <c r="X250" s="74"/>
      <c r="Y250" s="74"/>
      <c r="Z250" s="74"/>
      <c r="AA250" s="74"/>
      <c r="AB250" s="74"/>
      <c r="AC250" s="89"/>
      <c r="AD250" s="80"/>
      <c r="AE250" s="73"/>
      <c r="AF250" s="73"/>
      <c r="AG250" s="73"/>
      <c r="AH250" s="73"/>
      <c r="AI250" s="73"/>
      <c r="AJ250" s="73"/>
      <c r="AK250" s="73"/>
      <c r="AL250" s="81"/>
      <c r="AM250" s="80"/>
      <c r="AN250" s="73"/>
      <c r="AO250" s="73"/>
      <c r="AP250" s="73"/>
      <c r="AQ250" s="73"/>
      <c r="AR250" s="73"/>
      <c r="AS250" s="73"/>
      <c r="AT250" s="73"/>
      <c r="AU250" s="81"/>
      <c r="AV250" s="80"/>
      <c r="AW250" s="73"/>
      <c r="AX250" s="73"/>
      <c r="AY250" s="73"/>
      <c r="AZ250" s="73"/>
      <c r="BA250" s="73"/>
      <c r="BB250" s="73"/>
      <c r="BC250" s="73"/>
      <c r="BD250" s="81"/>
      <c r="BE250" s="80"/>
      <c r="BF250" s="73"/>
      <c r="BG250" s="73"/>
      <c r="BH250" s="73"/>
      <c r="BI250" s="73"/>
      <c r="BJ250" s="73"/>
      <c r="BK250" s="73"/>
      <c r="BL250" s="73"/>
      <c r="BM250" s="81"/>
      <c r="BN250" s="1"/>
      <c r="BO250" s="1"/>
      <c r="BP250" s="1"/>
      <c r="BQ250" s="1"/>
      <c r="BR250" s="1"/>
      <c r="CC250" s="108" t="str">
        <f t="shared" si="73"/>
        <v/>
      </c>
      <c r="CD250" s="110" t="str">
        <f t="shared" si="66"/>
        <v/>
      </c>
      <c r="CE250" s="108" t="str">
        <f t="shared" si="67"/>
        <v/>
      </c>
      <c r="CF250" s="108" t="str">
        <f t="shared" si="68"/>
        <v/>
      </c>
      <c r="CG250" s="108" t="str">
        <f t="shared" si="69"/>
        <v/>
      </c>
      <c r="CH250" s="108" t="str">
        <f t="shared" si="70"/>
        <v/>
      </c>
      <c r="CI250" s="108" t="str">
        <f t="shared" si="71"/>
        <v/>
      </c>
    </row>
    <row r="251" spans="1:87">
      <c r="A251" s="4">
        <v>246</v>
      </c>
      <c r="B251" s="30" t="str">
        <f t="shared" si="74"/>
        <v/>
      </c>
      <c r="C251" s="37" t="str">
        <f t="shared" si="75"/>
        <v/>
      </c>
      <c r="D251" s="38" t="str">
        <f t="shared" si="76"/>
        <v/>
      </c>
      <c r="E251" s="39" t="str">
        <f t="shared" si="77"/>
        <v/>
      </c>
      <c r="F251" s="39" t="str">
        <f t="shared" si="78"/>
        <v/>
      </c>
      <c r="G251" s="51" t="str">
        <f t="shared" si="79"/>
        <v/>
      </c>
      <c r="H251" s="40" t="str">
        <f t="shared" si="80"/>
        <v/>
      </c>
      <c r="I251" s="121"/>
      <c r="J251" s="122"/>
      <c r="K251" s="104" t="str">
        <f t="shared" si="72"/>
        <v/>
      </c>
      <c r="L251" s="80"/>
      <c r="M251" s="73"/>
      <c r="N251" s="73"/>
      <c r="O251" s="73"/>
      <c r="P251" s="73"/>
      <c r="Q251" s="73"/>
      <c r="R251" s="73"/>
      <c r="S251" s="73"/>
      <c r="T251" s="81"/>
      <c r="U251" s="88"/>
      <c r="V251" s="74"/>
      <c r="W251" s="74"/>
      <c r="X251" s="74"/>
      <c r="Y251" s="74"/>
      <c r="Z251" s="74"/>
      <c r="AA251" s="74"/>
      <c r="AB251" s="74"/>
      <c r="AC251" s="89"/>
      <c r="AD251" s="80"/>
      <c r="AE251" s="73"/>
      <c r="AF251" s="73"/>
      <c r="AG251" s="73"/>
      <c r="AH251" s="73"/>
      <c r="AI251" s="73"/>
      <c r="AJ251" s="73"/>
      <c r="AK251" s="73"/>
      <c r="AL251" s="81"/>
      <c r="AM251" s="80"/>
      <c r="AN251" s="73"/>
      <c r="AO251" s="73"/>
      <c r="AP251" s="73"/>
      <c r="AQ251" s="73"/>
      <c r="AR251" s="73"/>
      <c r="AS251" s="73"/>
      <c r="AT251" s="73"/>
      <c r="AU251" s="81"/>
      <c r="AV251" s="80"/>
      <c r="AW251" s="73"/>
      <c r="AX251" s="73"/>
      <c r="AY251" s="73"/>
      <c r="AZ251" s="73"/>
      <c r="BA251" s="73"/>
      <c r="BB251" s="73"/>
      <c r="BC251" s="73"/>
      <c r="BD251" s="81"/>
      <c r="BE251" s="80"/>
      <c r="BF251" s="73"/>
      <c r="BG251" s="73"/>
      <c r="BH251" s="73"/>
      <c r="BI251" s="73"/>
      <c r="BJ251" s="73"/>
      <c r="BK251" s="73"/>
      <c r="BL251" s="73"/>
      <c r="BM251" s="81"/>
      <c r="BN251" s="1"/>
      <c r="BO251" s="1"/>
      <c r="BP251" s="1"/>
      <c r="BQ251" s="1"/>
      <c r="BR251" s="1"/>
      <c r="CC251" s="108" t="str">
        <f t="shared" si="73"/>
        <v/>
      </c>
      <c r="CD251" s="110" t="str">
        <f t="shared" si="66"/>
        <v/>
      </c>
      <c r="CE251" s="108" t="str">
        <f t="shared" si="67"/>
        <v/>
      </c>
      <c r="CF251" s="108" t="str">
        <f t="shared" si="68"/>
        <v/>
      </c>
      <c r="CG251" s="108" t="str">
        <f t="shared" si="69"/>
        <v/>
      </c>
      <c r="CH251" s="108" t="str">
        <f t="shared" si="70"/>
        <v/>
      </c>
      <c r="CI251" s="108" t="str">
        <f t="shared" si="71"/>
        <v/>
      </c>
    </row>
    <row r="252" spans="1:87">
      <c r="A252" s="4">
        <v>247</v>
      </c>
      <c r="B252" s="30" t="str">
        <f t="shared" si="74"/>
        <v/>
      </c>
      <c r="C252" s="37" t="str">
        <f t="shared" si="75"/>
        <v/>
      </c>
      <c r="D252" s="38" t="str">
        <f t="shared" si="76"/>
        <v/>
      </c>
      <c r="E252" s="39" t="str">
        <f t="shared" si="77"/>
        <v/>
      </c>
      <c r="F252" s="39" t="str">
        <f t="shared" si="78"/>
        <v/>
      </c>
      <c r="G252" s="51" t="str">
        <f t="shared" si="79"/>
        <v/>
      </c>
      <c r="H252" s="40" t="str">
        <f t="shared" si="80"/>
        <v/>
      </c>
      <c r="I252" s="121"/>
      <c r="J252" s="122"/>
      <c r="K252" s="104" t="str">
        <f t="shared" si="72"/>
        <v/>
      </c>
      <c r="L252" s="80"/>
      <c r="M252" s="73"/>
      <c r="N252" s="73"/>
      <c r="O252" s="73"/>
      <c r="P252" s="73"/>
      <c r="Q252" s="73"/>
      <c r="R252" s="73"/>
      <c r="S252" s="73"/>
      <c r="T252" s="81"/>
      <c r="U252" s="88"/>
      <c r="V252" s="74"/>
      <c r="W252" s="74"/>
      <c r="X252" s="74"/>
      <c r="Y252" s="74"/>
      <c r="Z252" s="74"/>
      <c r="AA252" s="74"/>
      <c r="AB252" s="74"/>
      <c r="AC252" s="89"/>
      <c r="AD252" s="80"/>
      <c r="AE252" s="73"/>
      <c r="AF252" s="73"/>
      <c r="AG252" s="73"/>
      <c r="AH252" s="73"/>
      <c r="AI252" s="73"/>
      <c r="AJ252" s="73"/>
      <c r="AK252" s="73"/>
      <c r="AL252" s="81"/>
      <c r="AM252" s="80"/>
      <c r="AN252" s="73"/>
      <c r="AO252" s="73"/>
      <c r="AP252" s="73"/>
      <c r="AQ252" s="73"/>
      <c r="AR252" s="73"/>
      <c r="AS252" s="73"/>
      <c r="AT252" s="73"/>
      <c r="AU252" s="81"/>
      <c r="AV252" s="80"/>
      <c r="AW252" s="73"/>
      <c r="AX252" s="73"/>
      <c r="AY252" s="73"/>
      <c r="AZ252" s="73"/>
      <c r="BA252" s="73"/>
      <c r="BB252" s="73"/>
      <c r="BC252" s="73"/>
      <c r="BD252" s="81"/>
      <c r="BE252" s="80"/>
      <c r="BF252" s="73"/>
      <c r="BG252" s="73"/>
      <c r="BH252" s="73"/>
      <c r="BI252" s="73"/>
      <c r="BJ252" s="73"/>
      <c r="BK252" s="73"/>
      <c r="BL252" s="73"/>
      <c r="BM252" s="81"/>
      <c r="BN252" s="1"/>
      <c r="BO252" s="1"/>
      <c r="BP252" s="1"/>
      <c r="BQ252" s="1"/>
      <c r="BR252" s="1"/>
      <c r="CC252" s="108" t="str">
        <f t="shared" si="73"/>
        <v/>
      </c>
      <c r="CD252" s="110" t="str">
        <f t="shared" si="66"/>
        <v/>
      </c>
      <c r="CE252" s="108" t="str">
        <f t="shared" si="67"/>
        <v/>
      </c>
      <c r="CF252" s="108" t="str">
        <f t="shared" si="68"/>
        <v/>
      </c>
      <c r="CG252" s="108" t="str">
        <f t="shared" si="69"/>
        <v/>
      </c>
      <c r="CH252" s="108" t="str">
        <f t="shared" si="70"/>
        <v/>
      </c>
      <c r="CI252" s="108" t="str">
        <f t="shared" si="71"/>
        <v/>
      </c>
    </row>
    <row r="253" spans="1:87">
      <c r="A253" s="4">
        <v>248</v>
      </c>
      <c r="B253" s="30" t="str">
        <f t="shared" si="74"/>
        <v/>
      </c>
      <c r="C253" s="37" t="str">
        <f t="shared" si="75"/>
        <v/>
      </c>
      <c r="D253" s="38" t="str">
        <f t="shared" si="76"/>
        <v/>
      </c>
      <c r="E253" s="39" t="str">
        <f t="shared" si="77"/>
        <v/>
      </c>
      <c r="F253" s="39" t="str">
        <f t="shared" si="78"/>
        <v/>
      </c>
      <c r="G253" s="51" t="str">
        <f t="shared" si="79"/>
        <v/>
      </c>
      <c r="H253" s="40" t="str">
        <f t="shared" si="80"/>
        <v/>
      </c>
      <c r="I253" s="121"/>
      <c r="J253" s="122"/>
      <c r="K253" s="104" t="str">
        <f t="shared" si="72"/>
        <v/>
      </c>
      <c r="L253" s="80"/>
      <c r="M253" s="73"/>
      <c r="N253" s="73"/>
      <c r="O253" s="73"/>
      <c r="P253" s="73"/>
      <c r="Q253" s="73"/>
      <c r="R253" s="73"/>
      <c r="S253" s="73"/>
      <c r="T253" s="81"/>
      <c r="U253" s="88"/>
      <c r="V253" s="74"/>
      <c r="W253" s="74"/>
      <c r="X253" s="74"/>
      <c r="Y253" s="74"/>
      <c r="Z253" s="74"/>
      <c r="AA253" s="74"/>
      <c r="AB253" s="74"/>
      <c r="AC253" s="89"/>
      <c r="AD253" s="80"/>
      <c r="AE253" s="73"/>
      <c r="AF253" s="73"/>
      <c r="AG253" s="73"/>
      <c r="AH253" s="73"/>
      <c r="AI253" s="73"/>
      <c r="AJ253" s="73"/>
      <c r="AK253" s="73"/>
      <c r="AL253" s="81"/>
      <c r="AM253" s="80"/>
      <c r="AN253" s="73"/>
      <c r="AO253" s="73"/>
      <c r="AP253" s="73"/>
      <c r="AQ253" s="73"/>
      <c r="AR253" s="73"/>
      <c r="AS253" s="73"/>
      <c r="AT253" s="73"/>
      <c r="AU253" s="81"/>
      <c r="AV253" s="80"/>
      <c r="AW253" s="73"/>
      <c r="AX253" s="73"/>
      <c r="AY253" s="73"/>
      <c r="AZ253" s="73"/>
      <c r="BA253" s="73"/>
      <c r="BB253" s="73"/>
      <c r="BC253" s="73"/>
      <c r="BD253" s="81"/>
      <c r="BE253" s="80"/>
      <c r="BF253" s="73"/>
      <c r="BG253" s="73"/>
      <c r="BH253" s="73"/>
      <c r="BI253" s="73"/>
      <c r="BJ253" s="73"/>
      <c r="BK253" s="73"/>
      <c r="BL253" s="73"/>
      <c r="BM253" s="81"/>
      <c r="BN253" s="1"/>
      <c r="BO253" s="1"/>
      <c r="BP253" s="1"/>
      <c r="BQ253" s="1"/>
      <c r="BR253" s="1"/>
      <c r="CC253" s="108" t="str">
        <f t="shared" si="73"/>
        <v/>
      </c>
      <c r="CD253" s="110" t="str">
        <f t="shared" si="66"/>
        <v/>
      </c>
      <c r="CE253" s="108" t="str">
        <f t="shared" si="67"/>
        <v/>
      </c>
      <c r="CF253" s="108" t="str">
        <f t="shared" si="68"/>
        <v/>
      </c>
      <c r="CG253" s="108" t="str">
        <f t="shared" si="69"/>
        <v/>
      </c>
      <c r="CH253" s="108" t="str">
        <f t="shared" si="70"/>
        <v/>
      </c>
      <c r="CI253" s="108" t="str">
        <f t="shared" si="71"/>
        <v/>
      </c>
    </row>
    <row r="254" spans="1:87">
      <c r="A254" s="4">
        <v>249</v>
      </c>
      <c r="B254" s="30" t="str">
        <f t="shared" si="74"/>
        <v/>
      </c>
      <c r="C254" s="37" t="str">
        <f t="shared" si="75"/>
        <v/>
      </c>
      <c r="D254" s="38" t="str">
        <f t="shared" si="76"/>
        <v/>
      </c>
      <c r="E254" s="39" t="str">
        <f t="shared" si="77"/>
        <v/>
      </c>
      <c r="F254" s="39" t="str">
        <f t="shared" si="78"/>
        <v/>
      </c>
      <c r="G254" s="51" t="str">
        <f t="shared" si="79"/>
        <v/>
      </c>
      <c r="H254" s="40" t="str">
        <f t="shared" si="80"/>
        <v/>
      </c>
      <c r="I254" s="121"/>
      <c r="J254" s="122"/>
      <c r="K254" s="104" t="str">
        <f t="shared" si="72"/>
        <v/>
      </c>
      <c r="L254" s="80"/>
      <c r="M254" s="73"/>
      <c r="N254" s="73"/>
      <c r="O254" s="73"/>
      <c r="P254" s="73"/>
      <c r="Q254" s="73"/>
      <c r="R254" s="73"/>
      <c r="S254" s="73"/>
      <c r="T254" s="81"/>
      <c r="U254" s="88"/>
      <c r="V254" s="74"/>
      <c r="W254" s="74"/>
      <c r="X254" s="74"/>
      <c r="Y254" s="74"/>
      <c r="Z254" s="74"/>
      <c r="AA254" s="74"/>
      <c r="AB254" s="74"/>
      <c r="AC254" s="89"/>
      <c r="AD254" s="80"/>
      <c r="AE254" s="73"/>
      <c r="AF254" s="73"/>
      <c r="AG254" s="73"/>
      <c r="AH254" s="73"/>
      <c r="AI254" s="73"/>
      <c r="AJ254" s="73"/>
      <c r="AK254" s="73"/>
      <c r="AL254" s="81"/>
      <c r="AM254" s="80"/>
      <c r="AN254" s="73"/>
      <c r="AO254" s="73"/>
      <c r="AP254" s="73"/>
      <c r="AQ254" s="73"/>
      <c r="AR254" s="73"/>
      <c r="AS254" s="73"/>
      <c r="AT254" s="73"/>
      <c r="AU254" s="81"/>
      <c r="AV254" s="80"/>
      <c r="AW254" s="73"/>
      <c r="AX254" s="73"/>
      <c r="AY254" s="73"/>
      <c r="AZ254" s="73"/>
      <c r="BA254" s="73"/>
      <c r="BB254" s="73"/>
      <c r="BC254" s="73"/>
      <c r="BD254" s="81"/>
      <c r="BE254" s="80"/>
      <c r="BF254" s="73"/>
      <c r="BG254" s="73"/>
      <c r="BH254" s="73"/>
      <c r="BI254" s="73"/>
      <c r="BJ254" s="73"/>
      <c r="BK254" s="73"/>
      <c r="BL254" s="73"/>
      <c r="BM254" s="81"/>
      <c r="BN254" s="1"/>
      <c r="BO254" s="1"/>
      <c r="BP254" s="1"/>
      <c r="BQ254" s="1"/>
      <c r="BR254" s="1"/>
      <c r="CC254" s="108" t="str">
        <f t="shared" si="73"/>
        <v/>
      </c>
      <c r="CD254" s="110" t="str">
        <f t="shared" si="66"/>
        <v/>
      </c>
      <c r="CE254" s="108" t="str">
        <f t="shared" si="67"/>
        <v/>
      </c>
      <c r="CF254" s="108" t="str">
        <f t="shared" si="68"/>
        <v/>
      </c>
      <c r="CG254" s="108" t="str">
        <f t="shared" si="69"/>
        <v/>
      </c>
      <c r="CH254" s="108" t="str">
        <f t="shared" si="70"/>
        <v/>
      </c>
      <c r="CI254" s="108" t="str">
        <f t="shared" si="71"/>
        <v/>
      </c>
    </row>
    <row r="255" spans="1:87">
      <c r="A255" s="4">
        <v>250</v>
      </c>
      <c r="B255" s="30" t="str">
        <f t="shared" si="74"/>
        <v/>
      </c>
      <c r="C255" s="37" t="str">
        <f t="shared" si="75"/>
        <v/>
      </c>
      <c r="D255" s="38" t="str">
        <f t="shared" si="76"/>
        <v/>
      </c>
      <c r="E255" s="39" t="str">
        <f t="shared" si="77"/>
        <v/>
      </c>
      <c r="F255" s="39" t="str">
        <f t="shared" si="78"/>
        <v/>
      </c>
      <c r="G255" s="51" t="str">
        <f t="shared" si="79"/>
        <v/>
      </c>
      <c r="H255" s="40" t="str">
        <f t="shared" si="80"/>
        <v/>
      </c>
      <c r="I255" s="121"/>
      <c r="J255" s="122"/>
      <c r="K255" s="104" t="str">
        <f t="shared" si="72"/>
        <v/>
      </c>
      <c r="L255" s="80"/>
      <c r="M255" s="73"/>
      <c r="N255" s="73"/>
      <c r="O255" s="73"/>
      <c r="P255" s="73"/>
      <c r="Q255" s="73"/>
      <c r="R255" s="73"/>
      <c r="S255" s="73"/>
      <c r="T255" s="81"/>
      <c r="U255" s="88"/>
      <c r="V255" s="74"/>
      <c r="W255" s="74"/>
      <c r="X255" s="74"/>
      <c r="Y255" s="74"/>
      <c r="Z255" s="74"/>
      <c r="AA255" s="74"/>
      <c r="AB255" s="74"/>
      <c r="AC255" s="89"/>
      <c r="AD255" s="80"/>
      <c r="AE255" s="73"/>
      <c r="AF255" s="73"/>
      <c r="AG255" s="73"/>
      <c r="AH255" s="73"/>
      <c r="AI255" s="73"/>
      <c r="AJ255" s="73"/>
      <c r="AK255" s="73"/>
      <c r="AL255" s="81"/>
      <c r="AM255" s="80"/>
      <c r="AN255" s="73"/>
      <c r="AO255" s="73"/>
      <c r="AP255" s="73"/>
      <c r="AQ255" s="73"/>
      <c r="AR255" s="73"/>
      <c r="AS255" s="73"/>
      <c r="AT255" s="73"/>
      <c r="AU255" s="81"/>
      <c r="AV255" s="80"/>
      <c r="AW255" s="73"/>
      <c r="AX255" s="73"/>
      <c r="AY255" s="73"/>
      <c r="AZ255" s="73"/>
      <c r="BA255" s="73"/>
      <c r="BB255" s="73"/>
      <c r="BC255" s="73"/>
      <c r="BD255" s="81"/>
      <c r="BE255" s="80"/>
      <c r="BF255" s="73"/>
      <c r="BG255" s="73"/>
      <c r="BH255" s="73"/>
      <c r="BI255" s="73"/>
      <c r="BJ255" s="73"/>
      <c r="BK255" s="73"/>
      <c r="BL255" s="73"/>
      <c r="BM255" s="81"/>
      <c r="BN255" s="1"/>
      <c r="BO255" s="1"/>
      <c r="BP255" s="1"/>
      <c r="BQ255" s="1"/>
      <c r="BR255" s="1"/>
      <c r="CC255" s="108" t="str">
        <f t="shared" si="73"/>
        <v/>
      </c>
      <c r="CD255" s="110" t="str">
        <f t="shared" si="66"/>
        <v/>
      </c>
      <c r="CE255" s="108" t="str">
        <f t="shared" si="67"/>
        <v/>
      </c>
      <c r="CF255" s="108" t="str">
        <f t="shared" si="68"/>
        <v/>
      </c>
      <c r="CG255" s="108" t="str">
        <f t="shared" si="69"/>
        <v/>
      </c>
      <c r="CH255" s="108" t="str">
        <f t="shared" si="70"/>
        <v/>
      </c>
      <c r="CI255" s="108" t="str">
        <f t="shared" si="71"/>
        <v/>
      </c>
    </row>
    <row r="256" spans="1:87">
      <c r="A256" s="4">
        <v>251</v>
      </c>
      <c r="B256" s="30" t="str">
        <f t="shared" si="74"/>
        <v/>
      </c>
      <c r="C256" s="37" t="str">
        <f t="shared" si="75"/>
        <v/>
      </c>
      <c r="D256" s="38" t="str">
        <f t="shared" si="76"/>
        <v/>
      </c>
      <c r="E256" s="39" t="str">
        <f t="shared" si="77"/>
        <v/>
      </c>
      <c r="F256" s="39" t="str">
        <f t="shared" si="78"/>
        <v/>
      </c>
      <c r="G256" s="51" t="str">
        <f t="shared" si="79"/>
        <v/>
      </c>
      <c r="H256" s="40" t="str">
        <f t="shared" si="80"/>
        <v/>
      </c>
      <c r="I256" s="121"/>
      <c r="J256" s="122"/>
      <c r="K256" s="104" t="str">
        <f t="shared" si="72"/>
        <v/>
      </c>
      <c r="L256" s="80"/>
      <c r="M256" s="73"/>
      <c r="N256" s="73"/>
      <c r="O256" s="73"/>
      <c r="P256" s="73"/>
      <c r="Q256" s="73"/>
      <c r="R256" s="73"/>
      <c r="S256" s="73"/>
      <c r="T256" s="81"/>
      <c r="U256" s="88"/>
      <c r="V256" s="74"/>
      <c r="W256" s="74"/>
      <c r="X256" s="74"/>
      <c r="Y256" s="74"/>
      <c r="Z256" s="74"/>
      <c r="AA256" s="74"/>
      <c r="AB256" s="74"/>
      <c r="AC256" s="89"/>
      <c r="AD256" s="80"/>
      <c r="AE256" s="73"/>
      <c r="AF256" s="73"/>
      <c r="AG256" s="73"/>
      <c r="AH256" s="73"/>
      <c r="AI256" s="73"/>
      <c r="AJ256" s="73"/>
      <c r="AK256" s="73"/>
      <c r="AL256" s="81"/>
      <c r="AM256" s="80"/>
      <c r="AN256" s="73"/>
      <c r="AO256" s="73"/>
      <c r="AP256" s="73"/>
      <c r="AQ256" s="73"/>
      <c r="AR256" s="73"/>
      <c r="AS256" s="73"/>
      <c r="AT256" s="73"/>
      <c r="AU256" s="81"/>
      <c r="AV256" s="80"/>
      <c r="AW256" s="73"/>
      <c r="AX256" s="73"/>
      <c r="AY256" s="73"/>
      <c r="AZ256" s="73"/>
      <c r="BA256" s="73"/>
      <c r="BB256" s="73"/>
      <c r="BC256" s="73"/>
      <c r="BD256" s="81"/>
      <c r="BE256" s="80"/>
      <c r="BF256" s="73"/>
      <c r="BG256" s="73"/>
      <c r="BH256" s="73"/>
      <c r="BI256" s="73"/>
      <c r="BJ256" s="73"/>
      <c r="BK256" s="73"/>
      <c r="BL256" s="73"/>
      <c r="BM256" s="81"/>
      <c r="BN256" s="1"/>
      <c r="BO256" s="1"/>
      <c r="BP256" s="1"/>
      <c r="BQ256" s="1"/>
      <c r="BR256" s="1"/>
      <c r="CC256" s="108" t="str">
        <f t="shared" si="73"/>
        <v/>
      </c>
      <c r="CD256" s="110" t="str">
        <f t="shared" si="66"/>
        <v/>
      </c>
      <c r="CE256" s="108" t="str">
        <f t="shared" si="67"/>
        <v/>
      </c>
      <c r="CF256" s="108" t="str">
        <f t="shared" si="68"/>
        <v/>
      </c>
      <c r="CG256" s="108" t="str">
        <f t="shared" si="69"/>
        <v/>
      </c>
      <c r="CH256" s="108" t="str">
        <f t="shared" si="70"/>
        <v/>
      </c>
      <c r="CI256" s="108" t="str">
        <f t="shared" si="71"/>
        <v/>
      </c>
    </row>
    <row r="257" spans="1:87">
      <c r="A257" s="4">
        <v>252</v>
      </c>
      <c r="B257" s="30" t="str">
        <f t="shared" si="74"/>
        <v/>
      </c>
      <c r="C257" s="37" t="str">
        <f t="shared" si="75"/>
        <v/>
      </c>
      <c r="D257" s="38" t="str">
        <f t="shared" si="76"/>
        <v/>
      </c>
      <c r="E257" s="39" t="str">
        <f t="shared" si="77"/>
        <v/>
      </c>
      <c r="F257" s="39" t="str">
        <f t="shared" si="78"/>
        <v/>
      </c>
      <c r="G257" s="51" t="str">
        <f t="shared" si="79"/>
        <v/>
      </c>
      <c r="H257" s="40" t="str">
        <f t="shared" si="80"/>
        <v/>
      </c>
      <c r="I257" s="121"/>
      <c r="J257" s="122"/>
      <c r="K257" s="104" t="str">
        <f t="shared" si="72"/>
        <v/>
      </c>
      <c r="L257" s="80"/>
      <c r="M257" s="73"/>
      <c r="N257" s="73"/>
      <c r="O257" s="73"/>
      <c r="P257" s="73"/>
      <c r="Q257" s="73"/>
      <c r="R257" s="73"/>
      <c r="S257" s="73"/>
      <c r="T257" s="81"/>
      <c r="U257" s="88"/>
      <c r="V257" s="74"/>
      <c r="W257" s="74"/>
      <c r="X257" s="74"/>
      <c r="Y257" s="74"/>
      <c r="Z257" s="74"/>
      <c r="AA257" s="74"/>
      <c r="AB257" s="74"/>
      <c r="AC257" s="89"/>
      <c r="AD257" s="80"/>
      <c r="AE257" s="73"/>
      <c r="AF257" s="73"/>
      <c r="AG257" s="73"/>
      <c r="AH257" s="73"/>
      <c r="AI257" s="73"/>
      <c r="AJ257" s="73"/>
      <c r="AK257" s="73"/>
      <c r="AL257" s="81"/>
      <c r="AM257" s="80"/>
      <c r="AN257" s="73"/>
      <c r="AO257" s="73"/>
      <c r="AP257" s="73"/>
      <c r="AQ257" s="73"/>
      <c r="AR257" s="73"/>
      <c r="AS257" s="73"/>
      <c r="AT257" s="73"/>
      <c r="AU257" s="81"/>
      <c r="AV257" s="80"/>
      <c r="AW257" s="73"/>
      <c r="AX257" s="73"/>
      <c r="AY257" s="73"/>
      <c r="AZ257" s="73"/>
      <c r="BA257" s="73"/>
      <c r="BB257" s="73"/>
      <c r="BC257" s="73"/>
      <c r="BD257" s="81"/>
      <c r="BE257" s="80"/>
      <c r="BF257" s="73"/>
      <c r="BG257" s="73"/>
      <c r="BH257" s="73"/>
      <c r="BI257" s="73"/>
      <c r="BJ257" s="73"/>
      <c r="BK257" s="73"/>
      <c r="BL257" s="73"/>
      <c r="BM257" s="81"/>
      <c r="BN257" s="1"/>
      <c r="BO257" s="1"/>
      <c r="BP257" s="1"/>
      <c r="BQ257" s="1"/>
      <c r="BR257" s="1"/>
      <c r="CC257" s="108" t="str">
        <f t="shared" si="73"/>
        <v/>
      </c>
      <c r="CD257" s="110" t="str">
        <f t="shared" si="66"/>
        <v/>
      </c>
      <c r="CE257" s="108" t="str">
        <f t="shared" si="67"/>
        <v/>
      </c>
      <c r="CF257" s="108" t="str">
        <f t="shared" si="68"/>
        <v/>
      </c>
      <c r="CG257" s="108" t="str">
        <f t="shared" si="69"/>
        <v/>
      </c>
      <c r="CH257" s="108" t="str">
        <f t="shared" si="70"/>
        <v/>
      </c>
      <c r="CI257" s="108" t="str">
        <f t="shared" si="71"/>
        <v/>
      </c>
    </row>
    <row r="258" spans="1:87">
      <c r="A258" s="4">
        <v>253</v>
      </c>
      <c r="B258" s="30" t="str">
        <f t="shared" si="74"/>
        <v/>
      </c>
      <c r="C258" s="37" t="str">
        <f t="shared" si="75"/>
        <v/>
      </c>
      <c r="D258" s="38" t="str">
        <f t="shared" si="76"/>
        <v/>
      </c>
      <c r="E258" s="39" t="str">
        <f t="shared" si="77"/>
        <v/>
      </c>
      <c r="F258" s="39" t="str">
        <f t="shared" si="78"/>
        <v/>
      </c>
      <c r="G258" s="51" t="str">
        <f t="shared" si="79"/>
        <v/>
      </c>
      <c r="H258" s="40" t="str">
        <f t="shared" si="80"/>
        <v/>
      </c>
      <c r="I258" s="121"/>
      <c r="J258" s="122"/>
      <c r="K258" s="104" t="str">
        <f t="shared" si="72"/>
        <v/>
      </c>
      <c r="L258" s="80"/>
      <c r="M258" s="73"/>
      <c r="N258" s="73"/>
      <c r="O258" s="73"/>
      <c r="P258" s="73"/>
      <c r="Q258" s="73"/>
      <c r="R258" s="73"/>
      <c r="S258" s="73"/>
      <c r="T258" s="81"/>
      <c r="U258" s="88"/>
      <c r="V258" s="74"/>
      <c r="W258" s="74"/>
      <c r="X258" s="74"/>
      <c r="Y258" s="74"/>
      <c r="Z258" s="74"/>
      <c r="AA258" s="74"/>
      <c r="AB258" s="74"/>
      <c r="AC258" s="89"/>
      <c r="AD258" s="80"/>
      <c r="AE258" s="73"/>
      <c r="AF258" s="73"/>
      <c r="AG258" s="73"/>
      <c r="AH258" s="73"/>
      <c r="AI258" s="73"/>
      <c r="AJ258" s="73"/>
      <c r="AK258" s="73"/>
      <c r="AL258" s="81"/>
      <c r="AM258" s="80"/>
      <c r="AN258" s="73"/>
      <c r="AO258" s="73"/>
      <c r="AP258" s="73"/>
      <c r="AQ258" s="73"/>
      <c r="AR258" s="73"/>
      <c r="AS258" s="73"/>
      <c r="AT258" s="73"/>
      <c r="AU258" s="81"/>
      <c r="AV258" s="80"/>
      <c r="AW258" s="73"/>
      <c r="AX258" s="73"/>
      <c r="AY258" s="73"/>
      <c r="AZ258" s="73"/>
      <c r="BA258" s="73"/>
      <c r="BB258" s="73"/>
      <c r="BC258" s="73"/>
      <c r="BD258" s="81"/>
      <c r="BE258" s="80"/>
      <c r="BF258" s="73"/>
      <c r="BG258" s="73"/>
      <c r="BH258" s="73"/>
      <c r="BI258" s="73"/>
      <c r="BJ258" s="73"/>
      <c r="BK258" s="73"/>
      <c r="BL258" s="73"/>
      <c r="BM258" s="81"/>
      <c r="BN258" s="1"/>
      <c r="BO258" s="1"/>
      <c r="BP258" s="1"/>
      <c r="BQ258" s="1"/>
      <c r="BR258" s="1"/>
      <c r="CC258" s="108" t="str">
        <f t="shared" si="73"/>
        <v/>
      </c>
      <c r="CD258" s="110" t="str">
        <f t="shared" si="66"/>
        <v/>
      </c>
      <c r="CE258" s="108" t="str">
        <f t="shared" si="67"/>
        <v/>
      </c>
      <c r="CF258" s="108" t="str">
        <f t="shared" si="68"/>
        <v/>
      </c>
      <c r="CG258" s="108" t="str">
        <f t="shared" si="69"/>
        <v/>
      </c>
      <c r="CH258" s="108" t="str">
        <f t="shared" si="70"/>
        <v/>
      </c>
      <c r="CI258" s="108" t="str">
        <f t="shared" si="71"/>
        <v/>
      </c>
    </row>
    <row r="259" spans="1:87">
      <c r="A259" s="4">
        <v>254</v>
      </c>
      <c r="B259" s="30" t="str">
        <f t="shared" si="74"/>
        <v/>
      </c>
      <c r="C259" s="37" t="str">
        <f t="shared" si="75"/>
        <v/>
      </c>
      <c r="D259" s="38" t="str">
        <f t="shared" si="76"/>
        <v/>
      </c>
      <c r="E259" s="39" t="str">
        <f t="shared" si="77"/>
        <v/>
      </c>
      <c r="F259" s="39" t="str">
        <f t="shared" si="78"/>
        <v/>
      </c>
      <c r="G259" s="51" t="str">
        <f t="shared" si="79"/>
        <v/>
      </c>
      <c r="H259" s="40" t="str">
        <f t="shared" si="80"/>
        <v/>
      </c>
      <c r="I259" s="121"/>
      <c r="J259" s="122"/>
      <c r="K259" s="104" t="str">
        <f t="shared" si="72"/>
        <v/>
      </c>
      <c r="L259" s="80"/>
      <c r="M259" s="73"/>
      <c r="N259" s="73"/>
      <c r="O259" s="73"/>
      <c r="P259" s="73"/>
      <c r="Q259" s="73"/>
      <c r="R259" s="73"/>
      <c r="S259" s="73"/>
      <c r="T259" s="81"/>
      <c r="U259" s="88"/>
      <c r="V259" s="74"/>
      <c r="W259" s="74"/>
      <c r="X259" s="74"/>
      <c r="Y259" s="74"/>
      <c r="Z259" s="74"/>
      <c r="AA259" s="74"/>
      <c r="AB259" s="74"/>
      <c r="AC259" s="89"/>
      <c r="AD259" s="80"/>
      <c r="AE259" s="73"/>
      <c r="AF259" s="73"/>
      <c r="AG259" s="73"/>
      <c r="AH259" s="73"/>
      <c r="AI259" s="73"/>
      <c r="AJ259" s="73"/>
      <c r="AK259" s="73"/>
      <c r="AL259" s="81"/>
      <c r="AM259" s="80"/>
      <c r="AN259" s="73"/>
      <c r="AO259" s="73"/>
      <c r="AP259" s="73"/>
      <c r="AQ259" s="73"/>
      <c r="AR259" s="73"/>
      <c r="AS259" s="73"/>
      <c r="AT259" s="73"/>
      <c r="AU259" s="81"/>
      <c r="AV259" s="80"/>
      <c r="AW259" s="73"/>
      <c r="AX259" s="73"/>
      <c r="AY259" s="73"/>
      <c r="AZ259" s="73"/>
      <c r="BA259" s="73"/>
      <c r="BB259" s="73"/>
      <c r="BC259" s="73"/>
      <c r="BD259" s="81"/>
      <c r="BE259" s="80"/>
      <c r="BF259" s="73"/>
      <c r="BG259" s="73"/>
      <c r="BH259" s="73"/>
      <c r="BI259" s="73"/>
      <c r="BJ259" s="73"/>
      <c r="BK259" s="73"/>
      <c r="BL259" s="73"/>
      <c r="BM259" s="81"/>
      <c r="BN259" s="1"/>
      <c r="BO259" s="1"/>
      <c r="BP259" s="1"/>
      <c r="BQ259" s="1"/>
      <c r="BR259" s="1"/>
      <c r="CC259" s="108" t="str">
        <f t="shared" si="73"/>
        <v/>
      </c>
      <c r="CD259" s="110" t="str">
        <f t="shared" si="66"/>
        <v/>
      </c>
      <c r="CE259" s="108" t="str">
        <f t="shared" si="67"/>
        <v/>
      </c>
      <c r="CF259" s="108" t="str">
        <f t="shared" si="68"/>
        <v/>
      </c>
      <c r="CG259" s="108" t="str">
        <f t="shared" si="69"/>
        <v/>
      </c>
      <c r="CH259" s="108" t="str">
        <f t="shared" si="70"/>
        <v/>
      </c>
      <c r="CI259" s="108" t="str">
        <f t="shared" si="71"/>
        <v/>
      </c>
    </row>
    <row r="260" spans="1:87">
      <c r="A260" s="4">
        <v>255</v>
      </c>
      <c r="B260" s="30" t="str">
        <f t="shared" si="74"/>
        <v/>
      </c>
      <c r="C260" s="37" t="str">
        <f t="shared" si="75"/>
        <v/>
      </c>
      <c r="D260" s="38" t="str">
        <f t="shared" si="76"/>
        <v/>
      </c>
      <c r="E260" s="39" t="str">
        <f t="shared" si="77"/>
        <v/>
      </c>
      <c r="F260" s="39" t="str">
        <f t="shared" si="78"/>
        <v/>
      </c>
      <c r="G260" s="51" t="str">
        <f t="shared" si="79"/>
        <v/>
      </c>
      <c r="H260" s="40" t="str">
        <f t="shared" si="80"/>
        <v/>
      </c>
      <c r="I260" s="121"/>
      <c r="J260" s="122"/>
      <c r="K260" s="104" t="str">
        <f t="shared" si="72"/>
        <v/>
      </c>
      <c r="L260" s="80"/>
      <c r="M260" s="73"/>
      <c r="N260" s="73"/>
      <c r="O260" s="73"/>
      <c r="P260" s="73"/>
      <c r="Q260" s="73"/>
      <c r="R260" s="73"/>
      <c r="S260" s="73"/>
      <c r="T260" s="81"/>
      <c r="U260" s="88"/>
      <c r="V260" s="74"/>
      <c r="W260" s="74"/>
      <c r="X260" s="74"/>
      <c r="Y260" s="74"/>
      <c r="Z260" s="74"/>
      <c r="AA260" s="74"/>
      <c r="AB260" s="74"/>
      <c r="AC260" s="89"/>
      <c r="AD260" s="80"/>
      <c r="AE260" s="73"/>
      <c r="AF260" s="73"/>
      <c r="AG260" s="73"/>
      <c r="AH260" s="73"/>
      <c r="AI260" s="73"/>
      <c r="AJ260" s="73"/>
      <c r="AK260" s="73"/>
      <c r="AL260" s="81"/>
      <c r="AM260" s="80"/>
      <c r="AN260" s="73"/>
      <c r="AO260" s="73"/>
      <c r="AP260" s="73"/>
      <c r="AQ260" s="73"/>
      <c r="AR260" s="73"/>
      <c r="AS260" s="73"/>
      <c r="AT260" s="73"/>
      <c r="AU260" s="81"/>
      <c r="AV260" s="80"/>
      <c r="AW260" s="73"/>
      <c r="AX260" s="73"/>
      <c r="AY260" s="73"/>
      <c r="AZ260" s="73"/>
      <c r="BA260" s="73"/>
      <c r="BB260" s="73"/>
      <c r="BC260" s="73"/>
      <c r="BD260" s="81"/>
      <c r="BE260" s="80"/>
      <c r="BF260" s="73"/>
      <c r="BG260" s="73"/>
      <c r="BH260" s="73"/>
      <c r="BI260" s="73"/>
      <c r="BJ260" s="73"/>
      <c r="BK260" s="73"/>
      <c r="BL260" s="73"/>
      <c r="BM260" s="81"/>
      <c r="BN260" s="1"/>
      <c r="BO260" s="1"/>
      <c r="BP260" s="1"/>
      <c r="BQ260" s="1"/>
      <c r="BR260" s="1"/>
      <c r="CC260" s="108" t="str">
        <f t="shared" si="73"/>
        <v/>
      </c>
      <c r="CD260" s="110" t="str">
        <f t="shared" si="66"/>
        <v/>
      </c>
      <c r="CE260" s="108" t="str">
        <f t="shared" si="67"/>
        <v/>
      </c>
      <c r="CF260" s="108" t="str">
        <f t="shared" si="68"/>
        <v/>
      </c>
      <c r="CG260" s="108" t="str">
        <f t="shared" si="69"/>
        <v/>
      </c>
      <c r="CH260" s="108" t="str">
        <f t="shared" si="70"/>
        <v/>
      </c>
      <c r="CI260" s="108" t="str">
        <f t="shared" si="71"/>
        <v/>
      </c>
    </row>
    <row r="261" spans="1:87">
      <c r="A261" s="4">
        <v>256</v>
      </c>
      <c r="B261" s="30" t="str">
        <f t="shared" si="74"/>
        <v/>
      </c>
      <c r="C261" s="37" t="str">
        <f t="shared" si="75"/>
        <v/>
      </c>
      <c r="D261" s="38" t="str">
        <f t="shared" si="76"/>
        <v/>
      </c>
      <c r="E261" s="39" t="str">
        <f t="shared" si="77"/>
        <v/>
      </c>
      <c r="F261" s="39" t="str">
        <f t="shared" si="78"/>
        <v/>
      </c>
      <c r="G261" s="51" t="str">
        <f t="shared" si="79"/>
        <v/>
      </c>
      <c r="H261" s="40" t="str">
        <f t="shared" si="80"/>
        <v/>
      </c>
      <c r="I261" s="121"/>
      <c r="J261" s="122"/>
      <c r="K261" s="104" t="str">
        <f t="shared" si="72"/>
        <v/>
      </c>
      <c r="L261" s="80"/>
      <c r="M261" s="73"/>
      <c r="N261" s="73"/>
      <c r="O261" s="73"/>
      <c r="P261" s="73"/>
      <c r="Q261" s="73"/>
      <c r="R261" s="73"/>
      <c r="S261" s="73"/>
      <c r="T261" s="81"/>
      <c r="U261" s="88"/>
      <c r="V261" s="74"/>
      <c r="W261" s="74"/>
      <c r="X261" s="74"/>
      <c r="Y261" s="74"/>
      <c r="Z261" s="74"/>
      <c r="AA261" s="74"/>
      <c r="AB261" s="74"/>
      <c r="AC261" s="89"/>
      <c r="AD261" s="80"/>
      <c r="AE261" s="73"/>
      <c r="AF261" s="73"/>
      <c r="AG261" s="73"/>
      <c r="AH261" s="73"/>
      <c r="AI261" s="73"/>
      <c r="AJ261" s="73"/>
      <c r="AK261" s="73"/>
      <c r="AL261" s="81"/>
      <c r="AM261" s="80"/>
      <c r="AN261" s="73"/>
      <c r="AO261" s="73"/>
      <c r="AP261" s="73"/>
      <c r="AQ261" s="73"/>
      <c r="AR261" s="73"/>
      <c r="AS261" s="73"/>
      <c r="AT261" s="73"/>
      <c r="AU261" s="81"/>
      <c r="AV261" s="80"/>
      <c r="AW261" s="73"/>
      <c r="AX261" s="73"/>
      <c r="AY261" s="73"/>
      <c r="AZ261" s="73"/>
      <c r="BA261" s="73"/>
      <c r="BB261" s="73"/>
      <c r="BC261" s="73"/>
      <c r="BD261" s="81"/>
      <c r="BE261" s="80"/>
      <c r="BF261" s="73"/>
      <c r="BG261" s="73"/>
      <c r="BH261" s="73"/>
      <c r="BI261" s="73"/>
      <c r="BJ261" s="73"/>
      <c r="BK261" s="73"/>
      <c r="BL261" s="73"/>
      <c r="BM261" s="81"/>
      <c r="BN261" s="1"/>
      <c r="BO261" s="1"/>
      <c r="BP261" s="1"/>
      <c r="BQ261" s="1"/>
      <c r="BR261" s="1"/>
      <c r="CC261" s="108" t="str">
        <f t="shared" si="73"/>
        <v/>
      </c>
      <c r="CD261" s="110" t="str">
        <f t="shared" si="66"/>
        <v/>
      </c>
      <c r="CE261" s="108" t="str">
        <f t="shared" si="67"/>
        <v/>
      </c>
      <c r="CF261" s="108" t="str">
        <f t="shared" si="68"/>
        <v/>
      </c>
      <c r="CG261" s="108" t="str">
        <f t="shared" si="69"/>
        <v/>
      </c>
      <c r="CH261" s="108" t="str">
        <f t="shared" si="70"/>
        <v/>
      </c>
      <c r="CI261" s="108" t="str">
        <f t="shared" si="71"/>
        <v/>
      </c>
    </row>
    <row r="262" spans="1:87">
      <c r="A262" s="4">
        <v>257</v>
      </c>
      <c r="B262" s="30" t="str">
        <f t="shared" si="74"/>
        <v/>
      </c>
      <c r="C262" s="37" t="str">
        <f t="shared" si="75"/>
        <v/>
      </c>
      <c r="D262" s="38" t="str">
        <f t="shared" si="76"/>
        <v/>
      </c>
      <c r="E262" s="39" t="str">
        <f t="shared" si="77"/>
        <v/>
      </c>
      <c r="F262" s="39" t="str">
        <f t="shared" si="78"/>
        <v/>
      </c>
      <c r="G262" s="51" t="str">
        <f t="shared" si="79"/>
        <v/>
      </c>
      <c r="H262" s="40" t="str">
        <f t="shared" si="80"/>
        <v/>
      </c>
      <c r="I262" s="121"/>
      <c r="J262" s="122"/>
      <c r="K262" s="104" t="str">
        <f t="shared" si="72"/>
        <v/>
      </c>
      <c r="L262" s="80"/>
      <c r="M262" s="73"/>
      <c r="N262" s="73"/>
      <c r="O262" s="73"/>
      <c r="P262" s="73"/>
      <c r="Q262" s="73"/>
      <c r="R262" s="73"/>
      <c r="S262" s="73"/>
      <c r="T262" s="81"/>
      <c r="U262" s="88"/>
      <c r="V262" s="74"/>
      <c r="W262" s="74"/>
      <c r="X262" s="74"/>
      <c r="Y262" s="74"/>
      <c r="Z262" s="74"/>
      <c r="AA262" s="74"/>
      <c r="AB262" s="74"/>
      <c r="AC262" s="89"/>
      <c r="AD262" s="80"/>
      <c r="AE262" s="73"/>
      <c r="AF262" s="73"/>
      <c r="AG262" s="73"/>
      <c r="AH262" s="73"/>
      <c r="AI262" s="73"/>
      <c r="AJ262" s="73"/>
      <c r="AK262" s="73"/>
      <c r="AL262" s="81"/>
      <c r="AM262" s="80"/>
      <c r="AN262" s="73"/>
      <c r="AO262" s="73"/>
      <c r="AP262" s="73"/>
      <c r="AQ262" s="73"/>
      <c r="AR262" s="73"/>
      <c r="AS262" s="73"/>
      <c r="AT262" s="73"/>
      <c r="AU262" s="81"/>
      <c r="AV262" s="80"/>
      <c r="AW262" s="73"/>
      <c r="AX262" s="73"/>
      <c r="AY262" s="73"/>
      <c r="AZ262" s="73"/>
      <c r="BA262" s="73"/>
      <c r="BB262" s="73"/>
      <c r="BC262" s="73"/>
      <c r="BD262" s="81"/>
      <c r="BE262" s="80"/>
      <c r="BF262" s="73"/>
      <c r="BG262" s="73"/>
      <c r="BH262" s="73"/>
      <c r="BI262" s="73"/>
      <c r="BJ262" s="73"/>
      <c r="BK262" s="73"/>
      <c r="BL262" s="73"/>
      <c r="BM262" s="81"/>
      <c r="BN262" s="1"/>
      <c r="BO262" s="1"/>
      <c r="BP262" s="1"/>
      <c r="BQ262" s="1"/>
      <c r="BR262" s="1"/>
      <c r="CC262" s="108" t="str">
        <f t="shared" si="73"/>
        <v/>
      </c>
      <c r="CD262" s="110" t="str">
        <f t="shared" ref="CD262:CD325" si="81">IFERROR(IF(G262="","",IF(K262="","",IF(AND(VLOOKUP(G262,Mark,5,0)&gt;85),5,IF(AND(VLOOKUP(G262,Mark,5,0)&gt;75),4,IF(AND(VLOOKUP(G262,Mark,5,0)&gt;=65),3,0)))))+ROUNDUP(SUM(L262:T262)*15%,0),"")</f>
        <v/>
      </c>
      <c r="CE262" s="108" t="str">
        <f t="shared" ref="CE262:CE325" si="82">IFERROR(IF(G262="","",IF(K262="","",IF(AND(VLOOKUP(G262,Mark,5,0)&gt;85),5,IF(AND(VLOOKUP(G262,Mark,5,0)&gt;75),4,IF(AND(VLOOKUP(G262,Mark,5,0)&gt;=65),3,0)))))+ROUNDUP(SUM(U262:AC262)*15%,0),"")</f>
        <v/>
      </c>
      <c r="CF262" s="108" t="str">
        <f t="shared" ref="CF262:CF325" si="83">IFERROR(IF(G262="","",IF(K262="","",IF(AND(VLOOKUP(G262,Mark,5,0)&gt;85),5,IF(AND(VLOOKUP(G262,Mark,5,0)&gt;75),4,IF(AND(VLOOKUP(G262,Mark,5,0)&gt;=65),3,0)))))+ROUNDUP(SUM(AD262:AL262)*15%,0),"")</f>
        <v/>
      </c>
      <c r="CG262" s="108" t="str">
        <f t="shared" ref="CG262:CG325" si="84">IFERROR(IF(G262="","",IF(K262="","",IF(AND(VLOOKUP(G262,Mark,5,0)&gt;85),5,IF(AND(VLOOKUP(G262,Mark,5,0)&gt;75),4,IF(AND(VLOOKUP(G262,Mark,5,0)&gt;=65),3,0)))))+ROUNDUP(SUM(AM262:AU262)*15%,0),"")</f>
        <v/>
      </c>
      <c r="CH262" s="108" t="str">
        <f t="shared" ref="CH262:CH325" si="85">IFERROR(IF(G262="","",IF(K262="","",IF(AND(VLOOKUP(G262,Mark,5,0)&gt;85),5,IF(AND(VLOOKUP(G262,Mark,5,0)&gt;75),4,IF(AND(VLOOKUP(G262,Mark,5,0)&gt;=65),3,0)))))+ROUNDUP(SUM(AV262:BD262)*15%,0),"")</f>
        <v/>
      </c>
      <c r="CI262" s="108" t="str">
        <f t="shared" ref="CI262:CI325" si="86">IFERROR(IF(G262="","",IF(K262="","",IF(AND(VLOOKUP(G262,Mark,5,0)&gt;85),5,IF(AND(VLOOKUP(G262,Mark,5,0)&gt;75),4,IF(AND(VLOOKUP(G262,Mark,5,0)&gt;=65),3,0)))))+ROUNDUP(SUM(BE262:BM262)*15%,0),"")</f>
        <v/>
      </c>
    </row>
    <row r="263" spans="1:87">
      <c r="A263" s="4">
        <v>258</v>
      </c>
      <c r="B263" s="30" t="str">
        <f t="shared" si="74"/>
        <v/>
      </c>
      <c r="C263" s="37" t="str">
        <f t="shared" si="75"/>
        <v/>
      </c>
      <c r="D263" s="38" t="str">
        <f t="shared" si="76"/>
        <v/>
      </c>
      <c r="E263" s="39" t="str">
        <f t="shared" si="77"/>
        <v/>
      </c>
      <c r="F263" s="39" t="str">
        <f t="shared" si="78"/>
        <v/>
      </c>
      <c r="G263" s="51" t="str">
        <f t="shared" si="79"/>
        <v/>
      </c>
      <c r="H263" s="40" t="str">
        <f t="shared" si="80"/>
        <v/>
      </c>
      <c r="I263" s="121"/>
      <c r="J263" s="122"/>
      <c r="K263" s="104" t="str">
        <f t="shared" ref="K263:K326" si="87">IFERROR(IF(I263="","",IF(J263="","",SUM(J263/I263*100,0))),"")</f>
        <v/>
      </c>
      <c r="L263" s="80"/>
      <c r="M263" s="73"/>
      <c r="N263" s="73"/>
      <c r="O263" s="73"/>
      <c r="P263" s="73"/>
      <c r="Q263" s="73"/>
      <c r="R263" s="73"/>
      <c r="S263" s="73"/>
      <c r="T263" s="81"/>
      <c r="U263" s="88"/>
      <c r="V263" s="74"/>
      <c r="W263" s="74"/>
      <c r="X263" s="74"/>
      <c r="Y263" s="74"/>
      <c r="Z263" s="74"/>
      <c r="AA263" s="74"/>
      <c r="AB263" s="74"/>
      <c r="AC263" s="89"/>
      <c r="AD263" s="80"/>
      <c r="AE263" s="73"/>
      <c r="AF263" s="73"/>
      <c r="AG263" s="73"/>
      <c r="AH263" s="73"/>
      <c r="AI263" s="73"/>
      <c r="AJ263" s="73"/>
      <c r="AK263" s="73"/>
      <c r="AL263" s="81"/>
      <c r="AM263" s="80"/>
      <c r="AN263" s="73"/>
      <c r="AO263" s="73"/>
      <c r="AP263" s="73"/>
      <c r="AQ263" s="73"/>
      <c r="AR263" s="73"/>
      <c r="AS263" s="73"/>
      <c r="AT263" s="73"/>
      <c r="AU263" s="81"/>
      <c r="AV263" s="80"/>
      <c r="AW263" s="73"/>
      <c r="AX263" s="73"/>
      <c r="AY263" s="73"/>
      <c r="AZ263" s="73"/>
      <c r="BA263" s="73"/>
      <c r="BB263" s="73"/>
      <c r="BC263" s="73"/>
      <c r="BD263" s="81"/>
      <c r="BE263" s="80"/>
      <c r="BF263" s="73"/>
      <c r="BG263" s="73"/>
      <c r="BH263" s="73"/>
      <c r="BI263" s="73"/>
      <c r="BJ263" s="73"/>
      <c r="BK263" s="73"/>
      <c r="BL263" s="73"/>
      <c r="BM263" s="81"/>
      <c r="BN263" s="1"/>
      <c r="BO263" s="1"/>
      <c r="BP263" s="1"/>
      <c r="BQ263" s="1"/>
      <c r="BR263" s="1"/>
      <c r="CC263" s="108" t="str">
        <f t="shared" ref="CC263:CC326" si="88">G263</f>
        <v/>
      </c>
      <c r="CD263" s="110" t="str">
        <f t="shared" si="81"/>
        <v/>
      </c>
      <c r="CE263" s="108" t="str">
        <f t="shared" si="82"/>
        <v/>
      </c>
      <c r="CF263" s="108" t="str">
        <f t="shared" si="83"/>
        <v/>
      </c>
      <c r="CG263" s="108" t="str">
        <f t="shared" si="84"/>
        <v/>
      </c>
      <c r="CH263" s="108" t="str">
        <f t="shared" si="85"/>
        <v/>
      </c>
      <c r="CI263" s="108" t="str">
        <f t="shared" si="86"/>
        <v/>
      </c>
    </row>
    <row r="264" spans="1:87">
      <c r="A264" s="4">
        <v>259</v>
      </c>
      <c r="B264" s="30" t="str">
        <f t="shared" si="74"/>
        <v/>
      </c>
      <c r="C264" s="37" t="str">
        <f t="shared" si="75"/>
        <v/>
      </c>
      <c r="D264" s="38" t="str">
        <f t="shared" si="76"/>
        <v/>
      </c>
      <c r="E264" s="39" t="str">
        <f t="shared" si="77"/>
        <v/>
      </c>
      <c r="F264" s="39" t="str">
        <f t="shared" si="78"/>
        <v/>
      </c>
      <c r="G264" s="51" t="str">
        <f t="shared" si="79"/>
        <v/>
      </c>
      <c r="H264" s="40" t="str">
        <f t="shared" si="80"/>
        <v/>
      </c>
      <c r="I264" s="121"/>
      <c r="J264" s="122"/>
      <c r="K264" s="104" t="str">
        <f t="shared" si="87"/>
        <v/>
      </c>
      <c r="L264" s="80"/>
      <c r="M264" s="73"/>
      <c r="N264" s="73"/>
      <c r="O264" s="73"/>
      <c r="P264" s="73"/>
      <c r="Q264" s="73"/>
      <c r="R264" s="73"/>
      <c r="S264" s="73"/>
      <c r="T264" s="81"/>
      <c r="U264" s="88"/>
      <c r="V264" s="74"/>
      <c r="W264" s="74"/>
      <c r="X264" s="74"/>
      <c r="Y264" s="74"/>
      <c r="Z264" s="74"/>
      <c r="AA264" s="74"/>
      <c r="AB264" s="74"/>
      <c r="AC264" s="89"/>
      <c r="AD264" s="80"/>
      <c r="AE264" s="73"/>
      <c r="AF264" s="73"/>
      <c r="AG264" s="73"/>
      <c r="AH264" s="73"/>
      <c r="AI264" s="73"/>
      <c r="AJ264" s="73"/>
      <c r="AK264" s="73"/>
      <c r="AL264" s="81"/>
      <c r="AM264" s="80"/>
      <c r="AN264" s="73"/>
      <c r="AO264" s="73"/>
      <c r="AP264" s="73"/>
      <c r="AQ264" s="73"/>
      <c r="AR264" s="73"/>
      <c r="AS264" s="73"/>
      <c r="AT264" s="73"/>
      <c r="AU264" s="81"/>
      <c r="AV264" s="80"/>
      <c r="AW264" s="73"/>
      <c r="AX264" s="73"/>
      <c r="AY264" s="73"/>
      <c r="AZ264" s="73"/>
      <c r="BA264" s="73"/>
      <c r="BB264" s="73"/>
      <c r="BC264" s="73"/>
      <c r="BD264" s="81"/>
      <c r="BE264" s="80"/>
      <c r="BF264" s="73"/>
      <c r="BG264" s="73"/>
      <c r="BH264" s="73"/>
      <c r="BI264" s="73"/>
      <c r="BJ264" s="73"/>
      <c r="BK264" s="73"/>
      <c r="BL264" s="73"/>
      <c r="BM264" s="81"/>
      <c r="BN264" s="1"/>
      <c r="BO264" s="1"/>
      <c r="BP264" s="1"/>
      <c r="BQ264" s="1"/>
      <c r="BR264" s="1"/>
      <c r="CC264" s="108" t="str">
        <f t="shared" si="88"/>
        <v/>
      </c>
      <c r="CD264" s="110" t="str">
        <f t="shared" si="81"/>
        <v/>
      </c>
      <c r="CE264" s="108" t="str">
        <f t="shared" si="82"/>
        <v/>
      </c>
      <c r="CF264" s="108" t="str">
        <f t="shared" si="83"/>
        <v/>
      </c>
      <c r="CG264" s="108" t="str">
        <f t="shared" si="84"/>
        <v/>
      </c>
      <c r="CH264" s="108" t="str">
        <f t="shared" si="85"/>
        <v/>
      </c>
      <c r="CI264" s="108" t="str">
        <f t="shared" si="86"/>
        <v/>
      </c>
    </row>
    <row r="265" spans="1:87">
      <c r="A265" s="4">
        <v>260</v>
      </c>
      <c r="B265" s="30" t="str">
        <f t="shared" si="74"/>
        <v/>
      </c>
      <c r="C265" s="37" t="str">
        <f t="shared" si="75"/>
        <v/>
      </c>
      <c r="D265" s="38" t="str">
        <f t="shared" si="76"/>
        <v/>
      </c>
      <c r="E265" s="39" t="str">
        <f t="shared" si="77"/>
        <v/>
      </c>
      <c r="F265" s="39" t="str">
        <f t="shared" si="78"/>
        <v/>
      </c>
      <c r="G265" s="51" t="str">
        <f t="shared" si="79"/>
        <v/>
      </c>
      <c r="H265" s="40" t="str">
        <f t="shared" si="80"/>
        <v/>
      </c>
      <c r="I265" s="121"/>
      <c r="J265" s="122"/>
      <c r="K265" s="104" t="str">
        <f t="shared" si="87"/>
        <v/>
      </c>
      <c r="L265" s="80"/>
      <c r="M265" s="73"/>
      <c r="N265" s="73"/>
      <c r="O265" s="73"/>
      <c r="P265" s="73"/>
      <c r="Q265" s="73"/>
      <c r="R265" s="73"/>
      <c r="S265" s="73"/>
      <c r="T265" s="81"/>
      <c r="U265" s="88"/>
      <c r="V265" s="74"/>
      <c r="W265" s="74"/>
      <c r="X265" s="74"/>
      <c r="Y265" s="74"/>
      <c r="Z265" s="74"/>
      <c r="AA265" s="74"/>
      <c r="AB265" s="74"/>
      <c r="AC265" s="89"/>
      <c r="AD265" s="80"/>
      <c r="AE265" s="73"/>
      <c r="AF265" s="73"/>
      <c r="AG265" s="73"/>
      <c r="AH265" s="73"/>
      <c r="AI265" s="73"/>
      <c r="AJ265" s="73"/>
      <c r="AK265" s="73"/>
      <c r="AL265" s="81"/>
      <c r="AM265" s="80"/>
      <c r="AN265" s="73"/>
      <c r="AO265" s="73"/>
      <c r="AP265" s="73"/>
      <c r="AQ265" s="73"/>
      <c r="AR265" s="73"/>
      <c r="AS265" s="73"/>
      <c r="AT265" s="73"/>
      <c r="AU265" s="81"/>
      <c r="AV265" s="80"/>
      <c r="AW265" s="73"/>
      <c r="AX265" s="73"/>
      <c r="AY265" s="73"/>
      <c r="AZ265" s="73"/>
      <c r="BA265" s="73"/>
      <c r="BB265" s="73"/>
      <c r="BC265" s="73"/>
      <c r="BD265" s="81"/>
      <c r="BE265" s="80"/>
      <c r="BF265" s="73"/>
      <c r="BG265" s="73"/>
      <c r="BH265" s="73"/>
      <c r="BI265" s="73"/>
      <c r="BJ265" s="73"/>
      <c r="BK265" s="73"/>
      <c r="BL265" s="73"/>
      <c r="BM265" s="81"/>
      <c r="BN265" s="1"/>
      <c r="BO265" s="1"/>
      <c r="BP265" s="1"/>
      <c r="BQ265" s="1"/>
      <c r="BR265" s="1"/>
      <c r="CC265" s="108" t="str">
        <f t="shared" si="88"/>
        <v/>
      </c>
      <c r="CD265" s="110" t="str">
        <f t="shared" si="81"/>
        <v/>
      </c>
      <c r="CE265" s="108" t="str">
        <f t="shared" si="82"/>
        <v/>
      </c>
      <c r="CF265" s="108" t="str">
        <f t="shared" si="83"/>
        <v/>
      </c>
      <c r="CG265" s="108" t="str">
        <f t="shared" si="84"/>
        <v/>
      </c>
      <c r="CH265" s="108" t="str">
        <f t="shared" si="85"/>
        <v/>
      </c>
      <c r="CI265" s="108" t="str">
        <f t="shared" si="86"/>
        <v/>
      </c>
    </row>
    <row r="266" spans="1:87">
      <c r="A266" s="4">
        <v>261</v>
      </c>
      <c r="B266" s="30" t="str">
        <f t="shared" si="74"/>
        <v/>
      </c>
      <c r="C266" s="37" t="str">
        <f t="shared" si="75"/>
        <v/>
      </c>
      <c r="D266" s="38" t="str">
        <f t="shared" si="76"/>
        <v/>
      </c>
      <c r="E266" s="39" t="str">
        <f t="shared" si="77"/>
        <v/>
      </c>
      <c r="F266" s="39" t="str">
        <f t="shared" si="78"/>
        <v/>
      </c>
      <c r="G266" s="51" t="str">
        <f t="shared" si="79"/>
        <v/>
      </c>
      <c r="H266" s="40" t="str">
        <f t="shared" si="80"/>
        <v/>
      </c>
      <c r="I266" s="121"/>
      <c r="J266" s="122"/>
      <c r="K266" s="104" t="str">
        <f t="shared" si="87"/>
        <v/>
      </c>
      <c r="L266" s="80"/>
      <c r="M266" s="73"/>
      <c r="N266" s="73"/>
      <c r="O266" s="73"/>
      <c r="P266" s="73"/>
      <c r="Q266" s="73"/>
      <c r="R266" s="73"/>
      <c r="S266" s="73"/>
      <c r="T266" s="81"/>
      <c r="U266" s="88"/>
      <c r="V266" s="74"/>
      <c r="W266" s="74"/>
      <c r="X266" s="74"/>
      <c r="Y266" s="74"/>
      <c r="Z266" s="74"/>
      <c r="AA266" s="74"/>
      <c r="AB266" s="74"/>
      <c r="AC266" s="89"/>
      <c r="AD266" s="80"/>
      <c r="AE266" s="73"/>
      <c r="AF266" s="73"/>
      <c r="AG266" s="73"/>
      <c r="AH266" s="73"/>
      <c r="AI266" s="73"/>
      <c r="AJ266" s="73"/>
      <c r="AK266" s="73"/>
      <c r="AL266" s="81"/>
      <c r="AM266" s="80"/>
      <c r="AN266" s="73"/>
      <c r="AO266" s="73"/>
      <c r="AP266" s="73"/>
      <c r="AQ266" s="73"/>
      <c r="AR266" s="73"/>
      <c r="AS266" s="73"/>
      <c r="AT266" s="73"/>
      <c r="AU266" s="81"/>
      <c r="AV266" s="80"/>
      <c r="AW266" s="73"/>
      <c r="AX266" s="73"/>
      <c r="AY266" s="73"/>
      <c r="AZ266" s="73"/>
      <c r="BA266" s="73"/>
      <c r="BB266" s="73"/>
      <c r="BC266" s="73"/>
      <c r="BD266" s="81"/>
      <c r="BE266" s="80"/>
      <c r="BF266" s="73"/>
      <c r="BG266" s="73"/>
      <c r="BH266" s="73"/>
      <c r="BI266" s="73"/>
      <c r="BJ266" s="73"/>
      <c r="BK266" s="73"/>
      <c r="BL266" s="73"/>
      <c r="BM266" s="81"/>
      <c r="BN266" s="1"/>
      <c r="BO266" s="1"/>
      <c r="BP266" s="1"/>
      <c r="BQ266" s="1"/>
      <c r="BR266" s="1"/>
      <c r="CC266" s="108" t="str">
        <f t="shared" si="88"/>
        <v/>
      </c>
      <c r="CD266" s="110" t="str">
        <f t="shared" si="81"/>
        <v/>
      </c>
      <c r="CE266" s="108" t="str">
        <f t="shared" si="82"/>
        <v/>
      </c>
      <c r="CF266" s="108" t="str">
        <f t="shared" si="83"/>
        <v/>
      </c>
      <c r="CG266" s="108" t="str">
        <f t="shared" si="84"/>
        <v/>
      </c>
      <c r="CH266" s="108" t="str">
        <f t="shared" si="85"/>
        <v/>
      </c>
      <c r="CI266" s="108" t="str">
        <f t="shared" si="86"/>
        <v/>
      </c>
    </row>
    <row r="267" spans="1:87">
      <c r="A267" s="4">
        <v>262</v>
      </c>
      <c r="B267" s="30" t="str">
        <f t="shared" si="74"/>
        <v/>
      </c>
      <c r="C267" s="37" t="str">
        <f t="shared" si="75"/>
        <v/>
      </c>
      <c r="D267" s="38" t="str">
        <f t="shared" si="76"/>
        <v/>
      </c>
      <c r="E267" s="39" t="str">
        <f t="shared" si="77"/>
        <v/>
      </c>
      <c r="F267" s="39" t="str">
        <f t="shared" si="78"/>
        <v/>
      </c>
      <c r="G267" s="51" t="str">
        <f t="shared" si="79"/>
        <v/>
      </c>
      <c r="H267" s="40" t="str">
        <f t="shared" si="80"/>
        <v/>
      </c>
      <c r="I267" s="121"/>
      <c r="J267" s="122"/>
      <c r="K267" s="104" t="str">
        <f t="shared" si="87"/>
        <v/>
      </c>
      <c r="L267" s="80"/>
      <c r="M267" s="73"/>
      <c r="N267" s="73"/>
      <c r="O267" s="73"/>
      <c r="P267" s="73"/>
      <c r="Q267" s="73"/>
      <c r="R267" s="73"/>
      <c r="S267" s="73"/>
      <c r="T267" s="81"/>
      <c r="U267" s="88"/>
      <c r="V267" s="74"/>
      <c r="W267" s="74"/>
      <c r="X267" s="74"/>
      <c r="Y267" s="74"/>
      <c r="Z267" s="74"/>
      <c r="AA267" s="74"/>
      <c r="AB267" s="74"/>
      <c r="AC267" s="89"/>
      <c r="AD267" s="80"/>
      <c r="AE267" s="73"/>
      <c r="AF267" s="73"/>
      <c r="AG267" s="73"/>
      <c r="AH267" s="73"/>
      <c r="AI267" s="73"/>
      <c r="AJ267" s="73"/>
      <c r="AK267" s="73"/>
      <c r="AL267" s="81"/>
      <c r="AM267" s="80"/>
      <c r="AN267" s="73"/>
      <c r="AO267" s="73"/>
      <c r="AP267" s="73"/>
      <c r="AQ267" s="73"/>
      <c r="AR267" s="73"/>
      <c r="AS267" s="73"/>
      <c r="AT267" s="73"/>
      <c r="AU267" s="81"/>
      <c r="AV267" s="80"/>
      <c r="AW267" s="73"/>
      <c r="AX267" s="73"/>
      <c r="AY267" s="73"/>
      <c r="AZ267" s="73"/>
      <c r="BA267" s="73"/>
      <c r="BB267" s="73"/>
      <c r="BC267" s="73"/>
      <c r="BD267" s="81"/>
      <c r="BE267" s="80"/>
      <c r="BF267" s="73"/>
      <c r="BG267" s="73"/>
      <c r="BH267" s="73"/>
      <c r="BI267" s="73"/>
      <c r="BJ267" s="73"/>
      <c r="BK267" s="73"/>
      <c r="BL267" s="73"/>
      <c r="BM267" s="81"/>
      <c r="BN267" s="1"/>
      <c r="BO267" s="1"/>
      <c r="BP267" s="1"/>
      <c r="BQ267" s="1"/>
      <c r="BR267" s="1"/>
      <c r="CC267" s="108" t="str">
        <f t="shared" si="88"/>
        <v/>
      </c>
      <c r="CD267" s="110" t="str">
        <f t="shared" si="81"/>
        <v/>
      </c>
      <c r="CE267" s="108" t="str">
        <f t="shared" si="82"/>
        <v/>
      </c>
      <c r="CF267" s="108" t="str">
        <f t="shared" si="83"/>
        <v/>
      </c>
      <c r="CG267" s="108" t="str">
        <f t="shared" si="84"/>
        <v/>
      </c>
      <c r="CH267" s="108" t="str">
        <f t="shared" si="85"/>
        <v/>
      </c>
      <c r="CI267" s="108" t="str">
        <f t="shared" si="86"/>
        <v/>
      </c>
    </row>
    <row r="268" spans="1:87">
      <c r="A268" s="4">
        <v>263</v>
      </c>
      <c r="B268" s="30" t="str">
        <f t="shared" si="74"/>
        <v/>
      </c>
      <c r="C268" s="37" t="str">
        <f t="shared" si="75"/>
        <v/>
      </c>
      <c r="D268" s="38" t="str">
        <f t="shared" si="76"/>
        <v/>
      </c>
      <c r="E268" s="39" t="str">
        <f t="shared" si="77"/>
        <v/>
      </c>
      <c r="F268" s="39" t="str">
        <f t="shared" si="78"/>
        <v/>
      </c>
      <c r="G268" s="51" t="str">
        <f t="shared" si="79"/>
        <v/>
      </c>
      <c r="H268" s="40" t="str">
        <f t="shared" si="80"/>
        <v/>
      </c>
      <c r="I268" s="121"/>
      <c r="J268" s="122"/>
      <c r="K268" s="104" t="str">
        <f t="shared" si="87"/>
        <v/>
      </c>
      <c r="L268" s="80"/>
      <c r="M268" s="73"/>
      <c r="N268" s="73"/>
      <c r="O268" s="73"/>
      <c r="P268" s="73"/>
      <c r="Q268" s="73"/>
      <c r="R268" s="73"/>
      <c r="S268" s="73"/>
      <c r="T268" s="81"/>
      <c r="U268" s="88"/>
      <c r="V268" s="74"/>
      <c r="W268" s="74"/>
      <c r="X268" s="74"/>
      <c r="Y268" s="74"/>
      <c r="Z268" s="74"/>
      <c r="AA268" s="74"/>
      <c r="AB268" s="74"/>
      <c r="AC268" s="89"/>
      <c r="AD268" s="80"/>
      <c r="AE268" s="73"/>
      <c r="AF268" s="73"/>
      <c r="AG268" s="73"/>
      <c r="AH268" s="73"/>
      <c r="AI268" s="73"/>
      <c r="AJ268" s="73"/>
      <c r="AK268" s="73"/>
      <c r="AL268" s="81"/>
      <c r="AM268" s="80"/>
      <c r="AN268" s="73"/>
      <c r="AO268" s="73"/>
      <c r="AP268" s="73"/>
      <c r="AQ268" s="73"/>
      <c r="AR268" s="73"/>
      <c r="AS268" s="73"/>
      <c r="AT268" s="73"/>
      <c r="AU268" s="81"/>
      <c r="AV268" s="80"/>
      <c r="AW268" s="73"/>
      <c r="AX268" s="73"/>
      <c r="AY268" s="73"/>
      <c r="AZ268" s="73"/>
      <c r="BA268" s="73"/>
      <c r="BB268" s="73"/>
      <c r="BC268" s="73"/>
      <c r="BD268" s="81"/>
      <c r="BE268" s="80"/>
      <c r="BF268" s="73"/>
      <c r="BG268" s="73"/>
      <c r="BH268" s="73"/>
      <c r="BI268" s="73"/>
      <c r="BJ268" s="73"/>
      <c r="BK268" s="73"/>
      <c r="BL268" s="73"/>
      <c r="BM268" s="81"/>
      <c r="BN268" s="1"/>
      <c r="BO268" s="1"/>
      <c r="BP268" s="1"/>
      <c r="BQ268" s="1"/>
      <c r="BR268" s="1"/>
      <c r="CC268" s="108" t="str">
        <f t="shared" si="88"/>
        <v/>
      </c>
      <c r="CD268" s="110" t="str">
        <f t="shared" si="81"/>
        <v/>
      </c>
      <c r="CE268" s="108" t="str">
        <f t="shared" si="82"/>
        <v/>
      </c>
      <c r="CF268" s="108" t="str">
        <f t="shared" si="83"/>
        <v/>
      </c>
      <c r="CG268" s="108" t="str">
        <f t="shared" si="84"/>
        <v/>
      </c>
      <c r="CH268" s="108" t="str">
        <f t="shared" si="85"/>
        <v/>
      </c>
      <c r="CI268" s="108" t="str">
        <f t="shared" si="86"/>
        <v/>
      </c>
    </row>
    <row r="269" spans="1:87">
      <c r="A269" s="4">
        <v>264</v>
      </c>
      <c r="B269" s="30" t="str">
        <f t="shared" si="74"/>
        <v/>
      </c>
      <c r="C269" s="37" t="str">
        <f t="shared" si="75"/>
        <v/>
      </c>
      <c r="D269" s="38" t="str">
        <f t="shared" si="76"/>
        <v/>
      </c>
      <c r="E269" s="39" t="str">
        <f t="shared" si="77"/>
        <v/>
      </c>
      <c r="F269" s="39" t="str">
        <f t="shared" si="78"/>
        <v/>
      </c>
      <c r="G269" s="51" t="str">
        <f t="shared" si="79"/>
        <v/>
      </c>
      <c r="H269" s="40" t="str">
        <f t="shared" si="80"/>
        <v/>
      </c>
      <c r="I269" s="121"/>
      <c r="J269" s="122"/>
      <c r="K269" s="104" t="str">
        <f t="shared" si="87"/>
        <v/>
      </c>
      <c r="L269" s="80"/>
      <c r="M269" s="73"/>
      <c r="N269" s="73"/>
      <c r="O269" s="73"/>
      <c r="P269" s="73"/>
      <c r="Q269" s="73"/>
      <c r="R269" s="73"/>
      <c r="S269" s="73"/>
      <c r="T269" s="81"/>
      <c r="U269" s="88"/>
      <c r="V269" s="74"/>
      <c r="W269" s="74"/>
      <c r="X269" s="74"/>
      <c r="Y269" s="74"/>
      <c r="Z269" s="74"/>
      <c r="AA269" s="74"/>
      <c r="AB269" s="74"/>
      <c r="AC269" s="89"/>
      <c r="AD269" s="80"/>
      <c r="AE269" s="73"/>
      <c r="AF269" s="73"/>
      <c r="AG269" s="73"/>
      <c r="AH269" s="73"/>
      <c r="AI269" s="73"/>
      <c r="AJ269" s="73"/>
      <c r="AK269" s="73"/>
      <c r="AL269" s="81"/>
      <c r="AM269" s="80"/>
      <c r="AN269" s="73"/>
      <c r="AO269" s="73"/>
      <c r="AP269" s="73"/>
      <c r="AQ269" s="73"/>
      <c r="AR269" s="73"/>
      <c r="AS269" s="73"/>
      <c r="AT269" s="73"/>
      <c r="AU269" s="81"/>
      <c r="AV269" s="80"/>
      <c r="AW269" s="73"/>
      <c r="AX269" s="73"/>
      <c r="AY269" s="73"/>
      <c r="AZ269" s="73"/>
      <c r="BA269" s="73"/>
      <c r="BB269" s="73"/>
      <c r="BC269" s="73"/>
      <c r="BD269" s="81"/>
      <c r="BE269" s="80"/>
      <c r="BF269" s="73"/>
      <c r="BG269" s="73"/>
      <c r="BH269" s="73"/>
      <c r="BI269" s="73"/>
      <c r="BJ269" s="73"/>
      <c r="BK269" s="73"/>
      <c r="BL269" s="73"/>
      <c r="BM269" s="81"/>
      <c r="BN269" s="1"/>
      <c r="BO269" s="1"/>
      <c r="BP269" s="1"/>
      <c r="BQ269" s="1"/>
      <c r="BR269" s="1"/>
      <c r="CC269" s="108" t="str">
        <f t="shared" si="88"/>
        <v/>
      </c>
      <c r="CD269" s="110" t="str">
        <f t="shared" si="81"/>
        <v/>
      </c>
      <c r="CE269" s="108" t="str">
        <f t="shared" si="82"/>
        <v/>
      </c>
      <c r="CF269" s="108" t="str">
        <f t="shared" si="83"/>
        <v/>
      </c>
      <c r="CG269" s="108" t="str">
        <f t="shared" si="84"/>
        <v/>
      </c>
      <c r="CH269" s="108" t="str">
        <f t="shared" si="85"/>
        <v/>
      </c>
      <c r="CI269" s="108" t="str">
        <f t="shared" si="86"/>
        <v/>
      </c>
    </row>
    <row r="270" spans="1:87">
      <c r="A270" s="4">
        <v>265</v>
      </c>
      <c r="B270" s="30" t="str">
        <f t="shared" si="74"/>
        <v/>
      </c>
      <c r="C270" s="37" t="str">
        <f t="shared" si="75"/>
        <v/>
      </c>
      <c r="D270" s="38" t="str">
        <f t="shared" si="76"/>
        <v/>
      </c>
      <c r="E270" s="39" t="str">
        <f t="shared" si="77"/>
        <v/>
      </c>
      <c r="F270" s="39" t="str">
        <f t="shared" si="78"/>
        <v/>
      </c>
      <c r="G270" s="51" t="str">
        <f t="shared" si="79"/>
        <v/>
      </c>
      <c r="H270" s="40" t="str">
        <f t="shared" si="80"/>
        <v/>
      </c>
      <c r="I270" s="121"/>
      <c r="J270" s="122"/>
      <c r="K270" s="104" t="str">
        <f t="shared" si="87"/>
        <v/>
      </c>
      <c r="L270" s="80"/>
      <c r="M270" s="73"/>
      <c r="N270" s="73"/>
      <c r="O270" s="73"/>
      <c r="P270" s="73"/>
      <c r="Q270" s="73"/>
      <c r="R270" s="73"/>
      <c r="S270" s="73"/>
      <c r="T270" s="81"/>
      <c r="U270" s="88"/>
      <c r="V270" s="74"/>
      <c r="W270" s="74"/>
      <c r="X270" s="74"/>
      <c r="Y270" s="74"/>
      <c r="Z270" s="74"/>
      <c r="AA270" s="74"/>
      <c r="AB270" s="74"/>
      <c r="AC270" s="89"/>
      <c r="AD270" s="80"/>
      <c r="AE270" s="73"/>
      <c r="AF270" s="73"/>
      <c r="AG270" s="73"/>
      <c r="AH270" s="73"/>
      <c r="AI270" s="73"/>
      <c r="AJ270" s="73"/>
      <c r="AK270" s="73"/>
      <c r="AL270" s="81"/>
      <c r="AM270" s="80"/>
      <c r="AN270" s="73"/>
      <c r="AO270" s="73"/>
      <c r="AP270" s="73"/>
      <c r="AQ270" s="73"/>
      <c r="AR270" s="73"/>
      <c r="AS270" s="73"/>
      <c r="AT270" s="73"/>
      <c r="AU270" s="81"/>
      <c r="AV270" s="80"/>
      <c r="AW270" s="73"/>
      <c r="AX270" s="73"/>
      <c r="AY270" s="73"/>
      <c r="AZ270" s="73"/>
      <c r="BA270" s="73"/>
      <c r="BB270" s="73"/>
      <c r="BC270" s="73"/>
      <c r="BD270" s="81"/>
      <c r="BE270" s="80"/>
      <c r="BF270" s="73"/>
      <c r="BG270" s="73"/>
      <c r="BH270" s="73"/>
      <c r="BI270" s="73"/>
      <c r="BJ270" s="73"/>
      <c r="BK270" s="73"/>
      <c r="BL270" s="73"/>
      <c r="BM270" s="81"/>
      <c r="BN270" s="1"/>
      <c r="BO270" s="1"/>
      <c r="BP270" s="1"/>
      <c r="BQ270" s="1"/>
      <c r="BR270" s="1"/>
      <c r="CC270" s="108" t="str">
        <f t="shared" si="88"/>
        <v/>
      </c>
      <c r="CD270" s="110" t="str">
        <f t="shared" si="81"/>
        <v/>
      </c>
      <c r="CE270" s="108" t="str">
        <f t="shared" si="82"/>
        <v/>
      </c>
      <c r="CF270" s="108" t="str">
        <f t="shared" si="83"/>
        <v/>
      </c>
      <c r="CG270" s="108" t="str">
        <f t="shared" si="84"/>
        <v/>
      </c>
      <c r="CH270" s="108" t="str">
        <f t="shared" si="85"/>
        <v/>
      </c>
      <c r="CI270" s="108" t="str">
        <f t="shared" si="86"/>
        <v/>
      </c>
    </row>
    <row r="271" spans="1:87">
      <c r="A271" s="4">
        <v>266</v>
      </c>
      <c r="B271" s="30" t="str">
        <f t="shared" ref="B271:B334" si="89">IFERROR(VLOOKUP(A271,Name1,3,0),"")</f>
        <v/>
      </c>
      <c r="C271" s="37" t="str">
        <f t="shared" ref="C271:C334" si="90">IFERROR(VLOOKUP(A271,Name1,4,0),"")</f>
        <v/>
      </c>
      <c r="D271" s="38" t="str">
        <f t="shared" ref="D271:D334" si="91">IFERROR(VLOOKUP(A271,Name1,11,0),"")</f>
        <v/>
      </c>
      <c r="E271" s="39" t="str">
        <f t="shared" ref="E271:E334" si="92">IFERROR(VLOOKUP(A271,Name1,6,0),"")</f>
        <v/>
      </c>
      <c r="F271" s="39" t="str">
        <f t="shared" ref="F271:F334" si="93">IFERROR(VLOOKUP(A271,Name1,8,0),"")</f>
        <v/>
      </c>
      <c r="G271" s="51" t="str">
        <f t="shared" ref="G271:G334" si="94">IFERROR(VLOOKUP(A271,Name1,12,0),"")</f>
        <v/>
      </c>
      <c r="H271" s="40" t="str">
        <f t="shared" ref="H271:H334" si="95">IFERROR(VLOOKUP(A271,Name1,13,0),"")</f>
        <v/>
      </c>
      <c r="I271" s="121"/>
      <c r="J271" s="122"/>
      <c r="K271" s="104" t="str">
        <f t="shared" si="87"/>
        <v/>
      </c>
      <c r="L271" s="80"/>
      <c r="M271" s="73"/>
      <c r="N271" s="73"/>
      <c r="O271" s="73"/>
      <c r="P271" s="73"/>
      <c r="Q271" s="73"/>
      <c r="R271" s="73"/>
      <c r="S271" s="73"/>
      <c r="T271" s="81"/>
      <c r="U271" s="88"/>
      <c r="V271" s="74"/>
      <c r="W271" s="74"/>
      <c r="X271" s="74"/>
      <c r="Y271" s="74"/>
      <c r="Z271" s="74"/>
      <c r="AA271" s="74"/>
      <c r="AB271" s="74"/>
      <c r="AC271" s="89"/>
      <c r="AD271" s="80"/>
      <c r="AE271" s="73"/>
      <c r="AF271" s="73"/>
      <c r="AG271" s="73"/>
      <c r="AH271" s="73"/>
      <c r="AI271" s="73"/>
      <c r="AJ271" s="73"/>
      <c r="AK271" s="73"/>
      <c r="AL271" s="81"/>
      <c r="AM271" s="80"/>
      <c r="AN271" s="73"/>
      <c r="AO271" s="73"/>
      <c r="AP271" s="73"/>
      <c r="AQ271" s="73"/>
      <c r="AR271" s="73"/>
      <c r="AS271" s="73"/>
      <c r="AT271" s="73"/>
      <c r="AU271" s="81"/>
      <c r="AV271" s="80"/>
      <c r="AW271" s="73"/>
      <c r="AX271" s="73"/>
      <c r="AY271" s="73"/>
      <c r="AZ271" s="73"/>
      <c r="BA271" s="73"/>
      <c r="BB271" s="73"/>
      <c r="BC271" s="73"/>
      <c r="BD271" s="81"/>
      <c r="BE271" s="80"/>
      <c r="BF271" s="73"/>
      <c r="BG271" s="73"/>
      <c r="BH271" s="73"/>
      <c r="BI271" s="73"/>
      <c r="BJ271" s="73"/>
      <c r="BK271" s="73"/>
      <c r="BL271" s="73"/>
      <c r="BM271" s="81"/>
      <c r="BN271" s="1"/>
      <c r="BO271" s="1"/>
      <c r="BP271" s="1"/>
      <c r="BQ271" s="1"/>
      <c r="BR271" s="1"/>
      <c r="CC271" s="108" t="str">
        <f t="shared" si="88"/>
        <v/>
      </c>
      <c r="CD271" s="110" t="str">
        <f t="shared" si="81"/>
        <v/>
      </c>
      <c r="CE271" s="108" t="str">
        <f t="shared" si="82"/>
        <v/>
      </c>
      <c r="CF271" s="108" t="str">
        <f t="shared" si="83"/>
        <v/>
      </c>
      <c r="CG271" s="108" t="str">
        <f t="shared" si="84"/>
        <v/>
      </c>
      <c r="CH271" s="108" t="str">
        <f t="shared" si="85"/>
        <v/>
      </c>
      <c r="CI271" s="108" t="str">
        <f t="shared" si="86"/>
        <v/>
      </c>
    </row>
    <row r="272" spans="1:87">
      <c r="A272" s="4">
        <v>267</v>
      </c>
      <c r="B272" s="30" t="str">
        <f t="shared" si="89"/>
        <v/>
      </c>
      <c r="C272" s="37" t="str">
        <f t="shared" si="90"/>
        <v/>
      </c>
      <c r="D272" s="38" t="str">
        <f t="shared" si="91"/>
        <v/>
      </c>
      <c r="E272" s="39" t="str">
        <f t="shared" si="92"/>
        <v/>
      </c>
      <c r="F272" s="39" t="str">
        <f t="shared" si="93"/>
        <v/>
      </c>
      <c r="G272" s="51" t="str">
        <f t="shared" si="94"/>
        <v/>
      </c>
      <c r="H272" s="40" t="str">
        <f t="shared" si="95"/>
        <v/>
      </c>
      <c r="I272" s="121"/>
      <c r="J272" s="122"/>
      <c r="K272" s="104" t="str">
        <f t="shared" si="87"/>
        <v/>
      </c>
      <c r="L272" s="80"/>
      <c r="M272" s="73"/>
      <c r="N272" s="73"/>
      <c r="O272" s="73"/>
      <c r="P272" s="73"/>
      <c r="Q272" s="73"/>
      <c r="R272" s="73"/>
      <c r="S272" s="73"/>
      <c r="T272" s="81"/>
      <c r="U272" s="88"/>
      <c r="V272" s="74"/>
      <c r="W272" s="74"/>
      <c r="X272" s="74"/>
      <c r="Y272" s="74"/>
      <c r="Z272" s="74"/>
      <c r="AA272" s="74"/>
      <c r="AB272" s="74"/>
      <c r="AC272" s="89"/>
      <c r="AD272" s="80"/>
      <c r="AE272" s="73"/>
      <c r="AF272" s="73"/>
      <c r="AG272" s="73"/>
      <c r="AH272" s="73"/>
      <c r="AI272" s="73"/>
      <c r="AJ272" s="73"/>
      <c r="AK272" s="73"/>
      <c r="AL272" s="81"/>
      <c r="AM272" s="80"/>
      <c r="AN272" s="73"/>
      <c r="AO272" s="73"/>
      <c r="AP272" s="73"/>
      <c r="AQ272" s="73"/>
      <c r="AR272" s="73"/>
      <c r="AS272" s="73"/>
      <c r="AT272" s="73"/>
      <c r="AU272" s="81"/>
      <c r="AV272" s="80"/>
      <c r="AW272" s="73"/>
      <c r="AX272" s="73"/>
      <c r="AY272" s="73"/>
      <c r="AZ272" s="73"/>
      <c r="BA272" s="73"/>
      <c r="BB272" s="73"/>
      <c r="BC272" s="73"/>
      <c r="BD272" s="81"/>
      <c r="BE272" s="80"/>
      <c r="BF272" s="73"/>
      <c r="BG272" s="73"/>
      <c r="BH272" s="73"/>
      <c r="BI272" s="73"/>
      <c r="BJ272" s="73"/>
      <c r="BK272" s="73"/>
      <c r="BL272" s="73"/>
      <c r="BM272" s="81"/>
      <c r="BN272" s="1"/>
      <c r="BO272" s="1"/>
      <c r="BP272" s="1"/>
      <c r="BQ272" s="1"/>
      <c r="BR272" s="1"/>
      <c r="CC272" s="108" t="str">
        <f t="shared" si="88"/>
        <v/>
      </c>
      <c r="CD272" s="110" t="str">
        <f t="shared" si="81"/>
        <v/>
      </c>
      <c r="CE272" s="108" t="str">
        <f t="shared" si="82"/>
        <v/>
      </c>
      <c r="CF272" s="108" t="str">
        <f t="shared" si="83"/>
        <v/>
      </c>
      <c r="CG272" s="108" t="str">
        <f t="shared" si="84"/>
        <v/>
      </c>
      <c r="CH272" s="108" t="str">
        <f t="shared" si="85"/>
        <v/>
      </c>
      <c r="CI272" s="108" t="str">
        <f t="shared" si="86"/>
        <v/>
      </c>
    </row>
    <row r="273" spans="1:87">
      <c r="A273" s="4">
        <v>268</v>
      </c>
      <c r="B273" s="30" t="str">
        <f t="shared" si="89"/>
        <v/>
      </c>
      <c r="C273" s="37" t="str">
        <f t="shared" si="90"/>
        <v/>
      </c>
      <c r="D273" s="38" t="str">
        <f t="shared" si="91"/>
        <v/>
      </c>
      <c r="E273" s="39" t="str">
        <f t="shared" si="92"/>
        <v/>
      </c>
      <c r="F273" s="39" t="str">
        <f t="shared" si="93"/>
        <v/>
      </c>
      <c r="G273" s="51" t="str">
        <f t="shared" si="94"/>
        <v/>
      </c>
      <c r="H273" s="40" t="str">
        <f t="shared" si="95"/>
        <v/>
      </c>
      <c r="I273" s="121"/>
      <c r="J273" s="122"/>
      <c r="K273" s="104" t="str">
        <f t="shared" si="87"/>
        <v/>
      </c>
      <c r="L273" s="80"/>
      <c r="M273" s="73"/>
      <c r="N273" s="73"/>
      <c r="O273" s="73"/>
      <c r="P273" s="73"/>
      <c r="Q273" s="73"/>
      <c r="R273" s="73"/>
      <c r="S273" s="73"/>
      <c r="T273" s="81"/>
      <c r="U273" s="88"/>
      <c r="V273" s="74"/>
      <c r="W273" s="74"/>
      <c r="X273" s="74"/>
      <c r="Y273" s="74"/>
      <c r="Z273" s="74"/>
      <c r="AA273" s="74"/>
      <c r="AB273" s="74"/>
      <c r="AC273" s="89"/>
      <c r="AD273" s="80"/>
      <c r="AE273" s="73"/>
      <c r="AF273" s="73"/>
      <c r="AG273" s="73"/>
      <c r="AH273" s="73"/>
      <c r="AI273" s="73"/>
      <c r="AJ273" s="73"/>
      <c r="AK273" s="73"/>
      <c r="AL273" s="81"/>
      <c r="AM273" s="80"/>
      <c r="AN273" s="73"/>
      <c r="AO273" s="73"/>
      <c r="AP273" s="73"/>
      <c r="AQ273" s="73"/>
      <c r="AR273" s="73"/>
      <c r="AS273" s="73"/>
      <c r="AT273" s="73"/>
      <c r="AU273" s="81"/>
      <c r="AV273" s="80"/>
      <c r="AW273" s="73"/>
      <c r="AX273" s="73"/>
      <c r="AY273" s="73"/>
      <c r="AZ273" s="73"/>
      <c r="BA273" s="73"/>
      <c r="BB273" s="73"/>
      <c r="BC273" s="73"/>
      <c r="BD273" s="81"/>
      <c r="BE273" s="80"/>
      <c r="BF273" s="73"/>
      <c r="BG273" s="73"/>
      <c r="BH273" s="73"/>
      <c r="BI273" s="73"/>
      <c r="BJ273" s="73"/>
      <c r="BK273" s="73"/>
      <c r="BL273" s="73"/>
      <c r="BM273" s="81"/>
      <c r="BN273" s="1"/>
      <c r="BO273" s="1"/>
      <c r="BP273" s="1"/>
      <c r="BQ273" s="1"/>
      <c r="BR273" s="1"/>
      <c r="CC273" s="108" t="str">
        <f t="shared" si="88"/>
        <v/>
      </c>
      <c r="CD273" s="110" t="str">
        <f t="shared" si="81"/>
        <v/>
      </c>
      <c r="CE273" s="108" t="str">
        <f t="shared" si="82"/>
        <v/>
      </c>
      <c r="CF273" s="108" t="str">
        <f t="shared" si="83"/>
        <v/>
      </c>
      <c r="CG273" s="108" t="str">
        <f t="shared" si="84"/>
        <v/>
      </c>
      <c r="CH273" s="108" t="str">
        <f t="shared" si="85"/>
        <v/>
      </c>
      <c r="CI273" s="108" t="str">
        <f t="shared" si="86"/>
        <v/>
      </c>
    </row>
    <row r="274" spans="1:87">
      <c r="A274" s="4">
        <v>269</v>
      </c>
      <c r="B274" s="30" t="str">
        <f t="shared" si="89"/>
        <v/>
      </c>
      <c r="C274" s="37" t="str">
        <f t="shared" si="90"/>
        <v/>
      </c>
      <c r="D274" s="38" t="str">
        <f t="shared" si="91"/>
        <v/>
      </c>
      <c r="E274" s="39" t="str">
        <f t="shared" si="92"/>
        <v/>
      </c>
      <c r="F274" s="39" t="str">
        <f t="shared" si="93"/>
        <v/>
      </c>
      <c r="G274" s="51" t="str">
        <f t="shared" si="94"/>
        <v/>
      </c>
      <c r="H274" s="40" t="str">
        <f t="shared" si="95"/>
        <v/>
      </c>
      <c r="I274" s="121"/>
      <c r="J274" s="122"/>
      <c r="K274" s="104" t="str">
        <f t="shared" si="87"/>
        <v/>
      </c>
      <c r="L274" s="80"/>
      <c r="M274" s="73"/>
      <c r="N274" s="73"/>
      <c r="O274" s="73"/>
      <c r="P274" s="73"/>
      <c r="Q274" s="73"/>
      <c r="R274" s="73"/>
      <c r="S274" s="73"/>
      <c r="T274" s="81"/>
      <c r="U274" s="88"/>
      <c r="V274" s="74"/>
      <c r="W274" s="74"/>
      <c r="X274" s="74"/>
      <c r="Y274" s="74"/>
      <c r="Z274" s="74"/>
      <c r="AA274" s="74"/>
      <c r="AB274" s="74"/>
      <c r="AC274" s="89"/>
      <c r="AD274" s="80"/>
      <c r="AE274" s="73"/>
      <c r="AF274" s="73"/>
      <c r="AG274" s="73"/>
      <c r="AH274" s="73"/>
      <c r="AI274" s="73"/>
      <c r="AJ274" s="73"/>
      <c r="AK274" s="73"/>
      <c r="AL274" s="81"/>
      <c r="AM274" s="80"/>
      <c r="AN274" s="73"/>
      <c r="AO274" s="73"/>
      <c r="AP274" s="73"/>
      <c r="AQ274" s="73"/>
      <c r="AR274" s="73"/>
      <c r="AS274" s="73"/>
      <c r="AT274" s="73"/>
      <c r="AU274" s="81"/>
      <c r="AV274" s="80"/>
      <c r="AW274" s="73"/>
      <c r="AX274" s="73"/>
      <c r="AY274" s="73"/>
      <c r="AZ274" s="73"/>
      <c r="BA274" s="73"/>
      <c r="BB274" s="73"/>
      <c r="BC274" s="73"/>
      <c r="BD274" s="81"/>
      <c r="BE274" s="80"/>
      <c r="BF274" s="73"/>
      <c r="BG274" s="73"/>
      <c r="BH274" s="73"/>
      <c r="BI274" s="73"/>
      <c r="BJ274" s="73"/>
      <c r="BK274" s="73"/>
      <c r="BL274" s="73"/>
      <c r="BM274" s="81"/>
      <c r="BN274" s="1"/>
      <c r="BO274" s="1"/>
      <c r="BP274" s="1"/>
      <c r="BQ274" s="1"/>
      <c r="BR274" s="1"/>
      <c r="CC274" s="108" t="str">
        <f t="shared" si="88"/>
        <v/>
      </c>
      <c r="CD274" s="110" t="str">
        <f t="shared" si="81"/>
        <v/>
      </c>
      <c r="CE274" s="108" t="str">
        <f t="shared" si="82"/>
        <v/>
      </c>
      <c r="CF274" s="108" t="str">
        <f t="shared" si="83"/>
        <v/>
      </c>
      <c r="CG274" s="108" t="str">
        <f t="shared" si="84"/>
        <v/>
      </c>
      <c r="CH274" s="108" t="str">
        <f t="shared" si="85"/>
        <v/>
      </c>
      <c r="CI274" s="108" t="str">
        <f t="shared" si="86"/>
        <v/>
      </c>
    </row>
    <row r="275" spans="1:87">
      <c r="A275" s="4">
        <v>270</v>
      </c>
      <c r="B275" s="30" t="str">
        <f t="shared" si="89"/>
        <v/>
      </c>
      <c r="C275" s="37" t="str">
        <f t="shared" si="90"/>
        <v/>
      </c>
      <c r="D275" s="38" t="str">
        <f t="shared" si="91"/>
        <v/>
      </c>
      <c r="E275" s="39" t="str">
        <f t="shared" si="92"/>
        <v/>
      </c>
      <c r="F275" s="39" t="str">
        <f t="shared" si="93"/>
        <v/>
      </c>
      <c r="G275" s="51" t="str">
        <f t="shared" si="94"/>
        <v/>
      </c>
      <c r="H275" s="40" t="str">
        <f t="shared" si="95"/>
        <v/>
      </c>
      <c r="I275" s="121"/>
      <c r="J275" s="122"/>
      <c r="K275" s="104" t="str">
        <f t="shared" si="87"/>
        <v/>
      </c>
      <c r="L275" s="80"/>
      <c r="M275" s="73"/>
      <c r="N275" s="73"/>
      <c r="O275" s="73"/>
      <c r="P275" s="73"/>
      <c r="Q275" s="73"/>
      <c r="R275" s="73"/>
      <c r="S275" s="73"/>
      <c r="T275" s="81"/>
      <c r="U275" s="88"/>
      <c r="V275" s="74"/>
      <c r="W275" s="74"/>
      <c r="X275" s="74"/>
      <c r="Y275" s="74"/>
      <c r="Z275" s="74"/>
      <c r="AA275" s="74"/>
      <c r="AB275" s="74"/>
      <c r="AC275" s="89"/>
      <c r="AD275" s="80"/>
      <c r="AE275" s="73"/>
      <c r="AF275" s="73"/>
      <c r="AG275" s="73"/>
      <c r="AH275" s="73"/>
      <c r="AI275" s="73"/>
      <c r="AJ275" s="73"/>
      <c r="AK275" s="73"/>
      <c r="AL275" s="81"/>
      <c r="AM275" s="80"/>
      <c r="AN275" s="73"/>
      <c r="AO275" s="73"/>
      <c r="AP275" s="73"/>
      <c r="AQ275" s="73"/>
      <c r="AR275" s="73"/>
      <c r="AS275" s="73"/>
      <c r="AT275" s="73"/>
      <c r="AU275" s="81"/>
      <c r="AV275" s="80"/>
      <c r="AW275" s="73"/>
      <c r="AX275" s="73"/>
      <c r="AY275" s="73"/>
      <c r="AZ275" s="73"/>
      <c r="BA275" s="73"/>
      <c r="BB275" s="73"/>
      <c r="BC275" s="73"/>
      <c r="BD275" s="81"/>
      <c r="BE275" s="80"/>
      <c r="BF275" s="73"/>
      <c r="BG275" s="73"/>
      <c r="BH275" s="73"/>
      <c r="BI275" s="73"/>
      <c r="BJ275" s="73"/>
      <c r="BK275" s="73"/>
      <c r="BL275" s="73"/>
      <c r="BM275" s="81"/>
      <c r="BN275" s="1"/>
      <c r="BO275" s="1"/>
      <c r="BP275" s="1"/>
      <c r="BQ275" s="1"/>
      <c r="BR275" s="1"/>
      <c r="CC275" s="108" t="str">
        <f t="shared" si="88"/>
        <v/>
      </c>
      <c r="CD275" s="110" t="str">
        <f t="shared" si="81"/>
        <v/>
      </c>
      <c r="CE275" s="108" t="str">
        <f t="shared" si="82"/>
        <v/>
      </c>
      <c r="CF275" s="108" t="str">
        <f t="shared" si="83"/>
        <v/>
      </c>
      <c r="CG275" s="108" t="str">
        <f t="shared" si="84"/>
        <v/>
      </c>
      <c r="CH275" s="108" t="str">
        <f t="shared" si="85"/>
        <v/>
      </c>
      <c r="CI275" s="108" t="str">
        <f t="shared" si="86"/>
        <v/>
      </c>
    </row>
    <row r="276" spans="1:87">
      <c r="A276" s="4">
        <v>271</v>
      </c>
      <c r="B276" s="30" t="str">
        <f t="shared" si="89"/>
        <v/>
      </c>
      <c r="C276" s="37" t="str">
        <f t="shared" si="90"/>
        <v/>
      </c>
      <c r="D276" s="38" t="str">
        <f t="shared" si="91"/>
        <v/>
      </c>
      <c r="E276" s="39" t="str">
        <f t="shared" si="92"/>
        <v/>
      </c>
      <c r="F276" s="39" t="str">
        <f t="shared" si="93"/>
        <v/>
      </c>
      <c r="G276" s="51" t="str">
        <f t="shared" si="94"/>
        <v/>
      </c>
      <c r="H276" s="40" t="str">
        <f t="shared" si="95"/>
        <v/>
      </c>
      <c r="I276" s="121"/>
      <c r="J276" s="122"/>
      <c r="K276" s="104" t="str">
        <f t="shared" si="87"/>
        <v/>
      </c>
      <c r="L276" s="80"/>
      <c r="M276" s="73"/>
      <c r="N276" s="73"/>
      <c r="O276" s="73"/>
      <c r="P276" s="73"/>
      <c r="Q276" s="73"/>
      <c r="R276" s="73"/>
      <c r="S276" s="73"/>
      <c r="T276" s="81"/>
      <c r="U276" s="88"/>
      <c r="V276" s="74"/>
      <c r="W276" s="74"/>
      <c r="X276" s="74"/>
      <c r="Y276" s="74"/>
      <c r="Z276" s="74"/>
      <c r="AA276" s="74"/>
      <c r="AB276" s="74"/>
      <c r="AC276" s="89"/>
      <c r="AD276" s="80"/>
      <c r="AE276" s="73"/>
      <c r="AF276" s="73"/>
      <c r="AG276" s="73"/>
      <c r="AH276" s="73"/>
      <c r="AI276" s="73"/>
      <c r="AJ276" s="73"/>
      <c r="AK276" s="73"/>
      <c r="AL276" s="81"/>
      <c r="AM276" s="80"/>
      <c r="AN276" s="73"/>
      <c r="AO276" s="73"/>
      <c r="AP276" s="73"/>
      <c r="AQ276" s="73"/>
      <c r="AR276" s="73"/>
      <c r="AS276" s="73"/>
      <c r="AT276" s="73"/>
      <c r="AU276" s="81"/>
      <c r="AV276" s="80"/>
      <c r="AW276" s="73"/>
      <c r="AX276" s="73"/>
      <c r="AY276" s="73"/>
      <c r="AZ276" s="73"/>
      <c r="BA276" s="73"/>
      <c r="BB276" s="73"/>
      <c r="BC276" s="73"/>
      <c r="BD276" s="81"/>
      <c r="BE276" s="80"/>
      <c r="BF276" s="73"/>
      <c r="BG276" s="73"/>
      <c r="BH276" s="73"/>
      <c r="BI276" s="73"/>
      <c r="BJ276" s="73"/>
      <c r="BK276" s="73"/>
      <c r="BL276" s="73"/>
      <c r="BM276" s="81"/>
      <c r="BN276" s="1"/>
      <c r="BO276" s="1"/>
      <c r="BP276" s="1"/>
      <c r="BQ276" s="1"/>
      <c r="BR276" s="1"/>
      <c r="CC276" s="108" t="str">
        <f t="shared" si="88"/>
        <v/>
      </c>
      <c r="CD276" s="110" t="str">
        <f t="shared" si="81"/>
        <v/>
      </c>
      <c r="CE276" s="108" t="str">
        <f t="shared" si="82"/>
        <v/>
      </c>
      <c r="CF276" s="108" t="str">
        <f t="shared" si="83"/>
        <v/>
      </c>
      <c r="CG276" s="108" t="str">
        <f t="shared" si="84"/>
        <v/>
      </c>
      <c r="CH276" s="108" t="str">
        <f t="shared" si="85"/>
        <v/>
      </c>
      <c r="CI276" s="108" t="str">
        <f t="shared" si="86"/>
        <v/>
      </c>
    </row>
    <row r="277" spans="1:87">
      <c r="A277" s="4">
        <v>272</v>
      </c>
      <c r="B277" s="30" t="str">
        <f t="shared" si="89"/>
        <v/>
      </c>
      <c r="C277" s="37" t="str">
        <f t="shared" si="90"/>
        <v/>
      </c>
      <c r="D277" s="38" t="str">
        <f t="shared" si="91"/>
        <v/>
      </c>
      <c r="E277" s="39" t="str">
        <f t="shared" si="92"/>
        <v/>
      </c>
      <c r="F277" s="39" t="str">
        <f t="shared" si="93"/>
        <v/>
      </c>
      <c r="G277" s="51" t="str">
        <f t="shared" si="94"/>
        <v/>
      </c>
      <c r="H277" s="40" t="str">
        <f t="shared" si="95"/>
        <v/>
      </c>
      <c r="I277" s="121"/>
      <c r="J277" s="122"/>
      <c r="K277" s="104" t="str">
        <f t="shared" si="87"/>
        <v/>
      </c>
      <c r="L277" s="80"/>
      <c r="M277" s="73"/>
      <c r="N277" s="73"/>
      <c r="O277" s="73"/>
      <c r="P277" s="73"/>
      <c r="Q277" s="73"/>
      <c r="R277" s="73"/>
      <c r="S277" s="73"/>
      <c r="T277" s="81"/>
      <c r="U277" s="88"/>
      <c r="V277" s="74"/>
      <c r="W277" s="74"/>
      <c r="X277" s="74"/>
      <c r="Y277" s="74"/>
      <c r="Z277" s="74"/>
      <c r="AA277" s="74"/>
      <c r="AB277" s="74"/>
      <c r="AC277" s="89"/>
      <c r="AD277" s="80"/>
      <c r="AE277" s="73"/>
      <c r="AF277" s="73"/>
      <c r="AG277" s="73"/>
      <c r="AH277" s="73"/>
      <c r="AI277" s="73"/>
      <c r="AJ277" s="73"/>
      <c r="AK277" s="73"/>
      <c r="AL277" s="81"/>
      <c r="AM277" s="80"/>
      <c r="AN277" s="73"/>
      <c r="AO277" s="73"/>
      <c r="AP277" s="73"/>
      <c r="AQ277" s="73"/>
      <c r="AR277" s="73"/>
      <c r="AS277" s="73"/>
      <c r="AT277" s="73"/>
      <c r="AU277" s="81"/>
      <c r="AV277" s="80"/>
      <c r="AW277" s="73"/>
      <c r="AX277" s="73"/>
      <c r="AY277" s="73"/>
      <c r="AZ277" s="73"/>
      <c r="BA277" s="73"/>
      <c r="BB277" s="73"/>
      <c r="BC277" s="73"/>
      <c r="BD277" s="81"/>
      <c r="BE277" s="80"/>
      <c r="BF277" s="73"/>
      <c r="BG277" s="73"/>
      <c r="BH277" s="73"/>
      <c r="BI277" s="73"/>
      <c r="BJ277" s="73"/>
      <c r="BK277" s="73"/>
      <c r="BL277" s="73"/>
      <c r="BM277" s="81"/>
      <c r="BN277" s="1"/>
      <c r="BO277" s="1"/>
      <c r="BP277" s="1"/>
      <c r="BQ277" s="1"/>
      <c r="BR277" s="1"/>
      <c r="CC277" s="108" t="str">
        <f t="shared" si="88"/>
        <v/>
      </c>
      <c r="CD277" s="110" t="str">
        <f t="shared" si="81"/>
        <v/>
      </c>
      <c r="CE277" s="108" t="str">
        <f t="shared" si="82"/>
        <v/>
      </c>
      <c r="CF277" s="108" t="str">
        <f t="shared" si="83"/>
        <v/>
      </c>
      <c r="CG277" s="108" t="str">
        <f t="shared" si="84"/>
        <v/>
      </c>
      <c r="CH277" s="108" t="str">
        <f t="shared" si="85"/>
        <v/>
      </c>
      <c r="CI277" s="108" t="str">
        <f t="shared" si="86"/>
        <v/>
      </c>
    </row>
    <row r="278" spans="1:87">
      <c r="A278" s="4">
        <v>273</v>
      </c>
      <c r="B278" s="30" t="str">
        <f t="shared" si="89"/>
        <v/>
      </c>
      <c r="C278" s="37" t="str">
        <f t="shared" si="90"/>
        <v/>
      </c>
      <c r="D278" s="38" t="str">
        <f t="shared" si="91"/>
        <v/>
      </c>
      <c r="E278" s="39" t="str">
        <f t="shared" si="92"/>
        <v/>
      </c>
      <c r="F278" s="39" t="str">
        <f t="shared" si="93"/>
        <v/>
      </c>
      <c r="G278" s="51" t="str">
        <f t="shared" si="94"/>
        <v/>
      </c>
      <c r="H278" s="40" t="str">
        <f t="shared" si="95"/>
        <v/>
      </c>
      <c r="I278" s="121"/>
      <c r="J278" s="122"/>
      <c r="K278" s="104" t="str">
        <f t="shared" si="87"/>
        <v/>
      </c>
      <c r="L278" s="80"/>
      <c r="M278" s="73"/>
      <c r="N278" s="73"/>
      <c r="O278" s="73"/>
      <c r="P278" s="73"/>
      <c r="Q278" s="73"/>
      <c r="R278" s="73"/>
      <c r="S278" s="73"/>
      <c r="T278" s="81"/>
      <c r="U278" s="88"/>
      <c r="V278" s="74"/>
      <c r="W278" s="74"/>
      <c r="X278" s="74"/>
      <c r="Y278" s="74"/>
      <c r="Z278" s="74"/>
      <c r="AA278" s="74"/>
      <c r="AB278" s="74"/>
      <c r="AC278" s="89"/>
      <c r="AD278" s="80"/>
      <c r="AE278" s="73"/>
      <c r="AF278" s="73"/>
      <c r="AG278" s="73"/>
      <c r="AH278" s="73"/>
      <c r="AI278" s="73"/>
      <c r="AJ278" s="73"/>
      <c r="AK278" s="73"/>
      <c r="AL278" s="81"/>
      <c r="AM278" s="80"/>
      <c r="AN278" s="73"/>
      <c r="AO278" s="73"/>
      <c r="AP278" s="73"/>
      <c r="AQ278" s="73"/>
      <c r="AR278" s="73"/>
      <c r="AS278" s="73"/>
      <c r="AT278" s="73"/>
      <c r="AU278" s="81"/>
      <c r="AV278" s="80"/>
      <c r="AW278" s="73"/>
      <c r="AX278" s="73"/>
      <c r="AY278" s="73"/>
      <c r="AZ278" s="73"/>
      <c r="BA278" s="73"/>
      <c r="BB278" s="73"/>
      <c r="BC278" s="73"/>
      <c r="BD278" s="81"/>
      <c r="BE278" s="80"/>
      <c r="BF278" s="73"/>
      <c r="BG278" s="73"/>
      <c r="BH278" s="73"/>
      <c r="BI278" s="73"/>
      <c r="BJ278" s="73"/>
      <c r="BK278" s="73"/>
      <c r="BL278" s="73"/>
      <c r="BM278" s="81"/>
      <c r="BN278" s="1"/>
      <c r="BO278" s="1"/>
      <c r="BP278" s="1"/>
      <c r="BQ278" s="1"/>
      <c r="BR278" s="1"/>
      <c r="CC278" s="108" t="str">
        <f t="shared" si="88"/>
        <v/>
      </c>
      <c r="CD278" s="110" t="str">
        <f t="shared" si="81"/>
        <v/>
      </c>
      <c r="CE278" s="108" t="str">
        <f t="shared" si="82"/>
        <v/>
      </c>
      <c r="CF278" s="108" t="str">
        <f t="shared" si="83"/>
        <v/>
      </c>
      <c r="CG278" s="108" t="str">
        <f t="shared" si="84"/>
        <v/>
      </c>
      <c r="CH278" s="108" t="str">
        <f t="shared" si="85"/>
        <v/>
      </c>
      <c r="CI278" s="108" t="str">
        <f t="shared" si="86"/>
        <v/>
      </c>
    </row>
    <row r="279" spans="1:87">
      <c r="A279" s="4">
        <v>274</v>
      </c>
      <c r="B279" s="30" t="str">
        <f t="shared" si="89"/>
        <v/>
      </c>
      <c r="C279" s="37" t="str">
        <f t="shared" si="90"/>
        <v/>
      </c>
      <c r="D279" s="38" t="str">
        <f t="shared" si="91"/>
        <v/>
      </c>
      <c r="E279" s="39" t="str">
        <f t="shared" si="92"/>
        <v/>
      </c>
      <c r="F279" s="39" t="str">
        <f t="shared" si="93"/>
        <v/>
      </c>
      <c r="G279" s="51" t="str">
        <f t="shared" si="94"/>
        <v/>
      </c>
      <c r="H279" s="40" t="str">
        <f t="shared" si="95"/>
        <v/>
      </c>
      <c r="I279" s="121"/>
      <c r="J279" s="122"/>
      <c r="K279" s="104" t="str">
        <f t="shared" si="87"/>
        <v/>
      </c>
      <c r="L279" s="80"/>
      <c r="M279" s="73"/>
      <c r="N279" s="73"/>
      <c r="O279" s="73"/>
      <c r="P279" s="73"/>
      <c r="Q279" s="73"/>
      <c r="R279" s="73"/>
      <c r="S279" s="73"/>
      <c r="T279" s="81"/>
      <c r="U279" s="88"/>
      <c r="V279" s="74"/>
      <c r="W279" s="74"/>
      <c r="X279" s="74"/>
      <c r="Y279" s="74"/>
      <c r="Z279" s="74"/>
      <c r="AA279" s="74"/>
      <c r="AB279" s="74"/>
      <c r="AC279" s="89"/>
      <c r="AD279" s="80"/>
      <c r="AE279" s="73"/>
      <c r="AF279" s="73"/>
      <c r="AG279" s="73"/>
      <c r="AH279" s="73"/>
      <c r="AI279" s="73"/>
      <c r="AJ279" s="73"/>
      <c r="AK279" s="73"/>
      <c r="AL279" s="81"/>
      <c r="AM279" s="80"/>
      <c r="AN279" s="73"/>
      <c r="AO279" s="73"/>
      <c r="AP279" s="73"/>
      <c r="AQ279" s="73"/>
      <c r="AR279" s="73"/>
      <c r="AS279" s="73"/>
      <c r="AT279" s="73"/>
      <c r="AU279" s="81"/>
      <c r="AV279" s="80"/>
      <c r="AW279" s="73"/>
      <c r="AX279" s="73"/>
      <c r="AY279" s="73"/>
      <c r="AZ279" s="73"/>
      <c r="BA279" s="73"/>
      <c r="BB279" s="73"/>
      <c r="BC279" s="73"/>
      <c r="BD279" s="81"/>
      <c r="BE279" s="80"/>
      <c r="BF279" s="73"/>
      <c r="BG279" s="73"/>
      <c r="BH279" s="73"/>
      <c r="BI279" s="73"/>
      <c r="BJ279" s="73"/>
      <c r="BK279" s="73"/>
      <c r="BL279" s="73"/>
      <c r="BM279" s="81"/>
      <c r="BN279" s="1"/>
      <c r="BO279" s="1"/>
      <c r="BP279" s="1"/>
      <c r="BQ279" s="1"/>
      <c r="BR279" s="1"/>
      <c r="CC279" s="108" t="str">
        <f t="shared" si="88"/>
        <v/>
      </c>
      <c r="CD279" s="110" t="str">
        <f t="shared" si="81"/>
        <v/>
      </c>
      <c r="CE279" s="108" t="str">
        <f t="shared" si="82"/>
        <v/>
      </c>
      <c r="CF279" s="108" t="str">
        <f t="shared" si="83"/>
        <v/>
      </c>
      <c r="CG279" s="108" t="str">
        <f t="shared" si="84"/>
        <v/>
      </c>
      <c r="CH279" s="108" t="str">
        <f t="shared" si="85"/>
        <v/>
      </c>
      <c r="CI279" s="108" t="str">
        <f t="shared" si="86"/>
        <v/>
      </c>
    </row>
    <row r="280" spans="1:87">
      <c r="A280" s="4">
        <v>275</v>
      </c>
      <c r="B280" s="30" t="str">
        <f t="shared" si="89"/>
        <v/>
      </c>
      <c r="C280" s="37" t="str">
        <f t="shared" si="90"/>
        <v/>
      </c>
      <c r="D280" s="38" t="str">
        <f t="shared" si="91"/>
        <v/>
      </c>
      <c r="E280" s="39" t="str">
        <f t="shared" si="92"/>
        <v/>
      </c>
      <c r="F280" s="39" t="str">
        <f t="shared" si="93"/>
        <v/>
      </c>
      <c r="G280" s="51" t="str">
        <f t="shared" si="94"/>
        <v/>
      </c>
      <c r="H280" s="40" t="str">
        <f t="shared" si="95"/>
        <v/>
      </c>
      <c r="I280" s="121"/>
      <c r="J280" s="122"/>
      <c r="K280" s="104" t="str">
        <f t="shared" si="87"/>
        <v/>
      </c>
      <c r="L280" s="80"/>
      <c r="M280" s="73"/>
      <c r="N280" s="73"/>
      <c r="O280" s="73"/>
      <c r="P280" s="73"/>
      <c r="Q280" s="73"/>
      <c r="R280" s="73"/>
      <c r="S280" s="73"/>
      <c r="T280" s="81"/>
      <c r="U280" s="88"/>
      <c r="V280" s="74"/>
      <c r="W280" s="74"/>
      <c r="X280" s="74"/>
      <c r="Y280" s="74"/>
      <c r="Z280" s="74"/>
      <c r="AA280" s="74"/>
      <c r="AB280" s="74"/>
      <c r="AC280" s="89"/>
      <c r="AD280" s="80"/>
      <c r="AE280" s="73"/>
      <c r="AF280" s="73"/>
      <c r="AG280" s="73"/>
      <c r="AH280" s="73"/>
      <c r="AI280" s="73"/>
      <c r="AJ280" s="73"/>
      <c r="AK280" s="73"/>
      <c r="AL280" s="81"/>
      <c r="AM280" s="80"/>
      <c r="AN280" s="73"/>
      <c r="AO280" s="73"/>
      <c r="AP280" s="73"/>
      <c r="AQ280" s="73"/>
      <c r="AR280" s="73"/>
      <c r="AS280" s="73"/>
      <c r="AT280" s="73"/>
      <c r="AU280" s="81"/>
      <c r="AV280" s="80"/>
      <c r="AW280" s="73"/>
      <c r="AX280" s="73"/>
      <c r="AY280" s="73"/>
      <c r="AZ280" s="73"/>
      <c r="BA280" s="73"/>
      <c r="BB280" s="73"/>
      <c r="BC280" s="73"/>
      <c r="BD280" s="81"/>
      <c r="BE280" s="80"/>
      <c r="BF280" s="73"/>
      <c r="BG280" s="73"/>
      <c r="BH280" s="73"/>
      <c r="BI280" s="73"/>
      <c r="BJ280" s="73"/>
      <c r="BK280" s="73"/>
      <c r="BL280" s="73"/>
      <c r="BM280" s="81"/>
      <c r="BN280" s="1"/>
      <c r="BO280" s="1"/>
      <c r="BP280" s="1"/>
      <c r="BQ280" s="1"/>
      <c r="BR280" s="1"/>
      <c r="CC280" s="108" t="str">
        <f t="shared" si="88"/>
        <v/>
      </c>
      <c r="CD280" s="110" t="str">
        <f t="shared" si="81"/>
        <v/>
      </c>
      <c r="CE280" s="108" t="str">
        <f t="shared" si="82"/>
        <v/>
      </c>
      <c r="CF280" s="108" t="str">
        <f t="shared" si="83"/>
        <v/>
      </c>
      <c r="CG280" s="108" t="str">
        <f t="shared" si="84"/>
        <v/>
      </c>
      <c r="CH280" s="108" t="str">
        <f t="shared" si="85"/>
        <v/>
      </c>
      <c r="CI280" s="108" t="str">
        <f t="shared" si="86"/>
        <v/>
      </c>
    </row>
    <row r="281" spans="1:87">
      <c r="A281" s="4">
        <v>276</v>
      </c>
      <c r="B281" s="30" t="str">
        <f t="shared" si="89"/>
        <v/>
      </c>
      <c r="C281" s="37" t="str">
        <f t="shared" si="90"/>
        <v/>
      </c>
      <c r="D281" s="38" t="str">
        <f t="shared" si="91"/>
        <v/>
      </c>
      <c r="E281" s="39" t="str">
        <f t="shared" si="92"/>
        <v/>
      </c>
      <c r="F281" s="39" t="str">
        <f t="shared" si="93"/>
        <v/>
      </c>
      <c r="G281" s="51" t="str">
        <f t="shared" si="94"/>
        <v/>
      </c>
      <c r="H281" s="40" t="str">
        <f t="shared" si="95"/>
        <v/>
      </c>
      <c r="I281" s="121"/>
      <c r="J281" s="122"/>
      <c r="K281" s="104" t="str">
        <f t="shared" si="87"/>
        <v/>
      </c>
      <c r="L281" s="80"/>
      <c r="M281" s="73"/>
      <c r="N281" s="73"/>
      <c r="O281" s="73"/>
      <c r="P281" s="73"/>
      <c r="Q281" s="73"/>
      <c r="R281" s="73"/>
      <c r="S281" s="73"/>
      <c r="T281" s="81"/>
      <c r="U281" s="88"/>
      <c r="V281" s="74"/>
      <c r="W281" s="74"/>
      <c r="X281" s="74"/>
      <c r="Y281" s="74"/>
      <c r="Z281" s="74"/>
      <c r="AA281" s="74"/>
      <c r="AB281" s="74"/>
      <c r="AC281" s="89"/>
      <c r="AD281" s="80"/>
      <c r="AE281" s="73"/>
      <c r="AF281" s="73"/>
      <c r="AG281" s="73"/>
      <c r="AH281" s="73"/>
      <c r="AI281" s="73"/>
      <c r="AJ281" s="73"/>
      <c r="AK281" s="73"/>
      <c r="AL281" s="81"/>
      <c r="AM281" s="80"/>
      <c r="AN281" s="73"/>
      <c r="AO281" s="73"/>
      <c r="AP281" s="73"/>
      <c r="AQ281" s="73"/>
      <c r="AR281" s="73"/>
      <c r="AS281" s="73"/>
      <c r="AT281" s="73"/>
      <c r="AU281" s="81"/>
      <c r="AV281" s="80"/>
      <c r="AW281" s="73"/>
      <c r="AX281" s="73"/>
      <c r="AY281" s="73"/>
      <c r="AZ281" s="73"/>
      <c r="BA281" s="73"/>
      <c r="BB281" s="73"/>
      <c r="BC281" s="73"/>
      <c r="BD281" s="81"/>
      <c r="BE281" s="80"/>
      <c r="BF281" s="73"/>
      <c r="BG281" s="73"/>
      <c r="BH281" s="73"/>
      <c r="BI281" s="73"/>
      <c r="BJ281" s="73"/>
      <c r="BK281" s="73"/>
      <c r="BL281" s="73"/>
      <c r="BM281" s="81"/>
      <c r="BN281" s="1"/>
      <c r="BO281" s="1"/>
      <c r="BP281" s="1"/>
      <c r="BQ281" s="1"/>
      <c r="BR281" s="1"/>
      <c r="CC281" s="108" t="str">
        <f t="shared" si="88"/>
        <v/>
      </c>
      <c r="CD281" s="110" t="str">
        <f t="shared" si="81"/>
        <v/>
      </c>
      <c r="CE281" s="108" t="str">
        <f t="shared" si="82"/>
        <v/>
      </c>
      <c r="CF281" s="108" t="str">
        <f t="shared" si="83"/>
        <v/>
      </c>
      <c r="CG281" s="108" t="str">
        <f t="shared" si="84"/>
        <v/>
      </c>
      <c r="CH281" s="108" t="str">
        <f t="shared" si="85"/>
        <v/>
      </c>
      <c r="CI281" s="108" t="str">
        <f t="shared" si="86"/>
        <v/>
      </c>
    </row>
    <row r="282" spans="1:87">
      <c r="A282" s="4">
        <v>277</v>
      </c>
      <c r="B282" s="30" t="str">
        <f t="shared" si="89"/>
        <v/>
      </c>
      <c r="C282" s="37" t="str">
        <f t="shared" si="90"/>
        <v/>
      </c>
      <c r="D282" s="38" t="str">
        <f t="shared" si="91"/>
        <v/>
      </c>
      <c r="E282" s="39" t="str">
        <f t="shared" si="92"/>
        <v/>
      </c>
      <c r="F282" s="39" t="str">
        <f t="shared" si="93"/>
        <v/>
      </c>
      <c r="G282" s="51" t="str">
        <f t="shared" si="94"/>
        <v/>
      </c>
      <c r="H282" s="40" t="str">
        <f t="shared" si="95"/>
        <v/>
      </c>
      <c r="I282" s="121"/>
      <c r="J282" s="122"/>
      <c r="K282" s="104" t="str">
        <f t="shared" si="87"/>
        <v/>
      </c>
      <c r="L282" s="80"/>
      <c r="M282" s="73"/>
      <c r="N282" s="73"/>
      <c r="O282" s="73"/>
      <c r="P282" s="73"/>
      <c r="Q282" s="73"/>
      <c r="R282" s="73"/>
      <c r="S282" s="73"/>
      <c r="T282" s="81"/>
      <c r="U282" s="88"/>
      <c r="V282" s="74"/>
      <c r="W282" s="74"/>
      <c r="X282" s="74"/>
      <c r="Y282" s="74"/>
      <c r="Z282" s="74"/>
      <c r="AA282" s="74"/>
      <c r="AB282" s="74"/>
      <c r="AC282" s="89"/>
      <c r="AD282" s="80"/>
      <c r="AE282" s="73"/>
      <c r="AF282" s="73"/>
      <c r="AG282" s="73"/>
      <c r="AH282" s="73"/>
      <c r="AI282" s="73"/>
      <c r="AJ282" s="73"/>
      <c r="AK282" s="73"/>
      <c r="AL282" s="81"/>
      <c r="AM282" s="80"/>
      <c r="AN282" s="73"/>
      <c r="AO282" s="73"/>
      <c r="AP282" s="73"/>
      <c r="AQ282" s="73"/>
      <c r="AR282" s="73"/>
      <c r="AS282" s="73"/>
      <c r="AT282" s="73"/>
      <c r="AU282" s="81"/>
      <c r="AV282" s="80"/>
      <c r="AW282" s="73"/>
      <c r="AX282" s="73"/>
      <c r="AY282" s="73"/>
      <c r="AZ282" s="73"/>
      <c r="BA282" s="73"/>
      <c r="BB282" s="73"/>
      <c r="BC282" s="73"/>
      <c r="BD282" s="81"/>
      <c r="BE282" s="80"/>
      <c r="BF282" s="73"/>
      <c r="BG282" s="73"/>
      <c r="BH282" s="73"/>
      <c r="BI282" s="73"/>
      <c r="BJ282" s="73"/>
      <c r="BK282" s="73"/>
      <c r="BL282" s="73"/>
      <c r="BM282" s="81"/>
      <c r="BN282" s="1"/>
      <c r="BO282" s="1"/>
      <c r="BP282" s="1"/>
      <c r="BQ282" s="1"/>
      <c r="BR282" s="1"/>
      <c r="CC282" s="108" t="str">
        <f t="shared" si="88"/>
        <v/>
      </c>
      <c r="CD282" s="110" t="str">
        <f t="shared" si="81"/>
        <v/>
      </c>
      <c r="CE282" s="108" t="str">
        <f t="shared" si="82"/>
        <v/>
      </c>
      <c r="CF282" s="108" t="str">
        <f t="shared" si="83"/>
        <v/>
      </c>
      <c r="CG282" s="108" t="str">
        <f t="shared" si="84"/>
        <v/>
      </c>
      <c r="CH282" s="108" t="str">
        <f t="shared" si="85"/>
        <v/>
      </c>
      <c r="CI282" s="108" t="str">
        <f t="shared" si="86"/>
        <v/>
      </c>
    </row>
    <row r="283" spans="1:87">
      <c r="A283" s="4">
        <v>278</v>
      </c>
      <c r="B283" s="30" t="str">
        <f t="shared" si="89"/>
        <v/>
      </c>
      <c r="C283" s="37" t="str">
        <f t="shared" si="90"/>
        <v/>
      </c>
      <c r="D283" s="38" t="str">
        <f t="shared" si="91"/>
        <v/>
      </c>
      <c r="E283" s="39" t="str">
        <f t="shared" si="92"/>
        <v/>
      </c>
      <c r="F283" s="39" t="str">
        <f t="shared" si="93"/>
        <v/>
      </c>
      <c r="G283" s="51" t="str">
        <f t="shared" si="94"/>
        <v/>
      </c>
      <c r="H283" s="40" t="str">
        <f t="shared" si="95"/>
        <v/>
      </c>
      <c r="I283" s="121"/>
      <c r="J283" s="122"/>
      <c r="K283" s="104" t="str">
        <f t="shared" si="87"/>
        <v/>
      </c>
      <c r="L283" s="80"/>
      <c r="M283" s="73"/>
      <c r="N283" s="73"/>
      <c r="O283" s="73"/>
      <c r="P283" s="73"/>
      <c r="Q283" s="73"/>
      <c r="R283" s="73"/>
      <c r="S283" s="73"/>
      <c r="T283" s="81"/>
      <c r="U283" s="88"/>
      <c r="V283" s="74"/>
      <c r="W283" s="74"/>
      <c r="X283" s="74"/>
      <c r="Y283" s="74"/>
      <c r="Z283" s="74"/>
      <c r="AA283" s="74"/>
      <c r="AB283" s="74"/>
      <c r="AC283" s="89"/>
      <c r="AD283" s="80"/>
      <c r="AE283" s="73"/>
      <c r="AF283" s="73"/>
      <c r="AG283" s="73"/>
      <c r="AH283" s="73"/>
      <c r="AI283" s="73"/>
      <c r="AJ283" s="73"/>
      <c r="AK283" s="73"/>
      <c r="AL283" s="81"/>
      <c r="AM283" s="80"/>
      <c r="AN283" s="73"/>
      <c r="AO283" s="73"/>
      <c r="AP283" s="73"/>
      <c r="AQ283" s="73"/>
      <c r="AR283" s="73"/>
      <c r="AS283" s="73"/>
      <c r="AT283" s="73"/>
      <c r="AU283" s="81"/>
      <c r="AV283" s="80"/>
      <c r="AW283" s="73"/>
      <c r="AX283" s="73"/>
      <c r="AY283" s="73"/>
      <c r="AZ283" s="73"/>
      <c r="BA283" s="73"/>
      <c r="BB283" s="73"/>
      <c r="BC283" s="73"/>
      <c r="BD283" s="81"/>
      <c r="BE283" s="80"/>
      <c r="BF283" s="73"/>
      <c r="BG283" s="73"/>
      <c r="BH283" s="73"/>
      <c r="BI283" s="73"/>
      <c r="BJ283" s="73"/>
      <c r="BK283" s="73"/>
      <c r="BL283" s="73"/>
      <c r="BM283" s="81"/>
      <c r="BN283" s="1"/>
      <c r="BO283" s="1"/>
      <c r="BP283" s="1"/>
      <c r="BQ283" s="1"/>
      <c r="BR283" s="1"/>
      <c r="CC283" s="108" t="str">
        <f t="shared" si="88"/>
        <v/>
      </c>
      <c r="CD283" s="110" t="str">
        <f t="shared" si="81"/>
        <v/>
      </c>
      <c r="CE283" s="108" t="str">
        <f t="shared" si="82"/>
        <v/>
      </c>
      <c r="CF283" s="108" t="str">
        <f t="shared" si="83"/>
        <v/>
      </c>
      <c r="CG283" s="108" t="str">
        <f t="shared" si="84"/>
        <v/>
      </c>
      <c r="CH283" s="108" t="str">
        <f t="shared" si="85"/>
        <v/>
      </c>
      <c r="CI283" s="108" t="str">
        <f t="shared" si="86"/>
        <v/>
      </c>
    </row>
    <row r="284" spans="1:87">
      <c r="A284" s="4">
        <v>279</v>
      </c>
      <c r="B284" s="30" t="str">
        <f t="shared" si="89"/>
        <v/>
      </c>
      <c r="C284" s="37" t="str">
        <f t="shared" si="90"/>
        <v/>
      </c>
      <c r="D284" s="38" t="str">
        <f t="shared" si="91"/>
        <v/>
      </c>
      <c r="E284" s="39" t="str">
        <f t="shared" si="92"/>
        <v/>
      </c>
      <c r="F284" s="39" t="str">
        <f t="shared" si="93"/>
        <v/>
      </c>
      <c r="G284" s="51" t="str">
        <f t="shared" si="94"/>
        <v/>
      </c>
      <c r="H284" s="40" t="str">
        <f t="shared" si="95"/>
        <v/>
      </c>
      <c r="I284" s="121"/>
      <c r="J284" s="122"/>
      <c r="K284" s="104" t="str">
        <f t="shared" si="87"/>
        <v/>
      </c>
      <c r="L284" s="80"/>
      <c r="M284" s="73"/>
      <c r="N284" s="73"/>
      <c r="O284" s="73"/>
      <c r="P284" s="73"/>
      <c r="Q284" s="73"/>
      <c r="R284" s="73"/>
      <c r="S284" s="73"/>
      <c r="T284" s="81"/>
      <c r="U284" s="88"/>
      <c r="V284" s="74"/>
      <c r="W284" s="74"/>
      <c r="X284" s="74"/>
      <c r="Y284" s="74"/>
      <c r="Z284" s="74"/>
      <c r="AA284" s="74"/>
      <c r="AB284" s="74"/>
      <c r="AC284" s="89"/>
      <c r="AD284" s="80"/>
      <c r="AE284" s="73"/>
      <c r="AF284" s="73"/>
      <c r="AG284" s="73"/>
      <c r="AH284" s="73"/>
      <c r="AI284" s="73"/>
      <c r="AJ284" s="73"/>
      <c r="AK284" s="73"/>
      <c r="AL284" s="81"/>
      <c r="AM284" s="80"/>
      <c r="AN284" s="73"/>
      <c r="AO284" s="73"/>
      <c r="AP284" s="73"/>
      <c r="AQ284" s="73"/>
      <c r="AR284" s="73"/>
      <c r="AS284" s="73"/>
      <c r="AT284" s="73"/>
      <c r="AU284" s="81"/>
      <c r="AV284" s="80"/>
      <c r="AW284" s="73"/>
      <c r="AX284" s="73"/>
      <c r="AY284" s="73"/>
      <c r="AZ284" s="73"/>
      <c r="BA284" s="73"/>
      <c r="BB284" s="73"/>
      <c r="BC284" s="73"/>
      <c r="BD284" s="81"/>
      <c r="BE284" s="80"/>
      <c r="BF284" s="73"/>
      <c r="BG284" s="73"/>
      <c r="BH284" s="73"/>
      <c r="BI284" s="73"/>
      <c r="BJ284" s="73"/>
      <c r="BK284" s="73"/>
      <c r="BL284" s="73"/>
      <c r="BM284" s="81"/>
      <c r="BN284" s="1"/>
      <c r="BO284" s="1"/>
      <c r="BP284" s="1"/>
      <c r="BQ284" s="1"/>
      <c r="BR284" s="1"/>
      <c r="CC284" s="108" t="str">
        <f t="shared" si="88"/>
        <v/>
      </c>
      <c r="CD284" s="110" t="str">
        <f t="shared" si="81"/>
        <v/>
      </c>
      <c r="CE284" s="108" t="str">
        <f t="shared" si="82"/>
        <v/>
      </c>
      <c r="CF284" s="108" t="str">
        <f t="shared" si="83"/>
        <v/>
      </c>
      <c r="CG284" s="108" t="str">
        <f t="shared" si="84"/>
        <v/>
      </c>
      <c r="CH284" s="108" t="str">
        <f t="shared" si="85"/>
        <v/>
      </c>
      <c r="CI284" s="108" t="str">
        <f t="shared" si="86"/>
        <v/>
      </c>
    </row>
    <row r="285" spans="1:87">
      <c r="A285" s="4">
        <v>280</v>
      </c>
      <c r="B285" s="30" t="str">
        <f t="shared" si="89"/>
        <v/>
      </c>
      <c r="C285" s="37" t="str">
        <f t="shared" si="90"/>
        <v/>
      </c>
      <c r="D285" s="38" t="str">
        <f t="shared" si="91"/>
        <v/>
      </c>
      <c r="E285" s="39" t="str">
        <f t="shared" si="92"/>
        <v/>
      </c>
      <c r="F285" s="39" t="str">
        <f t="shared" si="93"/>
        <v/>
      </c>
      <c r="G285" s="51" t="str">
        <f t="shared" si="94"/>
        <v/>
      </c>
      <c r="H285" s="40" t="str">
        <f t="shared" si="95"/>
        <v/>
      </c>
      <c r="I285" s="121"/>
      <c r="J285" s="122"/>
      <c r="K285" s="104" t="str">
        <f t="shared" si="87"/>
        <v/>
      </c>
      <c r="L285" s="80"/>
      <c r="M285" s="73"/>
      <c r="N285" s="73"/>
      <c r="O285" s="73"/>
      <c r="P285" s="73"/>
      <c r="Q285" s="73"/>
      <c r="R285" s="73"/>
      <c r="S285" s="73"/>
      <c r="T285" s="81"/>
      <c r="U285" s="88"/>
      <c r="V285" s="74"/>
      <c r="W285" s="74"/>
      <c r="X285" s="74"/>
      <c r="Y285" s="74"/>
      <c r="Z285" s="74"/>
      <c r="AA285" s="74"/>
      <c r="AB285" s="74"/>
      <c r="AC285" s="89"/>
      <c r="AD285" s="80"/>
      <c r="AE285" s="73"/>
      <c r="AF285" s="73"/>
      <c r="AG285" s="73"/>
      <c r="AH285" s="73"/>
      <c r="AI285" s="73"/>
      <c r="AJ285" s="73"/>
      <c r="AK285" s="73"/>
      <c r="AL285" s="81"/>
      <c r="AM285" s="80"/>
      <c r="AN285" s="73"/>
      <c r="AO285" s="73"/>
      <c r="AP285" s="73"/>
      <c r="AQ285" s="73"/>
      <c r="AR285" s="73"/>
      <c r="AS285" s="73"/>
      <c r="AT285" s="73"/>
      <c r="AU285" s="81"/>
      <c r="AV285" s="80"/>
      <c r="AW285" s="73"/>
      <c r="AX285" s="73"/>
      <c r="AY285" s="73"/>
      <c r="AZ285" s="73"/>
      <c r="BA285" s="73"/>
      <c r="BB285" s="73"/>
      <c r="BC285" s="73"/>
      <c r="BD285" s="81"/>
      <c r="BE285" s="80"/>
      <c r="BF285" s="73"/>
      <c r="BG285" s="73"/>
      <c r="BH285" s="73"/>
      <c r="BI285" s="73"/>
      <c r="BJ285" s="73"/>
      <c r="BK285" s="73"/>
      <c r="BL285" s="73"/>
      <c r="BM285" s="81"/>
      <c r="BN285" s="1"/>
      <c r="BO285" s="1"/>
      <c r="BP285" s="1"/>
      <c r="BQ285" s="1"/>
      <c r="BR285" s="1"/>
      <c r="CC285" s="108" t="str">
        <f t="shared" si="88"/>
        <v/>
      </c>
      <c r="CD285" s="110" t="str">
        <f t="shared" si="81"/>
        <v/>
      </c>
      <c r="CE285" s="108" t="str">
        <f t="shared" si="82"/>
        <v/>
      </c>
      <c r="CF285" s="108" t="str">
        <f t="shared" si="83"/>
        <v/>
      </c>
      <c r="CG285" s="108" t="str">
        <f t="shared" si="84"/>
        <v/>
      </c>
      <c r="CH285" s="108" t="str">
        <f t="shared" si="85"/>
        <v/>
      </c>
      <c r="CI285" s="108" t="str">
        <f t="shared" si="86"/>
        <v/>
      </c>
    </row>
    <row r="286" spans="1:87">
      <c r="A286" s="4">
        <v>281</v>
      </c>
      <c r="B286" s="30" t="str">
        <f t="shared" si="89"/>
        <v/>
      </c>
      <c r="C286" s="37" t="str">
        <f t="shared" si="90"/>
        <v/>
      </c>
      <c r="D286" s="38" t="str">
        <f t="shared" si="91"/>
        <v/>
      </c>
      <c r="E286" s="39" t="str">
        <f t="shared" si="92"/>
        <v/>
      </c>
      <c r="F286" s="39" t="str">
        <f t="shared" si="93"/>
        <v/>
      </c>
      <c r="G286" s="51" t="str">
        <f t="shared" si="94"/>
        <v/>
      </c>
      <c r="H286" s="40" t="str">
        <f t="shared" si="95"/>
        <v/>
      </c>
      <c r="I286" s="121"/>
      <c r="J286" s="122"/>
      <c r="K286" s="104" t="str">
        <f t="shared" si="87"/>
        <v/>
      </c>
      <c r="L286" s="80"/>
      <c r="M286" s="73"/>
      <c r="N286" s="73"/>
      <c r="O286" s="73"/>
      <c r="P286" s="73"/>
      <c r="Q286" s="73"/>
      <c r="R286" s="73"/>
      <c r="S286" s="73"/>
      <c r="T286" s="81"/>
      <c r="U286" s="88"/>
      <c r="V286" s="74"/>
      <c r="W286" s="74"/>
      <c r="X286" s="74"/>
      <c r="Y286" s="74"/>
      <c r="Z286" s="74"/>
      <c r="AA286" s="74"/>
      <c r="AB286" s="74"/>
      <c r="AC286" s="89"/>
      <c r="AD286" s="80"/>
      <c r="AE286" s="73"/>
      <c r="AF286" s="73"/>
      <c r="AG286" s="73"/>
      <c r="AH286" s="73"/>
      <c r="AI286" s="73"/>
      <c r="AJ286" s="73"/>
      <c r="AK286" s="73"/>
      <c r="AL286" s="81"/>
      <c r="AM286" s="80"/>
      <c r="AN286" s="73"/>
      <c r="AO286" s="73"/>
      <c r="AP286" s="73"/>
      <c r="AQ286" s="73"/>
      <c r="AR286" s="73"/>
      <c r="AS286" s="73"/>
      <c r="AT286" s="73"/>
      <c r="AU286" s="81"/>
      <c r="AV286" s="80"/>
      <c r="AW286" s="73"/>
      <c r="AX286" s="73"/>
      <c r="AY286" s="73"/>
      <c r="AZ286" s="73"/>
      <c r="BA286" s="73"/>
      <c r="BB286" s="73"/>
      <c r="BC286" s="73"/>
      <c r="BD286" s="81"/>
      <c r="BE286" s="80"/>
      <c r="BF286" s="73"/>
      <c r="BG286" s="73"/>
      <c r="BH286" s="73"/>
      <c r="BI286" s="73"/>
      <c r="BJ286" s="73"/>
      <c r="BK286" s="73"/>
      <c r="BL286" s="73"/>
      <c r="BM286" s="81"/>
      <c r="BN286" s="1"/>
      <c r="BO286" s="1"/>
      <c r="BP286" s="1"/>
      <c r="BQ286" s="1"/>
      <c r="BR286" s="1"/>
      <c r="CC286" s="108" t="str">
        <f t="shared" si="88"/>
        <v/>
      </c>
      <c r="CD286" s="110" t="str">
        <f t="shared" si="81"/>
        <v/>
      </c>
      <c r="CE286" s="108" t="str">
        <f t="shared" si="82"/>
        <v/>
      </c>
      <c r="CF286" s="108" t="str">
        <f t="shared" si="83"/>
        <v/>
      </c>
      <c r="CG286" s="108" t="str">
        <f t="shared" si="84"/>
        <v/>
      </c>
      <c r="CH286" s="108" t="str">
        <f t="shared" si="85"/>
        <v/>
      </c>
      <c r="CI286" s="108" t="str">
        <f t="shared" si="86"/>
        <v/>
      </c>
    </row>
    <row r="287" spans="1:87">
      <c r="A287" s="4">
        <v>282</v>
      </c>
      <c r="B287" s="30" t="str">
        <f t="shared" si="89"/>
        <v/>
      </c>
      <c r="C287" s="37" t="str">
        <f t="shared" si="90"/>
        <v/>
      </c>
      <c r="D287" s="38" t="str">
        <f t="shared" si="91"/>
        <v/>
      </c>
      <c r="E287" s="39" t="str">
        <f t="shared" si="92"/>
        <v/>
      </c>
      <c r="F287" s="39" t="str">
        <f t="shared" si="93"/>
        <v/>
      </c>
      <c r="G287" s="51" t="str">
        <f t="shared" si="94"/>
        <v/>
      </c>
      <c r="H287" s="40" t="str">
        <f t="shared" si="95"/>
        <v/>
      </c>
      <c r="I287" s="121"/>
      <c r="J287" s="122"/>
      <c r="K287" s="104" t="str">
        <f t="shared" si="87"/>
        <v/>
      </c>
      <c r="L287" s="80"/>
      <c r="M287" s="73"/>
      <c r="N287" s="73"/>
      <c r="O287" s="73"/>
      <c r="P287" s="73"/>
      <c r="Q287" s="73"/>
      <c r="R287" s="73"/>
      <c r="S287" s="73"/>
      <c r="T287" s="81"/>
      <c r="U287" s="88"/>
      <c r="V287" s="74"/>
      <c r="W287" s="74"/>
      <c r="X287" s="74"/>
      <c r="Y287" s="74"/>
      <c r="Z287" s="74"/>
      <c r="AA287" s="74"/>
      <c r="AB287" s="74"/>
      <c r="AC287" s="89"/>
      <c r="AD287" s="80"/>
      <c r="AE287" s="73"/>
      <c r="AF287" s="73"/>
      <c r="AG287" s="73"/>
      <c r="AH287" s="73"/>
      <c r="AI287" s="73"/>
      <c r="AJ287" s="73"/>
      <c r="AK287" s="73"/>
      <c r="AL287" s="81"/>
      <c r="AM287" s="80"/>
      <c r="AN287" s="73"/>
      <c r="AO287" s="73"/>
      <c r="AP287" s="73"/>
      <c r="AQ287" s="73"/>
      <c r="AR287" s="73"/>
      <c r="AS287" s="73"/>
      <c r="AT287" s="73"/>
      <c r="AU287" s="81"/>
      <c r="AV287" s="80"/>
      <c r="AW287" s="73"/>
      <c r="AX287" s="73"/>
      <c r="AY287" s="73"/>
      <c r="AZ287" s="73"/>
      <c r="BA287" s="73"/>
      <c r="BB287" s="73"/>
      <c r="BC287" s="73"/>
      <c r="BD287" s="81"/>
      <c r="BE287" s="80"/>
      <c r="BF287" s="73"/>
      <c r="BG287" s="73"/>
      <c r="BH287" s="73"/>
      <c r="BI287" s="73"/>
      <c r="BJ287" s="73"/>
      <c r="BK287" s="73"/>
      <c r="BL287" s="73"/>
      <c r="BM287" s="81"/>
      <c r="BN287" s="1"/>
      <c r="BO287" s="1"/>
      <c r="BP287" s="1"/>
      <c r="BQ287" s="1"/>
      <c r="BR287" s="1"/>
      <c r="CC287" s="108" t="str">
        <f t="shared" si="88"/>
        <v/>
      </c>
      <c r="CD287" s="110" t="str">
        <f t="shared" si="81"/>
        <v/>
      </c>
      <c r="CE287" s="108" t="str">
        <f t="shared" si="82"/>
        <v/>
      </c>
      <c r="CF287" s="108" t="str">
        <f t="shared" si="83"/>
        <v/>
      </c>
      <c r="CG287" s="108" t="str">
        <f t="shared" si="84"/>
        <v/>
      </c>
      <c r="CH287" s="108" t="str">
        <f t="shared" si="85"/>
        <v/>
      </c>
      <c r="CI287" s="108" t="str">
        <f t="shared" si="86"/>
        <v/>
      </c>
    </row>
    <row r="288" spans="1:87">
      <c r="A288" s="4">
        <v>283</v>
      </c>
      <c r="B288" s="30" t="str">
        <f t="shared" si="89"/>
        <v/>
      </c>
      <c r="C288" s="37" t="str">
        <f t="shared" si="90"/>
        <v/>
      </c>
      <c r="D288" s="38" t="str">
        <f t="shared" si="91"/>
        <v/>
      </c>
      <c r="E288" s="39" t="str">
        <f t="shared" si="92"/>
        <v/>
      </c>
      <c r="F288" s="39" t="str">
        <f t="shared" si="93"/>
        <v/>
      </c>
      <c r="G288" s="51" t="str">
        <f t="shared" si="94"/>
        <v/>
      </c>
      <c r="H288" s="40" t="str">
        <f t="shared" si="95"/>
        <v/>
      </c>
      <c r="I288" s="121"/>
      <c r="J288" s="122"/>
      <c r="K288" s="104" t="str">
        <f t="shared" si="87"/>
        <v/>
      </c>
      <c r="L288" s="80"/>
      <c r="M288" s="73"/>
      <c r="N288" s="73"/>
      <c r="O288" s="73"/>
      <c r="P288" s="73"/>
      <c r="Q288" s="73"/>
      <c r="R288" s="73"/>
      <c r="S288" s="73"/>
      <c r="T288" s="81"/>
      <c r="U288" s="88"/>
      <c r="V288" s="74"/>
      <c r="W288" s="74"/>
      <c r="X288" s="74"/>
      <c r="Y288" s="74"/>
      <c r="Z288" s="74"/>
      <c r="AA288" s="74"/>
      <c r="AB288" s="74"/>
      <c r="AC288" s="89"/>
      <c r="AD288" s="80"/>
      <c r="AE288" s="73"/>
      <c r="AF288" s="73"/>
      <c r="AG288" s="73"/>
      <c r="AH288" s="73"/>
      <c r="AI288" s="73"/>
      <c r="AJ288" s="73"/>
      <c r="AK288" s="73"/>
      <c r="AL288" s="81"/>
      <c r="AM288" s="80"/>
      <c r="AN288" s="73"/>
      <c r="AO288" s="73"/>
      <c r="AP288" s="73"/>
      <c r="AQ288" s="73"/>
      <c r="AR288" s="73"/>
      <c r="AS288" s="73"/>
      <c r="AT288" s="73"/>
      <c r="AU288" s="81"/>
      <c r="AV288" s="80"/>
      <c r="AW288" s="73"/>
      <c r="AX288" s="73"/>
      <c r="AY288" s="73"/>
      <c r="AZ288" s="73"/>
      <c r="BA288" s="73"/>
      <c r="BB288" s="73"/>
      <c r="BC288" s="73"/>
      <c r="BD288" s="81"/>
      <c r="BE288" s="80"/>
      <c r="BF288" s="73"/>
      <c r="BG288" s="73"/>
      <c r="BH288" s="73"/>
      <c r="BI288" s="73"/>
      <c r="BJ288" s="73"/>
      <c r="BK288" s="73"/>
      <c r="BL288" s="73"/>
      <c r="BM288" s="81"/>
      <c r="BN288" s="1"/>
      <c r="BO288" s="1"/>
      <c r="BP288" s="1"/>
      <c r="BQ288" s="1"/>
      <c r="BR288" s="1"/>
      <c r="CC288" s="108" t="str">
        <f t="shared" si="88"/>
        <v/>
      </c>
      <c r="CD288" s="110" t="str">
        <f t="shared" si="81"/>
        <v/>
      </c>
      <c r="CE288" s="108" t="str">
        <f t="shared" si="82"/>
        <v/>
      </c>
      <c r="CF288" s="108" t="str">
        <f t="shared" si="83"/>
        <v/>
      </c>
      <c r="CG288" s="108" t="str">
        <f t="shared" si="84"/>
        <v/>
      </c>
      <c r="CH288" s="108" t="str">
        <f t="shared" si="85"/>
        <v/>
      </c>
      <c r="CI288" s="108" t="str">
        <f t="shared" si="86"/>
        <v/>
      </c>
    </row>
    <row r="289" spans="1:87">
      <c r="A289" s="4">
        <v>284</v>
      </c>
      <c r="B289" s="30" t="str">
        <f t="shared" si="89"/>
        <v/>
      </c>
      <c r="C289" s="37" t="str">
        <f t="shared" si="90"/>
        <v/>
      </c>
      <c r="D289" s="38" t="str">
        <f t="shared" si="91"/>
        <v/>
      </c>
      <c r="E289" s="39" t="str">
        <f t="shared" si="92"/>
        <v/>
      </c>
      <c r="F289" s="39" t="str">
        <f t="shared" si="93"/>
        <v/>
      </c>
      <c r="G289" s="51" t="str">
        <f t="shared" si="94"/>
        <v/>
      </c>
      <c r="H289" s="40" t="str">
        <f t="shared" si="95"/>
        <v/>
      </c>
      <c r="I289" s="121"/>
      <c r="J289" s="122"/>
      <c r="K289" s="104" t="str">
        <f t="shared" si="87"/>
        <v/>
      </c>
      <c r="L289" s="80"/>
      <c r="M289" s="73"/>
      <c r="N289" s="73"/>
      <c r="O289" s="73"/>
      <c r="P289" s="73"/>
      <c r="Q289" s="73"/>
      <c r="R289" s="73"/>
      <c r="S289" s="73"/>
      <c r="T289" s="81"/>
      <c r="U289" s="88"/>
      <c r="V289" s="74"/>
      <c r="W289" s="74"/>
      <c r="X289" s="74"/>
      <c r="Y289" s="74"/>
      <c r="Z289" s="74"/>
      <c r="AA289" s="74"/>
      <c r="AB289" s="74"/>
      <c r="AC289" s="89"/>
      <c r="AD289" s="80"/>
      <c r="AE289" s="73"/>
      <c r="AF289" s="73"/>
      <c r="AG289" s="73"/>
      <c r="AH289" s="73"/>
      <c r="AI289" s="73"/>
      <c r="AJ289" s="73"/>
      <c r="AK289" s="73"/>
      <c r="AL289" s="81"/>
      <c r="AM289" s="80"/>
      <c r="AN289" s="73"/>
      <c r="AO289" s="73"/>
      <c r="AP289" s="73"/>
      <c r="AQ289" s="73"/>
      <c r="AR289" s="73"/>
      <c r="AS289" s="73"/>
      <c r="AT289" s="73"/>
      <c r="AU289" s="81"/>
      <c r="AV289" s="80"/>
      <c r="AW289" s="73"/>
      <c r="AX289" s="73"/>
      <c r="AY289" s="73"/>
      <c r="AZ289" s="73"/>
      <c r="BA289" s="73"/>
      <c r="BB289" s="73"/>
      <c r="BC289" s="73"/>
      <c r="BD289" s="81"/>
      <c r="BE289" s="80"/>
      <c r="BF289" s="73"/>
      <c r="BG289" s="73"/>
      <c r="BH289" s="73"/>
      <c r="BI289" s="73"/>
      <c r="BJ289" s="73"/>
      <c r="BK289" s="73"/>
      <c r="BL289" s="73"/>
      <c r="BM289" s="81"/>
      <c r="BN289" s="1"/>
      <c r="BO289" s="1"/>
      <c r="BP289" s="1"/>
      <c r="BQ289" s="1"/>
      <c r="BR289" s="1"/>
      <c r="CC289" s="108" t="str">
        <f t="shared" si="88"/>
        <v/>
      </c>
      <c r="CD289" s="110" t="str">
        <f t="shared" si="81"/>
        <v/>
      </c>
      <c r="CE289" s="108" t="str">
        <f t="shared" si="82"/>
        <v/>
      </c>
      <c r="CF289" s="108" t="str">
        <f t="shared" si="83"/>
        <v/>
      </c>
      <c r="CG289" s="108" t="str">
        <f t="shared" si="84"/>
        <v/>
      </c>
      <c r="CH289" s="108" t="str">
        <f t="shared" si="85"/>
        <v/>
      </c>
      <c r="CI289" s="108" t="str">
        <f t="shared" si="86"/>
        <v/>
      </c>
    </row>
    <row r="290" spans="1:87">
      <c r="A290" s="4">
        <v>285</v>
      </c>
      <c r="B290" s="30" t="str">
        <f t="shared" si="89"/>
        <v/>
      </c>
      <c r="C290" s="37" t="str">
        <f t="shared" si="90"/>
        <v/>
      </c>
      <c r="D290" s="38" t="str">
        <f t="shared" si="91"/>
        <v/>
      </c>
      <c r="E290" s="39" t="str">
        <f t="shared" si="92"/>
        <v/>
      </c>
      <c r="F290" s="39" t="str">
        <f t="shared" si="93"/>
        <v/>
      </c>
      <c r="G290" s="51" t="str">
        <f t="shared" si="94"/>
        <v/>
      </c>
      <c r="H290" s="40" t="str">
        <f t="shared" si="95"/>
        <v/>
      </c>
      <c r="I290" s="121"/>
      <c r="J290" s="122"/>
      <c r="K290" s="104" t="str">
        <f t="shared" si="87"/>
        <v/>
      </c>
      <c r="L290" s="80"/>
      <c r="M290" s="73"/>
      <c r="N290" s="73"/>
      <c r="O290" s="73"/>
      <c r="P290" s="73"/>
      <c r="Q290" s="73"/>
      <c r="R290" s="73"/>
      <c r="S290" s="73"/>
      <c r="T290" s="81"/>
      <c r="U290" s="88"/>
      <c r="V290" s="74"/>
      <c r="W290" s="74"/>
      <c r="X290" s="74"/>
      <c r="Y290" s="74"/>
      <c r="Z290" s="74"/>
      <c r="AA290" s="74"/>
      <c r="AB290" s="74"/>
      <c r="AC290" s="89"/>
      <c r="AD290" s="80"/>
      <c r="AE290" s="73"/>
      <c r="AF290" s="73"/>
      <c r="AG290" s="73"/>
      <c r="AH290" s="73"/>
      <c r="AI290" s="73"/>
      <c r="AJ290" s="73"/>
      <c r="AK290" s="73"/>
      <c r="AL290" s="81"/>
      <c r="AM290" s="80"/>
      <c r="AN290" s="73"/>
      <c r="AO290" s="73"/>
      <c r="AP290" s="73"/>
      <c r="AQ290" s="73"/>
      <c r="AR290" s="73"/>
      <c r="AS290" s="73"/>
      <c r="AT290" s="73"/>
      <c r="AU290" s="81"/>
      <c r="AV290" s="80"/>
      <c r="AW290" s="73"/>
      <c r="AX290" s="73"/>
      <c r="AY290" s="73"/>
      <c r="AZ290" s="73"/>
      <c r="BA290" s="73"/>
      <c r="BB290" s="73"/>
      <c r="BC290" s="73"/>
      <c r="BD290" s="81"/>
      <c r="BE290" s="80"/>
      <c r="BF290" s="73"/>
      <c r="BG290" s="73"/>
      <c r="BH290" s="73"/>
      <c r="BI290" s="73"/>
      <c r="BJ290" s="73"/>
      <c r="BK290" s="73"/>
      <c r="BL290" s="73"/>
      <c r="BM290" s="81"/>
      <c r="BN290" s="1"/>
      <c r="BO290" s="1"/>
      <c r="BP290" s="1"/>
      <c r="BQ290" s="1"/>
      <c r="BR290" s="1"/>
      <c r="CC290" s="108" t="str">
        <f t="shared" si="88"/>
        <v/>
      </c>
      <c r="CD290" s="110" t="str">
        <f t="shared" si="81"/>
        <v/>
      </c>
      <c r="CE290" s="108" t="str">
        <f t="shared" si="82"/>
        <v/>
      </c>
      <c r="CF290" s="108" t="str">
        <f t="shared" si="83"/>
        <v/>
      </c>
      <c r="CG290" s="108" t="str">
        <f t="shared" si="84"/>
        <v/>
      </c>
      <c r="CH290" s="108" t="str">
        <f t="shared" si="85"/>
        <v/>
      </c>
      <c r="CI290" s="108" t="str">
        <f t="shared" si="86"/>
        <v/>
      </c>
    </row>
    <row r="291" spans="1:87">
      <c r="A291" s="4">
        <v>286</v>
      </c>
      <c r="B291" s="30" t="str">
        <f t="shared" si="89"/>
        <v/>
      </c>
      <c r="C291" s="37" t="str">
        <f t="shared" si="90"/>
        <v/>
      </c>
      <c r="D291" s="38" t="str">
        <f t="shared" si="91"/>
        <v/>
      </c>
      <c r="E291" s="39" t="str">
        <f t="shared" si="92"/>
        <v/>
      </c>
      <c r="F291" s="39" t="str">
        <f t="shared" si="93"/>
        <v/>
      </c>
      <c r="G291" s="51" t="str">
        <f t="shared" si="94"/>
        <v/>
      </c>
      <c r="H291" s="40" t="str">
        <f t="shared" si="95"/>
        <v/>
      </c>
      <c r="I291" s="121"/>
      <c r="J291" s="122"/>
      <c r="K291" s="104" t="str">
        <f t="shared" si="87"/>
        <v/>
      </c>
      <c r="L291" s="80"/>
      <c r="M291" s="73"/>
      <c r="N291" s="73"/>
      <c r="O291" s="73"/>
      <c r="P291" s="73"/>
      <c r="Q291" s="73"/>
      <c r="R291" s="73"/>
      <c r="S291" s="73"/>
      <c r="T291" s="81"/>
      <c r="U291" s="88"/>
      <c r="V291" s="74"/>
      <c r="W291" s="74"/>
      <c r="X291" s="74"/>
      <c r="Y291" s="74"/>
      <c r="Z291" s="74"/>
      <c r="AA291" s="74"/>
      <c r="AB291" s="74"/>
      <c r="AC291" s="89"/>
      <c r="AD291" s="80"/>
      <c r="AE291" s="73"/>
      <c r="AF291" s="73"/>
      <c r="AG291" s="73"/>
      <c r="AH291" s="73"/>
      <c r="AI291" s="73"/>
      <c r="AJ291" s="73"/>
      <c r="AK291" s="73"/>
      <c r="AL291" s="81"/>
      <c r="AM291" s="80"/>
      <c r="AN291" s="73"/>
      <c r="AO291" s="73"/>
      <c r="AP291" s="73"/>
      <c r="AQ291" s="73"/>
      <c r="AR291" s="73"/>
      <c r="AS291" s="73"/>
      <c r="AT291" s="73"/>
      <c r="AU291" s="81"/>
      <c r="AV291" s="80"/>
      <c r="AW291" s="73"/>
      <c r="AX291" s="73"/>
      <c r="AY291" s="73"/>
      <c r="AZ291" s="73"/>
      <c r="BA291" s="73"/>
      <c r="BB291" s="73"/>
      <c r="BC291" s="73"/>
      <c r="BD291" s="81"/>
      <c r="BE291" s="80"/>
      <c r="BF291" s="73"/>
      <c r="BG291" s="73"/>
      <c r="BH291" s="73"/>
      <c r="BI291" s="73"/>
      <c r="BJ291" s="73"/>
      <c r="BK291" s="73"/>
      <c r="BL291" s="73"/>
      <c r="BM291" s="81"/>
      <c r="BN291" s="1"/>
      <c r="BO291" s="1"/>
      <c r="BP291" s="1"/>
      <c r="BQ291" s="1"/>
      <c r="BR291" s="1"/>
      <c r="CC291" s="108" t="str">
        <f t="shared" si="88"/>
        <v/>
      </c>
      <c r="CD291" s="110" t="str">
        <f t="shared" si="81"/>
        <v/>
      </c>
      <c r="CE291" s="108" t="str">
        <f t="shared" si="82"/>
        <v/>
      </c>
      <c r="CF291" s="108" t="str">
        <f t="shared" si="83"/>
        <v/>
      </c>
      <c r="CG291" s="108" t="str">
        <f t="shared" si="84"/>
        <v/>
      </c>
      <c r="CH291" s="108" t="str">
        <f t="shared" si="85"/>
        <v/>
      </c>
      <c r="CI291" s="108" t="str">
        <f t="shared" si="86"/>
        <v/>
      </c>
    </row>
    <row r="292" spans="1:87">
      <c r="A292" s="4">
        <v>287</v>
      </c>
      <c r="B292" s="30" t="str">
        <f t="shared" si="89"/>
        <v/>
      </c>
      <c r="C292" s="37" t="str">
        <f t="shared" si="90"/>
        <v/>
      </c>
      <c r="D292" s="38" t="str">
        <f t="shared" si="91"/>
        <v/>
      </c>
      <c r="E292" s="39" t="str">
        <f t="shared" si="92"/>
        <v/>
      </c>
      <c r="F292" s="39" t="str">
        <f t="shared" si="93"/>
        <v/>
      </c>
      <c r="G292" s="51" t="str">
        <f t="shared" si="94"/>
        <v/>
      </c>
      <c r="H292" s="40" t="str">
        <f t="shared" si="95"/>
        <v/>
      </c>
      <c r="I292" s="121"/>
      <c r="J292" s="122"/>
      <c r="K292" s="104" t="str">
        <f t="shared" si="87"/>
        <v/>
      </c>
      <c r="L292" s="80"/>
      <c r="M292" s="73"/>
      <c r="N292" s="73"/>
      <c r="O292" s="73"/>
      <c r="P292" s="73"/>
      <c r="Q292" s="73"/>
      <c r="R292" s="73"/>
      <c r="S292" s="73"/>
      <c r="T292" s="81"/>
      <c r="U292" s="88"/>
      <c r="V292" s="74"/>
      <c r="W292" s="74"/>
      <c r="X292" s="74"/>
      <c r="Y292" s="74"/>
      <c r="Z292" s="74"/>
      <c r="AA292" s="74"/>
      <c r="AB292" s="74"/>
      <c r="AC292" s="89"/>
      <c r="AD292" s="80"/>
      <c r="AE292" s="73"/>
      <c r="AF292" s="73"/>
      <c r="AG292" s="73"/>
      <c r="AH292" s="73"/>
      <c r="AI292" s="73"/>
      <c r="AJ292" s="73"/>
      <c r="AK292" s="73"/>
      <c r="AL292" s="81"/>
      <c r="AM292" s="80"/>
      <c r="AN292" s="73"/>
      <c r="AO292" s="73"/>
      <c r="AP292" s="73"/>
      <c r="AQ292" s="73"/>
      <c r="AR292" s="73"/>
      <c r="AS292" s="73"/>
      <c r="AT292" s="73"/>
      <c r="AU292" s="81"/>
      <c r="AV292" s="80"/>
      <c r="AW292" s="73"/>
      <c r="AX292" s="73"/>
      <c r="AY292" s="73"/>
      <c r="AZ292" s="73"/>
      <c r="BA292" s="73"/>
      <c r="BB292" s="73"/>
      <c r="BC292" s="73"/>
      <c r="BD292" s="81"/>
      <c r="BE292" s="80"/>
      <c r="BF292" s="73"/>
      <c r="BG292" s="73"/>
      <c r="BH292" s="73"/>
      <c r="BI292" s="73"/>
      <c r="BJ292" s="73"/>
      <c r="BK292" s="73"/>
      <c r="BL292" s="73"/>
      <c r="BM292" s="81"/>
      <c r="BN292" s="1"/>
      <c r="BO292" s="1"/>
      <c r="BP292" s="1"/>
      <c r="BQ292" s="1"/>
      <c r="BR292" s="1"/>
      <c r="CC292" s="108" t="str">
        <f t="shared" si="88"/>
        <v/>
      </c>
      <c r="CD292" s="110" t="str">
        <f t="shared" si="81"/>
        <v/>
      </c>
      <c r="CE292" s="108" t="str">
        <f t="shared" si="82"/>
        <v/>
      </c>
      <c r="CF292" s="108" t="str">
        <f t="shared" si="83"/>
        <v/>
      </c>
      <c r="CG292" s="108" t="str">
        <f t="shared" si="84"/>
        <v/>
      </c>
      <c r="CH292" s="108" t="str">
        <f t="shared" si="85"/>
        <v/>
      </c>
      <c r="CI292" s="108" t="str">
        <f t="shared" si="86"/>
        <v/>
      </c>
    </row>
    <row r="293" spans="1:87">
      <c r="A293" s="4">
        <v>288</v>
      </c>
      <c r="B293" s="30" t="str">
        <f t="shared" si="89"/>
        <v/>
      </c>
      <c r="C293" s="37" t="str">
        <f t="shared" si="90"/>
        <v/>
      </c>
      <c r="D293" s="38" t="str">
        <f t="shared" si="91"/>
        <v/>
      </c>
      <c r="E293" s="39" t="str">
        <f t="shared" si="92"/>
        <v/>
      </c>
      <c r="F293" s="39" t="str">
        <f t="shared" si="93"/>
        <v/>
      </c>
      <c r="G293" s="51" t="str">
        <f t="shared" si="94"/>
        <v/>
      </c>
      <c r="H293" s="40" t="str">
        <f t="shared" si="95"/>
        <v/>
      </c>
      <c r="I293" s="121"/>
      <c r="J293" s="122"/>
      <c r="K293" s="104" t="str">
        <f t="shared" si="87"/>
        <v/>
      </c>
      <c r="L293" s="80"/>
      <c r="M293" s="73"/>
      <c r="N293" s="73"/>
      <c r="O293" s="73"/>
      <c r="P293" s="73"/>
      <c r="Q293" s="73"/>
      <c r="R293" s="73"/>
      <c r="S293" s="73"/>
      <c r="T293" s="81"/>
      <c r="U293" s="88"/>
      <c r="V293" s="74"/>
      <c r="W293" s="74"/>
      <c r="X293" s="74"/>
      <c r="Y293" s="74"/>
      <c r="Z293" s="74"/>
      <c r="AA293" s="74"/>
      <c r="AB293" s="74"/>
      <c r="AC293" s="89"/>
      <c r="AD293" s="80"/>
      <c r="AE293" s="73"/>
      <c r="AF293" s="73"/>
      <c r="AG293" s="73"/>
      <c r="AH293" s="73"/>
      <c r="AI293" s="73"/>
      <c r="AJ293" s="73"/>
      <c r="AK293" s="73"/>
      <c r="AL293" s="81"/>
      <c r="AM293" s="80"/>
      <c r="AN293" s="73"/>
      <c r="AO293" s="73"/>
      <c r="AP293" s="73"/>
      <c r="AQ293" s="73"/>
      <c r="AR293" s="73"/>
      <c r="AS293" s="73"/>
      <c r="AT293" s="73"/>
      <c r="AU293" s="81"/>
      <c r="AV293" s="80"/>
      <c r="AW293" s="73"/>
      <c r="AX293" s="73"/>
      <c r="AY293" s="73"/>
      <c r="AZ293" s="73"/>
      <c r="BA293" s="73"/>
      <c r="BB293" s="73"/>
      <c r="BC293" s="73"/>
      <c r="BD293" s="81"/>
      <c r="BE293" s="80"/>
      <c r="BF293" s="73"/>
      <c r="BG293" s="73"/>
      <c r="BH293" s="73"/>
      <c r="BI293" s="73"/>
      <c r="BJ293" s="73"/>
      <c r="BK293" s="73"/>
      <c r="BL293" s="73"/>
      <c r="BM293" s="81"/>
      <c r="BN293" s="1"/>
      <c r="BO293" s="1"/>
      <c r="BP293" s="1"/>
      <c r="BQ293" s="1"/>
      <c r="BR293" s="1"/>
      <c r="CC293" s="108" t="str">
        <f t="shared" si="88"/>
        <v/>
      </c>
      <c r="CD293" s="110" t="str">
        <f t="shared" si="81"/>
        <v/>
      </c>
      <c r="CE293" s="108" t="str">
        <f t="shared" si="82"/>
        <v/>
      </c>
      <c r="CF293" s="108" t="str">
        <f t="shared" si="83"/>
        <v/>
      </c>
      <c r="CG293" s="108" t="str">
        <f t="shared" si="84"/>
        <v/>
      </c>
      <c r="CH293" s="108" t="str">
        <f t="shared" si="85"/>
        <v/>
      </c>
      <c r="CI293" s="108" t="str">
        <f t="shared" si="86"/>
        <v/>
      </c>
    </row>
    <row r="294" spans="1:87">
      <c r="A294" s="4">
        <v>289</v>
      </c>
      <c r="B294" s="30" t="str">
        <f t="shared" si="89"/>
        <v/>
      </c>
      <c r="C294" s="37" t="str">
        <f t="shared" si="90"/>
        <v/>
      </c>
      <c r="D294" s="38" t="str">
        <f t="shared" si="91"/>
        <v/>
      </c>
      <c r="E294" s="39" t="str">
        <f t="shared" si="92"/>
        <v/>
      </c>
      <c r="F294" s="39" t="str">
        <f t="shared" si="93"/>
        <v/>
      </c>
      <c r="G294" s="51" t="str">
        <f t="shared" si="94"/>
        <v/>
      </c>
      <c r="H294" s="40" t="str">
        <f t="shared" si="95"/>
        <v/>
      </c>
      <c r="I294" s="121"/>
      <c r="J294" s="122"/>
      <c r="K294" s="104" t="str">
        <f t="shared" si="87"/>
        <v/>
      </c>
      <c r="L294" s="80"/>
      <c r="M294" s="73"/>
      <c r="N294" s="73"/>
      <c r="O294" s="73"/>
      <c r="P294" s="73"/>
      <c r="Q294" s="73"/>
      <c r="R294" s="73"/>
      <c r="S294" s="73"/>
      <c r="T294" s="81"/>
      <c r="U294" s="88"/>
      <c r="V294" s="74"/>
      <c r="W294" s="74"/>
      <c r="X294" s="74"/>
      <c r="Y294" s="74"/>
      <c r="Z294" s="74"/>
      <c r="AA294" s="74"/>
      <c r="AB294" s="74"/>
      <c r="AC294" s="89"/>
      <c r="AD294" s="80"/>
      <c r="AE294" s="73"/>
      <c r="AF294" s="73"/>
      <c r="AG294" s="73"/>
      <c r="AH294" s="73"/>
      <c r="AI294" s="73"/>
      <c r="AJ294" s="73"/>
      <c r="AK294" s="73"/>
      <c r="AL294" s="81"/>
      <c r="AM294" s="80"/>
      <c r="AN294" s="73"/>
      <c r="AO294" s="73"/>
      <c r="AP294" s="73"/>
      <c r="AQ294" s="73"/>
      <c r="AR294" s="73"/>
      <c r="AS294" s="73"/>
      <c r="AT294" s="73"/>
      <c r="AU294" s="81"/>
      <c r="AV294" s="80"/>
      <c r="AW294" s="73"/>
      <c r="AX294" s="73"/>
      <c r="AY294" s="73"/>
      <c r="AZ294" s="73"/>
      <c r="BA294" s="73"/>
      <c r="BB294" s="73"/>
      <c r="BC294" s="73"/>
      <c r="BD294" s="81"/>
      <c r="BE294" s="80"/>
      <c r="BF294" s="73"/>
      <c r="BG294" s="73"/>
      <c r="BH294" s="73"/>
      <c r="BI294" s="73"/>
      <c r="BJ294" s="73"/>
      <c r="BK294" s="73"/>
      <c r="BL294" s="73"/>
      <c r="BM294" s="81"/>
      <c r="BN294" s="1"/>
      <c r="BO294" s="1"/>
      <c r="BP294" s="1"/>
      <c r="BQ294" s="1"/>
      <c r="BR294" s="1"/>
      <c r="CC294" s="108" t="str">
        <f t="shared" si="88"/>
        <v/>
      </c>
      <c r="CD294" s="110" t="str">
        <f t="shared" si="81"/>
        <v/>
      </c>
      <c r="CE294" s="108" t="str">
        <f t="shared" si="82"/>
        <v/>
      </c>
      <c r="CF294" s="108" t="str">
        <f t="shared" si="83"/>
        <v/>
      </c>
      <c r="CG294" s="108" t="str">
        <f t="shared" si="84"/>
        <v/>
      </c>
      <c r="CH294" s="108" t="str">
        <f t="shared" si="85"/>
        <v/>
      </c>
      <c r="CI294" s="108" t="str">
        <f t="shared" si="86"/>
        <v/>
      </c>
    </row>
    <row r="295" spans="1:87">
      <c r="A295" s="4">
        <v>290</v>
      </c>
      <c r="B295" s="30" t="str">
        <f t="shared" si="89"/>
        <v/>
      </c>
      <c r="C295" s="37" t="str">
        <f t="shared" si="90"/>
        <v/>
      </c>
      <c r="D295" s="38" t="str">
        <f t="shared" si="91"/>
        <v/>
      </c>
      <c r="E295" s="39" t="str">
        <f t="shared" si="92"/>
        <v/>
      </c>
      <c r="F295" s="39" t="str">
        <f t="shared" si="93"/>
        <v/>
      </c>
      <c r="G295" s="51" t="str">
        <f t="shared" si="94"/>
        <v/>
      </c>
      <c r="H295" s="40" t="str">
        <f t="shared" si="95"/>
        <v/>
      </c>
      <c r="I295" s="121"/>
      <c r="J295" s="122"/>
      <c r="K295" s="104" t="str">
        <f t="shared" si="87"/>
        <v/>
      </c>
      <c r="L295" s="80"/>
      <c r="M295" s="73"/>
      <c r="N295" s="73"/>
      <c r="O295" s="73"/>
      <c r="P295" s="73"/>
      <c r="Q295" s="73"/>
      <c r="R295" s="73"/>
      <c r="S295" s="73"/>
      <c r="T295" s="81"/>
      <c r="U295" s="88"/>
      <c r="V295" s="74"/>
      <c r="W295" s="74"/>
      <c r="X295" s="74"/>
      <c r="Y295" s="74"/>
      <c r="Z295" s="74"/>
      <c r="AA295" s="74"/>
      <c r="AB295" s="74"/>
      <c r="AC295" s="89"/>
      <c r="AD295" s="80"/>
      <c r="AE295" s="73"/>
      <c r="AF295" s="73"/>
      <c r="AG295" s="73"/>
      <c r="AH295" s="73"/>
      <c r="AI295" s="73"/>
      <c r="AJ295" s="73"/>
      <c r="AK295" s="73"/>
      <c r="AL295" s="81"/>
      <c r="AM295" s="80"/>
      <c r="AN295" s="73"/>
      <c r="AO295" s="73"/>
      <c r="AP295" s="73"/>
      <c r="AQ295" s="73"/>
      <c r="AR295" s="73"/>
      <c r="AS295" s="73"/>
      <c r="AT295" s="73"/>
      <c r="AU295" s="81"/>
      <c r="AV295" s="80"/>
      <c r="AW295" s="73"/>
      <c r="AX295" s="73"/>
      <c r="AY295" s="73"/>
      <c r="AZ295" s="73"/>
      <c r="BA295" s="73"/>
      <c r="BB295" s="73"/>
      <c r="BC295" s="73"/>
      <c r="BD295" s="81"/>
      <c r="BE295" s="80"/>
      <c r="BF295" s="73"/>
      <c r="BG295" s="73"/>
      <c r="BH295" s="73"/>
      <c r="BI295" s="73"/>
      <c r="BJ295" s="73"/>
      <c r="BK295" s="73"/>
      <c r="BL295" s="73"/>
      <c r="BM295" s="81"/>
      <c r="BN295" s="1"/>
      <c r="BO295" s="1"/>
      <c r="BP295" s="1"/>
      <c r="BQ295" s="1"/>
      <c r="BR295" s="1"/>
      <c r="CC295" s="108" t="str">
        <f t="shared" si="88"/>
        <v/>
      </c>
      <c r="CD295" s="110" t="str">
        <f t="shared" si="81"/>
        <v/>
      </c>
      <c r="CE295" s="108" t="str">
        <f t="shared" si="82"/>
        <v/>
      </c>
      <c r="CF295" s="108" t="str">
        <f t="shared" si="83"/>
        <v/>
      </c>
      <c r="CG295" s="108" t="str">
        <f t="shared" si="84"/>
        <v/>
      </c>
      <c r="CH295" s="108" t="str">
        <f t="shared" si="85"/>
        <v/>
      </c>
      <c r="CI295" s="108" t="str">
        <f t="shared" si="86"/>
        <v/>
      </c>
    </row>
    <row r="296" spans="1:87">
      <c r="A296" s="4">
        <v>291</v>
      </c>
      <c r="B296" s="30" t="str">
        <f t="shared" si="89"/>
        <v/>
      </c>
      <c r="C296" s="37" t="str">
        <f t="shared" si="90"/>
        <v/>
      </c>
      <c r="D296" s="38" t="str">
        <f t="shared" si="91"/>
        <v/>
      </c>
      <c r="E296" s="39" t="str">
        <f t="shared" si="92"/>
        <v/>
      </c>
      <c r="F296" s="39" t="str">
        <f t="shared" si="93"/>
        <v/>
      </c>
      <c r="G296" s="51" t="str">
        <f t="shared" si="94"/>
        <v/>
      </c>
      <c r="H296" s="40" t="str">
        <f t="shared" si="95"/>
        <v/>
      </c>
      <c r="I296" s="121"/>
      <c r="J296" s="122"/>
      <c r="K296" s="104" t="str">
        <f t="shared" si="87"/>
        <v/>
      </c>
      <c r="L296" s="80"/>
      <c r="M296" s="73"/>
      <c r="N296" s="73"/>
      <c r="O296" s="73"/>
      <c r="P296" s="73"/>
      <c r="Q296" s="73"/>
      <c r="R296" s="73"/>
      <c r="S296" s="73"/>
      <c r="T296" s="81"/>
      <c r="U296" s="88"/>
      <c r="V296" s="74"/>
      <c r="W296" s="74"/>
      <c r="X296" s="74"/>
      <c r="Y296" s="74"/>
      <c r="Z296" s="74"/>
      <c r="AA296" s="74"/>
      <c r="AB296" s="74"/>
      <c r="AC296" s="89"/>
      <c r="AD296" s="80"/>
      <c r="AE296" s="73"/>
      <c r="AF296" s="73"/>
      <c r="AG296" s="73"/>
      <c r="AH296" s="73"/>
      <c r="AI296" s="73"/>
      <c r="AJ296" s="73"/>
      <c r="AK296" s="73"/>
      <c r="AL296" s="81"/>
      <c r="AM296" s="80"/>
      <c r="AN296" s="73"/>
      <c r="AO296" s="73"/>
      <c r="AP296" s="73"/>
      <c r="AQ296" s="73"/>
      <c r="AR296" s="73"/>
      <c r="AS296" s="73"/>
      <c r="AT296" s="73"/>
      <c r="AU296" s="81"/>
      <c r="AV296" s="80"/>
      <c r="AW296" s="73"/>
      <c r="AX296" s="73"/>
      <c r="AY296" s="73"/>
      <c r="AZ296" s="73"/>
      <c r="BA296" s="73"/>
      <c r="BB296" s="73"/>
      <c r="BC296" s="73"/>
      <c r="BD296" s="81"/>
      <c r="BE296" s="80"/>
      <c r="BF296" s="73"/>
      <c r="BG296" s="73"/>
      <c r="BH296" s="73"/>
      <c r="BI296" s="73"/>
      <c r="BJ296" s="73"/>
      <c r="BK296" s="73"/>
      <c r="BL296" s="73"/>
      <c r="BM296" s="81"/>
      <c r="BN296" s="1"/>
      <c r="BO296" s="1"/>
      <c r="BP296" s="1"/>
      <c r="BQ296" s="1"/>
      <c r="BR296" s="1"/>
      <c r="CC296" s="108" t="str">
        <f t="shared" si="88"/>
        <v/>
      </c>
      <c r="CD296" s="110" t="str">
        <f t="shared" si="81"/>
        <v/>
      </c>
      <c r="CE296" s="108" t="str">
        <f t="shared" si="82"/>
        <v/>
      </c>
      <c r="CF296" s="108" t="str">
        <f t="shared" si="83"/>
        <v/>
      </c>
      <c r="CG296" s="108" t="str">
        <f t="shared" si="84"/>
        <v/>
      </c>
      <c r="CH296" s="108" t="str">
        <f t="shared" si="85"/>
        <v/>
      </c>
      <c r="CI296" s="108" t="str">
        <f t="shared" si="86"/>
        <v/>
      </c>
    </row>
    <row r="297" spans="1:87">
      <c r="A297" s="4">
        <v>292</v>
      </c>
      <c r="B297" s="30" t="str">
        <f t="shared" si="89"/>
        <v/>
      </c>
      <c r="C297" s="37" t="str">
        <f t="shared" si="90"/>
        <v/>
      </c>
      <c r="D297" s="38" t="str">
        <f t="shared" si="91"/>
        <v/>
      </c>
      <c r="E297" s="39" t="str">
        <f t="shared" si="92"/>
        <v/>
      </c>
      <c r="F297" s="39" t="str">
        <f t="shared" si="93"/>
        <v/>
      </c>
      <c r="G297" s="51" t="str">
        <f t="shared" si="94"/>
        <v/>
      </c>
      <c r="H297" s="40" t="str">
        <f t="shared" si="95"/>
        <v/>
      </c>
      <c r="I297" s="121"/>
      <c r="J297" s="122"/>
      <c r="K297" s="104" t="str">
        <f t="shared" si="87"/>
        <v/>
      </c>
      <c r="L297" s="80"/>
      <c r="M297" s="73"/>
      <c r="N297" s="73"/>
      <c r="O297" s="73"/>
      <c r="P297" s="73"/>
      <c r="Q297" s="73"/>
      <c r="R297" s="73"/>
      <c r="S297" s="73"/>
      <c r="T297" s="81"/>
      <c r="U297" s="88"/>
      <c r="V297" s="74"/>
      <c r="W297" s="74"/>
      <c r="X297" s="74"/>
      <c r="Y297" s="74"/>
      <c r="Z297" s="74"/>
      <c r="AA297" s="74"/>
      <c r="AB297" s="74"/>
      <c r="AC297" s="89"/>
      <c r="AD297" s="80"/>
      <c r="AE297" s="73"/>
      <c r="AF297" s="73"/>
      <c r="AG297" s="73"/>
      <c r="AH297" s="73"/>
      <c r="AI297" s="73"/>
      <c r="AJ297" s="73"/>
      <c r="AK297" s="73"/>
      <c r="AL297" s="81"/>
      <c r="AM297" s="80"/>
      <c r="AN297" s="73"/>
      <c r="AO297" s="73"/>
      <c r="AP297" s="73"/>
      <c r="AQ297" s="73"/>
      <c r="AR297" s="73"/>
      <c r="AS297" s="73"/>
      <c r="AT297" s="73"/>
      <c r="AU297" s="81"/>
      <c r="AV297" s="80"/>
      <c r="AW297" s="73"/>
      <c r="AX297" s="73"/>
      <c r="AY297" s="73"/>
      <c r="AZ297" s="73"/>
      <c r="BA297" s="73"/>
      <c r="BB297" s="73"/>
      <c r="BC297" s="73"/>
      <c r="BD297" s="81"/>
      <c r="BE297" s="80"/>
      <c r="BF297" s="73"/>
      <c r="BG297" s="73"/>
      <c r="BH297" s="73"/>
      <c r="BI297" s="73"/>
      <c r="BJ297" s="73"/>
      <c r="BK297" s="73"/>
      <c r="BL297" s="73"/>
      <c r="BM297" s="81"/>
      <c r="BN297" s="1"/>
      <c r="BO297" s="1"/>
      <c r="BP297" s="1"/>
      <c r="BQ297" s="1"/>
      <c r="BR297" s="1"/>
      <c r="CC297" s="108" t="str">
        <f t="shared" si="88"/>
        <v/>
      </c>
      <c r="CD297" s="110" t="str">
        <f t="shared" si="81"/>
        <v/>
      </c>
      <c r="CE297" s="108" t="str">
        <f t="shared" si="82"/>
        <v/>
      </c>
      <c r="CF297" s="108" t="str">
        <f t="shared" si="83"/>
        <v/>
      </c>
      <c r="CG297" s="108" t="str">
        <f t="shared" si="84"/>
        <v/>
      </c>
      <c r="CH297" s="108" t="str">
        <f t="shared" si="85"/>
        <v/>
      </c>
      <c r="CI297" s="108" t="str">
        <f t="shared" si="86"/>
        <v/>
      </c>
    </row>
    <row r="298" spans="1:87">
      <c r="A298" s="4">
        <v>293</v>
      </c>
      <c r="B298" s="30" t="str">
        <f t="shared" si="89"/>
        <v/>
      </c>
      <c r="C298" s="37" t="str">
        <f t="shared" si="90"/>
        <v/>
      </c>
      <c r="D298" s="38" t="str">
        <f t="shared" si="91"/>
        <v/>
      </c>
      <c r="E298" s="39" t="str">
        <f t="shared" si="92"/>
        <v/>
      </c>
      <c r="F298" s="39" t="str">
        <f t="shared" si="93"/>
        <v/>
      </c>
      <c r="G298" s="51" t="str">
        <f t="shared" si="94"/>
        <v/>
      </c>
      <c r="H298" s="40" t="str">
        <f t="shared" si="95"/>
        <v/>
      </c>
      <c r="I298" s="121"/>
      <c r="J298" s="122"/>
      <c r="K298" s="104" t="str">
        <f t="shared" si="87"/>
        <v/>
      </c>
      <c r="L298" s="80"/>
      <c r="M298" s="73"/>
      <c r="N298" s="73"/>
      <c r="O298" s="73"/>
      <c r="P298" s="73"/>
      <c r="Q298" s="73"/>
      <c r="R298" s="73"/>
      <c r="S298" s="73"/>
      <c r="T298" s="81"/>
      <c r="U298" s="88"/>
      <c r="V298" s="74"/>
      <c r="W298" s="74"/>
      <c r="X298" s="74"/>
      <c r="Y298" s="74"/>
      <c r="Z298" s="74"/>
      <c r="AA298" s="74"/>
      <c r="AB298" s="74"/>
      <c r="AC298" s="89"/>
      <c r="AD298" s="80"/>
      <c r="AE298" s="73"/>
      <c r="AF298" s="73"/>
      <c r="AG298" s="73"/>
      <c r="AH298" s="73"/>
      <c r="AI298" s="73"/>
      <c r="AJ298" s="73"/>
      <c r="AK298" s="73"/>
      <c r="AL298" s="81"/>
      <c r="AM298" s="80"/>
      <c r="AN298" s="73"/>
      <c r="AO298" s="73"/>
      <c r="AP298" s="73"/>
      <c r="AQ298" s="73"/>
      <c r="AR298" s="73"/>
      <c r="AS298" s="73"/>
      <c r="AT298" s="73"/>
      <c r="AU298" s="81"/>
      <c r="AV298" s="80"/>
      <c r="AW298" s="73"/>
      <c r="AX298" s="73"/>
      <c r="AY298" s="73"/>
      <c r="AZ298" s="73"/>
      <c r="BA298" s="73"/>
      <c r="BB298" s="73"/>
      <c r="BC298" s="73"/>
      <c r="BD298" s="81"/>
      <c r="BE298" s="80"/>
      <c r="BF298" s="73"/>
      <c r="BG298" s="73"/>
      <c r="BH298" s="73"/>
      <c r="BI298" s="73"/>
      <c r="BJ298" s="73"/>
      <c r="BK298" s="73"/>
      <c r="BL298" s="73"/>
      <c r="BM298" s="81"/>
      <c r="BN298" s="1"/>
      <c r="BO298" s="1"/>
      <c r="BP298" s="1"/>
      <c r="BQ298" s="1"/>
      <c r="BR298" s="1"/>
      <c r="CC298" s="108" t="str">
        <f t="shared" si="88"/>
        <v/>
      </c>
      <c r="CD298" s="110" t="str">
        <f t="shared" si="81"/>
        <v/>
      </c>
      <c r="CE298" s="108" t="str">
        <f t="shared" si="82"/>
        <v/>
      </c>
      <c r="CF298" s="108" t="str">
        <f t="shared" si="83"/>
        <v/>
      </c>
      <c r="CG298" s="108" t="str">
        <f t="shared" si="84"/>
        <v/>
      </c>
      <c r="CH298" s="108" t="str">
        <f t="shared" si="85"/>
        <v/>
      </c>
      <c r="CI298" s="108" t="str">
        <f t="shared" si="86"/>
        <v/>
      </c>
    </row>
    <row r="299" spans="1:87">
      <c r="A299" s="4">
        <v>294</v>
      </c>
      <c r="B299" s="30" t="str">
        <f t="shared" si="89"/>
        <v/>
      </c>
      <c r="C299" s="37" t="str">
        <f t="shared" si="90"/>
        <v/>
      </c>
      <c r="D299" s="38" t="str">
        <f t="shared" si="91"/>
        <v/>
      </c>
      <c r="E299" s="39" t="str">
        <f t="shared" si="92"/>
        <v/>
      </c>
      <c r="F299" s="39" t="str">
        <f t="shared" si="93"/>
        <v/>
      </c>
      <c r="G299" s="51" t="str">
        <f t="shared" si="94"/>
        <v/>
      </c>
      <c r="H299" s="40" t="str">
        <f t="shared" si="95"/>
        <v/>
      </c>
      <c r="I299" s="121"/>
      <c r="J299" s="122"/>
      <c r="K299" s="104" t="str">
        <f t="shared" si="87"/>
        <v/>
      </c>
      <c r="L299" s="80"/>
      <c r="M299" s="73"/>
      <c r="N299" s="73"/>
      <c r="O299" s="73"/>
      <c r="P299" s="73"/>
      <c r="Q299" s="73"/>
      <c r="R299" s="73"/>
      <c r="S299" s="73"/>
      <c r="T299" s="81"/>
      <c r="U299" s="88"/>
      <c r="V299" s="74"/>
      <c r="W299" s="74"/>
      <c r="X299" s="74"/>
      <c r="Y299" s="74"/>
      <c r="Z299" s="74"/>
      <c r="AA299" s="74"/>
      <c r="AB299" s="74"/>
      <c r="AC299" s="89"/>
      <c r="AD299" s="80"/>
      <c r="AE299" s="73"/>
      <c r="AF299" s="73"/>
      <c r="AG299" s="73"/>
      <c r="AH299" s="73"/>
      <c r="AI299" s="73"/>
      <c r="AJ299" s="73"/>
      <c r="AK299" s="73"/>
      <c r="AL299" s="81"/>
      <c r="AM299" s="80"/>
      <c r="AN299" s="73"/>
      <c r="AO299" s="73"/>
      <c r="AP299" s="73"/>
      <c r="AQ299" s="73"/>
      <c r="AR299" s="73"/>
      <c r="AS299" s="73"/>
      <c r="AT299" s="73"/>
      <c r="AU299" s="81"/>
      <c r="AV299" s="80"/>
      <c r="AW299" s="73"/>
      <c r="AX299" s="73"/>
      <c r="AY299" s="73"/>
      <c r="AZ299" s="73"/>
      <c r="BA299" s="73"/>
      <c r="BB299" s="73"/>
      <c r="BC299" s="73"/>
      <c r="BD299" s="81"/>
      <c r="BE299" s="80"/>
      <c r="BF299" s="73"/>
      <c r="BG299" s="73"/>
      <c r="BH299" s="73"/>
      <c r="BI299" s="73"/>
      <c r="BJ299" s="73"/>
      <c r="BK299" s="73"/>
      <c r="BL299" s="73"/>
      <c r="BM299" s="81"/>
      <c r="BN299" s="1"/>
      <c r="BO299" s="1"/>
      <c r="BP299" s="1"/>
      <c r="BQ299" s="1"/>
      <c r="BR299" s="1"/>
      <c r="CC299" s="108" t="str">
        <f t="shared" si="88"/>
        <v/>
      </c>
      <c r="CD299" s="110" t="str">
        <f t="shared" si="81"/>
        <v/>
      </c>
      <c r="CE299" s="108" t="str">
        <f t="shared" si="82"/>
        <v/>
      </c>
      <c r="CF299" s="108" t="str">
        <f t="shared" si="83"/>
        <v/>
      </c>
      <c r="CG299" s="108" t="str">
        <f t="shared" si="84"/>
        <v/>
      </c>
      <c r="CH299" s="108" t="str">
        <f t="shared" si="85"/>
        <v/>
      </c>
      <c r="CI299" s="108" t="str">
        <f t="shared" si="86"/>
        <v/>
      </c>
    </row>
    <row r="300" spans="1:87">
      <c r="A300" s="4">
        <v>295</v>
      </c>
      <c r="B300" s="30" t="str">
        <f t="shared" si="89"/>
        <v/>
      </c>
      <c r="C300" s="37" t="str">
        <f t="shared" si="90"/>
        <v/>
      </c>
      <c r="D300" s="38" t="str">
        <f t="shared" si="91"/>
        <v/>
      </c>
      <c r="E300" s="39" t="str">
        <f t="shared" si="92"/>
        <v/>
      </c>
      <c r="F300" s="39" t="str">
        <f t="shared" si="93"/>
        <v/>
      </c>
      <c r="G300" s="51" t="str">
        <f t="shared" si="94"/>
        <v/>
      </c>
      <c r="H300" s="40" t="str">
        <f t="shared" si="95"/>
        <v/>
      </c>
      <c r="I300" s="121"/>
      <c r="J300" s="122"/>
      <c r="K300" s="104" t="str">
        <f t="shared" si="87"/>
        <v/>
      </c>
      <c r="L300" s="80"/>
      <c r="M300" s="73"/>
      <c r="N300" s="73"/>
      <c r="O300" s="73"/>
      <c r="P300" s="73"/>
      <c r="Q300" s="73"/>
      <c r="R300" s="73"/>
      <c r="S300" s="73"/>
      <c r="T300" s="81"/>
      <c r="U300" s="88"/>
      <c r="V300" s="74"/>
      <c r="W300" s="74"/>
      <c r="X300" s="74"/>
      <c r="Y300" s="74"/>
      <c r="Z300" s="74"/>
      <c r="AA300" s="74"/>
      <c r="AB300" s="74"/>
      <c r="AC300" s="89"/>
      <c r="AD300" s="80"/>
      <c r="AE300" s="73"/>
      <c r="AF300" s="73"/>
      <c r="AG300" s="73"/>
      <c r="AH300" s="73"/>
      <c r="AI300" s="73"/>
      <c r="AJ300" s="73"/>
      <c r="AK300" s="73"/>
      <c r="AL300" s="81"/>
      <c r="AM300" s="80"/>
      <c r="AN300" s="73"/>
      <c r="AO300" s="73"/>
      <c r="AP300" s="73"/>
      <c r="AQ300" s="73"/>
      <c r="AR300" s="73"/>
      <c r="AS300" s="73"/>
      <c r="AT300" s="73"/>
      <c r="AU300" s="81"/>
      <c r="AV300" s="80"/>
      <c r="AW300" s="73"/>
      <c r="AX300" s="73"/>
      <c r="AY300" s="73"/>
      <c r="AZ300" s="73"/>
      <c r="BA300" s="73"/>
      <c r="BB300" s="73"/>
      <c r="BC300" s="73"/>
      <c r="BD300" s="81"/>
      <c r="BE300" s="80"/>
      <c r="BF300" s="73"/>
      <c r="BG300" s="73"/>
      <c r="BH300" s="73"/>
      <c r="BI300" s="73"/>
      <c r="BJ300" s="73"/>
      <c r="BK300" s="73"/>
      <c r="BL300" s="73"/>
      <c r="BM300" s="81"/>
      <c r="BN300" s="1"/>
      <c r="BO300" s="1"/>
      <c r="BP300" s="1"/>
      <c r="BQ300" s="1"/>
      <c r="BR300" s="1"/>
      <c r="CC300" s="108" t="str">
        <f t="shared" si="88"/>
        <v/>
      </c>
      <c r="CD300" s="110" t="str">
        <f t="shared" si="81"/>
        <v/>
      </c>
      <c r="CE300" s="108" t="str">
        <f t="shared" si="82"/>
        <v/>
      </c>
      <c r="CF300" s="108" t="str">
        <f t="shared" si="83"/>
        <v/>
      </c>
      <c r="CG300" s="108" t="str">
        <f t="shared" si="84"/>
        <v/>
      </c>
      <c r="CH300" s="108" t="str">
        <f t="shared" si="85"/>
        <v/>
      </c>
      <c r="CI300" s="108" t="str">
        <f t="shared" si="86"/>
        <v/>
      </c>
    </row>
    <row r="301" spans="1:87">
      <c r="A301" s="4">
        <v>296</v>
      </c>
      <c r="B301" s="30" t="str">
        <f t="shared" si="89"/>
        <v/>
      </c>
      <c r="C301" s="37" t="str">
        <f t="shared" si="90"/>
        <v/>
      </c>
      <c r="D301" s="38" t="str">
        <f t="shared" si="91"/>
        <v/>
      </c>
      <c r="E301" s="39" t="str">
        <f t="shared" si="92"/>
        <v/>
      </c>
      <c r="F301" s="39" t="str">
        <f t="shared" si="93"/>
        <v/>
      </c>
      <c r="G301" s="51" t="str">
        <f t="shared" si="94"/>
        <v/>
      </c>
      <c r="H301" s="40" t="str">
        <f t="shared" si="95"/>
        <v/>
      </c>
      <c r="I301" s="121"/>
      <c r="J301" s="122"/>
      <c r="K301" s="104" t="str">
        <f t="shared" si="87"/>
        <v/>
      </c>
      <c r="L301" s="80"/>
      <c r="M301" s="73"/>
      <c r="N301" s="73"/>
      <c r="O301" s="73"/>
      <c r="P301" s="73"/>
      <c r="Q301" s="73"/>
      <c r="R301" s="73"/>
      <c r="S301" s="73"/>
      <c r="T301" s="81"/>
      <c r="U301" s="88"/>
      <c r="V301" s="74"/>
      <c r="W301" s="74"/>
      <c r="X301" s="74"/>
      <c r="Y301" s="74"/>
      <c r="Z301" s="74"/>
      <c r="AA301" s="74"/>
      <c r="AB301" s="74"/>
      <c r="AC301" s="89"/>
      <c r="AD301" s="80"/>
      <c r="AE301" s="73"/>
      <c r="AF301" s="73"/>
      <c r="AG301" s="73"/>
      <c r="AH301" s="73"/>
      <c r="AI301" s="73"/>
      <c r="AJ301" s="73"/>
      <c r="AK301" s="73"/>
      <c r="AL301" s="81"/>
      <c r="AM301" s="80"/>
      <c r="AN301" s="73"/>
      <c r="AO301" s="73"/>
      <c r="AP301" s="73"/>
      <c r="AQ301" s="73"/>
      <c r="AR301" s="73"/>
      <c r="AS301" s="73"/>
      <c r="AT301" s="73"/>
      <c r="AU301" s="81"/>
      <c r="AV301" s="80"/>
      <c r="AW301" s="73"/>
      <c r="AX301" s="73"/>
      <c r="AY301" s="73"/>
      <c r="AZ301" s="73"/>
      <c r="BA301" s="73"/>
      <c r="BB301" s="73"/>
      <c r="BC301" s="73"/>
      <c r="BD301" s="81"/>
      <c r="BE301" s="80"/>
      <c r="BF301" s="73"/>
      <c r="BG301" s="73"/>
      <c r="BH301" s="73"/>
      <c r="BI301" s="73"/>
      <c r="BJ301" s="73"/>
      <c r="BK301" s="73"/>
      <c r="BL301" s="73"/>
      <c r="BM301" s="81"/>
      <c r="BN301" s="1"/>
      <c r="BO301" s="1"/>
      <c r="BP301" s="1"/>
      <c r="BQ301" s="1"/>
      <c r="BR301" s="1"/>
      <c r="CC301" s="108" t="str">
        <f t="shared" si="88"/>
        <v/>
      </c>
      <c r="CD301" s="110" t="str">
        <f t="shared" si="81"/>
        <v/>
      </c>
      <c r="CE301" s="108" t="str">
        <f t="shared" si="82"/>
        <v/>
      </c>
      <c r="CF301" s="108" t="str">
        <f t="shared" si="83"/>
        <v/>
      </c>
      <c r="CG301" s="108" t="str">
        <f t="shared" si="84"/>
        <v/>
      </c>
      <c r="CH301" s="108" t="str">
        <f t="shared" si="85"/>
        <v/>
      </c>
      <c r="CI301" s="108" t="str">
        <f t="shared" si="86"/>
        <v/>
      </c>
    </row>
    <row r="302" spans="1:87">
      <c r="A302" s="4">
        <v>297</v>
      </c>
      <c r="B302" s="30" t="str">
        <f t="shared" si="89"/>
        <v/>
      </c>
      <c r="C302" s="37" t="str">
        <f t="shared" si="90"/>
        <v/>
      </c>
      <c r="D302" s="38" t="str">
        <f t="shared" si="91"/>
        <v/>
      </c>
      <c r="E302" s="39" t="str">
        <f t="shared" si="92"/>
        <v/>
      </c>
      <c r="F302" s="39" t="str">
        <f t="shared" si="93"/>
        <v/>
      </c>
      <c r="G302" s="51" t="str">
        <f t="shared" si="94"/>
        <v/>
      </c>
      <c r="H302" s="40" t="str">
        <f t="shared" si="95"/>
        <v/>
      </c>
      <c r="I302" s="121"/>
      <c r="J302" s="122"/>
      <c r="K302" s="104" t="str">
        <f t="shared" si="87"/>
        <v/>
      </c>
      <c r="L302" s="80"/>
      <c r="M302" s="73"/>
      <c r="N302" s="73"/>
      <c r="O302" s="73"/>
      <c r="P302" s="73"/>
      <c r="Q302" s="73"/>
      <c r="R302" s="73"/>
      <c r="S302" s="73"/>
      <c r="T302" s="81"/>
      <c r="U302" s="88"/>
      <c r="V302" s="74"/>
      <c r="W302" s="74"/>
      <c r="X302" s="74"/>
      <c r="Y302" s="74"/>
      <c r="Z302" s="74"/>
      <c r="AA302" s="74"/>
      <c r="AB302" s="74"/>
      <c r="AC302" s="89"/>
      <c r="AD302" s="80"/>
      <c r="AE302" s="73"/>
      <c r="AF302" s="73"/>
      <c r="AG302" s="73"/>
      <c r="AH302" s="73"/>
      <c r="AI302" s="73"/>
      <c r="AJ302" s="73"/>
      <c r="AK302" s="73"/>
      <c r="AL302" s="81"/>
      <c r="AM302" s="80"/>
      <c r="AN302" s="73"/>
      <c r="AO302" s="73"/>
      <c r="AP302" s="73"/>
      <c r="AQ302" s="73"/>
      <c r="AR302" s="73"/>
      <c r="AS302" s="73"/>
      <c r="AT302" s="73"/>
      <c r="AU302" s="81"/>
      <c r="AV302" s="80"/>
      <c r="AW302" s="73"/>
      <c r="AX302" s="73"/>
      <c r="AY302" s="73"/>
      <c r="AZ302" s="73"/>
      <c r="BA302" s="73"/>
      <c r="BB302" s="73"/>
      <c r="BC302" s="73"/>
      <c r="BD302" s="81"/>
      <c r="BE302" s="80"/>
      <c r="BF302" s="73"/>
      <c r="BG302" s="73"/>
      <c r="BH302" s="73"/>
      <c r="BI302" s="73"/>
      <c r="BJ302" s="73"/>
      <c r="BK302" s="73"/>
      <c r="BL302" s="73"/>
      <c r="BM302" s="81"/>
      <c r="BN302" s="1"/>
      <c r="BO302" s="1"/>
      <c r="BP302" s="1"/>
      <c r="BQ302" s="1"/>
      <c r="BR302" s="1"/>
      <c r="CC302" s="108" t="str">
        <f t="shared" si="88"/>
        <v/>
      </c>
      <c r="CD302" s="110" t="str">
        <f t="shared" si="81"/>
        <v/>
      </c>
      <c r="CE302" s="108" t="str">
        <f t="shared" si="82"/>
        <v/>
      </c>
      <c r="CF302" s="108" t="str">
        <f t="shared" si="83"/>
        <v/>
      </c>
      <c r="CG302" s="108" t="str">
        <f t="shared" si="84"/>
        <v/>
      </c>
      <c r="CH302" s="108" t="str">
        <f t="shared" si="85"/>
        <v/>
      </c>
      <c r="CI302" s="108" t="str">
        <f t="shared" si="86"/>
        <v/>
      </c>
    </row>
    <row r="303" spans="1:87">
      <c r="A303" s="4">
        <v>298</v>
      </c>
      <c r="B303" s="30" t="str">
        <f t="shared" si="89"/>
        <v/>
      </c>
      <c r="C303" s="37" t="str">
        <f t="shared" si="90"/>
        <v/>
      </c>
      <c r="D303" s="38" t="str">
        <f t="shared" si="91"/>
        <v/>
      </c>
      <c r="E303" s="39" t="str">
        <f t="shared" si="92"/>
        <v/>
      </c>
      <c r="F303" s="39" t="str">
        <f t="shared" si="93"/>
        <v/>
      </c>
      <c r="G303" s="51" t="str">
        <f t="shared" si="94"/>
        <v/>
      </c>
      <c r="H303" s="40" t="str">
        <f t="shared" si="95"/>
        <v/>
      </c>
      <c r="I303" s="121"/>
      <c r="J303" s="122"/>
      <c r="K303" s="104" t="str">
        <f t="shared" si="87"/>
        <v/>
      </c>
      <c r="L303" s="80"/>
      <c r="M303" s="73"/>
      <c r="N303" s="73"/>
      <c r="O303" s="73"/>
      <c r="P303" s="73"/>
      <c r="Q303" s="73"/>
      <c r="R303" s="73"/>
      <c r="S303" s="73"/>
      <c r="T303" s="81"/>
      <c r="U303" s="88"/>
      <c r="V303" s="74"/>
      <c r="W303" s="74"/>
      <c r="X303" s="74"/>
      <c r="Y303" s="74"/>
      <c r="Z303" s="74"/>
      <c r="AA303" s="74"/>
      <c r="AB303" s="74"/>
      <c r="AC303" s="89"/>
      <c r="AD303" s="80"/>
      <c r="AE303" s="73"/>
      <c r="AF303" s="73"/>
      <c r="AG303" s="73"/>
      <c r="AH303" s="73"/>
      <c r="AI303" s="73"/>
      <c r="AJ303" s="73"/>
      <c r="AK303" s="73"/>
      <c r="AL303" s="81"/>
      <c r="AM303" s="80"/>
      <c r="AN303" s="73"/>
      <c r="AO303" s="73"/>
      <c r="AP303" s="73"/>
      <c r="AQ303" s="73"/>
      <c r="AR303" s="73"/>
      <c r="AS303" s="73"/>
      <c r="AT303" s="73"/>
      <c r="AU303" s="81"/>
      <c r="AV303" s="80"/>
      <c r="AW303" s="73"/>
      <c r="AX303" s="73"/>
      <c r="AY303" s="73"/>
      <c r="AZ303" s="73"/>
      <c r="BA303" s="73"/>
      <c r="BB303" s="73"/>
      <c r="BC303" s="73"/>
      <c r="BD303" s="81"/>
      <c r="BE303" s="80"/>
      <c r="BF303" s="73"/>
      <c r="BG303" s="73"/>
      <c r="BH303" s="73"/>
      <c r="BI303" s="73"/>
      <c r="BJ303" s="73"/>
      <c r="BK303" s="73"/>
      <c r="BL303" s="73"/>
      <c r="BM303" s="81"/>
      <c r="BN303" s="1"/>
      <c r="BO303" s="1"/>
      <c r="BP303" s="1"/>
      <c r="BQ303" s="1"/>
      <c r="BR303" s="1"/>
      <c r="CC303" s="108" t="str">
        <f t="shared" si="88"/>
        <v/>
      </c>
      <c r="CD303" s="110" t="str">
        <f t="shared" si="81"/>
        <v/>
      </c>
      <c r="CE303" s="108" t="str">
        <f t="shared" si="82"/>
        <v/>
      </c>
      <c r="CF303" s="108" t="str">
        <f t="shared" si="83"/>
        <v/>
      </c>
      <c r="CG303" s="108" t="str">
        <f t="shared" si="84"/>
        <v/>
      </c>
      <c r="CH303" s="108" t="str">
        <f t="shared" si="85"/>
        <v/>
      </c>
      <c r="CI303" s="108" t="str">
        <f t="shared" si="86"/>
        <v/>
      </c>
    </row>
    <row r="304" spans="1:87">
      <c r="A304" s="4">
        <v>299</v>
      </c>
      <c r="B304" s="30" t="str">
        <f t="shared" si="89"/>
        <v/>
      </c>
      <c r="C304" s="37" t="str">
        <f t="shared" si="90"/>
        <v/>
      </c>
      <c r="D304" s="38" t="str">
        <f t="shared" si="91"/>
        <v/>
      </c>
      <c r="E304" s="39" t="str">
        <f t="shared" si="92"/>
        <v/>
      </c>
      <c r="F304" s="39" t="str">
        <f t="shared" si="93"/>
        <v/>
      </c>
      <c r="G304" s="51" t="str">
        <f t="shared" si="94"/>
        <v/>
      </c>
      <c r="H304" s="40" t="str">
        <f t="shared" si="95"/>
        <v/>
      </c>
      <c r="I304" s="121"/>
      <c r="J304" s="122"/>
      <c r="K304" s="104" t="str">
        <f t="shared" si="87"/>
        <v/>
      </c>
      <c r="L304" s="80"/>
      <c r="M304" s="73"/>
      <c r="N304" s="73"/>
      <c r="O304" s="73"/>
      <c r="P304" s="73"/>
      <c r="Q304" s="73"/>
      <c r="R304" s="73"/>
      <c r="S304" s="73"/>
      <c r="T304" s="81"/>
      <c r="U304" s="88"/>
      <c r="V304" s="74"/>
      <c r="W304" s="74"/>
      <c r="X304" s="74"/>
      <c r="Y304" s="74"/>
      <c r="Z304" s="74"/>
      <c r="AA304" s="74"/>
      <c r="AB304" s="74"/>
      <c r="AC304" s="89"/>
      <c r="AD304" s="80"/>
      <c r="AE304" s="73"/>
      <c r="AF304" s="73"/>
      <c r="AG304" s="73"/>
      <c r="AH304" s="73"/>
      <c r="AI304" s="73"/>
      <c r="AJ304" s="73"/>
      <c r="AK304" s="73"/>
      <c r="AL304" s="81"/>
      <c r="AM304" s="80"/>
      <c r="AN304" s="73"/>
      <c r="AO304" s="73"/>
      <c r="AP304" s="73"/>
      <c r="AQ304" s="73"/>
      <c r="AR304" s="73"/>
      <c r="AS304" s="73"/>
      <c r="AT304" s="73"/>
      <c r="AU304" s="81"/>
      <c r="AV304" s="80"/>
      <c r="AW304" s="73"/>
      <c r="AX304" s="73"/>
      <c r="AY304" s="73"/>
      <c r="AZ304" s="73"/>
      <c r="BA304" s="73"/>
      <c r="BB304" s="73"/>
      <c r="BC304" s="73"/>
      <c r="BD304" s="81"/>
      <c r="BE304" s="80"/>
      <c r="BF304" s="73"/>
      <c r="BG304" s="73"/>
      <c r="BH304" s="73"/>
      <c r="BI304" s="73"/>
      <c r="BJ304" s="73"/>
      <c r="BK304" s="73"/>
      <c r="BL304" s="73"/>
      <c r="BM304" s="81"/>
      <c r="BN304" s="1"/>
      <c r="BO304" s="1"/>
      <c r="BP304" s="1"/>
      <c r="BQ304" s="1"/>
      <c r="BR304" s="1"/>
      <c r="CC304" s="108" t="str">
        <f t="shared" si="88"/>
        <v/>
      </c>
      <c r="CD304" s="110" t="str">
        <f t="shared" si="81"/>
        <v/>
      </c>
      <c r="CE304" s="108" t="str">
        <f t="shared" si="82"/>
        <v/>
      </c>
      <c r="CF304" s="108" t="str">
        <f t="shared" si="83"/>
        <v/>
      </c>
      <c r="CG304" s="108" t="str">
        <f t="shared" si="84"/>
        <v/>
      </c>
      <c r="CH304" s="108" t="str">
        <f t="shared" si="85"/>
        <v/>
      </c>
      <c r="CI304" s="108" t="str">
        <f t="shared" si="86"/>
        <v/>
      </c>
    </row>
    <row r="305" spans="1:87">
      <c r="A305" s="4">
        <v>300</v>
      </c>
      <c r="B305" s="30" t="str">
        <f t="shared" si="89"/>
        <v/>
      </c>
      <c r="C305" s="37" t="str">
        <f t="shared" si="90"/>
        <v/>
      </c>
      <c r="D305" s="38" t="str">
        <f t="shared" si="91"/>
        <v/>
      </c>
      <c r="E305" s="39" t="str">
        <f t="shared" si="92"/>
        <v/>
      </c>
      <c r="F305" s="39" t="str">
        <f t="shared" si="93"/>
        <v/>
      </c>
      <c r="G305" s="51" t="str">
        <f t="shared" si="94"/>
        <v/>
      </c>
      <c r="H305" s="40" t="str">
        <f t="shared" si="95"/>
        <v/>
      </c>
      <c r="I305" s="121"/>
      <c r="J305" s="122"/>
      <c r="K305" s="104" t="str">
        <f t="shared" si="87"/>
        <v/>
      </c>
      <c r="L305" s="80"/>
      <c r="M305" s="73"/>
      <c r="N305" s="73"/>
      <c r="O305" s="73"/>
      <c r="P305" s="73"/>
      <c r="Q305" s="73"/>
      <c r="R305" s="73"/>
      <c r="S305" s="73"/>
      <c r="T305" s="81"/>
      <c r="U305" s="88"/>
      <c r="V305" s="74"/>
      <c r="W305" s="74"/>
      <c r="X305" s="74"/>
      <c r="Y305" s="74"/>
      <c r="Z305" s="74"/>
      <c r="AA305" s="74"/>
      <c r="AB305" s="74"/>
      <c r="AC305" s="89"/>
      <c r="AD305" s="80"/>
      <c r="AE305" s="73"/>
      <c r="AF305" s="73"/>
      <c r="AG305" s="73"/>
      <c r="AH305" s="73"/>
      <c r="AI305" s="73"/>
      <c r="AJ305" s="73"/>
      <c r="AK305" s="73"/>
      <c r="AL305" s="81"/>
      <c r="AM305" s="80"/>
      <c r="AN305" s="73"/>
      <c r="AO305" s="73"/>
      <c r="AP305" s="73"/>
      <c r="AQ305" s="73"/>
      <c r="AR305" s="73"/>
      <c r="AS305" s="73"/>
      <c r="AT305" s="73"/>
      <c r="AU305" s="81"/>
      <c r="AV305" s="80"/>
      <c r="AW305" s="73"/>
      <c r="AX305" s="73"/>
      <c r="AY305" s="73"/>
      <c r="AZ305" s="73"/>
      <c r="BA305" s="73"/>
      <c r="BB305" s="73"/>
      <c r="BC305" s="73"/>
      <c r="BD305" s="81"/>
      <c r="BE305" s="80"/>
      <c r="BF305" s="73"/>
      <c r="BG305" s="73"/>
      <c r="BH305" s="73"/>
      <c r="BI305" s="73"/>
      <c r="BJ305" s="73"/>
      <c r="BK305" s="73"/>
      <c r="BL305" s="73"/>
      <c r="BM305" s="81"/>
      <c r="BN305" s="1"/>
      <c r="BO305" s="1"/>
      <c r="BP305" s="1"/>
      <c r="BQ305" s="1"/>
      <c r="BR305" s="1"/>
      <c r="CC305" s="108" t="str">
        <f t="shared" si="88"/>
        <v/>
      </c>
      <c r="CD305" s="110" t="str">
        <f t="shared" si="81"/>
        <v/>
      </c>
      <c r="CE305" s="108" t="str">
        <f t="shared" si="82"/>
        <v/>
      </c>
      <c r="CF305" s="108" t="str">
        <f t="shared" si="83"/>
        <v/>
      </c>
      <c r="CG305" s="108" t="str">
        <f t="shared" si="84"/>
        <v/>
      </c>
      <c r="CH305" s="108" t="str">
        <f t="shared" si="85"/>
        <v/>
      </c>
      <c r="CI305" s="108" t="str">
        <f t="shared" si="86"/>
        <v/>
      </c>
    </row>
    <row r="306" spans="1:87">
      <c r="A306" s="4">
        <v>301</v>
      </c>
      <c r="B306" s="30" t="str">
        <f t="shared" si="89"/>
        <v/>
      </c>
      <c r="C306" s="37" t="str">
        <f t="shared" si="90"/>
        <v/>
      </c>
      <c r="D306" s="38" t="str">
        <f t="shared" si="91"/>
        <v/>
      </c>
      <c r="E306" s="39" t="str">
        <f t="shared" si="92"/>
        <v/>
      </c>
      <c r="F306" s="39" t="str">
        <f t="shared" si="93"/>
        <v/>
      </c>
      <c r="G306" s="51" t="str">
        <f t="shared" si="94"/>
        <v/>
      </c>
      <c r="H306" s="40" t="str">
        <f t="shared" si="95"/>
        <v/>
      </c>
      <c r="I306" s="121"/>
      <c r="J306" s="122"/>
      <c r="K306" s="104" t="str">
        <f t="shared" si="87"/>
        <v/>
      </c>
      <c r="L306" s="80"/>
      <c r="M306" s="73"/>
      <c r="N306" s="73"/>
      <c r="O306" s="73"/>
      <c r="P306" s="73"/>
      <c r="Q306" s="73"/>
      <c r="R306" s="73"/>
      <c r="S306" s="73"/>
      <c r="T306" s="81"/>
      <c r="U306" s="88"/>
      <c r="V306" s="74"/>
      <c r="W306" s="74"/>
      <c r="X306" s="74"/>
      <c r="Y306" s="74"/>
      <c r="Z306" s="74"/>
      <c r="AA306" s="74"/>
      <c r="AB306" s="74"/>
      <c r="AC306" s="89"/>
      <c r="AD306" s="80"/>
      <c r="AE306" s="73"/>
      <c r="AF306" s="73"/>
      <c r="AG306" s="73"/>
      <c r="AH306" s="73"/>
      <c r="AI306" s="73"/>
      <c r="AJ306" s="73"/>
      <c r="AK306" s="73"/>
      <c r="AL306" s="81"/>
      <c r="AM306" s="80"/>
      <c r="AN306" s="73"/>
      <c r="AO306" s="73"/>
      <c r="AP306" s="73"/>
      <c r="AQ306" s="73"/>
      <c r="AR306" s="73"/>
      <c r="AS306" s="73"/>
      <c r="AT306" s="73"/>
      <c r="AU306" s="81"/>
      <c r="AV306" s="80"/>
      <c r="AW306" s="73"/>
      <c r="AX306" s="73"/>
      <c r="AY306" s="73"/>
      <c r="AZ306" s="73"/>
      <c r="BA306" s="73"/>
      <c r="BB306" s="73"/>
      <c r="BC306" s="73"/>
      <c r="BD306" s="81"/>
      <c r="BE306" s="80"/>
      <c r="BF306" s="73"/>
      <c r="BG306" s="73"/>
      <c r="BH306" s="73"/>
      <c r="BI306" s="73"/>
      <c r="BJ306" s="73"/>
      <c r="BK306" s="73"/>
      <c r="BL306" s="73"/>
      <c r="BM306" s="81"/>
      <c r="BN306" s="1"/>
      <c r="BO306" s="1"/>
      <c r="BP306" s="1"/>
      <c r="BQ306" s="1"/>
      <c r="BR306" s="1"/>
      <c r="CC306" s="108" t="str">
        <f t="shared" si="88"/>
        <v/>
      </c>
      <c r="CD306" s="110" t="str">
        <f t="shared" si="81"/>
        <v/>
      </c>
      <c r="CE306" s="108" t="str">
        <f t="shared" si="82"/>
        <v/>
      </c>
      <c r="CF306" s="108" t="str">
        <f t="shared" si="83"/>
        <v/>
      </c>
      <c r="CG306" s="108" t="str">
        <f t="shared" si="84"/>
        <v/>
      </c>
      <c r="CH306" s="108" t="str">
        <f t="shared" si="85"/>
        <v/>
      </c>
      <c r="CI306" s="108" t="str">
        <f t="shared" si="86"/>
        <v/>
      </c>
    </row>
    <row r="307" spans="1:87">
      <c r="A307" s="4">
        <v>302</v>
      </c>
      <c r="B307" s="30" t="str">
        <f t="shared" si="89"/>
        <v/>
      </c>
      <c r="C307" s="37" t="str">
        <f t="shared" si="90"/>
        <v/>
      </c>
      <c r="D307" s="38" t="str">
        <f t="shared" si="91"/>
        <v/>
      </c>
      <c r="E307" s="39" t="str">
        <f t="shared" si="92"/>
        <v/>
      </c>
      <c r="F307" s="39" t="str">
        <f t="shared" si="93"/>
        <v/>
      </c>
      <c r="G307" s="51" t="str">
        <f t="shared" si="94"/>
        <v/>
      </c>
      <c r="H307" s="40" t="str">
        <f t="shared" si="95"/>
        <v/>
      </c>
      <c r="I307" s="121"/>
      <c r="J307" s="122"/>
      <c r="K307" s="104" t="str">
        <f t="shared" si="87"/>
        <v/>
      </c>
      <c r="L307" s="80"/>
      <c r="M307" s="73"/>
      <c r="N307" s="73"/>
      <c r="O307" s="73"/>
      <c r="P307" s="73"/>
      <c r="Q307" s="73"/>
      <c r="R307" s="73"/>
      <c r="S307" s="73"/>
      <c r="T307" s="81"/>
      <c r="U307" s="88"/>
      <c r="V307" s="74"/>
      <c r="W307" s="74"/>
      <c r="X307" s="74"/>
      <c r="Y307" s="74"/>
      <c r="Z307" s="74"/>
      <c r="AA307" s="74"/>
      <c r="AB307" s="74"/>
      <c r="AC307" s="89"/>
      <c r="AD307" s="80"/>
      <c r="AE307" s="73"/>
      <c r="AF307" s="73"/>
      <c r="AG307" s="73"/>
      <c r="AH307" s="73"/>
      <c r="AI307" s="73"/>
      <c r="AJ307" s="73"/>
      <c r="AK307" s="73"/>
      <c r="AL307" s="81"/>
      <c r="AM307" s="80"/>
      <c r="AN307" s="73"/>
      <c r="AO307" s="73"/>
      <c r="AP307" s="73"/>
      <c r="AQ307" s="73"/>
      <c r="AR307" s="73"/>
      <c r="AS307" s="73"/>
      <c r="AT307" s="73"/>
      <c r="AU307" s="81"/>
      <c r="AV307" s="80"/>
      <c r="AW307" s="73"/>
      <c r="AX307" s="73"/>
      <c r="AY307" s="73"/>
      <c r="AZ307" s="73"/>
      <c r="BA307" s="73"/>
      <c r="BB307" s="73"/>
      <c r="BC307" s="73"/>
      <c r="BD307" s="81"/>
      <c r="BE307" s="80"/>
      <c r="BF307" s="73"/>
      <c r="BG307" s="73"/>
      <c r="BH307" s="73"/>
      <c r="BI307" s="73"/>
      <c r="BJ307" s="73"/>
      <c r="BK307" s="73"/>
      <c r="BL307" s="73"/>
      <c r="BM307" s="81"/>
      <c r="BN307" s="1"/>
      <c r="BO307" s="1"/>
      <c r="BP307" s="1"/>
      <c r="BQ307" s="1"/>
      <c r="BR307" s="1"/>
      <c r="CC307" s="108" t="str">
        <f t="shared" si="88"/>
        <v/>
      </c>
      <c r="CD307" s="110" t="str">
        <f t="shared" si="81"/>
        <v/>
      </c>
      <c r="CE307" s="108" t="str">
        <f t="shared" si="82"/>
        <v/>
      </c>
      <c r="CF307" s="108" t="str">
        <f t="shared" si="83"/>
        <v/>
      </c>
      <c r="CG307" s="108" t="str">
        <f t="shared" si="84"/>
        <v/>
      </c>
      <c r="CH307" s="108" t="str">
        <f t="shared" si="85"/>
        <v/>
      </c>
      <c r="CI307" s="108" t="str">
        <f t="shared" si="86"/>
        <v/>
      </c>
    </row>
    <row r="308" spans="1:87">
      <c r="A308" s="4">
        <v>303</v>
      </c>
      <c r="B308" s="30" t="str">
        <f t="shared" si="89"/>
        <v/>
      </c>
      <c r="C308" s="37" t="str">
        <f t="shared" si="90"/>
        <v/>
      </c>
      <c r="D308" s="38" t="str">
        <f t="shared" si="91"/>
        <v/>
      </c>
      <c r="E308" s="39" t="str">
        <f t="shared" si="92"/>
        <v/>
      </c>
      <c r="F308" s="39" t="str">
        <f t="shared" si="93"/>
        <v/>
      </c>
      <c r="G308" s="51" t="str">
        <f t="shared" si="94"/>
        <v/>
      </c>
      <c r="H308" s="40" t="str">
        <f t="shared" si="95"/>
        <v/>
      </c>
      <c r="I308" s="121"/>
      <c r="J308" s="122"/>
      <c r="K308" s="104" t="str">
        <f t="shared" si="87"/>
        <v/>
      </c>
      <c r="L308" s="80"/>
      <c r="M308" s="73"/>
      <c r="N308" s="73"/>
      <c r="O308" s="73"/>
      <c r="P308" s="73"/>
      <c r="Q308" s="73"/>
      <c r="R308" s="73"/>
      <c r="S308" s="73"/>
      <c r="T308" s="81"/>
      <c r="U308" s="88"/>
      <c r="V308" s="74"/>
      <c r="W308" s="74"/>
      <c r="X308" s="74"/>
      <c r="Y308" s="74"/>
      <c r="Z308" s="74"/>
      <c r="AA308" s="74"/>
      <c r="AB308" s="74"/>
      <c r="AC308" s="89"/>
      <c r="AD308" s="80"/>
      <c r="AE308" s="73"/>
      <c r="AF308" s="73"/>
      <c r="AG308" s="73"/>
      <c r="AH308" s="73"/>
      <c r="AI308" s="73"/>
      <c r="AJ308" s="73"/>
      <c r="AK308" s="73"/>
      <c r="AL308" s="81"/>
      <c r="AM308" s="80"/>
      <c r="AN308" s="73"/>
      <c r="AO308" s="73"/>
      <c r="AP308" s="73"/>
      <c r="AQ308" s="73"/>
      <c r="AR308" s="73"/>
      <c r="AS308" s="73"/>
      <c r="AT308" s="73"/>
      <c r="AU308" s="81"/>
      <c r="AV308" s="80"/>
      <c r="AW308" s="73"/>
      <c r="AX308" s="73"/>
      <c r="AY308" s="73"/>
      <c r="AZ308" s="73"/>
      <c r="BA308" s="73"/>
      <c r="BB308" s="73"/>
      <c r="BC308" s="73"/>
      <c r="BD308" s="81"/>
      <c r="BE308" s="80"/>
      <c r="BF308" s="73"/>
      <c r="BG308" s="73"/>
      <c r="BH308" s="73"/>
      <c r="BI308" s="73"/>
      <c r="BJ308" s="73"/>
      <c r="BK308" s="73"/>
      <c r="BL308" s="73"/>
      <c r="BM308" s="81"/>
      <c r="BN308" s="1"/>
      <c r="BO308" s="1"/>
      <c r="BP308" s="1"/>
      <c r="BQ308" s="1"/>
      <c r="BR308" s="1"/>
      <c r="CC308" s="108" t="str">
        <f t="shared" si="88"/>
        <v/>
      </c>
      <c r="CD308" s="110" t="str">
        <f t="shared" si="81"/>
        <v/>
      </c>
      <c r="CE308" s="108" t="str">
        <f t="shared" si="82"/>
        <v/>
      </c>
      <c r="CF308" s="108" t="str">
        <f t="shared" si="83"/>
        <v/>
      </c>
      <c r="CG308" s="108" t="str">
        <f t="shared" si="84"/>
        <v/>
      </c>
      <c r="CH308" s="108" t="str">
        <f t="shared" si="85"/>
        <v/>
      </c>
      <c r="CI308" s="108" t="str">
        <f t="shared" si="86"/>
        <v/>
      </c>
    </row>
    <row r="309" spans="1:87">
      <c r="A309" s="4">
        <v>304</v>
      </c>
      <c r="B309" s="30" t="str">
        <f t="shared" si="89"/>
        <v/>
      </c>
      <c r="C309" s="37" t="str">
        <f t="shared" si="90"/>
        <v/>
      </c>
      <c r="D309" s="38" t="str">
        <f t="shared" si="91"/>
        <v/>
      </c>
      <c r="E309" s="39" t="str">
        <f t="shared" si="92"/>
        <v/>
      </c>
      <c r="F309" s="39" t="str">
        <f t="shared" si="93"/>
        <v/>
      </c>
      <c r="G309" s="51" t="str">
        <f t="shared" si="94"/>
        <v/>
      </c>
      <c r="H309" s="40" t="str">
        <f t="shared" si="95"/>
        <v/>
      </c>
      <c r="I309" s="121"/>
      <c r="J309" s="122"/>
      <c r="K309" s="104" t="str">
        <f t="shared" si="87"/>
        <v/>
      </c>
      <c r="L309" s="80"/>
      <c r="M309" s="73"/>
      <c r="N309" s="73"/>
      <c r="O309" s="73"/>
      <c r="P309" s="73"/>
      <c r="Q309" s="73"/>
      <c r="R309" s="73"/>
      <c r="S309" s="73"/>
      <c r="T309" s="81"/>
      <c r="U309" s="88"/>
      <c r="V309" s="74"/>
      <c r="W309" s="74"/>
      <c r="X309" s="74"/>
      <c r="Y309" s="74"/>
      <c r="Z309" s="74"/>
      <c r="AA309" s="74"/>
      <c r="AB309" s="74"/>
      <c r="AC309" s="89"/>
      <c r="AD309" s="80"/>
      <c r="AE309" s="73"/>
      <c r="AF309" s="73"/>
      <c r="AG309" s="73"/>
      <c r="AH309" s="73"/>
      <c r="AI309" s="73"/>
      <c r="AJ309" s="73"/>
      <c r="AK309" s="73"/>
      <c r="AL309" s="81"/>
      <c r="AM309" s="80"/>
      <c r="AN309" s="73"/>
      <c r="AO309" s="73"/>
      <c r="AP309" s="73"/>
      <c r="AQ309" s="73"/>
      <c r="AR309" s="73"/>
      <c r="AS309" s="73"/>
      <c r="AT309" s="73"/>
      <c r="AU309" s="81"/>
      <c r="AV309" s="80"/>
      <c r="AW309" s="73"/>
      <c r="AX309" s="73"/>
      <c r="AY309" s="73"/>
      <c r="AZ309" s="73"/>
      <c r="BA309" s="73"/>
      <c r="BB309" s="73"/>
      <c r="BC309" s="73"/>
      <c r="BD309" s="81"/>
      <c r="BE309" s="80"/>
      <c r="BF309" s="73"/>
      <c r="BG309" s="73"/>
      <c r="BH309" s="73"/>
      <c r="BI309" s="73"/>
      <c r="BJ309" s="73"/>
      <c r="BK309" s="73"/>
      <c r="BL309" s="73"/>
      <c r="BM309" s="81"/>
      <c r="BN309" s="1"/>
      <c r="BO309" s="1"/>
      <c r="BP309" s="1"/>
      <c r="BQ309" s="1"/>
      <c r="BR309" s="1"/>
      <c r="CC309" s="108" t="str">
        <f t="shared" si="88"/>
        <v/>
      </c>
      <c r="CD309" s="110" t="str">
        <f t="shared" si="81"/>
        <v/>
      </c>
      <c r="CE309" s="108" t="str">
        <f t="shared" si="82"/>
        <v/>
      </c>
      <c r="CF309" s="108" t="str">
        <f t="shared" si="83"/>
        <v/>
      </c>
      <c r="CG309" s="108" t="str">
        <f t="shared" si="84"/>
        <v/>
      </c>
      <c r="CH309" s="108" t="str">
        <f t="shared" si="85"/>
        <v/>
      </c>
      <c r="CI309" s="108" t="str">
        <f t="shared" si="86"/>
        <v/>
      </c>
    </row>
    <row r="310" spans="1:87">
      <c r="A310" s="4">
        <v>305</v>
      </c>
      <c r="B310" s="30" t="str">
        <f t="shared" si="89"/>
        <v/>
      </c>
      <c r="C310" s="37" t="str">
        <f t="shared" si="90"/>
        <v/>
      </c>
      <c r="D310" s="38" t="str">
        <f t="shared" si="91"/>
        <v/>
      </c>
      <c r="E310" s="39" t="str">
        <f t="shared" si="92"/>
        <v/>
      </c>
      <c r="F310" s="39" t="str">
        <f t="shared" si="93"/>
        <v/>
      </c>
      <c r="G310" s="51" t="str">
        <f t="shared" si="94"/>
        <v/>
      </c>
      <c r="H310" s="40" t="str">
        <f t="shared" si="95"/>
        <v/>
      </c>
      <c r="I310" s="121"/>
      <c r="J310" s="122"/>
      <c r="K310" s="104" t="str">
        <f t="shared" si="87"/>
        <v/>
      </c>
      <c r="L310" s="80"/>
      <c r="M310" s="73"/>
      <c r="N310" s="73"/>
      <c r="O310" s="73"/>
      <c r="P310" s="73"/>
      <c r="Q310" s="73"/>
      <c r="R310" s="73"/>
      <c r="S310" s="73"/>
      <c r="T310" s="81"/>
      <c r="U310" s="88"/>
      <c r="V310" s="74"/>
      <c r="W310" s="74"/>
      <c r="X310" s="74"/>
      <c r="Y310" s="74"/>
      <c r="Z310" s="74"/>
      <c r="AA310" s="74"/>
      <c r="AB310" s="74"/>
      <c r="AC310" s="89"/>
      <c r="AD310" s="80"/>
      <c r="AE310" s="73"/>
      <c r="AF310" s="73"/>
      <c r="AG310" s="73"/>
      <c r="AH310" s="73"/>
      <c r="AI310" s="73"/>
      <c r="AJ310" s="73"/>
      <c r="AK310" s="73"/>
      <c r="AL310" s="81"/>
      <c r="AM310" s="80"/>
      <c r="AN310" s="73"/>
      <c r="AO310" s="73"/>
      <c r="AP310" s="73"/>
      <c r="AQ310" s="73"/>
      <c r="AR310" s="73"/>
      <c r="AS310" s="73"/>
      <c r="AT310" s="73"/>
      <c r="AU310" s="81"/>
      <c r="AV310" s="80"/>
      <c r="AW310" s="73"/>
      <c r="AX310" s="73"/>
      <c r="AY310" s="73"/>
      <c r="AZ310" s="73"/>
      <c r="BA310" s="73"/>
      <c r="BB310" s="73"/>
      <c r="BC310" s="73"/>
      <c r="BD310" s="81"/>
      <c r="BE310" s="80"/>
      <c r="BF310" s="73"/>
      <c r="BG310" s="73"/>
      <c r="BH310" s="73"/>
      <c r="BI310" s="73"/>
      <c r="BJ310" s="73"/>
      <c r="BK310" s="73"/>
      <c r="BL310" s="73"/>
      <c r="BM310" s="81"/>
      <c r="BN310" s="1"/>
      <c r="BO310" s="1"/>
      <c r="BP310" s="1"/>
      <c r="BQ310" s="1"/>
      <c r="BR310" s="1"/>
      <c r="CC310" s="108" t="str">
        <f t="shared" si="88"/>
        <v/>
      </c>
      <c r="CD310" s="110" t="str">
        <f t="shared" si="81"/>
        <v/>
      </c>
      <c r="CE310" s="108" t="str">
        <f t="shared" si="82"/>
        <v/>
      </c>
      <c r="CF310" s="108" t="str">
        <f t="shared" si="83"/>
        <v/>
      </c>
      <c r="CG310" s="108" t="str">
        <f t="shared" si="84"/>
        <v/>
      </c>
      <c r="CH310" s="108" t="str">
        <f t="shared" si="85"/>
        <v/>
      </c>
      <c r="CI310" s="108" t="str">
        <f t="shared" si="86"/>
        <v/>
      </c>
    </row>
    <row r="311" spans="1:87">
      <c r="A311" s="4">
        <v>306</v>
      </c>
      <c r="B311" s="30" t="str">
        <f t="shared" si="89"/>
        <v/>
      </c>
      <c r="C311" s="37" t="str">
        <f t="shared" si="90"/>
        <v/>
      </c>
      <c r="D311" s="38" t="str">
        <f t="shared" si="91"/>
        <v/>
      </c>
      <c r="E311" s="39" t="str">
        <f t="shared" si="92"/>
        <v/>
      </c>
      <c r="F311" s="39" t="str">
        <f t="shared" si="93"/>
        <v/>
      </c>
      <c r="G311" s="51" t="str">
        <f t="shared" si="94"/>
        <v/>
      </c>
      <c r="H311" s="40" t="str">
        <f t="shared" si="95"/>
        <v/>
      </c>
      <c r="I311" s="121"/>
      <c r="J311" s="122"/>
      <c r="K311" s="104" t="str">
        <f t="shared" si="87"/>
        <v/>
      </c>
      <c r="L311" s="80"/>
      <c r="M311" s="73"/>
      <c r="N311" s="73"/>
      <c r="O311" s="73"/>
      <c r="P311" s="73"/>
      <c r="Q311" s="73"/>
      <c r="R311" s="73"/>
      <c r="S311" s="73"/>
      <c r="T311" s="81"/>
      <c r="U311" s="88"/>
      <c r="V311" s="74"/>
      <c r="W311" s="74"/>
      <c r="X311" s="74"/>
      <c r="Y311" s="74"/>
      <c r="Z311" s="74"/>
      <c r="AA311" s="74"/>
      <c r="AB311" s="74"/>
      <c r="AC311" s="89"/>
      <c r="AD311" s="80"/>
      <c r="AE311" s="73"/>
      <c r="AF311" s="73"/>
      <c r="AG311" s="73"/>
      <c r="AH311" s="73"/>
      <c r="AI311" s="73"/>
      <c r="AJ311" s="73"/>
      <c r="AK311" s="73"/>
      <c r="AL311" s="81"/>
      <c r="AM311" s="80"/>
      <c r="AN311" s="73"/>
      <c r="AO311" s="73"/>
      <c r="AP311" s="73"/>
      <c r="AQ311" s="73"/>
      <c r="AR311" s="73"/>
      <c r="AS311" s="73"/>
      <c r="AT311" s="73"/>
      <c r="AU311" s="81"/>
      <c r="AV311" s="80"/>
      <c r="AW311" s="73"/>
      <c r="AX311" s="73"/>
      <c r="AY311" s="73"/>
      <c r="AZ311" s="73"/>
      <c r="BA311" s="73"/>
      <c r="BB311" s="73"/>
      <c r="BC311" s="73"/>
      <c r="BD311" s="81"/>
      <c r="BE311" s="80"/>
      <c r="BF311" s="73"/>
      <c r="BG311" s="73"/>
      <c r="BH311" s="73"/>
      <c r="BI311" s="73"/>
      <c r="BJ311" s="73"/>
      <c r="BK311" s="73"/>
      <c r="BL311" s="73"/>
      <c r="BM311" s="81"/>
      <c r="BN311" s="1"/>
      <c r="BO311" s="1"/>
      <c r="BP311" s="1"/>
      <c r="BQ311" s="1"/>
      <c r="BR311" s="1"/>
      <c r="CC311" s="108" t="str">
        <f t="shared" si="88"/>
        <v/>
      </c>
      <c r="CD311" s="110" t="str">
        <f t="shared" si="81"/>
        <v/>
      </c>
      <c r="CE311" s="108" t="str">
        <f t="shared" si="82"/>
        <v/>
      </c>
      <c r="CF311" s="108" t="str">
        <f t="shared" si="83"/>
        <v/>
      </c>
      <c r="CG311" s="108" t="str">
        <f t="shared" si="84"/>
        <v/>
      </c>
      <c r="CH311" s="108" t="str">
        <f t="shared" si="85"/>
        <v/>
      </c>
      <c r="CI311" s="108" t="str">
        <f t="shared" si="86"/>
        <v/>
      </c>
    </row>
    <row r="312" spans="1:87">
      <c r="A312" s="4">
        <v>307</v>
      </c>
      <c r="B312" s="30" t="str">
        <f t="shared" si="89"/>
        <v/>
      </c>
      <c r="C312" s="37" t="str">
        <f t="shared" si="90"/>
        <v/>
      </c>
      <c r="D312" s="38" t="str">
        <f t="shared" si="91"/>
        <v/>
      </c>
      <c r="E312" s="39" t="str">
        <f t="shared" si="92"/>
        <v/>
      </c>
      <c r="F312" s="39" t="str">
        <f t="shared" si="93"/>
        <v/>
      </c>
      <c r="G312" s="51" t="str">
        <f t="shared" si="94"/>
        <v/>
      </c>
      <c r="H312" s="40" t="str">
        <f t="shared" si="95"/>
        <v/>
      </c>
      <c r="I312" s="121"/>
      <c r="J312" s="122"/>
      <c r="K312" s="104" t="str">
        <f t="shared" si="87"/>
        <v/>
      </c>
      <c r="L312" s="80"/>
      <c r="M312" s="73"/>
      <c r="N312" s="73"/>
      <c r="O312" s="73"/>
      <c r="P312" s="73"/>
      <c r="Q312" s="73"/>
      <c r="R312" s="73"/>
      <c r="S312" s="73"/>
      <c r="T312" s="81"/>
      <c r="U312" s="88"/>
      <c r="V312" s="74"/>
      <c r="W312" s="74"/>
      <c r="X312" s="74"/>
      <c r="Y312" s="74"/>
      <c r="Z312" s="74"/>
      <c r="AA312" s="74"/>
      <c r="AB312" s="74"/>
      <c r="AC312" s="89"/>
      <c r="AD312" s="80"/>
      <c r="AE312" s="73"/>
      <c r="AF312" s="73"/>
      <c r="AG312" s="73"/>
      <c r="AH312" s="73"/>
      <c r="AI312" s="73"/>
      <c r="AJ312" s="73"/>
      <c r="AK312" s="73"/>
      <c r="AL312" s="81"/>
      <c r="AM312" s="80"/>
      <c r="AN312" s="73"/>
      <c r="AO312" s="73"/>
      <c r="AP312" s="73"/>
      <c r="AQ312" s="73"/>
      <c r="AR312" s="73"/>
      <c r="AS312" s="73"/>
      <c r="AT312" s="73"/>
      <c r="AU312" s="81"/>
      <c r="AV312" s="80"/>
      <c r="AW312" s="73"/>
      <c r="AX312" s="73"/>
      <c r="AY312" s="73"/>
      <c r="AZ312" s="73"/>
      <c r="BA312" s="73"/>
      <c r="BB312" s="73"/>
      <c r="BC312" s="73"/>
      <c r="BD312" s="81"/>
      <c r="BE312" s="80"/>
      <c r="BF312" s="73"/>
      <c r="BG312" s="73"/>
      <c r="BH312" s="73"/>
      <c r="BI312" s="73"/>
      <c r="BJ312" s="73"/>
      <c r="BK312" s="73"/>
      <c r="BL312" s="73"/>
      <c r="BM312" s="81"/>
      <c r="BN312" s="1"/>
      <c r="BO312" s="1"/>
      <c r="BP312" s="1"/>
      <c r="BQ312" s="1"/>
      <c r="BR312" s="1"/>
      <c r="CC312" s="108" t="str">
        <f t="shared" si="88"/>
        <v/>
      </c>
      <c r="CD312" s="110" t="str">
        <f t="shared" si="81"/>
        <v/>
      </c>
      <c r="CE312" s="108" t="str">
        <f t="shared" si="82"/>
        <v/>
      </c>
      <c r="CF312" s="108" t="str">
        <f t="shared" si="83"/>
        <v/>
      </c>
      <c r="CG312" s="108" t="str">
        <f t="shared" si="84"/>
        <v/>
      </c>
      <c r="CH312" s="108" t="str">
        <f t="shared" si="85"/>
        <v/>
      </c>
      <c r="CI312" s="108" t="str">
        <f t="shared" si="86"/>
        <v/>
      </c>
    </row>
    <row r="313" spans="1:87">
      <c r="A313" s="4">
        <v>308</v>
      </c>
      <c r="B313" s="30" t="str">
        <f t="shared" si="89"/>
        <v/>
      </c>
      <c r="C313" s="37" t="str">
        <f t="shared" si="90"/>
        <v/>
      </c>
      <c r="D313" s="38" t="str">
        <f t="shared" si="91"/>
        <v/>
      </c>
      <c r="E313" s="39" t="str">
        <f t="shared" si="92"/>
        <v/>
      </c>
      <c r="F313" s="39" t="str">
        <f t="shared" si="93"/>
        <v/>
      </c>
      <c r="G313" s="51" t="str">
        <f t="shared" si="94"/>
        <v/>
      </c>
      <c r="H313" s="40" t="str">
        <f t="shared" si="95"/>
        <v/>
      </c>
      <c r="I313" s="121"/>
      <c r="J313" s="122"/>
      <c r="K313" s="104" t="str">
        <f t="shared" si="87"/>
        <v/>
      </c>
      <c r="L313" s="80"/>
      <c r="M313" s="73"/>
      <c r="N313" s="73"/>
      <c r="O313" s="73"/>
      <c r="P313" s="73"/>
      <c r="Q313" s="73"/>
      <c r="R313" s="73"/>
      <c r="S313" s="73"/>
      <c r="T313" s="81"/>
      <c r="U313" s="88"/>
      <c r="V313" s="74"/>
      <c r="W313" s="74"/>
      <c r="X313" s="74"/>
      <c r="Y313" s="74"/>
      <c r="Z313" s="74"/>
      <c r="AA313" s="74"/>
      <c r="AB313" s="74"/>
      <c r="AC313" s="89"/>
      <c r="AD313" s="80"/>
      <c r="AE313" s="73"/>
      <c r="AF313" s="73"/>
      <c r="AG313" s="73"/>
      <c r="AH313" s="73"/>
      <c r="AI313" s="73"/>
      <c r="AJ313" s="73"/>
      <c r="AK313" s="73"/>
      <c r="AL313" s="81"/>
      <c r="AM313" s="80"/>
      <c r="AN313" s="73"/>
      <c r="AO313" s="73"/>
      <c r="AP313" s="73"/>
      <c r="AQ313" s="73"/>
      <c r="AR313" s="73"/>
      <c r="AS313" s="73"/>
      <c r="AT313" s="73"/>
      <c r="AU313" s="81"/>
      <c r="AV313" s="80"/>
      <c r="AW313" s="73"/>
      <c r="AX313" s="73"/>
      <c r="AY313" s="73"/>
      <c r="AZ313" s="73"/>
      <c r="BA313" s="73"/>
      <c r="BB313" s="73"/>
      <c r="BC313" s="73"/>
      <c r="BD313" s="81"/>
      <c r="BE313" s="80"/>
      <c r="BF313" s="73"/>
      <c r="BG313" s="73"/>
      <c r="BH313" s="73"/>
      <c r="BI313" s="73"/>
      <c r="BJ313" s="73"/>
      <c r="BK313" s="73"/>
      <c r="BL313" s="73"/>
      <c r="BM313" s="81"/>
      <c r="BN313" s="1"/>
      <c r="BO313" s="1"/>
      <c r="BP313" s="1"/>
      <c r="BQ313" s="1"/>
      <c r="BR313" s="1"/>
      <c r="CC313" s="108" t="str">
        <f t="shared" si="88"/>
        <v/>
      </c>
      <c r="CD313" s="110" t="str">
        <f t="shared" si="81"/>
        <v/>
      </c>
      <c r="CE313" s="108" t="str">
        <f t="shared" si="82"/>
        <v/>
      </c>
      <c r="CF313" s="108" t="str">
        <f t="shared" si="83"/>
        <v/>
      </c>
      <c r="CG313" s="108" t="str">
        <f t="shared" si="84"/>
        <v/>
      </c>
      <c r="CH313" s="108" t="str">
        <f t="shared" si="85"/>
        <v/>
      </c>
      <c r="CI313" s="108" t="str">
        <f t="shared" si="86"/>
        <v/>
      </c>
    </row>
    <row r="314" spans="1:87">
      <c r="A314" s="4">
        <v>309</v>
      </c>
      <c r="B314" s="30" t="str">
        <f t="shared" si="89"/>
        <v/>
      </c>
      <c r="C314" s="37" t="str">
        <f t="shared" si="90"/>
        <v/>
      </c>
      <c r="D314" s="38" t="str">
        <f t="shared" si="91"/>
        <v/>
      </c>
      <c r="E314" s="39" t="str">
        <f t="shared" si="92"/>
        <v/>
      </c>
      <c r="F314" s="39" t="str">
        <f t="shared" si="93"/>
        <v/>
      </c>
      <c r="G314" s="51" t="str">
        <f t="shared" si="94"/>
        <v/>
      </c>
      <c r="H314" s="40" t="str">
        <f t="shared" si="95"/>
        <v/>
      </c>
      <c r="I314" s="121"/>
      <c r="J314" s="122"/>
      <c r="K314" s="104" t="str">
        <f t="shared" si="87"/>
        <v/>
      </c>
      <c r="L314" s="80"/>
      <c r="M314" s="73"/>
      <c r="N314" s="73"/>
      <c r="O314" s="73"/>
      <c r="P314" s="73"/>
      <c r="Q314" s="73"/>
      <c r="R314" s="73"/>
      <c r="S314" s="73"/>
      <c r="T314" s="81"/>
      <c r="U314" s="88"/>
      <c r="V314" s="74"/>
      <c r="W314" s="74"/>
      <c r="X314" s="74"/>
      <c r="Y314" s="74"/>
      <c r="Z314" s="74"/>
      <c r="AA314" s="74"/>
      <c r="AB314" s="74"/>
      <c r="AC314" s="89"/>
      <c r="AD314" s="80"/>
      <c r="AE314" s="73"/>
      <c r="AF314" s="73"/>
      <c r="AG314" s="73"/>
      <c r="AH314" s="73"/>
      <c r="AI314" s="73"/>
      <c r="AJ314" s="73"/>
      <c r="AK314" s="73"/>
      <c r="AL314" s="81"/>
      <c r="AM314" s="80"/>
      <c r="AN314" s="73"/>
      <c r="AO314" s="73"/>
      <c r="AP314" s="73"/>
      <c r="AQ314" s="73"/>
      <c r="AR314" s="73"/>
      <c r="AS314" s="73"/>
      <c r="AT314" s="73"/>
      <c r="AU314" s="81"/>
      <c r="AV314" s="80"/>
      <c r="AW314" s="73"/>
      <c r="AX314" s="73"/>
      <c r="AY314" s="73"/>
      <c r="AZ314" s="73"/>
      <c r="BA314" s="73"/>
      <c r="BB314" s="73"/>
      <c r="BC314" s="73"/>
      <c r="BD314" s="81"/>
      <c r="BE314" s="80"/>
      <c r="BF314" s="73"/>
      <c r="BG314" s="73"/>
      <c r="BH314" s="73"/>
      <c r="BI314" s="73"/>
      <c r="BJ314" s="73"/>
      <c r="BK314" s="73"/>
      <c r="BL314" s="73"/>
      <c r="BM314" s="81"/>
      <c r="BN314" s="1"/>
      <c r="BO314" s="1"/>
      <c r="BP314" s="1"/>
      <c r="BQ314" s="1"/>
      <c r="BR314" s="1"/>
      <c r="CC314" s="108" t="str">
        <f t="shared" si="88"/>
        <v/>
      </c>
      <c r="CD314" s="110" t="str">
        <f t="shared" si="81"/>
        <v/>
      </c>
      <c r="CE314" s="108" t="str">
        <f t="shared" si="82"/>
        <v/>
      </c>
      <c r="CF314" s="108" t="str">
        <f t="shared" si="83"/>
        <v/>
      </c>
      <c r="CG314" s="108" t="str">
        <f t="shared" si="84"/>
        <v/>
      </c>
      <c r="CH314" s="108" t="str">
        <f t="shared" si="85"/>
        <v/>
      </c>
      <c r="CI314" s="108" t="str">
        <f t="shared" si="86"/>
        <v/>
      </c>
    </row>
    <row r="315" spans="1:87">
      <c r="A315" s="4">
        <v>310</v>
      </c>
      <c r="B315" s="30" t="str">
        <f t="shared" si="89"/>
        <v/>
      </c>
      <c r="C315" s="37" t="str">
        <f t="shared" si="90"/>
        <v/>
      </c>
      <c r="D315" s="38" t="str">
        <f t="shared" si="91"/>
        <v/>
      </c>
      <c r="E315" s="39" t="str">
        <f t="shared" si="92"/>
        <v/>
      </c>
      <c r="F315" s="39" t="str">
        <f t="shared" si="93"/>
        <v/>
      </c>
      <c r="G315" s="51" t="str">
        <f t="shared" si="94"/>
        <v/>
      </c>
      <c r="H315" s="40" t="str">
        <f t="shared" si="95"/>
        <v/>
      </c>
      <c r="I315" s="121"/>
      <c r="J315" s="122"/>
      <c r="K315" s="104" t="str">
        <f t="shared" si="87"/>
        <v/>
      </c>
      <c r="L315" s="80"/>
      <c r="M315" s="73"/>
      <c r="N315" s="73"/>
      <c r="O315" s="73"/>
      <c r="P315" s="73"/>
      <c r="Q315" s="73"/>
      <c r="R315" s="73"/>
      <c r="S315" s="73"/>
      <c r="T315" s="81"/>
      <c r="U315" s="88"/>
      <c r="V315" s="74"/>
      <c r="W315" s="74"/>
      <c r="X315" s="74"/>
      <c r="Y315" s="74"/>
      <c r="Z315" s="74"/>
      <c r="AA315" s="74"/>
      <c r="AB315" s="74"/>
      <c r="AC315" s="89"/>
      <c r="AD315" s="80"/>
      <c r="AE315" s="73"/>
      <c r="AF315" s="73"/>
      <c r="AG315" s="73"/>
      <c r="AH315" s="73"/>
      <c r="AI315" s="73"/>
      <c r="AJ315" s="73"/>
      <c r="AK315" s="73"/>
      <c r="AL315" s="81"/>
      <c r="AM315" s="80"/>
      <c r="AN315" s="73"/>
      <c r="AO315" s="73"/>
      <c r="AP315" s="73"/>
      <c r="AQ315" s="73"/>
      <c r="AR315" s="73"/>
      <c r="AS315" s="73"/>
      <c r="AT315" s="73"/>
      <c r="AU315" s="81"/>
      <c r="AV315" s="80"/>
      <c r="AW315" s="73"/>
      <c r="AX315" s="73"/>
      <c r="AY315" s="73"/>
      <c r="AZ315" s="73"/>
      <c r="BA315" s="73"/>
      <c r="BB315" s="73"/>
      <c r="BC315" s="73"/>
      <c r="BD315" s="81"/>
      <c r="BE315" s="80"/>
      <c r="BF315" s="73"/>
      <c r="BG315" s="73"/>
      <c r="BH315" s="73"/>
      <c r="BI315" s="73"/>
      <c r="BJ315" s="73"/>
      <c r="BK315" s="73"/>
      <c r="BL315" s="73"/>
      <c r="BM315" s="81"/>
      <c r="BN315" s="1"/>
      <c r="BO315" s="1"/>
      <c r="BP315" s="1"/>
      <c r="BQ315" s="1"/>
      <c r="BR315" s="1"/>
      <c r="CC315" s="108" t="str">
        <f t="shared" si="88"/>
        <v/>
      </c>
      <c r="CD315" s="110" t="str">
        <f t="shared" si="81"/>
        <v/>
      </c>
      <c r="CE315" s="108" t="str">
        <f t="shared" si="82"/>
        <v/>
      </c>
      <c r="CF315" s="108" t="str">
        <f t="shared" si="83"/>
        <v/>
      </c>
      <c r="CG315" s="108" t="str">
        <f t="shared" si="84"/>
        <v/>
      </c>
      <c r="CH315" s="108" t="str">
        <f t="shared" si="85"/>
        <v/>
      </c>
      <c r="CI315" s="108" t="str">
        <f t="shared" si="86"/>
        <v/>
      </c>
    </row>
    <row r="316" spans="1:87">
      <c r="A316" s="4">
        <v>311</v>
      </c>
      <c r="B316" s="30" t="str">
        <f t="shared" si="89"/>
        <v/>
      </c>
      <c r="C316" s="37" t="str">
        <f t="shared" si="90"/>
        <v/>
      </c>
      <c r="D316" s="38" t="str">
        <f t="shared" si="91"/>
        <v/>
      </c>
      <c r="E316" s="39" t="str">
        <f t="shared" si="92"/>
        <v/>
      </c>
      <c r="F316" s="39" t="str">
        <f t="shared" si="93"/>
        <v/>
      </c>
      <c r="G316" s="51" t="str">
        <f t="shared" si="94"/>
        <v/>
      </c>
      <c r="H316" s="40" t="str">
        <f t="shared" si="95"/>
        <v/>
      </c>
      <c r="I316" s="121"/>
      <c r="J316" s="122"/>
      <c r="K316" s="104" t="str">
        <f t="shared" si="87"/>
        <v/>
      </c>
      <c r="L316" s="80"/>
      <c r="M316" s="73"/>
      <c r="N316" s="73"/>
      <c r="O316" s="73"/>
      <c r="P316" s="73"/>
      <c r="Q316" s="73"/>
      <c r="R316" s="73"/>
      <c r="S316" s="73"/>
      <c r="T316" s="81"/>
      <c r="U316" s="88"/>
      <c r="V316" s="74"/>
      <c r="W316" s="74"/>
      <c r="X316" s="74"/>
      <c r="Y316" s="74"/>
      <c r="Z316" s="74"/>
      <c r="AA316" s="74"/>
      <c r="AB316" s="74"/>
      <c r="AC316" s="89"/>
      <c r="AD316" s="80"/>
      <c r="AE316" s="73"/>
      <c r="AF316" s="73"/>
      <c r="AG316" s="73"/>
      <c r="AH316" s="73"/>
      <c r="AI316" s="73"/>
      <c r="AJ316" s="73"/>
      <c r="AK316" s="73"/>
      <c r="AL316" s="81"/>
      <c r="AM316" s="80"/>
      <c r="AN316" s="73"/>
      <c r="AO316" s="73"/>
      <c r="AP316" s="73"/>
      <c r="AQ316" s="73"/>
      <c r="AR316" s="73"/>
      <c r="AS316" s="73"/>
      <c r="AT316" s="73"/>
      <c r="AU316" s="81"/>
      <c r="AV316" s="80"/>
      <c r="AW316" s="73"/>
      <c r="AX316" s="73"/>
      <c r="AY316" s="73"/>
      <c r="AZ316" s="73"/>
      <c r="BA316" s="73"/>
      <c r="BB316" s="73"/>
      <c r="BC316" s="73"/>
      <c r="BD316" s="81"/>
      <c r="BE316" s="80"/>
      <c r="BF316" s="73"/>
      <c r="BG316" s="73"/>
      <c r="BH316" s="73"/>
      <c r="BI316" s="73"/>
      <c r="BJ316" s="73"/>
      <c r="BK316" s="73"/>
      <c r="BL316" s="73"/>
      <c r="BM316" s="81"/>
      <c r="BN316" s="1"/>
      <c r="BO316" s="1"/>
      <c r="BP316" s="1"/>
      <c r="BQ316" s="1"/>
      <c r="BR316" s="1"/>
      <c r="CC316" s="108" t="str">
        <f t="shared" si="88"/>
        <v/>
      </c>
      <c r="CD316" s="110" t="str">
        <f t="shared" si="81"/>
        <v/>
      </c>
      <c r="CE316" s="108" t="str">
        <f t="shared" si="82"/>
        <v/>
      </c>
      <c r="CF316" s="108" t="str">
        <f t="shared" si="83"/>
        <v/>
      </c>
      <c r="CG316" s="108" t="str">
        <f t="shared" si="84"/>
        <v/>
      </c>
      <c r="CH316" s="108" t="str">
        <f t="shared" si="85"/>
        <v/>
      </c>
      <c r="CI316" s="108" t="str">
        <f t="shared" si="86"/>
        <v/>
      </c>
    </row>
    <row r="317" spans="1:87">
      <c r="A317" s="4">
        <v>312</v>
      </c>
      <c r="B317" s="30" t="str">
        <f t="shared" si="89"/>
        <v/>
      </c>
      <c r="C317" s="37" t="str">
        <f t="shared" si="90"/>
        <v/>
      </c>
      <c r="D317" s="38" t="str">
        <f t="shared" si="91"/>
        <v/>
      </c>
      <c r="E317" s="39" t="str">
        <f t="shared" si="92"/>
        <v/>
      </c>
      <c r="F317" s="39" t="str">
        <f t="shared" si="93"/>
        <v/>
      </c>
      <c r="G317" s="51" t="str">
        <f t="shared" si="94"/>
        <v/>
      </c>
      <c r="H317" s="40" t="str">
        <f t="shared" si="95"/>
        <v/>
      </c>
      <c r="I317" s="121"/>
      <c r="J317" s="122"/>
      <c r="K317" s="104" t="str">
        <f t="shared" si="87"/>
        <v/>
      </c>
      <c r="L317" s="80"/>
      <c r="M317" s="73"/>
      <c r="N317" s="73"/>
      <c r="O317" s="73"/>
      <c r="P317" s="73"/>
      <c r="Q317" s="73"/>
      <c r="R317" s="73"/>
      <c r="S317" s="73"/>
      <c r="T317" s="81"/>
      <c r="U317" s="88"/>
      <c r="V317" s="74"/>
      <c r="W317" s="74"/>
      <c r="X317" s="74"/>
      <c r="Y317" s="74"/>
      <c r="Z317" s="74"/>
      <c r="AA317" s="74"/>
      <c r="AB317" s="74"/>
      <c r="AC317" s="89"/>
      <c r="AD317" s="80"/>
      <c r="AE317" s="73"/>
      <c r="AF317" s="73"/>
      <c r="AG317" s="73"/>
      <c r="AH317" s="73"/>
      <c r="AI317" s="73"/>
      <c r="AJ317" s="73"/>
      <c r="AK317" s="73"/>
      <c r="AL317" s="81"/>
      <c r="AM317" s="80"/>
      <c r="AN317" s="73"/>
      <c r="AO317" s="73"/>
      <c r="AP317" s="73"/>
      <c r="AQ317" s="73"/>
      <c r="AR317" s="73"/>
      <c r="AS317" s="73"/>
      <c r="AT317" s="73"/>
      <c r="AU317" s="81"/>
      <c r="AV317" s="80"/>
      <c r="AW317" s="73"/>
      <c r="AX317" s="73"/>
      <c r="AY317" s="73"/>
      <c r="AZ317" s="73"/>
      <c r="BA317" s="73"/>
      <c r="BB317" s="73"/>
      <c r="BC317" s="73"/>
      <c r="BD317" s="81"/>
      <c r="BE317" s="80"/>
      <c r="BF317" s="73"/>
      <c r="BG317" s="73"/>
      <c r="BH317" s="73"/>
      <c r="BI317" s="73"/>
      <c r="BJ317" s="73"/>
      <c r="BK317" s="73"/>
      <c r="BL317" s="73"/>
      <c r="BM317" s="81"/>
      <c r="BN317" s="1"/>
      <c r="BO317" s="1"/>
      <c r="BP317" s="1"/>
      <c r="BQ317" s="1"/>
      <c r="BR317" s="1"/>
      <c r="CC317" s="108" t="str">
        <f t="shared" si="88"/>
        <v/>
      </c>
      <c r="CD317" s="110" t="str">
        <f t="shared" si="81"/>
        <v/>
      </c>
      <c r="CE317" s="108" t="str">
        <f t="shared" si="82"/>
        <v/>
      </c>
      <c r="CF317" s="108" t="str">
        <f t="shared" si="83"/>
        <v/>
      </c>
      <c r="CG317" s="108" t="str">
        <f t="shared" si="84"/>
        <v/>
      </c>
      <c r="CH317" s="108" t="str">
        <f t="shared" si="85"/>
        <v/>
      </c>
      <c r="CI317" s="108" t="str">
        <f t="shared" si="86"/>
        <v/>
      </c>
    </row>
    <row r="318" spans="1:87">
      <c r="A318" s="4">
        <v>313</v>
      </c>
      <c r="B318" s="30" t="str">
        <f t="shared" si="89"/>
        <v/>
      </c>
      <c r="C318" s="37" t="str">
        <f t="shared" si="90"/>
        <v/>
      </c>
      <c r="D318" s="38" t="str">
        <f t="shared" si="91"/>
        <v/>
      </c>
      <c r="E318" s="39" t="str">
        <f t="shared" si="92"/>
        <v/>
      </c>
      <c r="F318" s="39" t="str">
        <f t="shared" si="93"/>
        <v/>
      </c>
      <c r="G318" s="51" t="str">
        <f t="shared" si="94"/>
        <v/>
      </c>
      <c r="H318" s="40" t="str">
        <f t="shared" si="95"/>
        <v/>
      </c>
      <c r="I318" s="121"/>
      <c r="J318" s="122"/>
      <c r="K318" s="104" t="str">
        <f t="shared" si="87"/>
        <v/>
      </c>
      <c r="L318" s="80"/>
      <c r="M318" s="73"/>
      <c r="N318" s="73"/>
      <c r="O318" s="73"/>
      <c r="P318" s="73"/>
      <c r="Q318" s="73"/>
      <c r="R318" s="73"/>
      <c r="S318" s="73"/>
      <c r="T318" s="81"/>
      <c r="U318" s="88"/>
      <c r="V318" s="74"/>
      <c r="W318" s="74"/>
      <c r="X318" s="74"/>
      <c r="Y318" s="74"/>
      <c r="Z318" s="74"/>
      <c r="AA318" s="74"/>
      <c r="AB318" s="74"/>
      <c r="AC318" s="89"/>
      <c r="AD318" s="80"/>
      <c r="AE318" s="73"/>
      <c r="AF318" s="73"/>
      <c r="AG318" s="73"/>
      <c r="AH318" s="73"/>
      <c r="AI318" s="73"/>
      <c r="AJ318" s="73"/>
      <c r="AK318" s="73"/>
      <c r="AL318" s="81"/>
      <c r="AM318" s="80"/>
      <c r="AN318" s="73"/>
      <c r="AO318" s="73"/>
      <c r="AP318" s="73"/>
      <c r="AQ318" s="73"/>
      <c r="AR318" s="73"/>
      <c r="AS318" s="73"/>
      <c r="AT318" s="73"/>
      <c r="AU318" s="81"/>
      <c r="AV318" s="80"/>
      <c r="AW318" s="73"/>
      <c r="AX318" s="73"/>
      <c r="AY318" s="73"/>
      <c r="AZ318" s="73"/>
      <c r="BA318" s="73"/>
      <c r="BB318" s="73"/>
      <c r="BC318" s="73"/>
      <c r="BD318" s="81"/>
      <c r="BE318" s="80"/>
      <c r="BF318" s="73"/>
      <c r="BG318" s="73"/>
      <c r="BH318" s="73"/>
      <c r="BI318" s="73"/>
      <c r="BJ318" s="73"/>
      <c r="BK318" s="73"/>
      <c r="BL318" s="73"/>
      <c r="BM318" s="81"/>
      <c r="BN318" s="1"/>
      <c r="BO318" s="1"/>
      <c r="BP318" s="1"/>
      <c r="BQ318" s="1"/>
      <c r="BR318" s="1"/>
      <c r="CC318" s="108" t="str">
        <f t="shared" si="88"/>
        <v/>
      </c>
      <c r="CD318" s="110" t="str">
        <f t="shared" si="81"/>
        <v/>
      </c>
      <c r="CE318" s="108" t="str">
        <f t="shared" si="82"/>
        <v/>
      </c>
      <c r="CF318" s="108" t="str">
        <f t="shared" si="83"/>
        <v/>
      </c>
      <c r="CG318" s="108" t="str">
        <f t="shared" si="84"/>
        <v/>
      </c>
      <c r="CH318" s="108" t="str">
        <f t="shared" si="85"/>
        <v/>
      </c>
      <c r="CI318" s="108" t="str">
        <f t="shared" si="86"/>
        <v/>
      </c>
    </row>
    <row r="319" spans="1:87">
      <c r="A319" s="4">
        <v>314</v>
      </c>
      <c r="B319" s="30" t="str">
        <f t="shared" si="89"/>
        <v/>
      </c>
      <c r="C319" s="37" t="str">
        <f t="shared" si="90"/>
        <v/>
      </c>
      <c r="D319" s="38" t="str">
        <f t="shared" si="91"/>
        <v/>
      </c>
      <c r="E319" s="39" t="str">
        <f t="shared" si="92"/>
        <v/>
      </c>
      <c r="F319" s="39" t="str">
        <f t="shared" si="93"/>
        <v/>
      </c>
      <c r="G319" s="51" t="str">
        <f t="shared" si="94"/>
        <v/>
      </c>
      <c r="H319" s="40" t="str">
        <f t="shared" si="95"/>
        <v/>
      </c>
      <c r="I319" s="121"/>
      <c r="J319" s="122"/>
      <c r="K319" s="104" t="str">
        <f t="shared" si="87"/>
        <v/>
      </c>
      <c r="L319" s="80"/>
      <c r="M319" s="73"/>
      <c r="N319" s="73"/>
      <c r="O319" s="73"/>
      <c r="P319" s="73"/>
      <c r="Q319" s="73"/>
      <c r="R319" s="73"/>
      <c r="S319" s="73"/>
      <c r="T319" s="81"/>
      <c r="U319" s="88"/>
      <c r="V319" s="74"/>
      <c r="W319" s="74"/>
      <c r="X319" s="74"/>
      <c r="Y319" s="74"/>
      <c r="Z319" s="74"/>
      <c r="AA319" s="74"/>
      <c r="AB319" s="74"/>
      <c r="AC319" s="89"/>
      <c r="AD319" s="80"/>
      <c r="AE319" s="73"/>
      <c r="AF319" s="73"/>
      <c r="AG319" s="73"/>
      <c r="AH319" s="73"/>
      <c r="AI319" s="73"/>
      <c r="AJ319" s="73"/>
      <c r="AK319" s="73"/>
      <c r="AL319" s="81"/>
      <c r="AM319" s="80"/>
      <c r="AN319" s="73"/>
      <c r="AO319" s="73"/>
      <c r="AP319" s="73"/>
      <c r="AQ319" s="73"/>
      <c r="AR319" s="73"/>
      <c r="AS319" s="73"/>
      <c r="AT319" s="73"/>
      <c r="AU319" s="81"/>
      <c r="AV319" s="80"/>
      <c r="AW319" s="73"/>
      <c r="AX319" s="73"/>
      <c r="AY319" s="73"/>
      <c r="AZ319" s="73"/>
      <c r="BA319" s="73"/>
      <c r="BB319" s="73"/>
      <c r="BC319" s="73"/>
      <c r="BD319" s="81"/>
      <c r="BE319" s="80"/>
      <c r="BF319" s="73"/>
      <c r="BG319" s="73"/>
      <c r="BH319" s="73"/>
      <c r="BI319" s="73"/>
      <c r="BJ319" s="73"/>
      <c r="BK319" s="73"/>
      <c r="BL319" s="73"/>
      <c r="BM319" s="81"/>
      <c r="BN319" s="1"/>
      <c r="BO319" s="1"/>
      <c r="BP319" s="1"/>
      <c r="BQ319" s="1"/>
      <c r="BR319" s="1"/>
      <c r="CC319" s="108" t="str">
        <f t="shared" si="88"/>
        <v/>
      </c>
      <c r="CD319" s="110" t="str">
        <f t="shared" si="81"/>
        <v/>
      </c>
      <c r="CE319" s="108" t="str">
        <f t="shared" si="82"/>
        <v/>
      </c>
      <c r="CF319" s="108" t="str">
        <f t="shared" si="83"/>
        <v/>
      </c>
      <c r="CG319" s="108" t="str">
        <f t="shared" si="84"/>
        <v/>
      </c>
      <c r="CH319" s="108" t="str">
        <f t="shared" si="85"/>
        <v/>
      </c>
      <c r="CI319" s="108" t="str">
        <f t="shared" si="86"/>
        <v/>
      </c>
    </row>
    <row r="320" spans="1:87">
      <c r="A320" s="4">
        <v>315</v>
      </c>
      <c r="B320" s="30" t="str">
        <f t="shared" si="89"/>
        <v/>
      </c>
      <c r="C320" s="37" t="str">
        <f t="shared" si="90"/>
        <v/>
      </c>
      <c r="D320" s="38" t="str">
        <f t="shared" si="91"/>
        <v/>
      </c>
      <c r="E320" s="39" t="str">
        <f t="shared" si="92"/>
        <v/>
      </c>
      <c r="F320" s="39" t="str">
        <f t="shared" si="93"/>
        <v/>
      </c>
      <c r="G320" s="51" t="str">
        <f t="shared" si="94"/>
        <v/>
      </c>
      <c r="H320" s="40" t="str">
        <f t="shared" si="95"/>
        <v/>
      </c>
      <c r="I320" s="121"/>
      <c r="J320" s="122"/>
      <c r="K320" s="104" t="str">
        <f t="shared" si="87"/>
        <v/>
      </c>
      <c r="L320" s="80"/>
      <c r="M320" s="73"/>
      <c r="N320" s="73"/>
      <c r="O320" s="73"/>
      <c r="P320" s="73"/>
      <c r="Q320" s="73"/>
      <c r="R320" s="73"/>
      <c r="S320" s="73"/>
      <c r="T320" s="81"/>
      <c r="U320" s="88"/>
      <c r="V320" s="74"/>
      <c r="W320" s="74"/>
      <c r="X320" s="74"/>
      <c r="Y320" s="74"/>
      <c r="Z320" s="74"/>
      <c r="AA320" s="74"/>
      <c r="AB320" s="74"/>
      <c r="AC320" s="89"/>
      <c r="AD320" s="80"/>
      <c r="AE320" s="73"/>
      <c r="AF320" s="73"/>
      <c r="AG320" s="73"/>
      <c r="AH320" s="73"/>
      <c r="AI320" s="73"/>
      <c r="AJ320" s="73"/>
      <c r="AK320" s="73"/>
      <c r="AL320" s="81"/>
      <c r="AM320" s="80"/>
      <c r="AN320" s="73"/>
      <c r="AO320" s="73"/>
      <c r="AP320" s="73"/>
      <c r="AQ320" s="73"/>
      <c r="AR320" s="73"/>
      <c r="AS320" s="73"/>
      <c r="AT320" s="73"/>
      <c r="AU320" s="81"/>
      <c r="AV320" s="80"/>
      <c r="AW320" s="73"/>
      <c r="AX320" s="73"/>
      <c r="AY320" s="73"/>
      <c r="AZ320" s="73"/>
      <c r="BA320" s="73"/>
      <c r="BB320" s="73"/>
      <c r="BC320" s="73"/>
      <c r="BD320" s="81"/>
      <c r="BE320" s="80"/>
      <c r="BF320" s="73"/>
      <c r="BG320" s="73"/>
      <c r="BH320" s="73"/>
      <c r="BI320" s="73"/>
      <c r="BJ320" s="73"/>
      <c r="BK320" s="73"/>
      <c r="BL320" s="73"/>
      <c r="BM320" s="81"/>
      <c r="BN320" s="1"/>
      <c r="BO320" s="1"/>
      <c r="BP320" s="1"/>
      <c r="BQ320" s="1"/>
      <c r="BR320" s="1"/>
      <c r="CC320" s="108" t="str">
        <f t="shared" si="88"/>
        <v/>
      </c>
      <c r="CD320" s="110" t="str">
        <f t="shared" si="81"/>
        <v/>
      </c>
      <c r="CE320" s="108" t="str">
        <f t="shared" si="82"/>
        <v/>
      </c>
      <c r="CF320" s="108" t="str">
        <f t="shared" si="83"/>
        <v/>
      </c>
      <c r="CG320" s="108" t="str">
        <f t="shared" si="84"/>
        <v/>
      </c>
      <c r="CH320" s="108" t="str">
        <f t="shared" si="85"/>
        <v/>
      </c>
      <c r="CI320" s="108" t="str">
        <f t="shared" si="86"/>
        <v/>
      </c>
    </row>
    <row r="321" spans="1:87">
      <c r="A321" s="4">
        <v>316</v>
      </c>
      <c r="B321" s="30" t="str">
        <f t="shared" si="89"/>
        <v/>
      </c>
      <c r="C321" s="37" t="str">
        <f t="shared" si="90"/>
        <v/>
      </c>
      <c r="D321" s="38" t="str">
        <f t="shared" si="91"/>
        <v/>
      </c>
      <c r="E321" s="39" t="str">
        <f t="shared" si="92"/>
        <v/>
      </c>
      <c r="F321" s="39" t="str">
        <f t="shared" si="93"/>
        <v/>
      </c>
      <c r="G321" s="51" t="str">
        <f t="shared" si="94"/>
        <v/>
      </c>
      <c r="H321" s="40" t="str">
        <f t="shared" si="95"/>
        <v/>
      </c>
      <c r="I321" s="121"/>
      <c r="J321" s="122"/>
      <c r="K321" s="104" t="str">
        <f t="shared" si="87"/>
        <v/>
      </c>
      <c r="L321" s="80"/>
      <c r="M321" s="73"/>
      <c r="N321" s="73"/>
      <c r="O321" s="73"/>
      <c r="P321" s="73"/>
      <c r="Q321" s="73"/>
      <c r="R321" s="73"/>
      <c r="S321" s="73"/>
      <c r="T321" s="81"/>
      <c r="U321" s="88"/>
      <c r="V321" s="74"/>
      <c r="W321" s="74"/>
      <c r="X321" s="74"/>
      <c r="Y321" s="74"/>
      <c r="Z321" s="74"/>
      <c r="AA321" s="74"/>
      <c r="AB321" s="74"/>
      <c r="AC321" s="89"/>
      <c r="AD321" s="80"/>
      <c r="AE321" s="73"/>
      <c r="AF321" s="73"/>
      <c r="AG321" s="73"/>
      <c r="AH321" s="73"/>
      <c r="AI321" s="73"/>
      <c r="AJ321" s="73"/>
      <c r="AK321" s="73"/>
      <c r="AL321" s="81"/>
      <c r="AM321" s="80"/>
      <c r="AN321" s="73"/>
      <c r="AO321" s="73"/>
      <c r="AP321" s="73"/>
      <c r="AQ321" s="73"/>
      <c r="AR321" s="73"/>
      <c r="AS321" s="73"/>
      <c r="AT321" s="73"/>
      <c r="AU321" s="81"/>
      <c r="AV321" s="80"/>
      <c r="AW321" s="73"/>
      <c r="AX321" s="73"/>
      <c r="AY321" s="73"/>
      <c r="AZ321" s="73"/>
      <c r="BA321" s="73"/>
      <c r="BB321" s="73"/>
      <c r="BC321" s="73"/>
      <c r="BD321" s="81"/>
      <c r="BE321" s="80"/>
      <c r="BF321" s="73"/>
      <c r="BG321" s="73"/>
      <c r="BH321" s="73"/>
      <c r="BI321" s="73"/>
      <c r="BJ321" s="73"/>
      <c r="BK321" s="73"/>
      <c r="BL321" s="73"/>
      <c r="BM321" s="81"/>
      <c r="BN321" s="1"/>
      <c r="BO321" s="1"/>
      <c r="BP321" s="1"/>
      <c r="BQ321" s="1"/>
      <c r="BR321" s="1"/>
      <c r="CC321" s="108" t="str">
        <f t="shared" si="88"/>
        <v/>
      </c>
      <c r="CD321" s="110" t="str">
        <f t="shared" si="81"/>
        <v/>
      </c>
      <c r="CE321" s="108" t="str">
        <f t="shared" si="82"/>
        <v/>
      </c>
      <c r="CF321" s="108" t="str">
        <f t="shared" si="83"/>
        <v/>
      </c>
      <c r="CG321" s="108" t="str">
        <f t="shared" si="84"/>
        <v/>
      </c>
      <c r="CH321" s="108" t="str">
        <f t="shared" si="85"/>
        <v/>
      </c>
      <c r="CI321" s="108" t="str">
        <f t="shared" si="86"/>
        <v/>
      </c>
    </row>
    <row r="322" spans="1:87">
      <c r="A322" s="4">
        <v>317</v>
      </c>
      <c r="B322" s="30" t="str">
        <f t="shared" si="89"/>
        <v/>
      </c>
      <c r="C322" s="37" t="str">
        <f t="shared" si="90"/>
        <v/>
      </c>
      <c r="D322" s="38" t="str">
        <f t="shared" si="91"/>
        <v/>
      </c>
      <c r="E322" s="39" t="str">
        <f t="shared" si="92"/>
        <v/>
      </c>
      <c r="F322" s="39" t="str">
        <f t="shared" si="93"/>
        <v/>
      </c>
      <c r="G322" s="51" t="str">
        <f t="shared" si="94"/>
        <v/>
      </c>
      <c r="H322" s="40" t="str">
        <f t="shared" si="95"/>
        <v/>
      </c>
      <c r="I322" s="121"/>
      <c r="J322" s="122"/>
      <c r="K322" s="104" t="str">
        <f t="shared" si="87"/>
        <v/>
      </c>
      <c r="L322" s="80"/>
      <c r="M322" s="73"/>
      <c r="N322" s="73"/>
      <c r="O322" s="73"/>
      <c r="P322" s="73"/>
      <c r="Q322" s="73"/>
      <c r="R322" s="73"/>
      <c r="S322" s="73"/>
      <c r="T322" s="81"/>
      <c r="U322" s="88"/>
      <c r="V322" s="74"/>
      <c r="W322" s="74"/>
      <c r="X322" s="74"/>
      <c r="Y322" s="74"/>
      <c r="Z322" s="74"/>
      <c r="AA322" s="74"/>
      <c r="AB322" s="74"/>
      <c r="AC322" s="89"/>
      <c r="AD322" s="80"/>
      <c r="AE322" s="73"/>
      <c r="AF322" s="73"/>
      <c r="AG322" s="73"/>
      <c r="AH322" s="73"/>
      <c r="AI322" s="73"/>
      <c r="AJ322" s="73"/>
      <c r="AK322" s="73"/>
      <c r="AL322" s="81"/>
      <c r="AM322" s="80"/>
      <c r="AN322" s="73"/>
      <c r="AO322" s="73"/>
      <c r="AP322" s="73"/>
      <c r="AQ322" s="73"/>
      <c r="AR322" s="73"/>
      <c r="AS322" s="73"/>
      <c r="AT322" s="73"/>
      <c r="AU322" s="81"/>
      <c r="AV322" s="80"/>
      <c r="AW322" s="73"/>
      <c r="AX322" s="73"/>
      <c r="AY322" s="73"/>
      <c r="AZ322" s="73"/>
      <c r="BA322" s="73"/>
      <c r="BB322" s="73"/>
      <c r="BC322" s="73"/>
      <c r="BD322" s="81"/>
      <c r="BE322" s="80"/>
      <c r="BF322" s="73"/>
      <c r="BG322" s="73"/>
      <c r="BH322" s="73"/>
      <c r="BI322" s="73"/>
      <c r="BJ322" s="73"/>
      <c r="BK322" s="73"/>
      <c r="BL322" s="73"/>
      <c r="BM322" s="81"/>
      <c r="BN322" s="1"/>
      <c r="BO322" s="1"/>
      <c r="BP322" s="1"/>
      <c r="BQ322" s="1"/>
      <c r="BR322" s="1"/>
      <c r="CC322" s="108" t="str">
        <f t="shared" si="88"/>
        <v/>
      </c>
      <c r="CD322" s="110" t="str">
        <f t="shared" si="81"/>
        <v/>
      </c>
      <c r="CE322" s="108" t="str">
        <f t="shared" si="82"/>
        <v/>
      </c>
      <c r="CF322" s="108" t="str">
        <f t="shared" si="83"/>
        <v/>
      </c>
      <c r="CG322" s="108" t="str">
        <f t="shared" si="84"/>
        <v/>
      </c>
      <c r="CH322" s="108" t="str">
        <f t="shared" si="85"/>
        <v/>
      </c>
      <c r="CI322" s="108" t="str">
        <f t="shared" si="86"/>
        <v/>
      </c>
    </row>
    <row r="323" spans="1:87">
      <c r="A323" s="4">
        <v>318</v>
      </c>
      <c r="B323" s="30" t="str">
        <f t="shared" si="89"/>
        <v/>
      </c>
      <c r="C323" s="37" t="str">
        <f t="shared" si="90"/>
        <v/>
      </c>
      <c r="D323" s="38" t="str">
        <f t="shared" si="91"/>
        <v/>
      </c>
      <c r="E323" s="39" t="str">
        <f t="shared" si="92"/>
        <v/>
      </c>
      <c r="F323" s="39" t="str">
        <f t="shared" si="93"/>
        <v/>
      </c>
      <c r="G323" s="51" t="str">
        <f t="shared" si="94"/>
        <v/>
      </c>
      <c r="H323" s="40" t="str">
        <f t="shared" si="95"/>
        <v/>
      </c>
      <c r="I323" s="121"/>
      <c r="J323" s="122"/>
      <c r="K323" s="104" t="str">
        <f t="shared" si="87"/>
        <v/>
      </c>
      <c r="L323" s="80"/>
      <c r="M323" s="73"/>
      <c r="N323" s="73"/>
      <c r="O323" s="73"/>
      <c r="P323" s="73"/>
      <c r="Q323" s="73"/>
      <c r="R323" s="73"/>
      <c r="S323" s="73"/>
      <c r="T323" s="81"/>
      <c r="U323" s="88"/>
      <c r="V323" s="74"/>
      <c r="W323" s="74"/>
      <c r="X323" s="74"/>
      <c r="Y323" s="74"/>
      <c r="Z323" s="74"/>
      <c r="AA323" s="74"/>
      <c r="AB323" s="74"/>
      <c r="AC323" s="89"/>
      <c r="AD323" s="80"/>
      <c r="AE323" s="73"/>
      <c r="AF323" s="73"/>
      <c r="AG323" s="73"/>
      <c r="AH323" s="73"/>
      <c r="AI323" s="73"/>
      <c r="AJ323" s="73"/>
      <c r="AK323" s="73"/>
      <c r="AL323" s="81"/>
      <c r="AM323" s="80"/>
      <c r="AN323" s="73"/>
      <c r="AO323" s="73"/>
      <c r="AP323" s="73"/>
      <c r="AQ323" s="73"/>
      <c r="AR323" s="73"/>
      <c r="AS323" s="73"/>
      <c r="AT323" s="73"/>
      <c r="AU323" s="81"/>
      <c r="AV323" s="80"/>
      <c r="AW323" s="73"/>
      <c r="AX323" s="73"/>
      <c r="AY323" s="73"/>
      <c r="AZ323" s="73"/>
      <c r="BA323" s="73"/>
      <c r="BB323" s="73"/>
      <c r="BC323" s="73"/>
      <c r="BD323" s="81"/>
      <c r="BE323" s="80"/>
      <c r="BF323" s="73"/>
      <c r="BG323" s="73"/>
      <c r="BH323" s="73"/>
      <c r="BI323" s="73"/>
      <c r="BJ323" s="73"/>
      <c r="BK323" s="73"/>
      <c r="BL323" s="73"/>
      <c r="BM323" s="81"/>
      <c r="BN323" s="1"/>
      <c r="BO323" s="1"/>
      <c r="BP323" s="1"/>
      <c r="BQ323" s="1"/>
      <c r="BR323" s="1"/>
      <c r="CC323" s="108" t="str">
        <f t="shared" si="88"/>
        <v/>
      </c>
      <c r="CD323" s="110" t="str">
        <f t="shared" si="81"/>
        <v/>
      </c>
      <c r="CE323" s="108" t="str">
        <f t="shared" si="82"/>
        <v/>
      </c>
      <c r="CF323" s="108" t="str">
        <f t="shared" si="83"/>
        <v/>
      </c>
      <c r="CG323" s="108" t="str">
        <f t="shared" si="84"/>
        <v/>
      </c>
      <c r="CH323" s="108" t="str">
        <f t="shared" si="85"/>
        <v/>
      </c>
      <c r="CI323" s="108" t="str">
        <f t="shared" si="86"/>
        <v/>
      </c>
    </row>
    <row r="324" spans="1:87">
      <c r="A324" s="4">
        <v>319</v>
      </c>
      <c r="B324" s="30" t="str">
        <f t="shared" si="89"/>
        <v/>
      </c>
      <c r="C324" s="37" t="str">
        <f t="shared" si="90"/>
        <v/>
      </c>
      <c r="D324" s="38" t="str">
        <f t="shared" si="91"/>
        <v/>
      </c>
      <c r="E324" s="39" t="str">
        <f t="shared" si="92"/>
        <v/>
      </c>
      <c r="F324" s="39" t="str">
        <f t="shared" si="93"/>
        <v/>
      </c>
      <c r="G324" s="51" t="str">
        <f t="shared" si="94"/>
        <v/>
      </c>
      <c r="H324" s="40" t="str">
        <f t="shared" si="95"/>
        <v/>
      </c>
      <c r="I324" s="121"/>
      <c r="J324" s="122"/>
      <c r="K324" s="104" t="str">
        <f t="shared" si="87"/>
        <v/>
      </c>
      <c r="L324" s="80"/>
      <c r="M324" s="73"/>
      <c r="N324" s="73"/>
      <c r="O324" s="73"/>
      <c r="P324" s="73"/>
      <c r="Q324" s="73"/>
      <c r="R324" s="73"/>
      <c r="S324" s="73"/>
      <c r="T324" s="81"/>
      <c r="U324" s="88"/>
      <c r="V324" s="74"/>
      <c r="W324" s="74"/>
      <c r="X324" s="74"/>
      <c r="Y324" s="74"/>
      <c r="Z324" s="74"/>
      <c r="AA324" s="74"/>
      <c r="AB324" s="74"/>
      <c r="AC324" s="89"/>
      <c r="AD324" s="80"/>
      <c r="AE324" s="73"/>
      <c r="AF324" s="73"/>
      <c r="AG324" s="73"/>
      <c r="AH324" s="73"/>
      <c r="AI324" s="73"/>
      <c r="AJ324" s="73"/>
      <c r="AK324" s="73"/>
      <c r="AL324" s="81"/>
      <c r="AM324" s="80"/>
      <c r="AN324" s="73"/>
      <c r="AO324" s="73"/>
      <c r="AP324" s="73"/>
      <c r="AQ324" s="73"/>
      <c r="AR324" s="73"/>
      <c r="AS324" s="73"/>
      <c r="AT324" s="73"/>
      <c r="AU324" s="81"/>
      <c r="AV324" s="80"/>
      <c r="AW324" s="73"/>
      <c r="AX324" s="73"/>
      <c r="AY324" s="73"/>
      <c r="AZ324" s="73"/>
      <c r="BA324" s="73"/>
      <c r="BB324" s="73"/>
      <c r="BC324" s="73"/>
      <c r="BD324" s="81"/>
      <c r="BE324" s="80"/>
      <c r="BF324" s="73"/>
      <c r="BG324" s="73"/>
      <c r="BH324" s="73"/>
      <c r="BI324" s="73"/>
      <c r="BJ324" s="73"/>
      <c r="BK324" s="73"/>
      <c r="BL324" s="73"/>
      <c r="BM324" s="81"/>
      <c r="BN324" s="1"/>
      <c r="BO324" s="1"/>
      <c r="BP324" s="1"/>
      <c r="BQ324" s="1"/>
      <c r="BR324" s="1"/>
      <c r="CC324" s="108" t="str">
        <f t="shared" si="88"/>
        <v/>
      </c>
      <c r="CD324" s="110" t="str">
        <f t="shared" si="81"/>
        <v/>
      </c>
      <c r="CE324" s="108" t="str">
        <f t="shared" si="82"/>
        <v/>
      </c>
      <c r="CF324" s="108" t="str">
        <f t="shared" si="83"/>
        <v/>
      </c>
      <c r="CG324" s="108" t="str">
        <f t="shared" si="84"/>
        <v/>
      </c>
      <c r="CH324" s="108" t="str">
        <f t="shared" si="85"/>
        <v/>
      </c>
      <c r="CI324" s="108" t="str">
        <f t="shared" si="86"/>
        <v/>
      </c>
    </row>
    <row r="325" spans="1:87">
      <c r="A325" s="4">
        <v>320</v>
      </c>
      <c r="B325" s="30" t="str">
        <f t="shared" si="89"/>
        <v/>
      </c>
      <c r="C325" s="37" t="str">
        <f t="shared" si="90"/>
        <v/>
      </c>
      <c r="D325" s="38" t="str">
        <f t="shared" si="91"/>
        <v/>
      </c>
      <c r="E325" s="39" t="str">
        <f t="shared" si="92"/>
        <v/>
      </c>
      <c r="F325" s="39" t="str">
        <f t="shared" si="93"/>
        <v/>
      </c>
      <c r="G325" s="51" t="str">
        <f t="shared" si="94"/>
        <v/>
      </c>
      <c r="H325" s="40" t="str">
        <f t="shared" si="95"/>
        <v/>
      </c>
      <c r="I325" s="121"/>
      <c r="J325" s="122"/>
      <c r="K325" s="104" t="str">
        <f t="shared" si="87"/>
        <v/>
      </c>
      <c r="L325" s="80"/>
      <c r="M325" s="73"/>
      <c r="N325" s="73"/>
      <c r="O325" s="73"/>
      <c r="P325" s="73"/>
      <c r="Q325" s="73"/>
      <c r="R325" s="73"/>
      <c r="S325" s="73"/>
      <c r="T325" s="81"/>
      <c r="U325" s="88"/>
      <c r="V325" s="74"/>
      <c r="W325" s="74"/>
      <c r="X325" s="74"/>
      <c r="Y325" s="74"/>
      <c r="Z325" s="74"/>
      <c r="AA325" s="74"/>
      <c r="AB325" s="74"/>
      <c r="AC325" s="89"/>
      <c r="AD325" s="80"/>
      <c r="AE325" s="73"/>
      <c r="AF325" s="73"/>
      <c r="AG325" s="73"/>
      <c r="AH325" s="73"/>
      <c r="AI325" s="73"/>
      <c r="AJ325" s="73"/>
      <c r="AK325" s="73"/>
      <c r="AL325" s="81"/>
      <c r="AM325" s="80"/>
      <c r="AN325" s="73"/>
      <c r="AO325" s="73"/>
      <c r="AP325" s="73"/>
      <c r="AQ325" s="73"/>
      <c r="AR325" s="73"/>
      <c r="AS325" s="73"/>
      <c r="AT325" s="73"/>
      <c r="AU325" s="81"/>
      <c r="AV325" s="80"/>
      <c r="AW325" s="73"/>
      <c r="AX325" s="73"/>
      <c r="AY325" s="73"/>
      <c r="AZ325" s="73"/>
      <c r="BA325" s="73"/>
      <c r="BB325" s="73"/>
      <c r="BC325" s="73"/>
      <c r="BD325" s="81"/>
      <c r="BE325" s="80"/>
      <c r="BF325" s="73"/>
      <c r="BG325" s="73"/>
      <c r="BH325" s="73"/>
      <c r="BI325" s="73"/>
      <c r="BJ325" s="73"/>
      <c r="BK325" s="73"/>
      <c r="BL325" s="73"/>
      <c r="BM325" s="81"/>
      <c r="BN325" s="1"/>
      <c r="BO325" s="1"/>
      <c r="BP325" s="1"/>
      <c r="BQ325" s="1"/>
      <c r="BR325" s="1"/>
      <c r="CC325" s="108" t="str">
        <f t="shared" si="88"/>
        <v/>
      </c>
      <c r="CD325" s="110" t="str">
        <f t="shared" si="81"/>
        <v/>
      </c>
      <c r="CE325" s="108" t="str">
        <f t="shared" si="82"/>
        <v/>
      </c>
      <c r="CF325" s="108" t="str">
        <f t="shared" si="83"/>
        <v/>
      </c>
      <c r="CG325" s="108" t="str">
        <f t="shared" si="84"/>
        <v/>
      </c>
      <c r="CH325" s="108" t="str">
        <f t="shared" si="85"/>
        <v/>
      </c>
      <c r="CI325" s="108" t="str">
        <f t="shared" si="86"/>
        <v/>
      </c>
    </row>
    <row r="326" spans="1:87">
      <c r="A326" s="4">
        <v>321</v>
      </c>
      <c r="B326" s="30" t="str">
        <f t="shared" si="89"/>
        <v/>
      </c>
      <c r="C326" s="37" t="str">
        <f t="shared" si="90"/>
        <v/>
      </c>
      <c r="D326" s="38" t="str">
        <f t="shared" si="91"/>
        <v/>
      </c>
      <c r="E326" s="39" t="str">
        <f t="shared" si="92"/>
        <v/>
      </c>
      <c r="F326" s="39" t="str">
        <f t="shared" si="93"/>
        <v/>
      </c>
      <c r="G326" s="51" t="str">
        <f t="shared" si="94"/>
        <v/>
      </c>
      <c r="H326" s="40" t="str">
        <f t="shared" si="95"/>
        <v/>
      </c>
      <c r="I326" s="121"/>
      <c r="J326" s="122"/>
      <c r="K326" s="104" t="str">
        <f t="shared" si="87"/>
        <v/>
      </c>
      <c r="L326" s="80"/>
      <c r="M326" s="73"/>
      <c r="N326" s="73"/>
      <c r="O326" s="73"/>
      <c r="P326" s="73"/>
      <c r="Q326" s="73"/>
      <c r="R326" s="73"/>
      <c r="S326" s="73"/>
      <c r="T326" s="81"/>
      <c r="U326" s="88"/>
      <c r="V326" s="74"/>
      <c r="W326" s="74"/>
      <c r="X326" s="74"/>
      <c r="Y326" s="74"/>
      <c r="Z326" s="74"/>
      <c r="AA326" s="74"/>
      <c r="AB326" s="74"/>
      <c r="AC326" s="89"/>
      <c r="AD326" s="80"/>
      <c r="AE326" s="73"/>
      <c r="AF326" s="73"/>
      <c r="AG326" s="73"/>
      <c r="AH326" s="73"/>
      <c r="AI326" s="73"/>
      <c r="AJ326" s="73"/>
      <c r="AK326" s="73"/>
      <c r="AL326" s="81"/>
      <c r="AM326" s="80"/>
      <c r="AN326" s="73"/>
      <c r="AO326" s="73"/>
      <c r="AP326" s="73"/>
      <c r="AQ326" s="73"/>
      <c r="AR326" s="73"/>
      <c r="AS326" s="73"/>
      <c r="AT326" s="73"/>
      <c r="AU326" s="81"/>
      <c r="AV326" s="80"/>
      <c r="AW326" s="73"/>
      <c r="AX326" s="73"/>
      <c r="AY326" s="73"/>
      <c r="AZ326" s="73"/>
      <c r="BA326" s="73"/>
      <c r="BB326" s="73"/>
      <c r="BC326" s="73"/>
      <c r="BD326" s="81"/>
      <c r="BE326" s="80"/>
      <c r="BF326" s="73"/>
      <c r="BG326" s="73"/>
      <c r="BH326" s="73"/>
      <c r="BI326" s="73"/>
      <c r="BJ326" s="73"/>
      <c r="BK326" s="73"/>
      <c r="BL326" s="73"/>
      <c r="BM326" s="81"/>
      <c r="BN326" s="1"/>
      <c r="BO326" s="1"/>
      <c r="BP326" s="1"/>
      <c r="BQ326" s="1"/>
      <c r="BR326" s="1"/>
      <c r="CC326" s="108" t="str">
        <f t="shared" si="88"/>
        <v/>
      </c>
      <c r="CD326" s="110" t="str">
        <f t="shared" ref="CD326:CD389" si="96">IFERROR(IF(G326="","",IF(K326="","",IF(AND(VLOOKUP(G326,Mark,5,0)&gt;85),5,IF(AND(VLOOKUP(G326,Mark,5,0)&gt;75),4,IF(AND(VLOOKUP(G326,Mark,5,0)&gt;=65),3,0)))))+ROUNDUP(SUM(L326:T326)*15%,0),"")</f>
        <v/>
      </c>
      <c r="CE326" s="108" t="str">
        <f t="shared" ref="CE326:CE389" si="97">IFERROR(IF(G326="","",IF(K326="","",IF(AND(VLOOKUP(G326,Mark,5,0)&gt;85),5,IF(AND(VLOOKUP(G326,Mark,5,0)&gt;75),4,IF(AND(VLOOKUP(G326,Mark,5,0)&gt;=65),3,0)))))+ROUNDUP(SUM(U326:AC326)*15%,0),"")</f>
        <v/>
      </c>
      <c r="CF326" s="108" t="str">
        <f t="shared" ref="CF326:CF389" si="98">IFERROR(IF(G326="","",IF(K326="","",IF(AND(VLOOKUP(G326,Mark,5,0)&gt;85),5,IF(AND(VLOOKUP(G326,Mark,5,0)&gt;75),4,IF(AND(VLOOKUP(G326,Mark,5,0)&gt;=65),3,0)))))+ROUNDUP(SUM(AD326:AL326)*15%,0),"")</f>
        <v/>
      </c>
      <c r="CG326" s="108" t="str">
        <f t="shared" ref="CG326:CG389" si="99">IFERROR(IF(G326="","",IF(K326="","",IF(AND(VLOOKUP(G326,Mark,5,0)&gt;85),5,IF(AND(VLOOKUP(G326,Mark,5,0)&gt;75),4,IF(AND(VLOOKUP(G326,Mark,5,0)&gt;=65),3,0)))))+ROUNDUP(SUM(AM326:AU326)*15%,0),"")</f>
        <v/>
      </c>
      <c r="CH326" s="108" t="str">
        <f t="shared" ref="CH326:CH389" si="100">IFERROR(IF(G326="","",IF(K326="","",IF(AND(VLOOKUP(G326,Mark,5,0)&gt;85),5,IF(AND(VLOOKUP(G326,Mark,5,0)&gt;75),4,IF(AND(VLOOKUP(G326,Mark,5,0)&gt;=65),3,0)))))+ROUNDUP(SUM(AV326:BD326)*15%,0),"")</f>
        <v/>
      </c>
      <c r="CI326" s="108" t="str">
        <f t="shared" ref="CI326:CI389" si="101">IFERROR(IF(G326="","",IF(K326="","",IF(AND(VLOOKUP(G326,Mark,5,0)&gt;85),5,IF(AND(VLOOKUP(G326,Mark,5,0)&gt;75),4,IF(AND(VLOOKUP(G326,Mark,5,0)&gt;=65),3,0)))))+ROUNDUP(SUM(BE326:BM326)*15%,0),"")</f>
        <v/>
      </c>
    </row>
    <row r="327" spans="1:87">
      <c r="A327" s="4">
        <v>322</v>
      </c>
      <c r="B327" s="30" t="str">
        <f t="shared" si="89"/>
        <v/>
      </c>
      <c r="C327" s="37" t="str">
        <f t="shared" si="90"/>
        <v/>
      </c>
      <c r="D327" s="38" t="str">
        <f t="shared" si="91"/>
        <v/>
      </c>
      <c r="E327" s="39" t="str">
        <f t="shared" si="92"/>
        <v/>
      </c>
      <c r="F327" s="39" t="str">
        <f t="shared" si="93"/>
        <v/>
      </c>
      <c r="G327" s="51" t="str">
        <f t="shared" si="94"/>
        <v/>
      </c>
      <c r="H327" s="40" t="str">
        <f t="shared" si="95"/>
        <v/>
      </c>
      <c r="I327" s="121"/>
      <c r="J327" s="122"/>
      <c r="K327" s="104" t="str">
        <f t="shared" ref="K327:K390" si="102">IFERROR(IF(I327="","",IF(J327="","",SUM(J327/I327*100,0))),"")</f>
        <v/>
      </c>
      <c r="L327" s="80"/>
      <c r="M327" s="73"/>
      <c r="N327" s="73"/>
      <c r="O327" s="73"/>
      <c r="P327" s="73"/>
      <c r="Q327" s="73"/>
      <c r="R327" s="73"/>
      <c r="S327" s="73"/>
      <c r="T327" s="81"/>
      <c r="U327" s="88"/>
      <c r="V327" s="74"/>
      <c r="W327" s="74"/>
      <c r="X327" s="74"/>
      <c r="Y327" s="74"/>
      <c r="Z327" s="74"/>
      <c r="AA327" s="74"/>
      <c r="AB327" s="74"/>
      <c r="AC327" s="89"/>
      <c r="AD327" s="80"/>
      <c r="AE327" s="73"/>
      <c r="AF327" s="73"/>
      <c r="AG327" s="73"/>
      <c r="AH327" s="73"/>
      <c r="AI327" s="73"/>
      <c r="AJ327" s="73"/>
      <c r="AK327" s="73"/>
      <c r="AL327" s="81"/>
      <c r="AM327" s="80"/>
      <c r="AN327" s="73"/>
      <c r="AO327" s="73"/>
      <c r="AP327" s="73"/>
      <c r="AQ327" s="73"/>
      <c r="AR327" s="73"/>
      <c r="AS327" s="73"/>
      <c r="AT327" s="73"/>
      <c r="AU327" s="81"/>
      <c r="AV327" s="80"/>
      <c r="AW327" s="73"/>
      <c r="AX327" s="73"/>
      <c r="AY327" s="73"/>
      <c r="AZ327" s="73"/>
      <c r="BA327" s="73"/>
      <c r="BB327" s="73"/>
      <c r="BC327" s="73"/>
      <c r="BD327" s="81"/>
      <c r="BE327" s="80"/>
      <c r="BF327" s="73"/>
      <c r="BG327" s="73"/>
      <c r="BH327" s="73"/>
      <c r="BI327" s="73"/>
      <c r="BJ327" s="73"/>
      <c r="BK327" s="73"/>
      <c r="BL327" s="73"/>
      <c r="BM327" s="81"/>
      <c r="BN327" s="1"/>
      <c r="BO327" s="1"/>
      <c r="BP327" s="1"/>
      <c r="BQ327" s="1"/>
      <c r="BR327" s="1"/>
      <c r="CC327" s="108" t="str">
        <f t="shared" ref="CC327:CC390" si="103">G327</f>
        <v/>
      </c>
      <c r="CD327" s="110" t="str">
        <f t="shared" si="96"/>
        <v/>
      </c>
      <c r="CE327" s="108" t="str">
        <f t="shared" si="97"/>
        <v/>
      </c>
      <c r="CF327" s="108" t="str">
        <f t="shared" si="98"/>
        <v/>
      </c>
      <c r="CG327" s="108" t="str">
        <f t="shared" si="99"/>
        <v/>
      </c>
      <c r="CH327" s="108" t="str">
        <f t="shared" si="100"/>
        <v/>
      </c>
      <c r="CI327" s="108" t="str">
        <f t="shared" si="101"/>
        <v/>
      </c>
    </row>
    <row r="328" spans="1:87">
      <c r="A328" s="4">
        <v>323</v>
      </c>
      <c r="B328" s="30" t="str">
        <f t="shared" si="89"/>
        <v/>
      </c>
      <c r="C328" s="37" t="str">
        <f t="shared" si="90"/>
        <v/>
      </c>
      <c r="D328" s="38" t="str">
        <f t="shared" si="91"/>
        <v/>
      </c>
      <c r="E328" s="39" t="str">
        <f t="shared" si="92"/>
        <v/>
      </c>
      <c r="F328" s="39" t="str">
        <f t="shared" si="93"/>
        <v/>
      </c>
      <c r="G328" s="51" t="str">
        <f t="shared" si="94"/>
        <v/>
      </c>
      <c r="H328" s="40" t="str">
        <f t="shared" si="95"/>
        <v/>
      </c>
      <c r="I328" s="121"/>
      <c r="J328" s="122"/>
      <c r="K328" s="104" t="str">
        <f t="shared" si="102"/>
        <v/>
      </c>
      <c r="L328" s="80"/>
      <c r="M328" s="73"/>
      <c r="N328" s="73"/>
      <c r="O328" s="73"/>
      <c r="P328" s="73"/>
      <c r="Q328" s="73"/>
      <c r="R328" s="73"/>
      <c r="S328" s="73"/>
      <c r="T328" s="81"/>
      <c r="U328" s="88"/>
      <c r="V328" s="74"/>
      <c r="W328" s="74"/>
      <c r="X328" s="74"/>
      <c r="Y328" s="74"/>
      <c r="Z328" s="74"/>
      <c r="AA328" s="74"/>
      <c r="AB328" s="74"/>
      <c r="AC328" s="89"/>
      <c r="AD328" s="80"/>
      <c r="AE328" s="73"/>
      <c r="AF328" s="73"/>
      <c r="AG328" s="73"/>
      <c r="AH328" s="73"/>
      <c r="AI328" s="73"/>
      <c r="AJ328" s="73"/>
      <c r="AK328" s="73"/>
      <c r="AL328" s="81"/>
      <c r="AM328" s="80"/>
      <c r="AN328" s="73"/>
      <c r="AO328" s="73"/>
      <c r="AP328" s="73"/>
      <c r="AQ328" s="73"/>
      <c r="AR328" s="73"/>
      <c r="AS328" s="73"/>
      <c r="AT328" s="73"/>
      <c r="AU328" s="81"/>
      <c r="AV328" s="80"/>
      <c r="AW328" s="73"/>
      <c r="AX328" s="73"/>
      <c r="AY328" s="73"/>
      <c r="AZ328" s="73"/>
      <c r="BA328" s="73"/>
      <c r="BB328" s="73"/>
      <c r="BC328" s="73"/>
      <c r="BD328" s="81"/>
      <c r="BE328" s="80"/>
      <c r="BF328" s="73"/>
      <c r="BG328" s="73"/>
      <c r="BH328" s="73"/>
      <c r="BI328" s="73"/>
      <c r="BJ328" s="73"/>
      <c r="BK328" s="73"/>
      <c r="BL328" s="73"/>
      <c r="BM328" s="81"/>
      <c r="BN328" s="1"/>
      <c r="BO328" s="1"/>
      <c r="BP328" s="1"/>
      <c r="BQ328" s="1"/>
      <c r="BR328" s="1"/>
      <c r="CC328" s="108" t="str">
        <f t="shared" si="103"/>
        <v/>
      </c>
      <c r="CD328" s="110" t="str">
        <f t="shared" si="96"/>
        <v/>
      </c>
      <c r="CE328" s="108" t="str">
        <f t="shared" si="97"/>
        <v/>
      </c>
      <c r="CF328" s="108" t="str">
        <f t="shared" si="98"/>
        <v/>
      </c>
      <c r="CG328" s="108" t="str">
        <f t="shared" si="99"/>
        <v/>
      </c>
      <c r="CH328" s="108" t="str">
        <f t="shared" si="100"/>
        <v/>
      </c>
      <c r="CI328" s="108" t="str">
        <f t="shared" si="101"/>
        <v/>
      </c>
    </row>
    <row r="329" spans="1:87">
      <c r="A329" s="4">
        <v>324</v>
      </c>
      <c r="B329" s="30" t="str">
        <f t="shared" si="89"/>
        <v/>
      </c>
      <c r="C329" s="37" t="str">
        <f t="shared" si="90"/>
        <v/>
      </c>
      <c r="D329" s="38" t="str">
        <f t="shared" si="91"/>
        <v/>
      </c>
      <c r="E329" s="39" t="str">
        <f t="shared" si="92"/>
        <v/>
      </c>
      <c r="F329" s="39" t="str">
        <f t="shared" si="93"/>
        <v/>
      </c>
      <c r="G329" s="51" t="str">
        <f t="shared" si="94"/>
        <v/>
      </c>
      <c r="H329" s="40" t="str">
        <f t="shared" si="95"/>
        <v/>
      </c>
      <c r="I329" s="121"/>
      <c r="J329" s="122"/>
      <c r="K329" s="104" t="str">
        <f t="shared" si="102"/>
        <v/>
      </c>
      <c r="L329" s="80"/>
      <c r="M329" s="73"/>
      <c r="N329" s="73"/>
      <c r="O329" s="73"/>
      <c r="P329" s="73"/>
      <c r="Q329" s="73"/>
      <c r="R329" s="73"/>
      <c r="S329" s="73"/>
      <c r="T329" s="81"/>
      <c r="U329" s="88"/>
      <c r="V329" s="74"/>
      <c r="W329" s="74"/>
      <c r="X329" s="74"/>
      <c r="Y329" s="74"/>
      <c r="Z329" s="74"/>
      <c r="AA329" s="74"/>
      <c r="AB329" s="74"/>
      <c r="AC329" s="89"/>
      <c r="AD329" s="80"/>
      <c r="AE329" s="73"/>
      <c r="AF329" s="73"/>
      <c r="AG329" s="73"/>
      <c r="AH329" s="73"/>
      <c r="AI329" s="73"/>
      <c r="AJ329" s="73"/>
      <c r="AK329" s="73"/>
      <c r="AL329" s="81"/>
      <c r="AM329" s="80"/>
      <c r="AN329" s="73"/>
      <c r="AO329" s="73"/>
      <c r="AP329" s="73"/>
      <c r="AQ329" s="73"/>
      <c r="AR329" s="73"/>
      <c r="AS329" s="73"/>
      <c r="AT329" s="73"/>
      <c r="AU329" s="81"/>
      <c r="AV329" s="80"/>
      <c r="AW329" s="73"/>
      <c r="AX329" s="73"/>
      <c r="AY329" s="73"/>
      <c r="AZ329" s="73"/>
      <c r="BA329" s="73"/>
      <c r="BB329" s="73"/>
      <c r="BC329" s="73"/>
      <c r="BD329" s="81"/>
      <c r="BE329" s="80"/>
      <c r="BF329" s="73"/>
      <c r="BG329" s="73"/>
      <c r="BH329" s="73"/>
      <c r="BI329" s="73"/>
      <c r="BJ329" s="73"/>
      <c r="BK329" s="73"/>
      <c r="BL329" s="73"/>
      <c r="BM329" s="81"/>
      <c r="BN329" s="1"/>
      <c r="BO329" s="1"/>
      <c r="BP329" s="1"/>
      <c r="BQ329" s="1"/>
      <c r="BR329" s="1"/>
      <c r="CC329" s="108" t="str">
        <f t="shared" si="103"/>
        <v/>
      </c>
      <c r="CD329" s="110" t="str">
        <f t="shared" si="96"/>
        <v/>
      </c>
      <c r="CE329" s="108" t="str">
        <f t="shared" si="97"/>
        <v/>
      </c>
      <c r="CF329" s="108" t="str">
        <f t="shared" si="98"/>
        <v/>
      </c>
      <c r="CG329" s="108" t="str">
        <f t="shared" si="99"/>
        <v/>
      </c>
      <c r="CH329" s="108" t="str">
        <f t="shared" si="100"/>
        <v/>
      </c>
      <c r="CI329" s="108" t="str">
        <f t="shared" si="101"/>
        <v/>
      </c>
    </row>
    <row r="330" spans="1:87">
      <c r="A330" s="4">
        <v>325</v>
      </c>
      <c r="B330" s="30" t="str">
        <f t="shared" si="89"/>
        <v/>
      </c>
      <c r="C330" s="37" t="str">
        <f t="shared" si="90"/>
        <v/>
      </c>
      <c r="D330" s="38" t="str">
        <f t="shared" si="91"/>
        <v/>
      </c>
      <c r="E330" s="39" t="str">
        <f t="shared" si="92"/>
        <v/>
      </c>
      <c r="F330" s="39" t="str">
        <f t="shared" si="93"/>
        <v/>
      </c>
      <c r="G330" s="51" t="str">
        <f t="shared" si="94"/>
        <v/>
      </c>
      <c r="H330" s="40" t="str">
        <f t="shared" si="95"/>
        <v/>
      </c>
      <c r="I330" s="121"/>
      <c r="J330" s="122"/>
      <c r="K330" s="104" t="str">
        <f t="shared" si="102"/>
        <v/>
      </c>
      <c r="L330" s="80"/>
      <c r="M330" s="73"/>
      <c r="N330" s="73"/>
      <c r="O330" s="73"/>
      <c r="P330" s="73"/>
      <c r="Q330" s="73"/>
      <c r="R330" s="73"/>
      <c r="S330" s="73"/>
      <c r="T330" s="81"/>
      <c r="U330" s="88"/>
      <c r="V330" s="74"/>
      <c r="W330" s="74"/>
      <c r="X330" s="74"/>
      <c r="Y330" s="74"/>
      <c r="Z330" s="74"/>
      <c r="AA330" s="74"/>
      <c r="AB330" s="74"/>
      <c r="AC330" s="89"/>
      <c r="AD330" s="80"/>
      <c r="AE330" s="73"/>
      <c r="AF330" s="73"/>
      <c r="AG330" s="73"/>
      <c r="AH330" s="73"/>
      <c r="AI330" s="73"/>
      <c r="AJ330" s="73"/>
      <c r="AK330" s="73"/>
      <c r="AL330" s="81"/>
      <c r="AM330" s="80"/>
      <c r="AN330" s="73"/>
      <c r="AO330" s="73"/>
      <c r="AP330" s="73"/>
      <c r="AQ330" s="73"/>
      <c r="AR330" s="73"/>
      <c r="AS330" s="73"/>
      <c r="AT330" s="73"/>
      <c r="AU330" s="81"/>
      <c r="AV330" s="80"/>
      <c r="AW330" s="73"/>
      <c r="AX330" s="73"/>
      <c r="AY330" s="73"/>
      <c r="AZ330" s="73"/>
      <c r="BA330" s="73"/>
      <c r="BB330" s="73"/>
      <c r="BC330" s="73"/>
      <c r="BD330" s="81"/>
      <c r="BE330" s="80"/>
      <c r="BF330" s="73"/>
      <c r="BG330" s="73"/>
      <c r="BH330" s="73"/>
      <c r="BI330" s="73"/>
      <c r="BJ330" s="73"/>
      <c r="BK330" s="73"/>
      <c r="BL330" s="73"/>
      <c r="BM330" s="81"/>
      <c r="BN330" s="1"/>
      <c r="BO330" s="1"/>
      <c r="BP330" s="1"/>
      <c r="BQ330" s="1"/>
      <c r="BR330" s="1"/>
      <c r="CC330" s="108" t="str">
        <f t="shared" si="103"/>
        <v/>
      </c>
      <c r="CD330" s="110" t="str">
        <f t="shared" si="96"/>
        <v/>
      </c>
      <c r="CE330" s="108" t="str">
        <f t="shared" si="97"/>
        <v/>
      </c>
      <c r="CF330" s="108" t="str">
        <f t="shared" si="98"/>
        <v/>
      </c>
      <c r="CG330" s="108" t="str">
        <f t="shared" si="99"/>
        <v/>
      </c>
      <c r="CH330" s="108" t="str">
        <f t="shared" si="100"/>
        <v/>
      </c>
      <c r="CI330" s="108" t="str">
        <f t="shared" si="101"/>
        <v/>
      </c>
    </row>
    <row r="331" spans="1:87">
      <c r="A331" s="4">
        <v>326</v>
      </c>
      <c r="B331" s="30" t="str">
        <f t="shared" si="89"/>
        <v/>
      </c>
      <c r="C331" s="37" t="str">
        <f t="shared" si="90"/>
        <v/>
      </c>
      <c r="D331" s="38" t="str">
        <f t="shared" si="91"/>
        <v/>
      </c>
      <c r="E331" s="39" t="str">
        <f t="shared" si="92"/>
        <v/>
      </c>
      <c r="F331" s="39" t="str">
        <f t="shared" si="93"/>
        <v/>
      </c>
      <c r="G331" s="51" t="str">
        <f t="shared" si="94"/>
        <v/>
      </c>
      <c r="H331" s="40" t="str">
        <f t="shared" si="95"/>
        <v/>
      </c>
      <c r="I331" s="121"/>
      <c r="J331" s="122"/>
      <c r="K331" s="104" t="str">
        <f t="shared" si="102"/>
        <v/>
      </c>
      <c r="L331" s="80"/>
      <c r="M331" s="73"/>
      <c r="N331" s="73"/>
      <c r="O331" s="73"/>
      <c r="P331" s="73"/>
      <c r="Q331" s="73"/>
      <c r="R331" s="73"/>
      <c r="S331" s="73"/>
      <c r="T331" s="81"/>
      <c r="U331" s="88"/>
      <c r="V331" s="74"/>
      <c r="W331" s="74"/>
      <c r="X331" s="74"/>
      <c r="Y331" s="74"/>
      <c r="Z331" s="74"/>
      <c r="AA331" s="74"/>
      <c r="AB331" s="74"/>
      <c r="AC331" s="89"/>
      <c r="AD331" s="80"/>
      <c r="AE331" s="73"/>
      <c r="AF331" s="73"/>
      <c r="AG331" s="73"/>
      <c r="AH331" s="73"/>
      <c r="AI331" s="73"/>
      <c r="AJ331" s="73"/>
      <c r="AK331" s="73"/>
      <c r="AL331" s="81"/>
      <c r="AM331" s="80"/>
      <c r="AN331" s="73"/>
      <c r="AO331" s="73"/>
      <c r="AP331" s="73"/>
      <c r="AQ331" s="73"/>
      <c r="AR331" s="73"/>
      <c r="AS331" s="73"/>
      <c r="AT331" s="73"/>
      <c r="AU331" s="81"/>
      <c r="AV331" s="80"/>
      <c r="AW331" s="73"/>
      <c r="AX331" s="73"/>
      <c r="AY331" s="73"/>
      <c r="AZ331" s="73"/>
      <c r="BA331" s="73"/>
      <c r="BB331" s="73"/>
      <c r="BC331" s="73"/>
      <c r="BD331" s="81"/>
      <c r="BE331" s="80"/>
      <c r="BF331" s="73"/>
      <c r="BG331" s="73"/>
      <c r="BH331" s="73"/>
      <c r="BI331" s="73"/>
      <c r="BJ331" s="73"/>
      <c r="BK331" s="73"/>
      <c r="BL331" s="73"/>
      <c r="BM331" s="81"/>
      <c r="BN331" s="1"/>
      <c r="BO331" s="1"/>
      <c r="BP331" s="1"/>
      <c r="BQ331" s="1"/>
      <c r="BR331" s="1"/>
      <c r="CC331" s="108" t="str">
        <f t="shared" si="103"/>
        <v/>
      </c>
      <c r="CD331" s="110" t="str">
        <f t="shared" si="96"/>
        <v/>
      </c>
      <c r="CE331" s="108" t="str">
        <f t="shared" si="97"/>
        <v/>
      </c>
      <c r="CF331" s="108" t="str">
        <f t="shared" si="98"/>
        <v/>
      </c>
      <c r="CG331" s="108" t="str">
        <f t="shared" si="99"/>
        <v/>
      </c>
      <c r="CH331" s="108" t="str">
        <f t="shared" si="100"/>
        <v/>
      </c>
      <c r="CI331" s="108" t="str">
        <f t="shared" si="101"/>
        <v/>
      </c>
    </row>
    <row r="332" spans="1:87">
      <c r="A332" s="4">
        <v>327</v>
      </c>
      <c r="B332" s="30" t="str">
        <f t="shared" si="89"/>
        <v/>
      </c>
      <c r="C332" s="37" t="str">
        <f t="shared" si="90"/>
        <v/>
      </c>
      <c r="D332" s="38" t="str">
        <f t="shared" si="91"/>
        <v/>
      </c>
      <c r="E332" s="39" t="str">
        <f t="shared" si="92"/>
        <v/>
      </c>
      <c r="F332" s="39" t="str">
        <f t="shared" si="93"/>
        <v/>
      </c>
      <c r="G332" s="51" t="str">
        <f t="shared" si="94"/>
        <v/>
      </c>
      <c r="H332" s="40" t="str">
        <f t="shared" si="95"/>
        <v/>
      </c>
      <c r="I332" s="121"/>
      <c r="J332" s="122"/>
      <c r="K332" s="104" t="str">
        <f t="shared" si="102"/>
        <v/>
      </c>
      <c r="L332" s="80"/>
      <c r="M332" s="73"/>
      <c r="N332" s="73"/>
      <c r="O332" s="73"/>
      <c r="P332" s="73"/>
      <c r="Q332" s="73"/>
      <c r="R332" s="73"/>
      <c r="S332" s="73"/>
      <c r="T332" s="81"/>
      <c r="U332" s="88"/>
      <c r="V332" s="74"/>
      <c r="W332" s="74"/>
      <c r="X332" s="74"/>
      <c r="Y332" s="74"/>
      <c r="Z332" s="74"/>
      <c r="AA332" s="74"/>
      <c r="AB332" s="74"/>
      <c r="AC332" s="89"/>
      <c r="AD332" s="80"/>
      <c r="AE332" s="73"/>
      <c r="AF332" s="73"/>
      <c r="AG332" s="73"/>
      <c r="AH332" s="73"/>
      <c r="AI332" s="73"/>
      <c r="AJ332" s="73"/>
      <c r="AK332" s="73"/>
      <c r="AL332" s="81"/>
      <c r="AM332" s="80"/>
      <c r="AN332" s="73"/>
      <c r="AO332" s="73"/>
      <c r="AP332" s="73"/>
      <c r="AQ332" s="73"/>
      <c r="AR332" s="73"/>
      <c r="AS332" s="73"/>
      <c r="AT332" s="73"/>
      <c r="AU332" s="81"/>
      <c r="AV332" s="80"/>
      <c r="AW332" s="73"/>
      <c r="AX332" s="73"/>
      <c r="AY332" s="73"/>
      <c r="AZ332" s="73"/>
      <c r="BA332" s="73"/>
      <c r="BB332" s="73"/>
      <c r="BC332" s="73"/>
      <c r="BD332" s="81"/>
      <c r="BE332" s="80"/>
      <c r="BF332" s="73"/>
      <c r="BG332" s="73"/>
      <c r="BH332" s="73"/>
      <c r="BI332" s="73"/>
      <c r="BJ332" s="73"/>
      <c r="BK332" s="73"/>
      <c r="BL332" s="73"/>
      <c r="BM332" s="81"/>
      <c r="BN332" s="1"/>
      <c r="BO332" s="1"/>
      <c r="BP332" s="1"/>
      <c r="BQ332" s="1"/>
      <c r="BR332" s="1"/>
      <c r="CC332" s="108" t="str">
        <f t="shared" si="103"/>
        <v/>
      </c>
      <c r="CD332" s="110" t="str">
        <f t="shared" si="96"/>
        <v/>
      </c>
      <c r="CE332" s="108" t="str">
        <f t="shared" si="97"/>
        <v/>
      </c>
      <c r="CF332" s="108" t="str">
        <f t="shared" si="98"/>
        <v/>
      </c>
      <c r="CG332" s="108" t="str">
        <f t="shared" si="99"/>
        <v/>
      </c>
      <c r="CH332" s="108" t="str">
        <f t="shared" si="100"/>
        <v/>
      </c>
      <c r="CI332" s="108" t="str">
        <f t="shared" si="101"/>
        <v/>
      </c>
    </row>
    <row r="333" spans="1:87">
      <c r="A333" s="4">
        <v>328</v>
      </c>
      <c r="B333" s="30" t="str">
        <f t="shared" si="89"/>
        <v/>
      </c>
      <c r="C333" s="37" t="str">
        <f t="shared" si="90"/>
        <v/>
      </c>
      <c r="D333" s="38" t="str">
        <f t="shared" si="91"/>
        <v/>
      </c>
      <c r="E333" s="39" t="str">
        <f t="shared" si="92"/>
        <v/>
      </c>
      <c r="F333" s="39" t="str">
        <f t="shared" si="93"/>
        <v/>
      </c>
      <c r="G333" s="51" t="str">
        <f t="shared" si="94"/>
        <v/>
      </c>
      <c r="H333" s="40" t="str">
        <f t="shared" si="95"/>
        <v/>
      </c>
      <c r="I333" s="121"/>
      <c r="J333" s="122"/>
      <c r="K333" s="104" t="str">
        <f t="shared" si="102"/>
        <v/>
      </c>
      <c r="L333" s="80"/>
      <c r="M333" s="73"/>
      <c r="N333" s="73"/>
      <c r="O333" s="73"/>
      <c r="P333" s="73"/>
      <c r="Q333" s="73"/>
      <c r="R333" s="73"/>
      <c r="S333" s="73"/>
      <c r="T333" s="81"/>
      <c r="U333" s="88"/>
      <c r="V333" s="74"/>
      <c r="W333" s="74"/>
      <c r="X333" s="74"/>
      <c r="Y333" s="74"/>
      <c r="Z333" s="74"/>
      <c r="AA333" s="74"/>
      <c r="AB333" s="74"/>
      <c r="AC333" s="89"/>
      <c r="AD333" s="80"/>
      <c r="AE333" s="73"/>
      <c r="AF333" s="73"/>
      <c r="AG333" s="73"/>
      <c r="AH333" s="73"/>
      <c r="AI333" s="73"/>
      <c r="AJ333" s="73"/>
      <c r="AK333" s="73"/>
      <c r="AL333" s="81"/>
      <c r="AM333" s="80"/>
      <c r="AN333" s="73"/>
      <c r="AO333" s="73"/>
      <c r="AP333" s="73"/>
      <c r="AQ333" s="73"/>
      <c r="AR333" s="73"/>
      <c r="AS333" s="73"/>
      <c r="AT333" s="73"/>
      <c r="AU333" s="81"/>
      <c r="AV333" s="80"/>
      <c r="AW333" s="73"/>
      <c r="AX333" s="73"/>
      <c r="AY333" s="73"/>
      <c r="AZ333" s="73"/>
      <c r="BA333" s="73"/>
      <c r="BB333" s="73"/>
      <c r="BC333" s="73"/>
      <c r="BD333" s="81"/>
      <c r="BE333" s="80"/>
      <c r="BF333" s="73"/>
      <c r="BG333" s="73"/>
      <c r="BH333" s="73"/>
      <c r="BI333" s="73"/>
      <c r="BJ333" s="73"/>
      <c r="BK333" s="73"/>
      <c r="BL333" s="73"/>
      <c r="BM333" s="81"/>
      <c r="BN333" s="1"/>
      <c r="BO333" s="1"/>
      <c r="BP333" s="1"/>
      <c r="BQ333" s="1"/>
      <c r="BR333" s="1"/>
      <c r="CC333" s="108" t="str">
        <f t="shared" si="103"/>
        <v/>
      </c>
      <c r="CD333" s="110" t="str">
        <f t="shared" si="96"/>
        <v/>
      </c>
      <c r="CE333" s="108" t="str">
        <f t="shared" si="97"/>
        <v/>
      </c>
      <c r="CF333" s="108" t="str">
        <f t="shared" si="98"/>
        <v/>
      </c>
      <c r="CG333" s="108" t="str">
        <f t="shared" si="99"/>
        <v/>
      </c>
      <c r="CH333" s="108" t="str">
        <f t="shared" si="100"/>
        <v/>
      </c>
      <c r="CI333" s="108" t="str">
        <f t="shared" si="101"/>
        <v/>
      </c>
    </row>
    <row r="334" spans="1:87">
      <c r="A334" s="4">
        <v>329</v>
      </c>
      <c r="B334" s="30" t="str">
        <f t="shared" si="89"/>
        <v/>
      </c>
      <c r="C334" s="37" t="str">
        <f t="shared" si="90"/>
        <v/>
      </c>
      <c r="D334" s="38" t="str">
        <f t="shared" si="91"/>
        <v/>
      </c>
      <c r="E334" s="39" t="str">
        <f t="shared" si="92"/>
        <v/>
      </c>
      <c r="F334" s="39" t="str">
        <f t="shared" si="93"/>
        <v/>
      </c>
      <c r="G334" s="51" t="str">
        <f t="shared" si="94"/>
        <v/>
      </c>
      <c r="H334" s="40" t="str">
        <f t="shared" si="95"/>
        <v/>
      </c>
      <c r="I334" s="121"/>
      <c r="J334" s="122"/>
      <c r="K334" s="104" t="str">
        <f t="shared" si="102"/>
        <v/>
      </c>
      <c r="L334" s="80"/>
      <c r="M334" s="73"/>
      <c r="N334" s="73"/>
      <c r="O334" s="73"/>
      <c r="P334" s="73"/>
      <c r="Q334" s="73"/>
      <c r="R334" s="73"/>
      <c r="S334" s="73"/>
      <c r="T334" s="81"/>
      <c r="U334" s="88"/>
      <c r="V334" s="74"/>
      <c r="W334" s="74"/>
      <c r="X334" s="74"/>
      <c r="Y334" s="74"/>
      <c r="Z334" s="74"/>
      <c r="AA334" s="74"/>
      <c r="AB334" s="74"/>
      <c r="AC334" s="89"/>
      <c r="AD334" s="80"/>
      <c r="AE334" s="73"/>
      <c r="AF334" s="73"/>
      <c r="AG334" s="73"/>
      <c r="AH334" s="73"/>
      <c r="AI334" s="73"/>
      <c r="AJ334" s="73"/>
      <c r="AK334" s="73"/>
      <c r="AL334" s="81"/>
      <c r="AM334" s="80"/>
      <c r="AN334" s="73"/>
      <c r="AO334" s="73"/>
      <c r="AP334" s="73"/>
      <c r="AQ334" s="73"/>
      <c r="AR334" s="73"/>
      <c r="AS334" s="73"/>
      <c r="AT334" s="73"/>
      <c r="AU334" s="81"/>
      <c r="AV334" s="80"/>
      <c r="AW334" s="73"/>
      <c r="AX334" s="73"/>
      <c r="AY334" s="73"/>
      <c r="AZ334" s="73"/>
      <c r="BA334" s="73"/>
      <c r="BB334" s="73"/>
      <c r="BC334" s="73"/>
      <c r="BD334" s="81"/>
      <c r="BE334" s="80"/>
      <c r="BF334" s="73"/>
      <c r="BG334" s="73"/>
      <c r="BH334" s="73"/>
      <c r="BI334" s="73"/>
      <c r="BJ334" s="73"/>
      <c r="BK334" s="73"/>
      <c r="BL334" s="73"/>
      <c r="BM334" s="81"/>
      <c r="BN334" s="1"/>
      <c r="BO334" s="1"/>
      <c r="BP334" s="1"/>
      <c r="BQ334" s="1"/>
      <c r="BR334" s="1"/>
      <c r="CC334" s="108" t="str">
        <f t="shared" si="103"/>
        <v/>
      </c>
      <c r="CD334" s="110" t="str">
        <f t="shared" si="96"/>
        <v/>
      </c>
      <c r="CE334" s="108" t="str">
        <f t="shared" si="97"/>
        <v/>
      </c>
      <c r="CF334" s="108" t="str">
        <f t="shared" si="98"/>
        <v/>
      </c>
      <c r="CG334" s="108" t="str">
        <f t="shared" si="99"/>
        <v/>
      </c>
      <c r="CH334" s="108" t="str">
        <f t="shared" si="100"/>
        <v/>
      </c>
      <c r="CI334" s="108" t="str">
        <f t="shared" si="101"/>
        <v/>
      </c>
    </row>
    <row r="335" spans="1:87">
      <c r="A335" s="4">
        <v>330</v>
      </c>
      <c r="B335" s="30" t="str">
        <f t="shared" ref="B335:B398" si="104">IFERROR(VLOOKUP(A335,Name1,3,0),"")</f>
        <v/>
      </c>
      <c r="C335" s="37" t="str">
        <f t="shared" ref="C335:C398" si="105">IFERROR(VLOOKUP(A335,Name1,4,0),"")</f>
        <v/>
      </c>
      <c r="D335" s="38" t="str">
        <f t="shared" ref="D335:D398" si="106">IFERROR(VLOOKUP(A335,Name1,11,0),"")</f>
        <v/>
      </c>
      <c r="E335" s="39" t="str">
        <f t="shared" ref="E335:E398" si="107">IFERROR(VLOOKUP(A335,Name1,6,0),"")</f>
        <v/>
      </c>
      <c r="F335" s="39" t="str">
        <f t="shared" ref="F335:F398" si="108">IFERROR(VLOOKUP(A335,Name1,8,0),"")</f>
        <v/>
      </c>
      <c r="G335" s="51" t="str">
        <f t="shared" ref="G335:G398" si="109">IFERROR(VLOOKUP(A335,Name1,12,0),"")</f>
        <v/>
      </c>
      <c r="H335" s="40" t="str">
        <f t="shared" ref="H335:H398" si="110">IFERROR(VLOOKUP(A335,Name1,13,0),"")</f>
        <v/>
      </c>
      <c r="I335" s="121"/>
      <c r="J335" s="122"/>
      <c r="K335" s="104" t="str">
        <f t="shared" si="102"/>
        <v/>
      </c>
      <c r="L335" s="80"/>
      <c r="M335" s="73"/>
      <c r="N335" s="73"/>
      <c r="O335" s="73"/>
      <c r="P335" s="73"/>
      <c r="Q335" s="73"/>
      <c r="R335" s="73"/>
      <c r="S335" s="73"/>
      <c r="T335" s="81"/>
      <c r="U335" s="88"/>
      <c r="V335" s="74"/>
      <c r="W335" s="74"/>
      <c r="X335" s="74"/>
      <c r="Y335" s="74"/>
      <c r="Z335" s="74"/>
      <c r="AA335" s="74"/>
      <c r="AB335" s="74"/>
      <c r="AC335" s="89"/>
      <c r="AD335" s="80"/>
      <c r="AE335" s="73"/>
      <c r="AF335" s="73"/>
      <c r="AG335" s="73"/>
      <c r="AH335" s="73"/>
      <c r="AI335" s="73"/>
      <c r="AJ335" s="73"/>
      <c r="AK335" s="73"/>
      <c r="AL335" s="81"/>
      <c r="AM335" s="80"/>
      <c r="AN335" s="73"/>
      <c r="AO335" s="73"/>
      <c r="AP335" s="73"/>
      <c r="AQ335" s="73"/>
      <c r="AR335" s="73"/>
      <c r="AS335" s="73"/>
      <c r="AT335" s="73"/>
      <c r="AU335" s="81"/>
      <c r="AV335" s="80"/>
      <c r="AW335" s="73"/>
      <c r="AX335" s="73"/>
      <c r="AY335" s="73"/>
      <c r="AZ335" s="73"/>
      <c r="BA335" s="73"/>
      <c r="BB335" s="73"/>
      <c r="BC335" s="73"/>
      <c r="BD335" s="81"/>
      <c r="BE335" s="80"/>
      <c r="BF335" s="73"/>
      <c r="BG335" s="73"/>
      <c r="BH335" s="73"/>
      <c r="BI335" s="73"/>
      <c r="BJ335" s="73"/>
      <c r="BK335" s="73"/>
      <c r="BL335" s="73"/>
      <c r="BM335" s="81"/>
      <c r="BN335" s="1"/>
      <c r="BO335" s="1"/>
      <c r="BP335" s="1"/>
      <c r="BQ335" s="1"/>
      <c r="BR335" s="1"/>
      <c r="CC335" s="108" t="str">
        <f t="shared" si="103"/>
        <v/>
      </c>
      <c r="CD335" s="110" t="str">
        <f t="shared" si="96"/>
        <v/>
      </c>
      <c r="CE335" s="108" t="str">
        <f t="shared" si="97"/>
        <v/>
      </c>
      <c r="CF335" s="108" t="str">
        <f t="shared" si="98"/>
        <v/>
      </c>
      <c r="CG335" s="108" t="str">
        <f t="shared" si="99"/>
        <v/>
      </c>
      <c r="CH335" s="108" t="str">
        <f t="shared" si="100"/>
        <v/>
      </c>
      <c r="CI335" s="108" t="str">
        <f t="shared" si="101"/>
        <v/>
      </c>
    </row>
    <row r="336" spans="1:87">
      <c r="A336" s="4">
        <v>331</v>
      </c>
      <c r="B336" s="30" t="str">
        <f t="shared" si="104"/>
        <v/>
      </c>
      <c r="C336" s="37" t="str">
        <f t="shared" si="105"/>
        <v/>
      </c>
      <c r="D336" s="38" t="str">
        <f t="shared" si="106"/>
        <v/>
      </c>
      <c r="E336" s="39" t="str">
        <f t="shared" si="107"/>
        <v/>
      </c>
      <c r="F336" s="39" t="str">
        <f t="shared" si="108"/>
        <v/>
      </c>
      <c r="G336" s="51" t="str">
        <f t="shared" si="109"/>
        <v/>
      </c>
      <c r="H336" s="40" t="str">
        <f t="shared" si="110"/>
        <v/>
      </c>
      <c r="I336" s="121"/>
      <c r="J336" s="122"/>
      <c r="K336" s="104" t="str">
        <f t="shared" si="102"/>
        <v/>
      </c>
      <c r="L336" s="80"/>
      <c r="M336" s="73"/>
      <c r="N336" s="73"/>
      <c r="O336" s="73"/>
      <c r="P336" s="73"/>
      <c r="Q336" s="73"/>
      <c r="R336" s="73"/>
      <c r="S336" s="73"/>
      <c r="T336" s="81"/>
      <c r="U336" s="88"/>
      <c r="V336" s="74"/>
      <c r="W336" s="74"/>
      <c r="X336" s="74"/>
      <c r="Y336" s="74"/>
      <c r="Z336" s="74"/>
      <c r="AA336" s="74"/>
      <c r="AB336" s="74"/>
      <c r="AC336" s="89"/>
      <c r="AD336" s="80"/>
      <c r="AE336" s="73"/>
      <c r="AF336" s="73"/>
      <c r="AG336" s="73"/>
      <c r="AH336" s="73"/>
      <c r="AI336" s="73"/>
      <c r="AJ336" s="73"/>
      <c r="AK336" s="73"/>
      <c r="AL336" s="81"/>
      <c r="AM336" s="80"/>
      <c r="AN336" s="73"/>
      <c r="AO336" s="73"/>
      <c r="AP336" s="73"/>
      <c r="AQ336" s="73"/>
      <c r="AR336" s="73"/>
      <c r="AS336" s="73"/>
      <c r="AT336" s="73"/>
      <c r="AU336" s="81"/>
      <c r="AV336" s="80"/>
      <c r="AW336" s="73"/>
      <c r="AX336" s="73"/>
      <c r="AY336" s="73"/>
      <c r="AZ336" s="73"/>
      <c r="BA336" s="73"/>
      <c r="BB336" s="73"/>
      <c r="BC336" s="73"/>
      <c r="BD336" s="81"/>
      <c r="BE336" s="80"/>
      <c r="BF336" s="73"/>
      <c r="BG336" s="73"/>
      <c r="BH336" s="73"/>
      <c r="BI336" s="73"/>
      <c r="BJ336" s="73"/>
      <c r="BK336" s="73"/>
      <c r="BL336" s="73"/>
      <c r="BM336" s="81"/>
      <c r="BN336" s="1"/>
      <c r="BO336" s="1"/>
      <c r="BP336" s="1"/>
      <c r="BQ336" s="1"/>
      <c r="BR336" s="1"/>
      <c r="CC336" s="108" t="str">
        <f t="shared" si="103"/>
        <v/>
      </c>
      <c r="CD336" s="110" t="str">
        <f t="shared" si="96"/>
        <v/>
      </c>
      <c r="CE336" s="108" t="str">
        <f t="shared" si="97"/>
        <v/>
      </c>
      <c r="CF336" s="108" t="str">
        <f t="shared" si="98"/>
        <v/>
      </c>
      <c r="CG336" s="108" t="str">
        <f t="shared" si="99"/>
        <v/>
      </c>
      <c r="CH336" s="108" t="str">
        <f t="shared" si="100"/>
        <v/>
      </c>
      <c r="CI336" s="108" t="str">
        <f t="shared" si="101"/>
        <v/>
      </c>
    </row>
    <row r="337" spans="1:87">
      <c r="A337" s="4">
        <v>332</v>
      </c>
      <c r="B337" s="30" t="str">
        <f t="shared" si="104"/>
        <v/>
      </c>
      <c r="C337" s="37" t="str">
        <f t="shared" si="105"/>
        <v/>
      </c>
      <c r="D337" s="38" t="str">
        <f t="shared" si="106"/>
        <v/>
      </c>
      <c r="E337" s="39" t="str">
        <f t="shared" si="107"/>
        <v/>
      </c>
      <c r="F337" s="39" t="str">
        <f t="shared" si="108"/>
        <v/>
      </c>
      <c r="G337" s="51" t="str">
        <f t="shared" si="109"/>
        <v/>
      </c>
      <c r="H337" s="40" t="str">
        <f t="shared" si="110"/>
        <v/>
      </c>
      <c r="I337" s="121"/>
      <c r="J337" s="122"/>
      <c r="K337" s="104" t="str">
        <f t="shared" si="102"/>
        <v/>
      </c>
      <c r="L337" s="80"/>
      <c r="M337" s="73"/>
      <c r="N337" s="73"/>
      <c r="O337" s="73"/>
      <c r="P337" s="73"/>
      <c r="Q337" s="73"/>
      <c r="R337" s="73"/>
      <c r="S337" s="73"/>
      <c r="T337" s="81"/>
      <c r="U337" s="88"/>
      <c r="V337" s="74"/>
      <c r="W337" s="74"/>
      <c r="X337" s="74"/>
      <c r="Y337" s="74"/>
      <c r="Z337" s="74"/>
      <c r="AA337" s="74"/>
      <c r="AB337" s="74"/>
      <c r="AC337" s="89"/>
      <c r="AD337" s="80"/>
      <c r="AE337" s="73"/>
      <c r="AF337" s="73"/>
      <c r="AG337" s="73"/>
      <c r="AH337" s="73"/>
      <c r="AI337" s="73"/>
      <c r="AJ337" s="73"/>
      <c r="AK337" s="73"/>
      <c r="AL337" s="81"/>
      <c r="AM337" s="80"/>
      <c r="AN337" s="73"/>
      <c r="AO337" s="73"/>
      <c r="AP337" s="73"/>
      <c r="AQ337" s="73"/>
      <c r="AR337" s="73"/>
      <c r="AS337" s="73"/>
      <c r="AT337" s="73"/>
      <c r="AU337" s="81"/>
      <c r="AV337" s="80"/>
      <c r="AW337" s="73"/>
      <c r="AX337" s="73"/>
      <c r="AY337" s="73"/>
      <c r="AZ337" s="73"/>
      <c r="BA337" s="73"/>
      <c r="BB337" s="73"/>
      <c r="BC337" s="73"/>
      <c r="BD337" s="81"/>
      <c r="BE337" s="80"/>
      <c r="BF337" s="73"/>
      <c r="BG337" s="73"/>
      <c r="BH337" s="73"/>
      <c r="BI337" s="73"/>
      <c r="BJ337" s="73"/>
      <c r="BK337" s="73"/>
      <c r="BL337" s="73"/>
      <c r="BM337" s="81"/>
      <c r="BN337" s="1"/>
      <c r="BO337" s="1"/>
      <c r="BP337" s="1"/>
      <c r="BQ337" s="1"/>
      <c r="BR337" s="1"/>
      <c r="CC337" s="108" t="str">
        <f t="shared" si="103"/>
        <v/>
      </c>
      <c r="CD337" s="110" t="str">
        <f t="shared" si="96"/>
        <v/>
      </c>
      <c r="CE337" s="108" t="str">
        <f t="shared" si="97"/>
        <v/>
      </c>
      <c r="CF337" s="108" t="str">
        <f t="shared" si="98"/>
        <v/>
      </c>
      <c r="CG337" s="108" t="str">
        <f t="shared" si="99"/>
        <v/>
      </c>
      <c r="CH337" s="108" t="str">
        <f t="shared" si="100"/>
        <v/>
      </c>
      <c r="CI337" s="108" t="str">
        <f t="shared" si="101"/>
        <v/>
      </c>
    </row>
    <row r="338" spans="1:87">
      <c r="A338" s="4">
        <v>333</v>
      </c>
      <c r="B338" s="30" t="str">
        <f t="shared" si="104"/>
        <v/>
      </c>
      <c r="C338" s="37" t="str">
        <f t="shared" si="105"/>
        <v/>
      </c>
      <c r="D338" s="38" t="str">
        <f t="shared" si="106"/>
        <v/>
      </c>
      <c r="E338" s="39" t="str">
        <f t="shared" si="107"/>
        <v/>
      </c>
      <c r="F338" s="39" t="str">
        <f t="shared" si="108"/>
        <v/>
      </c>
      <c r="G338" s="51" t="str">
        <f t="shared" si="109"/>
        <v/>
      </c>
      <c r="H338" s="40" t="str">
        <f t="shared" si="110"/>
        <v/>
      </c>
      <c r="I338" s="121"/>
      <c r="J338" s="122"/>
      <c r="K338" s="104" t="str">
        <f t="shared" si="102"/>
        <v/>
      </c>
      <c r="L338" s="80"/>
      <c r="M338" s="73"/>
      <c r="N338" s="73"/>
      <c r="O338" s="73"/>
      <c r="P338" s="73"/>
      <c r="Q338" s="73"/>
      <c r="R338" s="73"/>
      <c r="S338" s="73"/>
      <c r="T338" s="81"/>
      <c r="U338" s="88"/>
      <c r="V338" s="74"/>
      <c r="W338" s="74"/>
      <c r="X338" s="74"/>
      <c r="Y338" s="74"/>
      <c r="Z338" s="74"/>
      <c r="AA338" s="74"/>
      <c r="AB338" s="74"/>
      <c r="AC338" s="89"/>
      <c r="AD338" s="80"/>
      <c r="AE338" s="73"/>
      <c r="AF338" s="73"/>
      <c r="AG338" s="73"/>
      <c r="AH338" s="73"/>
      <c r="AI338" s="73"/>
      <c r="AJ338" s="73"/>
      <c r="AK338" s="73"/>
      <c r="AL338" s="81"/>
      <c r="AM338" s="80"/>
      <c r="AN338" s="73"/>
      <c r="AO338" s="73"/>
      <c r="AP338" s="73"/>
      <c r="AQ338" s="73"/>
      <c r="AR338" s="73"/>
      <c r="AS338" s="73"/>
      <c r="AT338" s="73"/>
      <c r="AU338" s="81"/>
      <c r="AV338" s="80"/>
      <c r="AW338" s="73"/>
      <c r="AX338" s="73"/>
      <c r="AY338" s="73"/>
      <c r="AZ338" s="73"/>
      <c r="BA338" s="73"/>
      <c r="BB338" s="73"/>
      <c r="BC338" s="73"/>
      <c r="BD338" s="81"/>
      <c r="BE338" s="80"/>
      <c r="BF338" s="73"/>
      <c r="BG338" s="73"/>
      <c r="BH338" s="73"/>
      <c r="BI338" s="73"/>
      <c r="BJ338" s="73"/>
      <c r="BK338" s="73"/>
      <c r="BL338" s="73"/>
      <c r="BM338" s="81"/>
      <c r="BN338" s="1"/>
      <c r="BO338" s="1"/>
      <c r="BP338" s="1"/>
      <c r="BQ338" s="1"/>
      <c r="BR338" s="1"/>
      <c r="CC338" s="108" t="str">
        <f t="shared" si="103"/>
        <v/>
      </c>
      <c r="CD338" s="110" t="str">
        <f t="shared" si="96"/>
        <v/>
      </c>
      <c r="CE338" s="108" t="str">
        <f t="shared" si="97"/>
        <v/>
      </c>
      <c r="CF338" s="108" t="str">
        <f t="shared" si="98"/>
        <v/>
      </c>
      <c r="CG338" s="108" t="str">
        <f t="shared" si="99"/>
        <v/>
      </c>
      <c r="CH338" s="108" t="str">
        <f t="shared" si="100"/>
        <v/>
      </c>
      <c r="CI338" s="108" t="str">
        <f t="shared" si="101"/>
        <v/>
      </c>
    </row>
    <row r="339" spans="1:87">
      <c r="A339" s="4">
        <v>334</v>
      </c>
      <c r="B339" s="30" t="str">
        <f t="shared" si="104"/>
        <v/>
      </c>
      <c r="C339" s="37" t="str">
        <f t="shared" si="105"/>
        <v/>
      </c>
      <c r="D339" s="38" t="str">
        <f t="shared" si="106"/>
        <v/>
      </c>
      <c r="E339" s="39" t="str">
        <f t="shared" si="107"/>
        <v/>
      </c>
      <c r="F339" s="39" t="str">
        <f t="shared" si="108"/>
        <v/>
      </c>
      <c r="G339" s="51" t="str">
        <f t="shared" si="109"/>
        <v/>
      </c>
      <c r="H339" s="40" t="str">
        <f t="shared" si="110"/>
        <v/>
      </c>
      <c r="I339" s="121"/>
      <c r="J339" s="122"/>
      <c r="K339" s="104" t="str">
        <f t="shared" si="102"/>
        <v/>
      </c>
      <c r="L339" s="80"/>
      <c r="M339" s="73"/>
      <c r="N339" s="73"/>
      <c r="O339" s="73"/>
      <c r="P339" s="73"/>
      <c r="Q339" s="73"/>
      <c r="R339" s="73"/>
      <c r="S339" s="73"/>
      <c r="T339" s="81"/>
      <c r="U339" s="88"/>
      <c r="V339" s="74"/>
      <c r="W339" s="74"/>
      <c r="X339" s="74"/>
      <c r="Y339" s="74"/>
      <c r="Z339" s="74"/>
      <c r="AA339" s="74"/>
      <c r="AB339" s="74"/>
      <c r="AC339" s="89"/>
      <c r="AD339" s="80"/>
      <c r="AE339" s="73"/>
      <c r="AF339" s="73"/>
      <c r="AG339" s="73"/>
      <c r="AH339" s="73"/>
      <c r="AI339" s="73"/>
      <c r="AJ339" s="73"/>
      <c r="AK339" s="73"/>
      <c r="AL339" s="81"/>
      <c r="AM339" s="80"/>
      <c r="AN339" s="73"/>
      <c r="AO339" s="73"/>
      <c r="AP339" s="73"/>
      <c r="AQ339" s="73"/>
      <c r="AR339" s="73"/>
      <c r="AS339" s="73"/>
      <c r="AT339" s="73"/>
      <c r="AU339" s="81"/>
      <c r="AV339" s="80"/>
      <c r="AW339" s="73"/>
      <c r="AX339" s="73"/>
      <c r="AY339" s="73"/>
      <c r="AZ339" s="73"/>
      <c r="BA339" s="73"/>
      <c r="BB339" s="73"/>
      <c r="BC339" s="73"/>
      <c r="BD339" s="81"/>
      <c r="BE339" s="80"/>
      <c r="BF339" s="73"/>
      <c r="BG339" s="73"/>
      <c r="BH339" s="73"/>
      <c r="BI339" s="73"/>
      <c r="BJ339" s="73"/>
      <c r="BK339" s="73"/>
      <c r="BL339" s="73"/>
      <c r="BM339" s="81"/>
      <c r="BN339" s="1"/>
      <c r="BO339" s="1"/>
      <c r="BP339" s="1"/>
      <c r="BQ339" s="1"/>
      <c r="BR339" s="1"/>
      <c r="CC339" s="108" t="str">
        <f t="shared" si="103"/>
        <v/>
      </c>
      <c r="CD339" s="110" t="str">
        <f t="shared" si="96"/>
        <v/>
      </c>
      <c r="CE339" s="108" t="str">
        <f t="shared" si="97"/>
        <v/>
      </c>
      <c r="CF339" s="108" t="str">
        <f t="shared" si="98"/>
        <v/>
      </c>
      <c r="CG339" s="108" t="str">
        <f t="shared" si="99"/>
        <v/>
      </c>
      <c r="CH339" s="108" t="str">
        <f t="shared" si="100"/>
        <v/>
      </c>
      <c r="CI339" s="108" t="str">
        <f t="shared" si="101"/>
        <v/>
      </c>
    </row>
    <row r="340" spans="1:87">
      <c r="A340" s="4">
        <v>335</v>
      </c>
      <c r="B340" s="30" t="str">
        <f t="shared" si="104"/>
        <v/>
      </c>
      <c r="C340" s="37" t="str">
        <f t="shared" si="105"/>
        <v/>
      </c>
      <c r="D340" s="38" t="str">
        <f t="shared" si="106"/>
        <v/>
      </c>
      <c r="E340" s="39" t="str">
        <f t="shared" si="107"/>
        <v/>
      </c>
      <c r="F340" s="39" t="str">
        <f t="shared" si="108"/>
        <v/>
      </c>
      <c r="G340" s="51" t="str">
        <f t="shared" si="109"/>
        <v/>
      </c>
      <c r="H340" s="40" t="str">
        <f t="shared" si="110"/>
        <v/>
      </c>
      <c r="I340" s="121"/>
      <c r="J340" s="122"/>
      <c r="K340" s="104" t="str">
        <f t="shared" si="102"/>
        <v/>
      </c>
      <c r="L340" s="80"/>
      <c r="M340" s="73"/>
      <c r="N340" s="73"/>
      <c r="O340" s="73"/>
      <c r="P340" s="73"/>
      <c r="Q340" s="73"/>
      <c r="R340" s="73"/>
      <c r="S340" s="73"/>
      <c r="T340" s="81"/>
      <c r="U340" s="88"/>
      <c r="V340" s="74"/>
      <c r="W340" s="74"/>
      <c r="X340" s="74"/>
      <c r="Y340" s="74"/>
      <c r="Z340" s="74"/>
      <c r="AA340" s="74"/>
      <c r="AB340" s="74"/>
      <c r="AC340" s="89"/>
      <c r="AD340" s="80"/>
      <c r="AE340" s="73"/>
      <c r="AF340" s="73"/>
      <c r="AG340" s="73"/>
      <c r="AH340" s="73"/>
      <c r="AI340" s="73"/>
      <c r="AJ340" s="73"/>
      <c r="AK340" s="73"/>
      <c r="AL340" s="81"/>
      <c r="AM340" s="80"/>
      <c r="AN340" s="73"/>
      <c r="AO340" s="73"/>
      <c r="AP340" s="73"/>
      <c r="AQ340" s="73"/>
      <c r="AR340" s="73"/>
      <c r="AS340" s="73"/>
      <c r="AT340" s="73"/>
      <c r="AU340" s="81"/>
      <c r="AV340" s="80"/>
      <c r="AW340" s="73"/>
      <c r="AX340" s="73"/>
      <c r="AY340" s="73"/>
      <c r="AZ340" s="73"/>
      <c r="BA340" s="73"/>
      <c r="BB340" s="73"/>
      <c r="BC340" s="73"/>
      <c r="BD340" s="81"/>
      <c r="BE340" s="80"/>
      <c r="BF340" s="73"/>
      <c r="BG340" s="73"/>
      <c r="BH340" s="73"/>
      <c r="BI340" s="73"/>
      <c r="BJ340" s="73"/>
      <c r="BK340" s="73"/>
      <c r="BL340" s="73"/>
      <c r="BM340" s="81"/>
      <c r="BN340" s="1"/>
      <c r="BO340" s="1"/>
      <c r="BP340" s="1"/>
      <c r="BQ340" s="1"/>
      <c r="BR340" s="1"/>
      <c r="CC340" s="108" t="str">
        <f t="shared" si="103"/>
        <v/>
      </c>
      <c r="CD340" s="110" t="str">
        <f t="shared" si="96"/>
        <v/>
      </c>
      <c r="CE340" s="108" t="str">
        <f t="shared" si="97"/>
        <v/>
      </c>
      <c r="CF340" s="108" t="str">
        <f t="shared" si="98"/>
        <v/>
      </c>
      <c r="CG340" s="108" t="str">
        <f t="shared" si="99"/>
        <v/>
      </c>
      <c r="CH340" s="108" t="str">
        <f t="shared" si="100"/>
        <v/>
      </c>
      <c r="CI340" s="108" t="str">
        <f t="shared" si="101"/>
        <v/>
      </c>
    </row>
    <row r="341" spans="1:87">
      <c r="A341" s="4">
        <v>336</v>
      </c>
      <c r="B341" s="30" t="str">
        <f t="shared" si="104"/>
        <v/>
      </c>
      <c r="C341" s="37" t="str">
        <f t="shared" si="105"/>
        <v/>
      </c>
      <c r="D341" s="38" t="str">
        <f t="shared" si="106"/>
        <v/>
      </c>
      <c r="E341" s="39" t="str">
        <f t="shared" si="107"/>
        <v/>
      </c>
      <c r="F341" s="39" t="str">
        <f t="shared" si="108"/>
        <v/>
      </c>
      <c r="G341" s="51" t="str">
        <f t="shared" si="109"/>
        <v/>
      </c>
      <c r="H341" s="40" t="str">
        <f t="shared" si="110"/>
        <v/>
      </c>
      <c r="I341" s="121"/>
      <c r="J341" s="122"/>
      <c r="K341" s="104" t="str">
        <f t="shared" si="102"/>
        <v/>
      </c>
      <c r="L341" s="80"/>
      <c r="M341" s="73"/>
      <c r="N341" s="73"/>
      <c r="O341" s="73"/>
      <c r="P341" s="73"/>
      <c r="Q341" s="73"/>
      <c r="R341" s="73"/>
      <c r="S341" s="73"/>
      <c r="T341" s="81"/>
      <c r="U341" s="88"/>
      <c r="V341" s="74"/>
      <c r="W341" s="74"/>
      <c r="X341" s="74"/>
      <c r="Y341" s="74"/>
      <c r="Z341" s="74"/>
      <c r="AA341" s="74"/>
      <c r="AB341" s="74"/>
      <c r="AC341" s="89"/>
      <c r="AD341" s="80"/>
      <c r="AE341" s="73"/>
      <c r="AF341" s="73"/>
      <c r="AG341" s="73"/>
      <c r="AH341" s="73"/>
      <c r="AI341" s="73"/>
      <c r="AJ341" s="73"/>
      <c r="AK341" s="73"/>
      <c r="AL341" s="81"/>
      <c r="AM341" s="80"/>
      <c r="AN341" s="73"/>
      <c r="AO341" s="73"/>
      <c r="AP341" s="73"/>
      <c r="AQ341" s="73"/>
      <c r="AR341" s="73"/>
      <c r="AS341" s="73"/>
      <c r="AT341" s="73"/>
      <c r="AU341" s="81"/>
      <c r="AV341" s="80"/>
      <c r="AW341" s="73"/>
      <c r="AX341" s="73"/>
      <c r="AY341" s="73"/>
      <c r="AZ341" s="73"/>
      <c r="BA341" s="73"/>
      <c r="BB341" s="73"/>
      <c r="BC341" s="73"/>
      <c r="BD341" s="81"/>
      <c r="BE341" s="80"/>
      <c r="BF341" s="73"/>
      <c r="BG341" s="73"/>
      <c r="BH341" s="73"/>
      <c r="BI341" s="73"/>
      <c r="BJ341" s="73"/>
      <c r="BK341" s="73"/>
      <c r="BL341" s="73"/>
      <c r="BM341" s="81"/>
      <c r="BN341" s="1"/>
      <c r="BO341" s="1"/>
      <c r="BP341" s="1"/>
      <c r="BQ341" s="1"/>
      <c r="BR341" s="1"/>
      <c r="CC341" s="108" t="str">
        <f t="shared" si="103"/>
        <v/>
      </c>
      <c r="CD341" s="110" t="str">
        <f t="shared" si="96"/>
        <v/>
      </c>
      <c r="CE341" s="108" t="str">
        <f t="shared" si="97"/>
        <v/>
      </c>
      <c r="CF341" s="108" t="str">
        <f t="shared" si="98"/>
        <v/>
      </c>
      <c r="CG341" s="108" t="str">
        <f t="shared" si="99"/>
        <v/>
      </c>
      <c r="CH341" s="108" t="str">
        <f t="shared" si="100"/>
        <v/>
      </c>
      <c r="CI341" s="108" t="str">
        <f t="shared" si="101"/>
        <v/>
      </c>
    </row>
    <row r="342" spans="1:87">
      <c r="A342" s="4">
        <v>337</v>
      </c>
      <c r="B342" s="30" t="str">
        <f t="shared" si="104"/>
        <v/>
      </c>
      <c r="C342" s="37" t="str">
        <f t="shared" si="105"/>
        <v/>
      </c>
      <c r="D342" s="38" t="str">
        <f t="shared" si="106"/>
        <v/>
      </c>
      <c r="E342" s="39" t="str">
        <f t="shared" si="107"/>
        <v/>
      </c>
      <c r="F342" s="39" t="str">
        <f t="shared" si="108"/>
        <v/>
      </c>
      <c r="G342" s="51" t="str">
        <f t="shared" si="109"/>
        <v/>
      </c>
      <c r="H342" s="40" t="str">
        <f t="shared" si="110"/>
        <v/>
      </c>
      <c r="I342" s="121"/>
      <c r="J342" s="122"/>
      <c r="K342" s="104" t="str">
        <f t="shared" si="102"/>
        <v/>
      </c>
      <c r="L342" s="80"/>
      <c r="M342" s="73"/>
      <c r="N342" s="73"/>
      <c r="O342" s="73"/>
      <c r="P342" s="73"/>
      <c r="Q342" s="73"/>
      <c r="R342" s="73"/>
      <c r="S342" s="73"/>
      <c r="T342" s="81"/>
      <c r="U342" s="88"/>
      <c r="V342" s="74"/>
      <c r="W342" s="74"/>
      <c r="X342" s="74"/>
      <c r="Y342" s="74"/>
      <c r="Z342" s="74"/>
      <c r="AA342" s="74"/>
      <c r="AB342" s="74"/>
      <c r="AC342" s="89"/>
      <c r="AD342" s="80"/>
      <c r="AE342" s="73"/>
      <c r="AF342" s="73"/>
      <c r="AG342" s="73"/>
      <c r="AH342" s="73"/>
      <c r="AI342" s="73"/>
      <c r="AJ342" s="73"/>
      <c r="AK342" s="73"/>
      <c r="AL342" s="81"/>
      <c r="AM342" s="80"/>
      <c r="AN342" s="73"/>
      <c r="AO342" s="73"/>
      <c r="AP342" s="73"/>
      <c r="AQ342" s="73"/>
      <c r="AR342" s="73"/>
      <c r="AS342" s="73"/>
      <c r="AT342" s="73"/>
      <c r="AU342" s="81"/>
      <c r="AV342" s="80"/>
      <c r="AW342" s="73"/>
      <c r="AX342" s="73"/>
      <c r="AY342" s="73"/>
      <c r="AZ342" s="73"/>
      <c r="BA342" s="73"/>
      <c r="BB342" s="73"/>
      <c r="BC342" s="73"/>
      <c r="BD342" s="81"/>
      <c r="BE342" s="80"/>
      <c r="BF342" s="73"/>
      <c r="BG342" s="73"/>
      <c r="BH342" s="73"/>
      <c r="BI342" s="73"/>
      <c r="BJ342" s="73"/>
      <c r="BK342" s="73"/>
      <c r="BL342" s="73"/>
      <c r="BM342" s="81"/>
      <c r="BN342" s="1"/>
      <c r="BO342" s="1"/>
      <c r="BP342" s="1"/>
      <c r="BQ342" s="1"/>
      <c r="BR342" s="1"/>
      <c r="CC342" s="108" t="str">
        <f t="shared" si="103"/>
        <v/>
      </c>
      <c r="CD342" s="110" t="str">
        <f t="shared" si="96"/>
        <v/>
      </c>
      <c r="CE342" s="108" t="str">
        <f t="shared" si="97"/>
        <v/>
      </c>
      <c r="CF342" s="108" t="str">
        <f t="shared" si="98"/>
        <v/>
      </c>
      <c r="CG342" s="108" t="str">
        <f t="shared" si="99"/>
        <v/>
      </c>
      <c r="CH342" s="108" t="str">
        <f t="shared" si="100"/>
        <v/>
      </c>
      <c r="CI342" s="108" t="str">
        <f t="shared" si="101"/>
        <v/>
      </c>
    </row>
    <row r="343" spans="1:87">
      <c r="A343" s="4">
        <v>338</v>
      </c>
      <c r="B343" s="30" t="str">
        <f t="shared" si="104"/>
        <v/>
      </c>
      <c r="C343" s="37" t="str">
        <f t="shared" si="105"/>
        <v/>
      </c>
      <c r="D343" s="38" t="str">
        <f t="shared" si="106"/>
        <v/>
      </c>
      <c r="E343" s="39" t="str">
        <f t="shared" si="107"/>
        <v/>
      </c>
      <c r="F343" s="39" t="str">
        <f t="shared" si="108"/>
        <v/>
      </c>
      <c r="G343" s="51" t="str">
        <f t="shared" si="109"/>
        <v/>
      </c>
      <c r="H343" s="40" t="str">
        <f t="shared" si="110"/>
        <v/>
      </c>
      <c r="I343" s="121"/>
      <c r="J343" s="122"/>
      <c r="K343" s="104" t="str">
        <f t="shared" si="102"/>
        <v/>
      </c>
      <c r="L343" s="80"/>
      <c r="M343" s="73"/>
      <c r="N343" s="73"/>
      <c r="O343" s="73"/>
      <c r="P343" s="73"/>
      <c r="Q343" s="73"/>
      <c r="R343" s="73"/>
      <c r="S343" s="73"/>
      <c r="T343" s="81"/>
      <c r="U343" s="88"/>
      <c r="V343" s="74"/>
      <c r="W343" s="74"/>
      <c r="X343" s="74"/>
      <c r="Y343" s="74"/>
      <c r="Z343" s="74"/>
      <c r="AA343" s="74"/>
      <c r="AB343" s="74"/>
      <c r="AC343" s="89"/>
      <c r="AD343" s="80"/>
      <c r="AE343" s="73"/>
      <c r="AF343" s="73"/>
      <c r="AG343" s="73"/>
      <c r="AH343" s="73"/>
      <c r="AI343" s="73"/>
      <c r="AJ343" s="73"/>
      <c r="AK343" s="73"/>
      <c r="AL343" s="81"/>
      <c r="AM343" s="80"/>
      <c r="AN343" s="73"/>
      <c r="AO343" s="73"/>
      <c r="AP343" s="73"/>
      <c r="AQ343" s="73"/>
      <c r="AR343" s="73"/>
      <c r="AS343" s="73"/>
      <c r="AT343" s="73"/>
      <c r="AU343" s="81"/>
      <c r="AV343" s="80"/>
      <c r="AW343" s="73"/>
      <c r="AX343" s="73"/>
      <c r="AY343" s="73"/>
      <c r="AZ343" s="73"/>
      <c r="BA343" s="73"/>
      <c r="BB343" s="73"/>
      <c r="BC343" s="73"/>
      <c r="BD343" s="81"/>
      <c r="BE343" s="80"/>
      <c r="BF343" s="73"/>
      <c r="BG343" s="73"/>
      <c r="BH343" s="73"/>
      <c r="BI343" s="73"/>
      <c r="BJ343" s="73"/>
      <c r="BK343" s="73"/>
      <c r="BL343" s="73"/>
      <c r="BM343" s="81"/>
      <c r="BN343" s="1"/>
      <c r="BO343" s="1"/>
      <c r="BP343" s="1"/>
      <c r="BQ343" s="1"/>
      <c r="BR343" s="1"/>
      <c r="CC343" s="108" t="str">
        <f t="shared" si="103"/>
        <v/>
      </c>
      <c r="CD343" s="110" t="str">
        <f t="shared" si="96"/>
        <v/>
      </c>
      <c r="CE343" s="108" t="str">
        <f t="shared" si="97"/>
        <v/>
      </c>
      <c r="CF343" s="108" t="str">
        <f t="shared" si="98"/>
        <v/>
      </c>
      <c r="CG343" s="108" t="str">
        <f t="shared" si="99"/>
        <v/>
      </c>
      <c r="CH343" s="108" t="str">
        <f t="shared" si="100"/>
        <v/>
      </c>
      <c r="CI343" s="108" t="str">
        <f t="shared" si="101"/>
        <v/>
      </c>
    </row>
    <row r="344" spans="1:87">
      <c r="A344" s="4">
        <v>339</v>
      </c>
      <c r="B344" s="30" t="str">
        <f t="shared" si="104"/>
        <v/>
      </c>
      <c r="C344" s="37" t="str">
        <f t="shared" si="105"/>
        <v/>
      </c>
      <c r="D344" s="38" t="str">
        <f t="shared" si="106"/>
        <v/>
      </c>
      <c r="E344" s="39" t="str">
        <f t="shared" si="107"/>
        <v/>
      </c>
      <c r="F344" s="39" t="str">
        <f t="shared" si="108"/>
        <v/>
      </c>
      <c r="G344" s="51" t="str">
        <f t="shared" si="109"/>
        <v/>
      </c>
      <c r="H344" s="40" t="str">
        <f t="shared" si="110"/>
        <v/>
      </c>
      <c r="I344" s="121"/>
      <c r="J344" s="122"/>
      <c r="K344" s="104" t="str">
        <f t="shared" si="102"/>
        <v/>
      </c>
      <c r="L344" s="80"/>
      <c r="M344" s="73"/>
      <c r="N344" s="73"/>
      <c r="O344" s="73"/>
      <c r="P344" s="73"/>
      <c r="Q344" s="73"/>
      <c r="R344" s="73"/>
      <c r="S344" s="73"/>
      <c r="T344" s="81"/>
      <c r="U344" s="88"/>
      <c r="V344" s="74"/>
      <c r="W344" s="74"/>
      <c r="X344" s="74"/>
      <c r="Y344" s="74"/>
      <c r="Z344" s="74"/>
      <c r="AA344" s="74"/>
      <c r="AB344" s="74"/>
      <c r="AC344" s="89"/>
      <c r="AD344" s="80"/>
      <c r="AE344" s="73"/>
      <c r="AF344" s="73"/>
      <c r="AG344" s="73"/>
      <c r="AH344" s="73"/>
      <c r="AI344" s="73"/>
      <c r="AJ344" s="73"/>
      <c r="AK344" s="73"/>
      <c r="AL344" s="81"/>
      <c r="AM344" s="80"/>
      <c r="AN344" s="73"/>
      <c r="AO344" s="73"/>
      <c r="AP344" s="73"/>
      <c r="AQ344" s="73"/>
      <c r="AR344" s="73"/>
      <c r="AS344" s="73"/>
      <c r="AT344" s="73"/>
      <c r="AU344" s="81"/>
      <c r="AV344" s="80"/>
      <c r="AW344" s="73"/>
      <c r="AX344" s="73"/>
      <c r="AY344" s="73"/>
      <c r="AZ344" s="73"/>
      <c r="BA344" s="73"/>
      <c r="BB344" s="73"/>
      <c r="BC344" s="73"/>
      <c r="BD344" s="81"/>
      <c r="BE344" s="80"/>
      <c r="BF344" s="73"/>
      <c r="BG344" s="73"/>
      <c r="BH344" s="73"/>
      <c r="BI344" s="73"/>
      <c r="BJ344" s="73"/>
      <c r="BK344" s="73"/>
      <c r="BL344" s="73"/>
      <c r="BM344" s="81"/>
      <c r="BN344" s="1"/>
      <c r="BO344" s="1"/>
      <c r="BP344" s="1"/>
      <c r="BQ344" s="1"/>
      <c r="BR344" s="1"/>
      <c r="CC344" s="108" t="str">
        <f t="shared" si="103"/>
        <v/>
      </c>
      <c r="CD344" s="110" t="str">
        <f t="shared" si="96"/>
        <v/>
      </c>
      <c r="CE344" s="108" t="str">
        <f t="shared" si="97"/>
        <v/>
      </c>
      <c r="CF344" s="108" t="str">
        <f t="shared" si="98"/>
        <v/>
      </c>
      <c r="CG344" s="108" t="str">
        <f t="shared" si="99"/>
        <v/>
      </c>
      <c r="CH344" s="108" t="str">
        <f t="shared" si="100"/>
        <v/>
      </c>
      <c r="CI344" s="108" t="str">
        <f t="shared" si="101"/>
        <v/>
      </c>
    </row>
    <row r="345" spans="1:87">
      <c r="A345" s="4">
        <v>340</v>
      </c>
      <c r="B345" s="30" t="str">
        <f t="shared" si="104"/>
        <v/>
      </c>
      <c r="C345" s="37" t="str">
        <f t="shared" si="105"/>
        <v/>
      </c>
      <c r="D345" s="38" t="str">
        <f t="shared" si="106"/>
        <v/>
      </c>
      <c r="E345" s="39" t="str">
        <f t="shared" si="107"/>
        <v/>
      </c>
      <c r="F345" s="39" t="str">
        <f t="shared" si="108"/>
        <v/>
      </c>
      <c r="G345" s="51" t="str">
        <f t="shared" si="109"/>
        <v/>
      </c>
      <c r="H345" s="40" t="str">
        <f t="shared" si="110"/>
        <v/>
      </c>
      <c r="I345" s="121"/>
      <c r="J345" s="122"/>
      <c r="K345" s="104" t="str">
        <f t="shared" si="102"/>
        <v/>
      </c>
      <c r="L345" s="80"/>
      <c r="M345" s="73"/>
      <c r="N345" s="73"/>
      <c r="O345" s="73"/>
      <c r="P345" s="73"/>
      <c r="Q345" s="73"/>
      <c r="R345" s="73"/>
      <c r="S345" s="73"/>
      <c r="T345" s="81"/>
      <c r="U345" s="88"/>
      <c r="V345" s="74"/>
      <c r="W345" s="74"/>
      <c r="X345" s="74"/>
      <c r="Y345" s="74"/>
      <c r="Z345" s="74"/>
      <c r="AA345" s="74"/>
      <c r="AB345" s="74"/>
      <c r="AC345" s="89"/>
      <c r="AD345" s="80"/>
      <c r="AE345" s="73"/>
      <c r="AF345" s="73"/>
      <c r="AG345" s="73"/>
      <c r="AH345" s="73"/>
      <c r="AI345" s="73"/>
      <c r="AJ345" s="73"/>
      <c r="AK345" s="73"/>
      <c r="AL345" s="81"/>
      <c r="AM345" s="80"/>
      <c r="AN345" s="73"/>
      <c r="AO345" s="73"/>
      <c r="AP345" s="73"/>
      <c r="AQ345" s="73"/>
      <c r="AR345" s="73"/>
      <c r="AS345" s="73"/>
      <c r="AT345" s="73"/>
      <c r="AU345" s="81"/>
      <c r="AV345" s="80"/>
      <c r="AW345" s="73"/>
      <c r="AX345" s="73"/>
      <c r="AY345" s="73"/>
      <c r="AZ345" s="73"/>
      <c r="BA345" s="73"/>
      <c r="BB345" s="73"/>
      <c r="BC345" s="73"/>
      <c r="BD345" s="81"/>
      <c r="BE345" s="80"/>
      <c r="BF345" s="73"/>
      <c r="BG345" s="73"/>
      <c r="BH345" s="73"/>
      <c r="BI345" s="73"/>
      <c r="BJ345" s="73"/>
      <c r="BK345" s="73"/>
      <c r="BL345" s="73"/>
      <c r="BM345" s="81"/>
      <c r="BN345" s="1"/>
      <c r="BO345" s="1"/>
      <c r="BP345" s="1"/>
      <c r="BQ345" s="1"/>
      <c r="BR345" s="1"/>
      <c r="CC345" s="108" t="str">
        <f t="shared" si="103"/>
        <v/>
      </c>
      <c r="CD345" s="110" t="str">
        <f t="shared" si="96"/>
        <v/>
      </c>
      <c r="CE345" s="108" t="str">
        <f t="shared" si="97"/>
        <v/>
      </c>
      <c r="CF345" s="108" t="str">
        <f t="shared" si="98"/>
        <v/>
      </c>
      <c r="CG345" s="108" t="str">
        <f t="shared" si="99"/>
        <v/>
      </c>
      <c r="CH345" s="108" t="str">
        <f t="shared" si="100"/>
        <v/>
      </c>
      <c r="CI345" s="108" t="str">
        <f t="shared" si="101"/>
        <v/>
      </c>
    </row>
    <row r="346" spans="1:87">
      <c r="A346" s="4">
        <v>341</v>
      </c>
      <c r="B346" s="30" t="str">
        <f t="shared" si="104"/>
        <v/>
      </c>
      <c r="C346" s="37" t="str">
        <f t="shared" si="105"/>
        <v/>
      </c>
      <c r="D346" s="38" t="str">
        <f t="shared" si="106"/>
        <v/>
      </c>
      <c r="E346" s="39" t="str">
        <f t="shared" si="107"/>
        <v/>
      </c>
      <c r="F346" s="39" t="str">
        <f t="shared" si="108"/>
        <v/>
      </c>
      <c r="G346" s="51" t="str">
        <f t="shared" si="109"/>
        <v/>
      </c>
      <c r="H346" s="40" t="str">
        <f t="shared" si="110"/>
        <v/>
      </c>
      <c r="I346" s="121"/>
      <c r="J346" s="122"/>
      <c r="K346" s="104" t="str">
        <f t="shared" si="102"/>
        <v/>
      </c>
      <c r="L346" s="80"/>
      <c r="M346" s="73"/>
      <c r="N346" s="73"/>
      <c r="O346" s="73"/>
      <c r="P346" s="73"/>
      <c r="Q346" s="73"/>
      <c r="R346" s="73"/>
      <c r="S346" s="73"/>
      <c r="T346" s="81"/>
      <c r="U346" s="88"/>
      <c r="V346" s="74"/>
      <c r="W346" s="74"/>
      <c r="X346" s="74"/>
      <c r="Y346" s="74"/>
      <c r="Z346" s="74"/>
      <c r="AA346" s="74"/>
      <c r="AB346" s="74"/>
      <c r="AC346" s="89"/>
      <c r="AD346" s="80"/>
      <c r="AE346" s="73"/>
      <c r="AF346" s="73"/>
      <c r="AG346" s="73"/>
      <c r="AH346" s="73"/>
      <c r="AI346" s="73"/>
      <c r="AJ346" s="73"/>
      <c r="AK346" s="73"/>
      <c r="AL346" s="81"/>
      <c r="AM346" s="80"/>
      <c r="AN346" s="73"/>
      <c r="AO346" s="73"/>
      <c r="AP346" s="73"/>
      <c r="AQ346" s="73"/>
      <c r="AR346" s="73"/>
      <c r="AS346" s="73"/>
      <c r="AT346" s="73"/>
      <c r="AU346" s="81"/>
      <c r="AV346" s="80"/>
      <c r="AW346" s="73"/>
      <c r="AX346" s="73"/>
      <c r="AY346" s="73"/>
      <c r="AZ346" s="73"/>
      <c r="BA346" s="73"/>
      <c r="BB346" s="73"/>
      <c r="BC346" s="73"/>
      <c r="BD346" s="81"/>
      <c r="BE346" s="80"/>
      <c r="BF346" s="73"/>
      <c r="BG346" s="73"/>
      <c r="BH346" s="73"/>
      <c r="BI346" s="73"/>
      <c r="BJ346" s="73"/>
      <c r="BK346" s="73"/>
      <c r="BL346" s="73"/>
      <c r="BM346" s="81"/>
      <c r="BN346" s="1"/>
      <c r="BO346" s="1"/>
      <c r="BP346" s="1"/>
      <c r="BQ346" s="1"/>
      <c r="BR346" s="1"/>
      <c r="CC346" s="108" t="str">
        <f t="shared" si="103"/>
        <v/>
      </c>
      <c r="CD346" s="110" t="str">
        <f t="shared" si="96"/>
        <v/>
      </c>
      <c r="CE346" s="108" t="str">
        <f t="shared" si="97"/>
        <v/>
      </c>
      <c r="CF346" s="108" t="str">
        <f t="shared" si="98"/>
        <v/>
      </c>
      <c r="CG346" s="108" t="str">
        <f t="shared" si="99"/>
        <v/>
      </c>
      <c r="CH346" s="108" t="str">
        <f t="shared" si="100"/>
        <v/>
      </c>
      <c r="CI346" s="108" t="str">
        <f t="shared" si="101"/>
        <v/>
      </c>
    </row>
    <row r="347" spans="1:87">
      <c r="A347" s="4">
        <v>342</v>
      </c>
      <c r="B347" s="30" t="str">
        <f t="shared" si="104"/>
        <v/>
      </c>
      <c r="C347" s="37" t="str">
        <f t="shared" si="105"/>
        <v/>
      </c>
      <c r="D347" s="38" t="str">
        <f t="shared" si="106"/>
        <v/>
      </c>
      <c r="E347" s="39" t="str">
        <f t="shared" si="107"/>
        <v/>
      </c>
      <c r="F347" s="39" t="str">
        <f t="shared" si="108"/>
        <v/>
      </c>
      <c r="G347" s="51" t="str">
        <f t="shared" si="109"/>
        <v/>
      </c>
      <c r="H347" s="40" t="str">
        <f t="shared" si="110"/>
        <v/>
      </c>
      <c r="I347" s="121"/>
      <c r="J347" s="122"/>
      <c r="K347" s="104" t="str">
        <f t="shared" si="102"/>
        <v/>
      </c>
      <c r="L347" s="80"/>
      <c r="M347" s="73"/>
      <c r="N347" s="73"/>
      <c r="O347" s="73"/>
      <c r="P347" s="73"/>
      <c r="Q347" s="73"/>
      <c r="R347" s="73"/>
      <c r="S347" s="73"/>
      <c r="T347" s="81"/>
      <c r="U347" s="88"/>
      <c r="V347" s="74"/>
      <c r="W347" s="74"/>
      <c r="X347" s="74"/>
      <c r="Y347" s="74"/>
      <c r="Z347" s="74"/>
      <c r="AA347" s="74"/>
      <c r="AB347" s="74"/>
      <c r="AC347" s="89"/>
      <c r="AD347" s="80"/>
      <c r="AE347" s="73"/>
      <c r="AF347" s="73"/>
      <c r="AG347" s="73"/>
      <c r="AH347" s="73"/>
      <c r="AI347" s="73"/>
      <c r="AJ347" s="73"/>
      <c r="AK347" s="73"/>
      <c r="AL347" s="81"/>
      <c r="AM347" s="80"/>
      <c r="AN347" s="73"/>
      <c r="AO347" s="73"/>
      <c r="AP347" s="73"/>
      <c r="AQ347" s="73"/>
      <c r="AR347" s="73"/>
      <c r="AS347" s="73"/>
      <c r="AT347" s="73"/>
      <c r="AU347" s="81"/>
      <c r="AV347" s="80"/>
      <c r="AW347" s="73"/>
      <c r="AX347" s="73"/>
      <c r="AY347" s="73"/>
      <c r="AZ347" s="73"/>
      <c r="BA347" s="73"/>
      <c r="BB347" s="73"/>
      <c r="BC347" s="73"/>
      <c r="BD347" s="81"/>
      <c r="BE347" s="80"/>
      <c r="BF347" s="73"/>
      <c r="BG347" s="73"/>
      <c r="BH347" s="73"/>
      <c r="BI347" s="73"/>
      <c r="BJ347" s="73"/>
      <c r="BK347" s="73"/>
      <c r="BL347" s="73"/>
      <c r="BM347" s="81"/>
      <c r="BN347" s="1"/>
      <c r="BO347" s="1"/>
      <c r="BP347" s="1"/>
      <c r="BQ347" s="1"/>
      <c r="BR347" s="1"/>
      <c r="CC347" s="108" t="str">
        <f t="shared" si="103"/>
        <v/>
      </c>
      <c r="CD347" s="110" t="str">
        <f t="shared" si="96"/>
        <v/>
      </c>
      <c r="CE347" s="108" t="str">
        <f t="shared" si="97"/>
        <v/>
      </c>
      <c r="CF347" s="108" t="str">
        <f t="shared" si="98"/>
        <v/>
      </c>
      <c r="CG347" s="108" t="str">
        <f t="shared" si="99"/>
        <v/>
      </c>
      <c r="CH347" s="108" t="str">
        <f t="shared" si="100"/>
        <v/>
      </c>
      <c r="CI347" s="108" t="str">
        <f t="shared" si="101"/>
        <v/>
      </c>
    </row>
    <row r="348" spans="1:87">
      <c r="A348" s="4">
        <v>343</v>
      </c>
      <c r="B348" s="30" t="str">
        <f t="shared" si="104"/>
        <v/>
      </c>
      <c r="C348" s="37" t="str">
        <f t="shared" si="105"/>
        <v/>
      </c>
      <c r="D348" s="38" t="str">
        <f t="shared" si="106"/>
        <v/>
      </c>
      <c r="E348" s="39" t="str">
        <f t="shared" si="107"/>
        <v/>
      </c>
      <c r="F348" s="39" t="str">
        <f t="shared" si="108"/>
        <v/>
      </c>
      <c r="G348" s="51" t="str">
        <f t="shared" si="109"/>
        <v/>
      </c>
      <c r="H348" s="40" t="str">
        <f t="shared" si="110"/>
        <v/>
      </c>
      <c r="I348" s="121"/>
      <c r="J348" s="122"/>
      <c r="K348" s="104" t="str">
        <f t="shared" si="102"/>
        <v/>
      </c>
      <c r="L348" s="80"/>
      <c r="M348" s="73"/>
      <c r="N348" s="73"/>
      <c r="O348" s="73"/>
      <c r="P348" s="73"/>
      <c r="Q348" s="73"/>
      <c r="R348" s="73"/>
      <c r="S348" s="73"/>
      <c r="T348" s="81"/>
      <c r="U348" s="88"/>
      <c r="V348" s="74"/>
      <c r="W348" s="74"/>
      <c r="X348" s="74"/>
      <c r="Y348" s="74"/>
      <c r="Z348" s="74"/>
      <c r="AA348" s="74"/>
      <c r="AB348" s="74"/>
      <c r="AC348" s="89"/>
      <c r="AD348" s="80"/>
      <c r="AE348" s="73"/>
      <c r="AF348" s="73"/>
      <c r="AG348" s="73"/>
      <c r="AH348" s="73"/>
      <c r="AI348" s="73"/>
      <c r="AJ348" s="73"/>
      <c r="AK348" s="73"/>
      <c r="AL348" s="81"/>
      <c r="AM348" s="80"/>
      <c r="AN348" s="73"/>
      <c r="AO348" s="73"/>
      <c r="AP348" s="73"/>
      <c r="AQ348" s="73"/>
      <c r="AR348" s="73"/>
      <c r="AS348" s="73"/>
      <c r="AT348" s="73"/>
      <c r="AU348" s="81"/>
      <c r="AV348" s="80"/>
      <c r="AW348" s="73"/>
      <c r="AX348" s="73"/>
      <c r="AY348" s="73"/>
      <c r="AZ348" s="73"/>
      <c r="BA348" s="73"/>
      <c r="BB348" s="73"/>
      <c r="BC348" s="73"/>
      <c r="BD348" s="81"/>
      <c r="BE348" s="80"/>
      <c r="BF348" s="73"/>
      <c r="BG348" s="73"/>
      <c r="BH348" s="73"/>
      <c r="BI348" s="73"/>
      <c r="BJ348" s="73"/>
      <c r="BK348" s="73"/>
      <c r="BL348" s="73"/>
      <c r="BM348" s="81"/>
      <c r="BN348" s="1"/>
      <c r="BO348" s="1"/>
      <c r="BP348" s="1"/>
      <c r="BQ348" s="1"/>
      <c r="BR348" s="1"/>
      <c r="CC348" s="108" t="str">
        <f t="shared" si="103"/>
        <v/>
      </c>
      <c r="CD348" s="110" t="str">
        <f t="shared" si="96"/>
        <v/>
      </c>
      <c r="CE348" s="108" t="str">
        <f t="shared" si="97"/>
        <v/>
      </c>
      <c r="CF348" s="108" t="str">
        <f t="shared" si="98"/>
        <v/>
      </c>
      <c r="CG348" s="108" t="str">
        <f t="shared" si="99"/>
        <v/>
      </c>
      <c r="CH348" s="108" t="str">
        <f t="shared" si="100"/>
        <v/>
      </c>
      <c r="CI348" s="108" t="str">
        <f t="shared" si="101"/>
        <v/>
      </c>
    </row>
    <row r="349" spans="1:87">
      <c r="A349" s="4">
        <v>344</v>
      </c>
      <c r="B349" s="30" t="str">
        <f t="shared" si="104"/>
        <v/>
      </c>
      <c r="C349" s="37" t="str">
        <f t="shared" si="105"/>
        <v/>
      </c>
      <c r="D349" s="38" t="str">
        <f t="shared" si="106"/>
        <v/>
      </c>
      <c r="E349" s="39" t="str">
        <f t="shared" si="107"/>
        <v/>
      </c>
      <c r="F349" s="39" t="str">
        <f t="shared" si="108"/>
        <v/>
      </c>
      <c r="G349" s="51" t="str">
        <f t="shared" si="109"/>
        <v/>
      </c>
      <c r="H349" s="40" t="str">
        <f t="shared" si="110"/>
        <v/>
      </c>
      <c r="I349" s="121"/>
      <c r="J349" s="122"/>
      <c r="K349" s="104" t="str">
        <f t="shared" si="102"/>
        <v/>
      </c>
      <c r="L349" s="80"/>
      <c r="M349" s="73"/>
      <c r="N349" s="73"/>
      <c r="O349" s="73"/>
      <c r="P349" s="73"/>
      <c r="Q349" s="73"/>
      <c r="R349" s="73"/>
      <c r="S349" s="73"/>
      <c r="T349" s="81"/>
      <c r="U349" s="88"/>
      <c r="V349" s="74"/>
      <c r="W349" s="74"/>
      <c r="X349" s="74"/>
      <c r="Y349" s="74"/>
      <c r="Z349" s="74"/>
      <c r="AA349" s="74"/>
      <c r="AB349" s="74"/>
      <c r="AC349" s="89"/>
      <c r="AD349" s="80"/>
      <c r="AE349" s="73"/>
      <c r="AF349" s="73"/>
      <c r="AG349" s="73"/>
      <c r="AH349" s="73"/>
      <c r="AI349" s="73"/>
      <c r="AJ349" s="73"/>
      <c r="AK349" s="73"/>
      <c r="AL349" s="81"/>
      <c r="AM349" s="80"/>
      <c r="AN349" s="73"/>
      <c r="AO349" s="73"/>
      <c r="AP349" s="73"/>
      <c r="AQ349" s="73"/>
      <c r="AR349" s="73"/>
      <c r="AS349" s="73"/>
      <c r="AT349" s="73"/>
      <c r="AU349" s="81"/>
      <c r="AV349" s="80"/>
      <c r="AW349" s="73"/>
      <c r="AX349" s="73"/>
      <c r="AY349" s="73"/>
      <c r="AZ349" s="73"/>
      <c r="BA349" s="73"/>
      <c r="BB349" s="73"/>
      <c r="BC349" s="73"/>
      <c r="BD349" s="81"/>
      <c r="BE349" s="80"/>
      <c r="BF349" s="73"/>
      <c r="BG349" s="73"/>
      <c r="BH349" s="73"/>
      <c r="BI349" s="73"/>
      <c r="BJ349" s="73"/>
      <c r="BK349" s="73"/>
      <c r="BL349" s="73"/>
      <c r="BM349" s="81"/>
      <c r="BN349" s="1"/>
      <c r="BO349" s="1"/>
      <c r="BP349" s="1"/>
      <c r="BQ349" s="1"/>
      <c r="BR349" s="1"/>
      <c r="CC349" s="108" t="str">
        <f t="shared" si="103"/>
        <v/>
      </c>
      <c r="CD349" s="110" t="str">
        <f t="shared" si="96"/>
        <v/>
      </c>
      <c r="CE349" s="108" t="str">
        <f t="shared" si="97"/>
        <v/>
      </c>
      <c r="CF349" s="108" t="str">
        <f t="shared" si="98"/>
        <v/>
      </c>
      <c r="CG349" s="108" t="str">
        <f t="shared" si="99"/>
        <v/>
      </c>
      <c r="CH349" s="108" t="str">
        <f t="shared" si="100"/>
        <v/>
      </c>
      <c r="CI349" s="108" t="str">
        <f t="shared" si="101"/>
        <v/>
      </c>
    </row>
    <row r="350" spans="1:87">
      <c r="A350" s="4">
        <v>345</v>
      </c>
      <c r="B350" s="30" t="str">
        <f t="shared" si="104"/>
        <v/>
      </c>
      <c r="C350" s="37" t="str">
        <f t="shared" si="105"/>
        <v/>
      </c>
      <c r="D350" s="38" t="str">
        <f t="shared" si="106"/>
        <v/>
      </c>
      <c r="E350" s="39" t="str">
        <f t="shared" si="107"/>
        <v/>
      </c>
      <c r="F350" s="39" t="str">
        <f t="shared" si="108"/>
        <v/>
      </c>
      <c r="G350" s="51" t="str">
        <f t="shared" si="109"/>
        <v/>
      </c>
      <c r="H350" s="40" t="str">
        <f t="shared" si="110"/>
        <v/>
      </c>
      <c r="I350" s="121"/>
      <c r="J350" s="122"/>
      <c r="K350" s="104" t="str">
        <f t="shared" si="102"/>
        <v/>
      </c>
      <c r="L350" s="80"/>
      <c r="M350" s="73"/>
      <c r="N350" s="73"/>
      <c r="O350" s="73"/>
      <c r="P350" s="73"/>
      <c r="Q350" s="73"/>
      <c r="R350" s="73"/>
      <c r="S350" s="73"/>
      <c r="T350" s="81"/>
      <c r="U350" s="88"/>
      <c r="V350" s="74"/>
      <c r="W350" s="74"/>
      <c r="X350" s="74"/>
      <c r="Y350" s="74"/>
      <c r="Z350" s="74"/>
      <c r="AA350" s="74"/>
      <c r="AB350" s="74"/>
      <c r="AC350" s="89"/>
      <c r="AD350" s="80"/>
      <c r="AE350" s="73"/>
      <c r="AF350" s="73"/>
      <c r="AG350" s="73"/>
      <c r="AH350" s="73"/>
      <c r="AI350" s="73"/>
      <c r="AJ350" s="73"/>
      <c r="AK350" s="73"/>
      <c r="AL350" s="81"/>
      <c r="AM350" s="80"/>
      <c r="AN350" s="73"/>
      <c r="AO350" s="73"/>
      <c r="AP350" s="73"/>
      <c r="AQ350" s="73"/>
      <c r="AR350" s="73"/>
      <c r="AS350" s="73"/>
      <c r="AT350" s="73"/>
      <c r="AU350" s="81"/>
      <c r="AV350" s="80"/>
      <c r="AW350" s="73"/>
      <c r="AX350" s="73"/>
      <c r="AY350" s="73"/>
      <c r="AZ350" s="73"/>
      <c r="BA350" s="73"/>
      <c r="BB350" s="73"/>
      <c r="BC350" s="73"/>
      <c r="BD350" s="81"/>
      <c r="BE350" s="80"/>
      <c r="BF350" s="73"/>
      <c r="BG350" s="73"/>
      <c r="BH350" s="73"/>
      <c r="BI350" s="73"/>
      <c r="BJ350" s="73"/>
      <c r="BK350" s="73"/>
      <c r="BL350" s="73"/>
      <c r="BM350" s="81"/>
      <c r="BN350" s="1"/>
      <c r="BO350" s="1"/>
      <c r="BP350" s="1"/>
      <c r="BQ350" s="1"/>
      <c r="BR350" s="1"/>
      <c r="CC350" s="108" t="str">
        <f t="shared" si="103"/>
        <v/>
      </c>
      <c r="CD350" s="110" t="str">
        <f t="shared" si="96"/>
        <v/>
      </c>
      <c r="CE350" s="108" t="str">
        <f t="shared" si="97"/>
        <v/>
      </c>
      <c r="CF350" s="108" t="str">
        <f t="shared" si="98"/>
        <v/>
      </c>
      <c r="CG350" s="108" t="str">
        <f t="shared" si="99"/>
        <v/>
      </c>
      <c r="CH350" s="108" t="str">
        <f t="shared" si="100"/>
        <v/>
      </c>
      <c r="CI350" s="108" t="str">
        <f t="shared" si="101"/>
        <v/>
      </c>
    </row>
    <row r="351" spans="1:87">
      <c r="A351" s="4">
        <v>346</v>
      </c>
      <c r="B351" s="30" t="str">
        <f t="shared" si="104"/>
        <v/>
      </c>
      <c r="C351" s="37" t="str">
        <f t="shared" si="105"/>
        <v/>
      </c>
      <c r="D351" s="38" t="str">
        <f t="shared" si="106"/>
        <v/>
      </c>
      <c r="E351" s="39" t="str">
        <f t="shared" si="107"/>
        <v/>
      </c>
      <c r="F351" s="39" t="str">
        <f t="shared" si="108"/>
        <v/>
      </c>
      <c r="G351" s="51" t="str">
        <f t="shared" si="109"/>
        <v/>
      </c>
      <c r="H351" s="40" t="str">
        <f t="shared" si="110"/>
        <v/>
      </c>
      <c r="I351" s="121"/>
      <c r="J351" s="122"/>
      <c r="K351" s="104" t="str">
        <f t="shared" si="102"/>
        <v/>
      </c>
      <c r="L351" s="80"/>
      <c r="M351" s="73"/>
      <c r="N351" s="73"/>
      <c r="O351" s="73"/>
      <c r="P351" s="73"/>
      <c r="Q351" s="73"/>
      <c r="R351" s="73"/>
      <c r="S351" s="73"/>
      <c r="T351" s="81"/>
      <c r="U351" s="88"/>
      <c r="V351" s="74"/>
      <c r="W351" s="74"/>
      <c r="X351" s="74"/>
      <c r="Y351" s="74"/>
      <c r="Z351" s="74"/>
      <c r="AA351" s="74"/>
      <c r="AB351" s="74"/>
      <c r="AC351" s="89"/>
      <c r="AD351" s="80"/>
      <c r="AE351" s="73"/>
      <c r="AF351" s="73"/>
      <c r="AG351" s="73"/>
      <c r="AH351" s="73"/>
      <c r="AI351" s="73"/>
      <c r="AJ351" s="73"/>
      <c r="AK351" s="73"/>
      <c r="AL351" s="81"/>
      <c r="AM351" s="80"/>
      <c r="AN351" s="73"/>
      <c r="AO351" s="73"/>
      <c r="AP351" s="73"/>
      <c r="AQ351" s="73"/>
      <c r="AR351" s="73"/>
      <c r="AS351" s="73"/>
      <c r="AT351" s="73"/>
      <c r="AU351" s="81"/>
      <c r="AV351" s="80"/>
      <c r="AW351" s="73"/>
      <c r="AX351" s="73"/>
      <c r="AY351" s="73"/>
      <c r="AZ351" s="73"/>
      <c r="BA351" s="73"/>
      <c r="BB351" s="73"/>
      <c r="BC351" s="73"/>
      <c r="BD351" s="81"/>
      <c r="BE351" s="80"/>
      <c r="BF351" s="73"/>
      <c r="BG351" s="73"/>
      <c r="BH351" s="73"/>
      <c r="BI351" s="73"/>
      <c r="BJ351" s="73"/>
      <c r="BK351" s="73"/>
      <c r="BL351" s="73"/>
      <c r="BM351" s="81"/>
      <c r="BN351" s="1"/>
      <c r="BO351" s="1"/>
      <c r="BP351" s="1"/>
      <c r="BQ351" s="1"/>
      <c r="BR351" s="1"/>
      <c r="CC351" s="108" t="str">
        <f t="shared" si="103"/>
        <v/>
      </c>
      <c r="CD351" s="110" t="str">
        <f t="shared" si="96"/>
        <v/>
      </c>
      <c r="CE351" s="108" t="str">
        <f t="shared" si="97"/>
        <v/>
      </c>
      <c r="CF351" s="108" t="str">
        <f t="shared" si="98"/>
        <v/>
      </c>
      <c r="CG351" s="108" t="str">
        <f t="shared" si="99"/>
        <v/>
      </c>
      <c r="CH351" s="108" t="str">
        <f t="shared" si="100"/>
        <v/>
      </c>
      <c r="CI351" s="108" t="str">
        <f t="shared" si="101"/>
        <v/>
      </c>
    </row>
    <row r="352" spans="1:87">
      <c r="A352" s="4">
        <v>347</v>
      </c>
      <c r="B352" s="30" t="str">
        <f t="shared" si="104"/>
        <v/>
      </c>
      <c r="C352" s="37" t="str">
        <f t="shared" si="105"/>
        <v/>
      </c>
      <c r="D352" s="38" t="str">
        <f t="shared" si="106"/>
        <v/>
      </c>
      <c r="E352" s="39" t="str">
        <f t="shared" si="107"/>
        <v/>
      </c>
      <c r="F352" s="39" t="str">
        <f t="shared" si="108"/>
        <v/>
      </c>
      <c r="G352" s="51" t="str">
        <f t="shared" si="109"/>
        <v/>
      </c>
      <c r="H352" s="40" t="str">
        <f t="shared" si="110"/>
        <v/>
      </c>
      <c r="I352" s="121"/>
      <c r="J352" s="122"/>
      <c r="K352" s="104" t="str">
        <f t="shared" si="102"/>
        <v/>
      </c>
      <c r="L352" s="80"/>
      <c r="M352" s="73"/>
      <c r="N352" s="73"/>
      <c r="O352" s="73"/>
      <c r="P352" s="73"/>
      <c r="Q352" s="73"/>
      <c r="R352" s="73"/>
      <c r="S352" s="73"/>
      <c r="T352" s="81"/>
      <c r="U352" s="88"/>
      <c r="V352" s="74"/>
      <c r="W352" s="74"/>
      <c r="X352" s="74"/>
      <c r="Y352" s="74"/>
      <c r="Z352" s="74"/>
      <c r="AA352" s="74"/>
      <c r="AB352" s="74"/>
      <c r="AC352" s="89"/>
      <c r="AD352" s="80"/>
      <c r="AE352" s="73"/>
      <c r="AF352" s="73"/>
      <c r="AG352" s="73"/>
      <c r="AH352" s="73"/>
      <c r="AI352" s="73"/>
      <c r="AJ352" s="73"/>
      <c r="AK352" s="73"/>
      <c r="AL352" s="81"/>
      <c r="AM352" s="80"/>
      <c r="AN352" s="73"/>
      <c r="AO352" s="73"/>
      <c r="AP352" s="73"/>
      <c r="AQ352" s="73"/>
      <c r="AR352" s="73"/>
      <c r="AS352" s="73"/>
      <c r="AT352" s="73"/>
      <c r="AU352" s="81"/>
      <c r="AV352" s="80"/>
      <c r="AW352" s="73"/>
      <c r="AX352" s="73"/>
      <c r="AY352" s="73"/>
      <c r="AZ352" s="73"/>
      <c r="BA352" s="73"/>
      <c r="BB352" s="73"/>
      <c r="BC352" s="73"/>
      <c r="BD352" s="81"/>
      <c r="BE352" s="80"/>
      <c r="BF352" s="73"/>
      <c r="BG352" s="73"/>
      <c r="BH352" s="73"/>
      <c r="BI352" s="73"/>
      <c r="BJ352" s="73"/>
      <c r="BK352" s="73"/>
      <c r="BL352" s="73"/>
      <c r="BM352" s="81"/>
      <c r="BN352" s="1"/>
      <c r="BO352" s="1"/>
      <c r="BP352" s="1"/>
      <c r="BQ352" s="1"/>
      <c r="BR352" s="1"/>
      <c r="CC352" s="108" t="str">
        <f t="shared" si="103"/>
        <v/>
      </c>
      <c r="CD352" s="110" t="str">
        <f t="shared" si="96"/>
        <v/>
      </c>
      <c r="CE352" s="108" t="str">
        <f t="shared" si="97"/>
        <v/>
      </c>
      <c r="CF352" s="108" t="str">
        <f t="shared" si="98"/>
        <v/>
      </c>
      <c r="CG352" s="108" t="str">
        <f t="shared" si="99"/>
        <v/>
      </c>
      <c r="CH352" s="108" t="str">
        <f t="shared" si="100"/>
        <v/>
      </c>
      <c r="CI352" s="108" t="str">
        <f t="shared" si="101"/>
        <v/>
      </c>
    </row>
    <row r="353" spans="1:87">
      <c r="A353" s="4">
        <v>348</v>
      </c>
      <c r="B353" s="30" t="str">
        <f t="shared" si="104"/>
        <v/>
      </c>
      <c r="C353" s="37" t="str">
        <f t="shared" si="105"/>
        <v/>
      </c>
      <c r="D353" s="38" t="str">
        <f t="shared" si="106"/>
        <v/>
      </c>
      <c r="E353" s="39" t="str">
        <f t="shared" si="107"/>
        <v/>
      </c>
      <c r="F353" s="39" t="str">
        <f t="shared" si="108"/>
        <v/>
      </c>
      <c r="G353" s="51" t="str">
        <f t="shared" si="109"/>
        <v/>
      </c>
      <c r="H353" s="40" t="str">
        <f t="shared" si="110"/>
        <v/>
      </c>
      <c r="I353" s="121"/>
      <c r="J353" s="122"/>
      <c r="K353" s="104" t="str">
        <f t="shared" si="102"/>
        <v/>
      </c>
      <c r="L353" s="80"/>
      <c r="M353" s="73"/>
      <c r="N353" s="73"/>
      <c r="O353" s="73"/>
      <c r="P353" s="73"/>
      <c r="Q353" s="73"/>
      <c r="R353" s="73"/>
      <c r="S353" s="73"/>
      <c r="T353" s="81"/>
      <c r="U353" s="88"/>
      <c r="V353" s="74"/>
      <c r="W353" s="74"/>
      <c r="X353" s="74"/>
      <c r="Y353" s="74"/>
      <c r="Z353" s="74"/>
      <c r="AA353" s="74"/>
      <c r="AB353" s="74"/>
      <c r="AC353" s="89"/>
      <c r="AD353" s="80"/>
      <c r="AE353" s="73"/>
      <c r="AF353" s="73"/>
      <c r="AG353" s="73"/>
      <c r="AH353" s="73"/>
      <c r="AI353" s="73"/>
      <c r="AJ353" s="73"/>
      <c r="AK353" s="73"/>
      <c r="AL353" s="81"/>
      <c r="AM353" s="80"/>
      <c r="AN353" s="73"/>
      <c r="AO353" s="73"/>
      <c r="AP353" s="73"/>
      <c r="AQ353" s="73"/>
      <c r="AR353" s="73"/>
      <c r="AS353" s="73"/>
      <c r="AT353" s="73"/>
      <c r="AU353" s="81"/>
      <c r="AV353" s="80"/>
      <c r="AW353" s="73"/>
      <c r="AX353" s="73"/>
      <c r="AY353" s="73"/>
      <c r="AZ353" s="73"/>
      <c r="BA353" s="73"/>
      <c r="BB353" s="73"/>
      <c r="BC353" s="73"/>
      <c r="BD353" s="81"/>
      <c r="BE353" s="80"/>
      <c r="BF353" s="73"/>
      <c r="BG353" s="73"/>
      <c r="BH353" s="73"/>
      <c r="BI353" s="73"/>
      <c r="BJ353" s="73"/>
      <c r="BK353" s="73"/>
      <c r="BL353" s="73"/>
      <c r="BM353" s="81"/>
      <c r="BN353" s="1"/>
      <c r="BO353" s="1"/>
      <c r="BP353" s="1"/>
      <c r="BQ353" s="1"/>
      <c r="BR353" s="1"/>
      <c r="CC353" s="108" t="str">
        <f t="shared" si="103"/>
        <v/>
      </c>
      <c r="CD353" s="110" t="str">
        <f t="shared" si="96"/>
        <v/>
      </c>
      <c r="CE353" s="108" t="str">
        <f t="shared" si="97"/>
        <v/>
      </c>
      <c r="CF353" s="108" t="str">
        <f t="shared" si="98"/>
        <v/>
      </c>
      <c r="CG353" s="108" t="str">
        <f t="shared" si="99"/>
        <v/>
      </c>
      <c r="CH353" s="108" t="str">
        <f t="shared" si="100"/>
        <v/>
      </c>
      <c r="CI353" s="108" t="str">
        <f t="shared" si="101"/>
        <v/>
      </c>
    </row>
    <row r="354" spans="1:87">
      <c r="A354" s="4">
        <v>349</v>
      </c>
      <c r="B354" s="30" t="str">
        <f t="shared" si="104"/>
        <v/>
      </c>
      <c r="C354" s="37" t="str">
        <f t="shared" si="105"/>
        <v/>
      </c>
      <c r="D354" s="38" t="str">
        <f t="shared" si="106"/>
        <v/>
      </c>
      <c r="E354" s="39" t="str">
        <f t="shared" si="107"/>
        <v/>
      </c>
      <c r="F354" s="39" t="str">
        <f t="shared" si="108"/>
        <v/>
      </c>
      <c r="G354" s="51" t="str">
        <f t="shared" si="109"/>
        <v/>
      </c>
      <c r="H354" s="40" t="str">
        <f t="shared" si="110"/>
        <v/>
      </c>
      <c r="I354" s="121"/>
      <c r="J354" s="122"/>
      <c r="K354" s="104" t="str">
        <f t="shared" si="102"/>
        <v/>
      </c>
      <c r="L354" s="80"/>
      <c r="M354" s="73"/>
      <c r="N354" s="73"/>
      <c r="O354" s="73"/>
      <c r="P354" s="73"/>
      <c r="Q354" s="73"/>
      <c r="R354" s="73"/>
      <c r="S354" s="73"/>
      <c r="T354" s="81"/>
      <c r="U354" s="88"/>
      <c r="V354" s="74"/>
      <c r="W354" s="74"/>
      <c r="X354" s="74"/>
      <c r="Y354" s="74"/>
      <c r="Z354" s="74"/>
      <c r="AA354" s="74"/>
      <c r="AB354" s="74"/>
      <c r="AC354" s="89"/>
      <c r="AD354" s="80"/>
      <c r="AE354" s="73"/>
      <c r="AF354" s="73"/>
      <c r="AG354" s="73"/>
      <c r="AH354" s="73"/>
      <c r="AI354" s="73"/>
      <c r="AJ354" s="73"/>
      <c r="AK354" s="73"/>
      <c r="AL354" s="81"/>
      <c r="AM354" s="80"/>
      <c r="AN354" s="73"/>
      <c r="AO354" s="73"/>
      <c r="AP354" s="73"/>
      <c r="AQ354" s="73"/>
      <c r="AR354" s="73"/>
      <c r="AS354" s="73"/>
      <c r="AT354" s="73"/>
      <c r="AU354" s="81"/>
      <c r="AV354" s="80"/>
      <c r="AW354" s="73"/>
      <c r="AX354" s="73"/>
      <c r="AY354" s="73"/>
      <c r="AZ354" s="73"/>
      <c r="BA354" s="73"/>
      <c r="BB354" s="73"/>
      <c r="BC354" s="73"/>
      <c r="BD354" s="81"/>
      <c r="BE354" s="80"/>
      <c r="BF354" s="73"/>
      <c r="BG354" s="73"/>
      <c r="BH354" s="73"/>
      <c r="BI354" s="73"/>
      <c r="BJ354" s="73"/>
      <c r="BK354" s="73"/>
      <c r="BL354" s="73"/>
      <c r="BM354" s="81"/>
      <c r="BN354" s="1"/>
      <c r="BO354" s="1"/>
      <c r="BP354" s="1"/>
      <c r="BQ354" s="1"/>
      <c r="BR354" s="1"/>
      <c r="CC354" s="108" t="str">
        <f t="shared" si="103"/>
        <v/>
      </c>
      <c r="CD354" s="110" t="str">
        <f t="shared" si="96"/>
        <v/>
      </c>
      <c r="CE354" s="108" t="str">
        <f t="shared" si="97"/>
        <v/>
      </c>
      <c r="CF354" s="108" t="str">
        <f t="shared" si="98"/>
        <v/>
      </c>
      <c r="CG354" s="108" t="str">
        <f t="shared" si="99"/>
        <v/>
      </c>
      <c r="CH354" s="108" t="str">
        <f t="shared" si="100"/>
        <v/>
      </c>
      <c r="CI354" s="108" t="str">
        <f t="shared" si="101"/>
        <v/>
      </c>
    </row>
    <row r="355" spans="1:87">
      <c r="A355" s="4">
        <v>350</v>
      </c>
      <c r="B355" s="30" t="str">
        <f t="shared" si="104"/>
        <v/>
      </c>
      <c r="C355" s="37" t="str">
        <f t="shared" si="105"/>
        <v/>
      </c>
      <c r="D355" s="38" t="str">
        <f t="shared" si="106"/>
        <v/>
      </c>
      <c r="E355" s="39" t="str">
        <f t="shared" si="107"/>
        <v/>
      </c>
      <c r="F355" s="39" t="str">
        <f t="shared" si="108"/>
        <v/>
      </c>
      <c r="G355" s="51" t="str">
        <f t="shared" si="109"/>
        <v/>
      </c>
      <c r="H355" s="40" t="str">
        <f t="shared" si="110"/>
        <v/>
      </c>
      <c r="I355" s="121"/>
      <c r="J355" s="122"/>
      <c r="K355" s="104" t="str">
        <f t="shared" si="102"/>
        <v/>
      </c>
      <c r="L355" s="80"/>
      <c r="M355" s="73"/>
      <c r="N355" s="73"/>
      <c r="O355" s="73"/>
      <c r="P355" s="73"/>
      <c r="Q355" s="73"/>
      <c r="R355" s="73"/>
      <c r="S355" s="73"/>
      <c r="T355" s="81"/>
      <c r="U355" s="88"/>
      <c r="V355" s="74"/>
      <c r="W355" s="74"/>
      <c r="X355" s="74"/>
      <c r="Y355" s="74"/>
      <c r="Z355" s="74"/>
      <c r="AA355" s="74"/>
      <c r="AB355" s="74"/>
      <c r="AC355" s="89"/>
      <c r="AD355" s="80"/>
      <c r="AE355" s="73"/>
      <c r="AF355" s="73"/>
      <c r="AG355" s="73"/>
      <c r="AH355" s="73"/>
      <c r="AI355" s="73"/>
      <c r="AJ355" s="73"/>
      <c r="AK355" s="73"/>
      <c r="AL355" s="81"/>
      <c r="AM355" s="80"/>
      <c r="AN355" s="73"/>
      <c r="AO355" s="73"/>
      <c r="AP355" s="73"/>
      <c r="AQ355" s="73"/>
      <c r="AR355" s="73"/>
      <c r="AS355" s="73"/>
      <c r="AT355" s="73"/>
      <c r="AU355" s="81"/>
      <c r="AV355" s="80"/>
      <c r="AW355" s="73"/>
      <c r="AX355" s="73"/>
      <c r="AY355" s="73"/>
      <c r="AZ355" s="73"/>
      <c r="BA355" s="73"/>
      <c r="BB355" s="73"/>
      <c r="BC355" s="73"/>
      <c r="BD355" s="81"/>
      <c r="BE355" s="80"/>
      <c r="BF355" s="73"/>
      <c r="BG355" s="73"/>
      <c r="BH355" s="73"/>
      <c r="BI355" s="73"/>
      <c r="BJ355" s="73"/>
      <c r="BK355" s="73"/>
      <c r="BL355" s="73"/>
      <c r="BM355" s="81"/>
      <c r="BN355" s="1"/>
      <c r="BO355" s="1"/>
      <c r="BP355" s="1"/>
      <c r="BQ355" s="1"/>
      <c r="BR355" s="1"/>
      <c r="CC355" s="108" t="str">
        <f t="shared" si="103"/>
        <v/>
      </c>
      <c r="CD355" s="110" t="str">
        <f t="shared" si="96"/>
        <v/>
      </c>
      <c r="CE355" s="108" t="str">
        <f t="shared" si="97"/>
        <v/>
      </c>
      <c r="CF355" s="108" t="str">
        <f t="shared" si="98"/>
        <v/>
      </c>
      <c r="CG355" s="108" t="str">
        <f t="shared" si="99"/>
        <v/>
      </c>
      <c r="CH355" s="108" t="str">
        <f t="shared" si="100"/>
        <v/>
      </c>
      <c r="CI355" s="108" t="str">
        <f t="shared" si="101"/>
        <v/>
      </c>
    </row>
    <row r="356" spans="1:87">
      <c r="A356" s="4">
        <v>351</v>
      </c>
      <c r="B356" s="30" t="str">
        <f t="shared" si="104"/>
        <v/>
      </c>
      <c r="C356" s="37" t="str">
        <f t="shared" si="105"/>
        <v/>
      </c>
      <c r="D356" s="38" t="str">
        <f t="shared" si="106"/>
        <v/>
      </c>
      <c r="E356" s="39" t="str">
        <f t="shared" si="107"/>
        <v/>
      </c>
      <c r="F356" s="39" t="str">
        <f t="shared" si="108"/>
        <v/>
      </c>
      <c r="G356" s="51" t="str">
        <f t="shared" si="109"/>
        <v/>
      </c>
      <c r="H356" s="40" t="str">
        <f t="shared" si="110"/>
        <v/>
      </c>
      <c r="I356" s="121"/>
      <c r="J356" s="122"/>
      <c r="K356" s="104" t="str">
        <f t="shared" si="102"/>
        <v/>
      </c>
      <c r="L356" s="80"/>
      <c r="M356" s="73"/>
      <c r="N356" s="73"/>
      <c r="O356" s="73"/>
      <c r="P356" s="73"/>
      <c r="Q356" s="73"/>
      <c r="R356" s="73"/>
      <c r="S356" s="73"/>
      <c r="T356" s="81"/>
      <c r="U356" s="88"/>
      <c r="V356" s="74"/>
      <c r="W356" s="74"/>
      <c r="X356" s="74"/>
      <c r="Y356" s="74"/>
      <c r="Z356" s="74"/>
      <c r="AA356" s="74"/>
      <c r="AB356" s="74"/>
      <c r="AC356" s="89"/>
      <c r="AD356" s="80"/>
      <c r="AE356" s="73"/>
      <c r="AF356" s="73"/>
      <c r="AG356" s="73"/>
      <c r="AH356" s="73"/>
      <c r="AI356" s="73"/>
      <c r="AJ356" s="73"/>
      <c r="AK356" s="73"/>
      <c r="AL356" s="81"/>
      <c r="AM356" s="80"/>
      <c r="AN356" s="73"/>
      <c r="AO356" s="73"/>
      <c r="AP356" s="73"/>
      <c r="AQ356" s="73"/>
      <c r="AR356" s="73"/>
      <c r="AS356" s="73"/>
      <c r="AT356" s="73"/>
      <c r="AU356" s="81"/>
      <c r="AV356" s="80"/>
      <c r="AW356" s="73"/>
      <c r="AX356" s="73"/>
      <c r="AY356" s="73"/>
      <c r="AZ356" s="73"/>
      <c r="BA356" s="73"/>
      <c r="BB356" s="73"/>
      <c r="BC356" s="73"/>
      <c r="BD356" s="81"/>
      <c r="BE356" s="80"/>
      <c r="BF356" s="73"/>
      <c r="BG356" s="73"/>
      <c r="BH356" s="73"/>
      <c r="BI356" s="73"/>
      <c r="BJ356" s="73"/>
      <c r="BK356" s="73"/>
      <c r="BL356" s="73"/>
      <c r="BM356" s="81"/>
      <c r="BN356" s="1"/>
      <c r="BO356" s="1"/>
      <c r="BP356" s="1"/>
      <c r="BQ356" s="1"/>
      <c r="BR356" s="1"/>
      <c r="CC356" s="108" t="str">
        <f t="shared" si="103"/>
        <v/>
      </c>
      <c r="CD356" s="110" t="str">
        <f t="shared" si="96"/>
        <v/>
      </c>
      <c r="CE356" s="108" t="str">
        <f t="shared" si="97"/>
        <v/>
      </c>
      <c r="CF356" s="108" t="str">
        <f t="shared" si="98"/>
        <v/>
      </c>
      <c r="CG356" s="108" t="str">
        <f t="shared" si="99"/>
        <v/>
      </c>
      <c r="CH356" s="108" t="str">
        <f t="shared" si="100"/>
        <v/>
      </c>
      <c r="CI356" s="108" t="str">
        <f t="shared" si="101"/>
        <v/>
      </c>
    </row>
    <row r="357" spans="1:87">
      <c r="A357" s="4">
        <v>352</v>
      </c>
      <c r="B357" s="30" t="str">
        <f t="shared" si="104"/>
        <v/>
      </c>
      <c r="C357" s="37" t="str">
        <f t="shared" si="105"/>
        <v/>
      </c>
      <c r="D357" s="38" t="str">
        <f t="shared" si="106"/>
        <v/>
      </c>
      <c r="E357" s="39" t="str">
        <f t="shared" si="107"/>
        <v/>
      </c>
      <c r="F357" s="39" t="str">
        <f t="shared" si="108"/>
        <v/>
      </c>
      <c r="G357" s="51" t="str">
        <f t="shared" si="109"/>
        <v/>
      </c>
      <c r="H357" s="40" t="str">
        <f t="shared" si="110"/>
        <v/>
      </c>
      <c r="I357" s="121"/>
      <c r="J357" s="122"/>
      <c r="K357" s="104" t="str">
        <f t="shared" si="102"/>
        <v/>
      </c>
      <c r="L357" s="80"/>
      <c r="M357" s="73"/>
      <c r="N357" s="73"/>
      <c r="O357" s="73"/>
      <c r="P357" s="73"/>
      <c r="Q357" s="73"/>
      <c r="R357" s="73"/>
      <c r="S357" s="73"/>
      <c r="T357" s="81"/>
      <c r="U357" s="88"/>
      <c r="V357" s="74"/>
      <c r="W357" s="74"/>
      <c r="X357" s="74"/>
      <c r="Y357" s="74"/>
      <c r="Z357" s="74"/>
      <c r="AA357" s="74"/>
      <c r="AB357" s="74"/>
      <c r="AC357" s="89"/>
      <c r="AD357" s="80"/>
      <c r="AE357" s="73"/>
      <c r="AF357" s="73"/>
      <c r="AG357" s="73"/>
      <c r="AH357" s="73"/>
      <c r="AI357" s="73"/>
      <c r="AJ357" s="73"/>
      <c r="AK357" s="73"/>
      <c r="AL357" s="81"/>
      <c r="AM357" s="80"/>
      <c r="AN357" s="73"/>
      <c r="AO357" s="73"/>
      <c r="AP357" s="73"/>
      <c r="AQ357" s="73"/>
      <c r="AR357" s="73"/>
      <c r="AS357" s="73"/>
      <c r="AT357" s="73"/>
      <c r="AU357" s="81"/>
      <c r="AV357" s="80"/>
      <c r="AW357" s="73"/>
      <c r="AX357" s="73"/>
      <c r="AY357" s="73"/>
      <c r="AZ357" s="73"/>
      <c r="BA357" s="73"/>
      <c r="BB357" s="73"/>
      <c r="BC357" s="73"/>
      <c r="BD357" s="81"/>
      <c r="BE357" s="80"/>
      <c r="BF357" s="73"/>
      <c r="BG357" s="73"/>
      <c r="BH357" s="73"/>
      <c r="BI357" s="73"/>
      <c r="BJ357" s="73"/>
      <c r="BK357" s="73"/>
      <c r="BL357" s="73"/>
      <c r="BM357" s="81"/>
      <c r="BN357" s="1"/>
      <c r="BO357" s="1"/>
      <c r="BP357" s="1"/>
      <c r="BQ357" s="1"/>
      <c r="BR357" s="1"/>
      <c r="CC357" s="108" t="str">
        <f t="shared" si="103"/>
        <v/>
      </c>
      <c r="CD357" s="110" t="str">
        <f t="shared" si="96"/>
        <v/>
      </c>
      <c r="CE357" s="108" t="str">
        <f t="shared" si="97"/>
        <v/>
      </c>
      <c r="CF357" s="108" t="str">
        <f t="shared" si="98"/>
        <v/>
      </c>
      <c r="CG357" s="108" t="str">
        <f t="shared" si="99"/>
        <v/>
      </c>
      <c r="CH357" s="108" t="str">
        <f t="shared" si="100"/>
        <v/>
      </c>
      <c r="CI357" s="108" t="str">
        <f t="shared" si="101"/>
        <v/>
      </c>
    </row>
    <row r="358" spans="1:87">
      <c r="A358" s="4">
        <v>353</v>
      </c>
      <c r="B358" s="30" t="str">
        <f t="shared" si="104"/>
        <v/>
      </c>
      <c r="C358" s="37" t="str">
        <f t="shared" si="105"/>
        <v/>
      </c>
      <c r="D358" s="38" t="str">
        <f t="shared" si="106"/>
        <v/>
      </c>
      <c r="E358" s="39" t="str">
        <f t="shared" si="107"/>
        <v/>
      </c>
      <c r="F358" s="39" t="str">
        <f t="shared" si="108"/>
        <v/>
      </c>
      <c r="G358" s="51" t="str">
        <f t="shared" si="109"/>
        <v/>
      </c>
      <c r="H358" s="40" t="str">
        <f t="shared" si="110"/>
        <v/>
      </c>
      <c r="I358" s="121"/>
      <c r="J358" s="122"/>
      <c r="K358" s="104" t="str">
        <f t="shared" si="102"/>
        <v/>
      </c>
      <c r="L358" s="80"/>
      <c r="M358" s="73"/>
      <c r="N358" s="73"/>
      <c r="O358" s="73"/>
      <c r="P358" s="73"/>
      <c r="Q358" s="73"/>
      <c r="R358" s="73"/>
      <c r="S358" s="73"/>
      <c r="T358" s="81"/>
      <c r="U358" s="88"/>
      <c r="V358" s="74"/>
      <c r="W358" s="74"/>
      <c r="X358" s="74"/>
      <c r="Y358" s="74"/>
      <c r="Z358" s="74"/>
      <c r="AA358" s="74"/>
      <c r="AB358" s="74"/>
      <c r="AC358" s="89"/>
      <c r="AD358" s="80"/>
      <c r="AE358" s="73"/>
      <c r="AF358" s="73"/>
      <c r="AG358" s="73"/>
      <c r="AH358" s="73"/>
      <c r="AI358" s="73"/>
      <c r="AJ358" s="73"/>
      <c r="AK358" s="73"/>
      <c r="AL358" s="81"/>
      <c r="AM358" s="80"/>
      <c r="AN358" s="73"/>
      <c r="AO358" s="73"/>
      <c r="AP358" s="73"/>
      <c r="AQ358" s="73"/>
      <c r="AR358" s="73"/>
      <c r="AS358" s="73"/>
      <c r="AT358" s="73"/>
      <c r="AU358" s="81"/>
      <c r="AV358" s="80"/>
      <c r="AW358" s="73"/>
      <c r="AX358" s="73"/>
      <c r="AY358" s="73"/>
      <c r="AZ358" s="73"/>
      <c r="BA358" s="73"/>
      <c r="BB358" s="73"/>
      <c r="BC358" s="73"/>
      <c r="BD358" s="81"/>
      <c r="BE358" s="80"/>
      <c r="BF358" s="73"/>
      <c r="BG358" s="73"/>
      <c r="BH358" s="73"/>
      <c r="BI358" s="73"/>
      <c r="BJ358" s="73"/>
      <c r="BK358" s="73"/>
      <c r="BL358" s="73"/>
      <c r="BM358" s="81"/>
      <c r="BN358" s="1"/>
      <c r="BO358" s="1"/>
      <c r="BP358" s="1"/>
      <c r="BQ358" s="1"/>
      <c r="BR358" s="1"/>
      <c r="CC358" s="108" t="str">
        <f t="shared" si="103"/>
        <v/>
      </c>
      <c r="CD358" s="110" t="str">
        <f t="shared" si="96"/>
        <v/>
      </c>
      <c r="CE358" s="108" t="str">
        <f t="shared" si="97"/>
        <v/>
      </c>
      <c r="CF358" s="108" t="str">
        <f t="shared" si="98"/>
        <v/>
      </c>
      <c r="CG358" s="108" t="str">
        <f t="shared" si="99"/>
        <v/>
      </c>
      <c r="CH358" s="108" t="str">
        <f t="shared" si="100"/>
        <v/>
      </c>
      <c r="CI358" s="108" t="str">
        <f t="shared" si="101"/>
        <v/>
      </c>
    </row>
    <row r="359" spans="1:87">
      <c r="A359" s="4">
        <v>354</v>
      </c>
      <c r="B359" s="30" t="str">
        <f t="shared" si="104"/>
        <v/>
      </c>
      <c r="C359" s="37" t="str">
        <f t="shared" si="105"/>
        <v/>
      </c>
      <c r="D359" s="38" t="str">
        <f t="shared" si="106"/>
        <v/>
      </c>
      <c r="E359" s="39" t="str">
        <f t="shared" si="107"/>
        <v/>
      </c>
      <c r="F359" s="39" t="str">
        <f t="shared" si="108"/>
        <v/>
      </c>
      <c r="G359" s="51" t="str">
        <f t="shared" si="109"/>
        <v/>
      </c>
      <c r="H359" s="40" t="str">
        <f t="shared" si="110"/>
        <v/>
      </c>
      <c r="I359" s="121"/>
      <c r="J359" s="122"/>
      <c r="K359" s="104" t="str">
        <f t="shared" si="102"/>
        <v/>
      </c>
      <c r="L359" s="80"/>
      <c r="M359" s="73"/>
      <c r="N359" s="73"/>
      <c r="O359" s="73"/>
      <c r="P359" s="73"/>
      <c r="Q359" s="73"/>
      <c r="R359" s="73"/>
      <c r="S359" s="73"/>
      <c r="T359" s="81"/>
      <c r="U359" s="88"/>
      <c r="V359" s="74"/>
      <c r="W359" s="74"/>
      <c r="X359" s="74"/>
      <c r="Y359" s="74"/>
      <c r="Z359" s="74"/>
      <c r="AA359" s="74"/>
      <c r="AB359" s="74"/>
      <c r="AC359" s="89"/>
      <c r="AD359" s="80"/>
      <c r="AE359" s="73"/>
      <c r="AF359" s="73"/>
      <c r="AG359" s="73"/>
      <c r="AH359" s="73"/>
      <c r="AI359" s="73"/>
      <c r="AJ359" s="73"/>
      <c r="AK359" s="73"/>
      <c r="AL359" s="81"/>
      <c r="AM359" s="80"/>
      <c r="AN359" s="73"/>
      <c r="AO359" s="73"/>
      <c r="AP359" s="73"/>
      <c r="AQ359" s="73"/>
      <c r="AR359" s="73"/>
      <c r="AS359" s="73"/>
      <c r="AT359" s="73"/>
      <c r="AU359" s="81"/>
      <c r="AV359" s="80"/>
      <c r="AW359" s="73"/>
      <c r="AX359" s="73"/>
      <c r="AY359" s="73"/>
      <c r="AZ359" s="73"/>
      <c r="BA359" s="73"/>
      <c r="BB359" s="73"/>
      <c r="BC359" s="73"/>
      <c r="BD359" s="81"/>
      <c r="BE359" s="80"/>
      <c r="BF359" s="73"/>
      <c r="BG359" s="73"/>
      <c r="BH359" s="73"/>
      <c r="BI359" s="73"/>
      <c r="BJ359" s="73"/>
      <c r="BK359" s="73"/>
      <c r="BL359" s="73"/>
      <c r="BM359" s="81"/>
      <c r="BN359" s="1"/>
      <c r="BO359" s="1"/>
      <c r="BP359" s="1"/>
      <c r="BQ359" s="1"/>
      <c r="BR359" s="1"/>
      <c r="CC359" s="108" t="str">
        <f t="shared" si="103"/>
        <v/>
      </c>
      <c r="CD359" s="110" t="str">
        <f t="shared" si="96"/>
        <v/>
      </c>
      <c r="CE359" s="108" t="str">
        <f t="shared" si="97"/>
        <v/>
      </c>
      <c r="CF359" s="108" t="str">
        <f t="shared" si="98"/>
        <v/>
      </c>
      <c r="CG359" s="108" t="str">
        <f t="shared" si="99"/>
        <v/>
      </c>
      <c r="CH359" s="108" t="str">
        <f t="shared" si="100"/>
        <v/>
      </c>
      <c r="CI359" s="108" t="str">
        <f t="shared" si="101"/>
        <v/>
      </c>
    </row>
    <row r="360" spans="1:87">
      <c r="A360" s="4">
        <v>355</v>
      </c>
      <c r="B360" s="30" t="str">
        <f t="shared" si="104"/>
        <v/>
      </c>
      <c r="C360" s="37" t="str">
        <f t="shared" si="105"/>
        <v/>
      </c>
      <c r="D360" s="38" t="str">
        <f t="shared" si="106"/>
        <v/>
      </c>
      <c r="E360" s="39" t="str">
        <f t="shared" si="107"/>
        <v/>
      </c>
      <c r="F360" s="39" t="str">
        <f t="shared" si="108"/>
        <v/>
      </c>
      <c r="G360" s="51" t="str">
        <f t="shared" si="109"/>
        <v/>
      </c>
      <c r="H360" s="40" t="str">
        <f t="shared" si="110"/>
        <v/>
      </c>
      <c r="I360" s="121"/>
      <c r="J360" s="122"/>
      <c r="K360" s="104" t="str">
        <f t="shared" si="102"/>
        <v/>
      </c>
      <c r="L360" s="80"/>
      <c r="M360" s="73"/>
      <c r="N360" s="73"/>
      <c r="O360" s="73"/>
      <c r="P360" s="73"/>
      <c r="Q360" s="73"/>
      <c r="R360" s="73"/>
      <c r="S360" s="73"/>
      <c r="T360" s="81"/>
      <c r="U360" s="88"/>
      <c r="V360" s="74"/>
      <c r="W360" s="74"/>
      <c r="X360" s="74"/>
      <c r="Y360" s="74"/>
      <c r="Z360" s="74"/>
      <c r="AA360" s="74"/>
      <c r="AB360" s="74"/>
      <c r="AC360" s="89"/>
      <c r="AD360" s="80"/>
      <c r="AE360" s="73"/>
      <c r="AF360" s="73"/>
      <c r="AG360" s="73"/>
      <c r="AH360" s="73"/>
      <c r="AI360" s="73"/>
      <c r="AJ360" s="73"/>
      <c r="AK360" s="73"/>
      <c r="AL360" s="81"/>
      <c r="AM360" s="80"/>
      <c r="AN360" s="73"/>
      <c r="AO360" s="73"/>
      <c r="AP360" s="73"/>
      <c r="AQ360" s="73"/>
      <c r="AR360" s="73"/>
      <c r="AS360" s="73"/>
      <c r="AT360" s="73"/>
      <c r="AU360" s="81"/>
      <c r="AV360" s="80"/>
      <c r="AW360" s="73"/>
      <c r="AX360" s="73"/>
      <c r="AY360" s="73"/>
      <c r="AZ360" s="73"/>
      <c r="BA360" s="73"/>
      <c r="BB360" s="73"/>
      <c r="BC360" s="73"/>
      <c r="BD360" s="81"/>
      <c r="BE360" s="80"/>
      <c r="BF360" s="73"/>
      <c r="BG360" s="73"/>
      <c r="BH360" s="73"/>
      <c r="BI360" s="73"/>
      <c r="BJ360" s="73"/>
      <c r="BK360" s="73"/>
      <c r="BL360" s="73"/>
      <c r="BM360" s="81"/>
      <c r="BN360" s="1"/>
      <c r="BO360" s="1"/>
      <c r="BP360" s="1"/>
      <c r="BQ360" s="1"/>
      <c r="BR360" s="1"/>
      <c r="CC360" s="108" t="str">
        <f t="shared" si="103"/>
        <v/>
      </c>
      <c r="CD360" s="110" t="str">
        <f t="shared" si="96"/>
        <v/>
      </c>
      <c r="CE360" s="108" t="str">
        <f t="shared" si="97"/>
        <v/>
      </c>
      <c r="CF360" s="108" t="str">
        <f t="shared" si="98"/>
        <v/>
      </c>
      <c r="CG360" s="108" t="str">
        <f t="shared" si="99"/>
        <v/>
      </c>
      <c r="CH360" s="108" t="str">
        <f t="shared" si="100"/>
        <v/>
      </c>
      <c r="CI360" s="108" t="str">
        <f t="shared" si="101"/>
        <v/>
      </c>
    </row>
    <row r="361" spans="1:87">
      <c r="A361" s="4">
        <v>356</v>
      </c>
      <c r="B361" s="30" t="str">
        <f t="shared" si="104"/>
        <v/>
      </c>
      <c r="C361" s="37" t="str">
        <f t="shared" si="105"/>
        <v/>
      </c>
      <c r="D361" s="38" t="str">
        <f t="shared" si="106"/>
        <v/>
      </c>
      <c r="E361" s="39" t="str">
        <f t="shared" si="107"/>
        <v/>
      </c>
      <c r="F361" s="39" t="str">
        <f t="shared" si="108"/>
        <v/>
      </c>
      <c r="G361" s="51" t="str">
        <f t="shared" si="109"/>
        <v/>
      </c>
      <c r="H361" s="40" t="str">
        <f t="shared" si="110"/>
        <v/>
      </c>
      <c r="I361" s="121"/>
      <c r="J361" s="122"/>
      <c r="K361" s="104" t="str">
        <f t="shared" si="102"/>
        <v/>
      </c>
      <c r="L361" s="80"/>
      <c r="M361" s="73"/>
      <c r="N361" s="73"/>
      <c r="O361" s="73"/>
      <c r="P361" s="73"/>
      <c r="Q361" s="73"/>
      <c r="R361" s="73"/>
      <c r="S361" s="73"/>
      <c r="T361" s="81"/>
      <c r="U361" s="88"/>
      <c r="V361" s="74"/>
      <c r="W361" s="74"/>
      <c r="X361" s="74"/>
      <c r="Y361" s="74"/>
      <c r="Z361" s="74"/>
      <c r="AA361" s="74"/>
      <c r="AB361" s="74"/>
      <c r="AC361" s="89"/>
      <c r="AD361" s="80"/>
      <c r="AE361" s="73"/>
      <c r="AF361" s="73"/>
      <c r="AG361" s="73"/>
      <c r="AH361" s="73"/>
      <c r="AI361" s="73"/>
      <c r="AJ361" s="73"/>
      <c r="AK361" s="73"/>
      <c r="AL361" s="81"/>
      <c r="AM361" s="80"/>
      <c r="AN361" s="73"/>
      <c r="AO361" s="73"/>
      <c r="AP361" s="73"/>
      <c r="AQ361" s="73"/>
      <c r="AR361" s="73"/>
      <c r="AS361" s="73"/>
      <c r="AT361" s="73"/>
      <c r="AU361" s="81"/>
      <c r="AV361" s="80"/>
      <c r="AW361" s="73"/>
      <c r="AX361" s="73"/>
      <c r="AY361" s="73"/>
      <c r="AZ361" s="73"/>
      <c r="BA361" s="73"/>
      <c r="BB361" s="73"/>
      <c r="BC361" s="73"/>
      <c r="BD361" s="81"/>
      <c r="BE361" s="80"/>
      <c r="BF361" s="73"/>
      <c r="BG361" s="73"/>
      <c r="BH361" s="73"/>
      <c r="BI361" s="73"/>
      <c r="BJ361" s="73"/>
      <c r="BK361" s="73"/>
      <c r="BL361" s="73"/>
      <c r="BM361" s="81"/>
      <c r="BN361" s="1"/>
      <c r="BO361" s="1"/>
      <c r="BP361" s="1"/>
      <c r="BQ361" s="1"/>
      <c r="BR361" s="1"/>
      <c r="CC361" s="108" t="str">
        <f t="shared" si="103"/>
        <v/>
      </c>
      <c r="CD361" s="110" t="str">
        <f t="shared" si="96"/>
        <v/>
      </c>
      <c r="CE361" s="108" t="str">
        <f t="shared" si="97"/>
        <v/>
      </c>
      <c r="CF361" s="108" t="str">
        <f t="shared" si="98"/>
        <v/>
      </c>
      <c r="CG361" s="108" t="str">
        <f t="shared" si="99"/>
        <v/>
      </c>
      <c r="CH361" s="108" t="str">
        <f t="shared" si="100"/>
        <v/>
      </c>
      <c r="CI361" s="108" t="str">
        <f t="shared" si="101"/>
        <v/>
      </c>
    </row>
    <row r="362" spans="1:87">
      <c r="A362" s="4">
        <v>357</v>
      </c>
      <c r="B362" s="30" t="str">
        <f t="shared" si="104"/>
        <v/>
      </c>
      <c r="C362" s="37" t="str">
        <f t="shared" si="105"/>
        <v/>
      </c>
      <c r="D362" s="38" t="str">
        <f t="shared" si="106"/>
        <v/>
      </c>
      <c r="E362" s="39" t="str">
        <f t="shared" si="107"/>
        <v/>
      </c>
      <c r="F362" s="39" t="str">
        <f t="shared" si="108"/>
        <v/>
      </c>
      <c r="G362" s="51" t="str">
        <f t="shared" si="109"/>
        <v/>
      </c>
      <c r="H362" s="40" t="str">
        <f t="shared" si="110"/>
        <v/>
      </c>
      <c r="I362" s="121"/>
      <c r="J362" s="122"/>
      <c r="K362" s="104" t="str">
        <f t="shared" si="102"/>
        <v/>
      </c>
      <c r="L362" s="80"/>
      <c r="M362" s="73"/>
      <c r="N362" s="73"/>
      <c r="O362" s="73"/>
      <c r="P362" s="73"/>
      <c r="Q362" s="73"/>
      <c r="R362" s="73"/>
      <c r="S362" s="73"/>
      <c r="T362" s="81"/>
      <c r="U362" s="88"/>
      <c r="V362" s="74"/>
      <c r="W362" s="74"/>
      <c r="X362" s="74"/>
      <c r="Y362" s="74"/>
      <c r="Z362" s="74"/>
      <c r="AA362" s="74"/>
      <c r="AB362" s="74"/>
      <c r="AC362" s="89"/>
      <c r="AD362" s="80"/>
      <c r="AE362" s="73"/>
      <c r="AF362" s="73"/>
      <c r="AG362" s="73"/>
      <c r="AH362" s="73"/>
      <c r="AI362" s="73"/>
      <c r="AJ362" s="73"/>
      <c r="AK362" s="73"/>
      <c r="AL362" s="81"/>
      <c r="AM362" s="80"/>
      <c r="AN362" s="73"/>
      <c r="AO362" s="73"/>
      <c r="AP362" s="73"/>
      <c r="AQ362" s="73"/>
      <c r="AR362" s="73"/>
      <c r="AS362" s="73"/>
      <c r="AT362" s="73"/>
      <c r="AU362" s="81"/>
      <c r="AV362" s="80"/>
      <c r="AW362" s="73"/>
      <c r="AX362" s="73"/>
      <c r="AY362" s="73"/>
      <c r="AZ362" s="73"/>
      <c r="BA362" s="73"/>
      <c r="BB362" s="73"/>
      <c r="BC362" s="73"/>
      <c r="BD362" s="81"/>
      <c r="BE362" s="80"/>
      <c r="BF362" s="73"/>
      <c r="BG362" s="73"/>
      <c r="BH362" s="73"/>
      <c r="BI362" s="73"/>
      <c r="BJ362" s="73"/>
      <c r="BK362" s="73"/>
      <c r="BL362" s="73"/>
      <c r="BM362" s="81"/>
      <c r="BN362" s="1"/>
      <c r="BO362" s="1"/>
      <c r="BP362" s="1"/>
      <c r="BQ362" s="1"/>
      <c r="BR362" s="1"/>
      <c r="CC362" s="108" t="str">
        <f t="shared" si="103"/>
        <v/>
      </c>
      <c r="CD362" s="110" t="str">
        <f t="shared" si="96"/>
        <v/>
      </c>
      <c r="CE362" s="108" t="str">
        <f t="shared" si="97"/>
        <v/>
      </c>
      <c r="CF362" s="108" t="str">
        <f t="shared" si="98"/>
        <v/>
      </c>
      <c r="CG362" s="108" t="str">
        <f t="shared" si="99"/>
        <v/>
      </c>
      <c r="CH362" s="108" t="str">
        <f t="shared" si="100"/>
        <v/>
      </c>
      <c r="CI362" s="108" t="str">
        <f t="shared" si="101"/>
        <v/>
      </c>
    </row>
    <row r="363" spans="1:87">
      <c r="A363" s="4">
        <v>358</v>
      </c>
      <c r="B363" s="30" t="str">
        <f t="shared" si="104"/>
        <v/>
      </c>
      <c r="C363" s="37" t="str">
        <f t="shared" si="105"/>
        <v/>
      </c>
      <c r="D363" s="38" t="str">
        <f t="shared" si="106"/>
        <v/>
      </c>
      <c r="E363" s="39" t="str">
        <f t="shared" si="107"/>
        <v/>
      </c>
      <c r="F363" s="39" t="str">
        <f t="shared" si="108"/>
        <v/>
      </c>
      <c r="G363" s="51" t="str">
        <f t="shared" si="109"/>
        <v/>
      </c>
      <c r="H363" s="40" t="str">
        <f t="shared" si="110"/>
        <v/>
      </c>
      <c r="I363" s="121"/>
      <c r="J363" s="122"/>
      <c r="K363" s="104" t="str">
        <f t="shared" si="102"/>
        <v/>
      </c>
      <c r="L363" s="80"/>
      <c r="M363" s="73"/>
      <c r="N363" s="73"/>
      <c r="O363" s="73"/>
      <c r="P363" s="73"/>
      <c r="Q363" s="73"/>
      <c r="R363" s="73"/>
      <c r="S363" s="73"/>
      <c r="T363" s="81"/>
      <c r="U363" s="88"/>
      <c r="V363" s="74"/>
      <c r="W363" s="74"/>
      <c r="X363" s="74"/>
      <c r="Y363" s="74"/>
      <c r="Z363" s="74"/>
      <c r="AA363" s="74"/>
      <c r="AB363" s="74"/>
      <c r="AC363" s="89"/>
      <c r="AD363" s="80"/>
      <c r="AE363" s="73"/>
      <c r="AF363" s="73"/>
      <c r="AG363" s="73"/>
      <c r="AH363" s="73"/>
      <c r="AI363" s="73"/>
      <c r="AJ363" s="73"/>
      <c r="AK363" s="73"/>
      <c r="AL363" s="81"/>
      <c r="AM363" s="80"/>
      <c r="AN363" s="73"/>
      <c r="AO363" s="73"/>
      <c r="AP363" s="73"/>
      <c r="AQ363" s="73"/>
      <c r="AR363" s="73"/>
      <c r="AS363" s="73"/>
      <c r="AT363" s="73"/>
      <c r="AU363" s="81"/>
      <c r="AV363" s="80"/>
      <c r="AW363" s="73"/>
      <c r="AX363" s="73"/>
      <c r="AY363" s="73"/>
      <c r="AZ363" s="73"/>
      <c r="BA363" s="73"/>
      <c r="BB363" s="73"/>
      <c r="BC363" s="73"/>
      <c r="BD363" s="81"/>
      <c r="BE363" s="80"/>
      <c r="BF363" s="73"/>
      <c r="BG363" s="73"/>
      <c r="BH363" s="73"/>
      <c r="BI363" s="73"/>
      <c r="BJ363" s="73"/>
      <c r="BK363" s="73"/>
      <c r="BL363" s="73"/>
      <c r="BM363" s="81"/>
      <c r="BN363" s="1"/>
      <c r="BO363" s="1"/>
      <c r="BP363" s="1"/>
      <c r="BQ363" s="1"/>
      <c r="BR363" s="1"/>
      <c r="CC363" s="108" t="str">
        <f t="shared" si="103"/>
        <v/>
      </c>
      <c r="CD363" s="110" t="str">
        <f t="shared" si="96"/>
        <v/>
      </c>
      <c r="CE363" s="108" t="str">
        <f t="shared" si="97"/>
        <v/>
      </c>
      <c r="CF363" s="108" t="str">
        <f t="shared" si="98"/>
        <v/>
      </c>
      <c r="CG363" s="108" t="str">
        <f t="shared" si="99"/>
        <v/>
      </c>
      <c r="CH363" s="108" t="str">
        <f t="shared" si="100"/>
        <v/>
      </c>
      <c r="CI363" s="108" t="str">
        <f t="shared" si="101"/>
        <v/>
      </c>
    </row>
    <row r="364" spans="1:87">
      <c r="A364" s="4">
        <v>359</v>
      </c>
      <c r="B364" s="30" t="str">
        <f t="shared" si="104"/>
        <v/>
      </c>
      <c r="C364" s="37" t="str">
        <f t="shared" si="105"/>
        <v/>
      </c>
      <c r="D364" s="38" t="str">
        <f t="shared" si="106"/>
        <v/>
      </c>
      <c r="E364" s="39" t="str">
        <f t="shared" si="107"/>
        <v/>
      </c>
      <c r="F364" s="39" t="str">
        <f t="shared" si="108"/>
        <v/>
      </c>
      <c r="G364" s="51" t="str">
        <f t="shared" si="109"/>
        <v/>
      </c>
      <c r="H364" s="40" t="str">
        <f t="shared" si="110"/>
        <v/>
      </c>
      <c r="I364" s="121"/>
      <c r="J364" s="122"/>
      <c r="K364" s="104" t="str">
        <f t="shared" si="102"/>
        <v/>
      </c>
      <c r="L364" s="80"/>
      <c r="M364" s="73"/>
      <c r="N364" s="73"/>
      <c r="O364" s="73"/>
      <c r="P364" s="73"/>
      <c r="Q364" s="73"/>
      <c r="R364" s="73"/>
      <c r="S364" s="73"/>
      <c r="T364" s="81"/>
      <c r="U364" s="88"/>
      <c r="V364" s="74"/>
      <c r="W364" s="74"/>
      <c r="X364" s="74"/>
      <c r="Y364" s="74"/>
      <c r="Z364" s="74"/>
      <c r="AA364" s="74"/>
      <c r="AB364" s="74"/>
      <c r="AC364" s="89"/>
      <c r="AD364" s="80"/>
      <c r="AE364" s="73"/>
      <c r="AF364" s="73"/>
      <c r="AG364" s="73"/>
      <c r="AH364" s="73"/>
      <c r="AI364" s="73"/>
      <c r="AJ364" s="73"/>
      <c r="AK364" s="73"/>
      <c r="AL364" s="81"/>
      <c r="AM364" s="80"/>
      <c r="AN364" s="73"/>
      <c r="AO364" s="73"/>
      <c r="AP364" s="73"/>
      <c r="AQ364" s="73"/>
      <c r="AR364" s="73"/>
      <c r="AS364" s="73"/>
      <c r="AT364" s="73"/>
      <c r="AU364" s="81"/>
      <c r="AV364" s="80"/>
      <c r="AW364" s="73"/>
      <c r="AX364" s="73"/>
      <c r="AY364" s="73"/>
      <c r="AZ364" s="73"/>
      <c r="BA364" s="73"/>
      <c r="BB364" s="73"/>
      <c r="BC364" s="73"/>
      <c r="BD364" s="81"/>
      <c r="BE364" s="80"/>
      <c r="BF364" s="73"/>
      <c r="BG364" s="73"/>
      <c r="BH364" s="73"/>
      <c r="BI364" s="73"/>
      <c r="BJ364" s="73"/>
      <c r="BK364" s="73"/>
      <c r="BL364" s="73"/>
      <c r="BM364" s="81"/>
      <c r="BN364" s="1"/>
      <c r="BO364" s="1"/>
      <c r="BP364" s="1"/>
      <c r="BQ364" s="1"/>
      <c r="BR364" s="1"/>
      <c r="CC364" s="108" t="str">
        <f t="shared" si="103"/>
        <v/>
      </c>
      <c r="CD364" s="110" t="str">
        <f t="shared" si="96"/>
        <v/>
      </c>
      <c r="CE364" s="108" t="str">
        <f t="shared" si="97"/>
        <v/>
      </c>
      <c r="CF364" s="108" t="str">
        <f t="shared" si="98"/>
        <v/>
      </c>
      <c r="CG364" s="108" t="str">
        <f t="shared" si="99"/>
        <v/>
      </c>
      <c r="CH364" s="108" t="str">
        <f t="shared" si="100"/>
        <v/>
      </c>
      <c r="CI364" s="108" t="str">
        <f t="shared" si="101"/>
        <v/>
      </c>
    </row>
    <row r="365" spans="1:87">
      <c r="A365" s="4">
        <v>360</v>
      </c>
      <c r="B365" s="30" t="str">
        <f t="shared" si="104"/>
        <v/>
      </c>
      <c r="C365" s="37" t="str">
        <f t="shared" si="105"/>
        <v/>
      </c>
      <c r="D365" s="38" t="str">
        <f t="shared" si="106"/>
        <v/>
      </c>
      <c r="E365" s="39" t="str">
        <f t="shared" si="107"/>
        <v/>
      </c>
      <c r="F365" s="39" t="str">
        <f t="shared" si="108"/>
        <v/>
      </c>
      <c r="G365" s="51" t="str">
        <f t="shared" si="109"/>
        <v/>
      </c>
      <c r="H365" s="40" t="str">
        <f t="shared" si="110"/>
        <v/>
      </c>
      <c r="I365" s="121"/>
      <c r="J365" s="122"/>
      <c r="K365" s="104" t="str">
        <f t="shared" si="102"/>
        <v/>
      </c>
      <c r="L365" s="80"/>
      <c r="M365" s="73"/>
      <c r="N365" s="73"/>
      <c r="O365" s="73"/>
      <c r="P365" s="73"/>
      <c r="Q365" s="73"/>
      <c r="R365" s="73"/>
      <c r="S365" s="73"/>
      <c r="T365" s="81"/>
      <c r="U365" s="88"/>
      <c r="V365" s="74"/>
      <c r="W365" s="74"/>
      <c r="X365" s="74"/>
      <c r="Y365" s="74"/>
      <c r="Z365" s="74"/>
      <c r="AA365" s="74"/>
      <c r="AB365" s="74"/>
      <c r="AC365" s="89"/>
      <c r="AD365" s="80"/>
      <c r="AE365" s="73"/>
      <c r="AF365" s="73"/>
      <c r="AG365" s="73"/>
      <c r="AH365" s="73"/>
      <c r="AI365" s="73"/>
      <c r="AJ365" s="73"/>
      <c r="AK365" s="73"/>
      <c r="AL365" s="81"/>
      <c r="AM365" s="80"/>
      <c r="AN365" s="73"/>
      <c r="AO365" s="73"/>
      <c r="AP365" s="73"/>
      <c r="AQ365" s="73"/>
      <c r="AR365" s="73"/>
      <c r="AS365" s="73"/>
      <c r="AT365" s="73"/>
      <c r="AU365" s="81"/>
      <c r="AV365" s="80"/>
      <c r="AW365" s="73"/>
      <c r="AX365" s="73"/>
      <c r="AY365" s="73"/>
      <c r="AZ365" s="73"/>
      <c r="BA365" s="73"/>
      <c r="BB365" s="73"/>
      <c r="BC365" s="73"/>
      <c r="BD365" s="81"/>
      <c r="BE365" s="80"/>
      <c r="BF365" s="73"/>
      <c r="BG365" s="73"/>
      <c r="BH365" s="73"/>
      <c r="BI365" s="73"/>
      <c r="BJ365" s="73"/>
      <c r="BK365" s="73"/>
      <c r="BL365" s="73"/>
      <c r="BM365" s="81"/>
      <c r="BN365" s="1"/>
      <c r="BO365" s="1"/>
      <c r="BP365" s="1"/>
      <c r="BQ365" s="1"/>
      <c r="BR365" s="1"/>
      <c r="CC365" s="108" t="str">
        <f t="shared" si="103"/>
        <v/>
      </c>
      <c r="CD365" s="110" t="str">
        <f t="shared" si="96"/>
        <v/>
      </c>
      <c r="CE365" s="108" t="str">
        <f t="shared" si="97"/>
        <v/>
      </c>
      <c r="CF365" s="108" t="str">
        <f t="shared" si="98"/>
        <v/>
      </c>
      <c r="CG365" s="108" t="str">
        <f t="shared" si="99"/>
        <v/>
      </c>
      <c r="CH365" s="108" t="str">
        <f t="shared" si="100"/>
        <v/>
      </c>
      <c r="CI365" s="108" t="str">
        <f t="shared" si="101"/>
        <v/>
      </c>
    </row>
    <row r="366" spans="1:87">
      <c r="A366" s="4">
        <v>361</v>
      </c>
      <c r="B366" s="30" t="str">
        <f t="shared" si="104"/>
        <v/>
      </c>
      <c r="C366" s="37" t="str">
        <f t="shared" si="105"/>
        <v/>
      </c>
      <c r="D366" s="38" t="str">
        <f t="shared" si="106"/>
        <v/>
      </c>
      <c r="E366" s="39" t="str">
        <f t="shared" si="107"/>
        <v/>
      </c>
      <c r="F366" s="39" t="str">
        <f t="shared" si="108"/>
        <v/>
      </c>
      <c r="G366" s="51" t="str">
        <f t="shared" si="109"/>
        <v/>
      </c>
      <c r="H366" s="40" t="str">
        <f t="shared" si="110"/>
        <v/>
      </c>
      <c r="I366" s="121"/>
      <c r="J366" s="122"/>
      <c r="K366" s="104" t="str">
        <f t="shared" si="102"/>
        <v/>
      </c>
      <c r="L366" s="80"/>
      <c r="M366" s="73"/>
      <c r="N366" s="73"/>
      <c r="O366" s="73"/>
      <c r="P366" s="73"/>
      <c r="Q366" s="73"/>
      <c r="R366" s="73"/>
      <c r="S366" s="73"/>
      <c r="T366" s="81"/>
      <c r="U366" s="88"/>
      <c r="V366" s="74"/>
      <c r="W366" s="74"/>
      <c r="X366" s="74"/>
      <c r="Y366" s="74"/>
      <c r="Z366" s="74"/>
      <c r="AA366" s="74"/>
      <c r="AB366" s="74"/>
      <c r="AC366" s="89"/>
      <c r="AD366" s="80"/>
      <c r="AE366" s="73"/>
      <c r="AF366" s="73"/>
      <c r="AG366" s="73"/>
      <c r="AH366" s="73"/>
      <c r="AI366" s="73"/>
      <c r="AJ366" s="73"/>
      <c r="AK366" s="73"/>
      <c r="AL366" s="81"/>
      <c r="AM366" s="80"/>
      <c r="AN366" s="73"/>
      <c r="AO366" s="73"/>
      <c r="AP366" s="73"/>
      <c r="AQ366" s="73"/>
      <c r="AR366" s="73"/>
      <c r="AS366" s="73"/>
      <c r="AT366" s="73"/>
      <c r="AU366" s="81"/>
      <c r="AV366" s="80"/>
      <c r="AW366" s="73"/>
      <c r="AX366" s="73"/>
      <c r="AY366" s="73"/>
      <c r="AZ366" s="73"/>
      <c r="BA366" s="73"/>
      <c r="BB366" s="73"/>
      <c r="BC366" s="73"/>
      <c r="BD366" s="81"/>
      <c r="BE366" s="80"/>
      <c r="BF366" s="73"/>
      <c r="BG366" s="73"/>
      <c r="BH366" s="73"/>
      <c r="BI366" s="73"/>
      <c r="BJ366" s="73"/>
      <c r="BK366" s="73"/>
      <c r="BL366" s="73"/>
      <c r="BM366" s="81"/>
      <c r="BN366" s="1"/>
      <c r="BO366" s="1"/>
      <c r="BP366" s="1"/>
      <c r="BQ366" s="1"/>
      <c r="BR366" s="1"/>
      <c r="CC366" s="108" t="str">
        <f t="shared" si="103"/>
        <v/>
      </c>
      <c r="CD366" s="110" t="str">
        <f t="shared" si="96"/>
        <v/>
      </c>
      <c r="CE366" s="108" t="str">
        <f t="shared" si="97"/>
        <v/>
      </c>
      <c r="CF366" s="108" t="str">
        <f t="shared" si="98"/>
        <v/>
      </c>
      <c r="CG366" s="108" t="str">
        <f t="shared" si="99"/>
        <v/>
      </c>
      <c r="CH366" s="108" t="str">
        <f t="shared" si="100"/>
        <v/>
      </c>
      <c r="CI366" s="108" t="str">
        <f t="shared" si="101"/>
        <v/>
      </c>
    </row>
    <row r="367" spans="1:87">
      <c r="A367" s="4">
        <v>362</v>
      </c>
      <c r="B367" s="30" t="str">
        <f t="shared" si="104"/>
        <v/>
      </c>
      <c r="C367" s="37" t="str">
        <f t="shared" si="105"/>
        <v/>
      </c>
      <c r="D367" s="38" t="str">
        <f t="shared" si="106"/>
        <v/>
      </c>
      <c r="E367" s="39" t="str">
        <f t="shared" si="107"/>
        <v/>
      </c>
      <c r="F367" s="39" t="str">
        <f t="shared" si="108"/>
        <v/>
      </c>
      <c r="G367" s="51" t="str">
        <f t="shared" si="109"/>
        <v/>
      </c>
      <c r="H367" s="40" t="str">
        <f t="shared" si="110"/>
        <v/>
      </c>
      <c r="I367" s="121"/>
      <c r="J367" s="122"/>
      <c r="K367" s="104" t="str">
        <f t="shared" si="102"/>
        <v/>
      </c>
      <c r="L367" s="80"/>
      <c r="M367" s="73"/>
      <c r="N367" s="73"/>
      <c r="O367" s="73"/>
      <c r="P367" s="73"/>
      <c r="Q367" s="73"/>
      <c r="R367" s="73"/>
      <c r="S367" s="73"/>
      <c r="T367" s="81"/>
      <c r="U367" s="88"/>
      <c r="V367" s="74"/>
      <c r="W367" s="74"/>
      <c r="X367" s="74"/>
      <c r="Y367" s="74"/>
      <c r="Z367" s="74"/>
      <c r="AA367" s="74"/>
      <c r="AB367" s="74"/>
      <c r="AC367" s="89"/>
      <c r="AD367" s="80"/>
      <c r="AE367" s="73"/>
      <c r="AF367" s="73"/>
      <c r="AG367" s="73"/>
      <c r="AH367" s="73"/>
      <c r="AI367" s="73"/>
      <c r="AJ367" s="73"/>
      <c r="AK367" s="73"/>
      <c r="AL367" s="81"/>
      <c r="AM367" s="80"/>
      <c r="AN367" s="73"/>
      <c r="AO367" s="73"/>
      <c r="AP367" s="73"/>
      <c r="AQ367" s="73"/>
      <c r="AR367" s="73"/>
      <c r="AS367" s="73"/>
      <c r="AT367" s="73"/>
      <c r="AU367" s="81"/>
      <c r="AV367" s="80"/>
      <c r="AW367" s="73"/>
      <c r="AX367" s="73"/>
      <c r="AY367" s="73"/>
      <c r="AZ367" s="73"/>
      <c r="BA367" s="73"/>
      <c r="BB367" s="73"/>
      <c r="BC367" s="73"/>
      <c r="BD367" s="81"/>
      <c r="BE367" s="80"/>
      <c r="BF367" s="73"/>
      <c r="BG367" s="73"/>
      <c r="BH367" s="73"/>
      <c r="BI367" s="73"/>
      <c r="BJ367" s="73"/>
      <c r="BK367" s="73"/>
      <c r="BL367" s="73"/>
      <c r="BM367" s="81"/>
      <c r="BN367" s="1"/>
      <c r="BO367" s="1"/>
      <c r="BP367" s="1"/>
      <c r="BQ367" s="1"/>
      <c r="BR367" s="1"/>
      <c r="CC367" s="108" t="str">
        <f t="shared" si="103"/>
        <v/>
      </c>
      <c r="CD367" s="110" t="str">
        <f t="shared" si="96"/>
        <v/>
      </c>
      <c r="CE367" s="108" t="str">
        <f t="shared" si="97"/>
        <v/>
      </c>
      <c r="CF367" s="108" t="str">
        <f t="shared" si="98"/>
        <v/>
      </c>
      <c r="CG367" s="108" t="str">
        <f t="shared" si="99"/>
        <v/>
      </c>
      <c r="CH367" s="108" t="str">
        <f t="shared" si="100"/>
        <v/>
      </c>
      <c r="CI367" s="108" t="str">
        <f t="shared" si="101"/>
        <v/>
      </c>
    </row>
    <row r="368" spans="1:87">
      <c r="A368" s="4">
        <v>363</v>
      </c>
      <c r="B368" s="30" t="str">
        <f t="shared" si="104"/>
        <v/>
      </c>
      <c r="C368" s="37" t="str">
        <f t="shared" si="105"/>
        <v/>
      </c>
      <c r="D368" s="38" t="str">
        <f t="shared" si="106"/>
        <v/>
      </c>
      <c r="E368" s="39" t="str">
        <f t="shared" si="107"/>
        <v/>
      </c>
      <c r="F368" s="39" t="str">
        <f t="shared" si="108"/>
        <v/>
      </c>
      <c r="G368" s="51" t="str">
        <f t="shared" si="109"/>
        <v/>
      </c>
      <c r="H368" s="40" t="str">
        <f t="shared" si="110"/>
        <v/>
      </c>
      <c r="I368" s="121"/>
      <c r="J368" s="122"/>
      <c r="K368" s="104" t="str">
        <f t="shared" si="102"/>
        <v/>
      </c>
      <c r="L368" s="80"/>
      <c r="M368" s="73"/>
      <c r="N368" s="73"/>
      <c r="O368" s="73"/>
      <c r="P368" s="73"/>
      <c r="Q368" s="73"/>
      <c r="R368" s="73"/>
      <c r="S368" s="73"/>
      <c r="T368" s="81"/>
      <c r="U368" s="88"/>
      <c r="V368" s="74"/>
      <c r="W368" s="74"/>
      <c r="X368" s="74"/>
      <c r="Y368" s="74"/>
      <c r="Z368" s="74"/>
      <c r="AA368" s="74"/>
      <c r="AB368" s="74"/>
      <c r="AC368" s="89"/>
      <c r="AD368" s="80"/>
      <c r="AE368" s="73"/>
      <c r="AF368" s="73"/>
      <c r="AG368" s="73"/>
      <c r="AH368" s="73"/>
      <c r="AI368" s="73"/>
      <c r="AJ368" s="73"/>
      <c r="AK368" s="73"/>
      <c r="AL368" s="81"/>
      <c r="AM368" s="80"/>
      <c r="AN368" s="73"/>
      <c r="AO368" s="73"/>
      <c r="AP368" s="73"/>
      <c r="AQ368" s="73"/>
      <c r="AR368" s="73"/>
      <c r="AS368" s="73"/>
      <c r="AT368" s="73"/>
      <c r="AU368" s="81"/>
      <c r="AV368" s="80"/>
      <c r="AW368" s="73"/>
      <c r="AX368" s="73"/>
      <c r="AY368" s="73"/>
      <c r="AZ368" s="73"/>
      <c r="BA368" s="73"/>
      <c r="BB368" s="73"/>
      <c r="BC368" s="73"/>
      <c r="BD368" s="81"/>
      <c r="BE368" s="80"/>
      <c r="BF368" s="73"/>
      <c r="BG368" s="73"/>
      <c r="BH368" s="73"/>
      <c r="BI368" s="73"/>
      <c r="BJ368" s="73"/>
      <c r="BK368" s="73"/>
      <c r="BL368" s="73"/>
      <c r="BM368" s="81"/>
      <c r="BN368" s="1"/>
      <c r="BO368" s="1"/>
      <c r="BP368" s="1"/>
      <c r="BQ368" s="1"/>
      <c r="BR368" s="1"/>
      <c r="CC368" s="108" t="str">
        <f t="shared" si="103"/>
        <v/>
      </c>
      <c r="CD368" s="110" t="str">
        <f t="shared" si="96"/>
        <v/>
      </c>
      <c r="CE368" s="108" t="str">
        <f t="shared" si="97"/>
        <v/>
      </c>
      <c r="CF368" s="108" t="str">
        <f t="shared" si="98"/>
        <v/>
      </c>
      <c r="CG368" s="108" t="str">
        <f t="shared" si="99"/>
        <v/>
      </c>
      <c r="CH368" s="108" t="str">
        <f t="shared" si="100"/>
        <v/>
      </c>
      <c r="CI368" s="108" t="str">
        <f t="shared" si="101"/>
        <v/>
      </c>
    </row>
    <row r="369" spans="1:87">
      <c r="A369" s="4">
        <v>364</v>
      </c>
      <c r="B369" s="30" t="str">
        <f t="shared" si="104"/>
        <v/>
      </c>
      <c r="C369" s="37" t="str">
        <f t="shared" si="105"/>
        <v/>
      </c>
      <c r="D369" s="38" t="str">
        <f t="shared" si="106"/>
        <v/>
      </c>
      <c r="E369" s="39" t="str">
        <f t="shared" si="107"/>
        <v/>
      </c>
      <c r="F369" s="39" t="str">
        <f t="shared" si="108"/>
        <v/>
      </c>
      <c r="G369" s="51" t="str">
        <f t="shared" si="109"/>
        <v/>
      </c>
      <c r="H369" s="40" t="str">
        <f t="shared" si="110"/>
        <v/>
      </c>
      <c r="I369" s="121"/>
      <c r="J369" s="122"/>
      <c r="K369" s="104" t="str">
        <f t="shared" si="102"/>
        <v/>
      </c>
      <c r="L369" s="80"/>
      <c r="M369" s="73"/>
      <c r="N369" s="73"/>
      <c r="O369" s="73"/>
      <c r="P369" s="73"/>
      <c r="Q369" s="73"/>
      <c r="R369" s="73"/>
      <c r="S369" s="73"/>
      <c r="T369" s="81"/>
      <c r="U369" s="88"/>
      <c r="V369" s="74"/>
      <c r="W369" s="74"/>
      <c r="X369" s="74"/>
      <c r="Y369" s="74"/>
      <c r="Z369" s="74"/>
      <c r="AA369" s="74"/>
      <c r="AB369" s="74"/>
      <c r="AC369" s="89"/>
      <c r="AD369" s="80"/>
      <c r="AE369" s="73"/>
      <c r="AF369" s="73"/>
      <c r="AG369" s="73"/>
      <c r="AH369" s="73"/>
      <c r="AI369" s="73"/>
      <c r="AJ369" s="73"/>
      <c r="AK369" s="73"/>
      <c r="AL369" s="81"/>
      <c r="AM369" s="80"/>
      <c r="AN369" s="73"/>
      <c r="AO369" s="73"/>
      <c r="AP369" s="73"/>
      <c r="AQ369" s="73"/>
      <c r="AR369" s="73"/>
      <c r="AS369" s="73"/>
      <c r="AT369" s="73"/>
      <c r="AU369" s="81"/>
      <c r="AV369" s="80"/>
      <c r="AW369" s="73"/>
      <c r="AX369" s="73"/>
      <c r="AY369" s="73"/>
      <c r="AZ369" s="73"/>
      <c r="BA369" s="73"/>
      <c r="BB369" s="73"/>
      <c r="BC369" s="73"/>
      <c r="BD369" s="81"/>
      <c r="BE369" s="80"/>
      <c r="BF369" s="73"/>
      <c r="BG369" s="73"/>
      <c r="BH369" s="73"/>
      <c r="BI369" s="73"/>
      <c r="BJ369" s="73"/>
      <c r="BK369" s="73"/>
      <c r="BL369" s="73"/>
      <c r="BM369" s="81"/>
      <c r="BN369" s="1"/>
      <c r="BO369" s="1"/>
      <c r="BP369" s="1"/>
      <c r="BQ369" s="1"/>
      <c r="BR369" s="1"/>
      <c r="CC369" s="108" t="str">
        <f t="shared" si="103"/>
        <v/>
      </c>
      <c r="CD369" s="110" t="str">
        <f t="shared" si="96"/>
        <v/>
      </c>
      <c r="CE369" s="108" t="str">
        <f t="shared" si="97"/>
        <v/>
      </c>
      <c r="CF369" s="108" t="str">
        <f t="shared" si="98"/>
        <v/>
      </c>
      <c r="CG369" s="108" t="str">
        <f t="shared" si="99"/>
        <v/>
      </c>
      <c r="CH369" s="108" t="str">
        <f t="shared" si="100"/>
        <v/>
      </c>
      <c r="CI369" s="108" t="str">
        <f t="shared" si="101"/>
        <v/>
      </c>
    </row>
    <row r="370" spans="1:87">
      <c r="A370" s="4">
        <v>365</v>
      </c>
      <c r="B370" s="30" t="str">
        <f t="shared" si="104"/>
        <v/>
      </c>
      <c r="C370" s="37" t="str">
        <f t="shared" si="105"/>
        <v/>
      </c>
      <c r="D370" s="38" t="str">
        <f t="shared" si="106"/>
        <v/>
      </c>
      <c r="E370" s="39" t="str">
        <f t="shared" si="107"/>
        <v/>
      </c>
      <c r="F370" s="39" t="str">
        <f t="shared" si="108"/>
        <v/>
      </c>
      <c r="G370" s="51" t="str">
        <f t="shared" si="109"/>
        <v/>
      </c>
      <c r="H370" s="40" t="str">
        <f t="shared" si="110"/>
        <v/>
      </c>
      <c r="I370" s="121"/>
      <c r="J370" s="122"/>
      <c r="K370" s="104" t="str">
        <f t="shared" si="102"/>
        <v/>
      </c>
      <c r="L370" s="80"/>
      <c r="M370" s="73"/>
      <c r="N370" s="73"/>
      <c r="O370" s="73"/>
      <c r="P370" s="73"/>
      <c r="Q370" s="73"/>
      <c r="R370" s="73"/>
      <c r="S370" s="73"/>
      <c r="T370" s="81"/>
      <c r="U370" s="88"/>
      <c r="V370" s="74"/>
      <c r="W370" s="74"/>
      <c r="X370" s="74"/>
      <c r="Y370" s="74"/>
      <c r="Z370" s="74"/>
      <c r="AA370" s="74"/>
      <c r="AB370" s="74"/>
      <c r="AC370" s="89"/>
      <c r="AD370" s="80"/>
      <c r="AE370" s="73"/>
      <c r="AF370" s="73"/>
      <c r="AG370" s="73"/>
      <c r="AH370" s="73"/>
      <c r="AI370" s="73"/>
      <c r="AJ370" s="73"/>
      <c r="AK370" s="73"/>
      <c r="AL370" s="81"/>
      <c r="AM370" s="80"/>
      <c r="AN370" s="73"/>
      <c r="AO370" s="73"/>
      <c r="AP370" s="73"/>
      <c r="AQ370" s="73"/>
      <c r="AR370" s="73"/>
      <c r="AS370" s="73"/>
      <c r="AT370" s="73"/>
      <c r="AU370" s="81"/>
      <c r="AV370" s="80"/>
      <c r="AW370" s="73"/>
      <c r="AX370" s="73"/>
      <c r="AY370" s="73"/>
      <c r="AZ370" s="73"/>
      <c r="BA370" s="73"/>
      <c r="BB370" s="73"/>
      <c r="BC370" s="73"/>
      <c r="BD370" s="81"/>
      <c r="BE370" s="80"/>
      <c r="BF370" s="73"/>
      <c r="BG370" s="73"/>
      <c r="BH370" s="73"/>
      <c r="BI370" s="73"/>
      <c r="BJ370" s="73"/>
      <c r="BK370" s="73"/>
      <c r="BL370" s="73"/>
      <c r="BM370" s="81"/>
      <c r="BN370" s="1"/>
      <c r="BO370" s="1"/>
      <c r="BP370" s="1"/>
      <c r="BQ370" s="1"/>
      <c r="BR370" s="1"/>
      <c r="CC370" s="108" t="str">
        <f t="shared" si="103"/>
        <v/>
      </c>
      <c r="CD370" s="110" t="str">
        <f t="shared" si="96"/>
        <v/>
      </c>
      <c r="CE370" s="108" t="str">
        <f t="shared" si="97"/>
        <v/>
      </c>
      <c r="CF370" s="108" t="str">
        <f t="shared" si="98"/>
        <v/>
      </c>
      <c r="CG370" s="108" t="str">
        <f t="shared" si="99"/>
        <v/>
      </c>
      <c r="CH370" s="108" t="str">
        <f t="shared" si="100"/>
        <v/>
      </c>
      <c r="CI370" s="108" t="str">
        <f t="shared" si="101"/>
        <v/>
      </c>
    </row>
    <row r="371" spans="1:87">
      <c r="A371" s="4">
        <v>366</v>
      </c>
      <c r="B371" s="30" t="str">
        <f t="shared" si="104"/>
        <v/>
      </c>
      <c r="C371" s="37" t="str">
        <f t="shared" si="105"/>
        <v/>
      </c>
      <c r="D371" s="38" t="str">
        <f t="shared" si="106"/>
        <v/>
      </c>
      <c r="E371" s="39" t="str">
        <f t="shared" si="107"/>
        <v/>
      </c>
      <c r="F371" s="39" t="str">
        <f t="shared" si="108"/>
        <v/>
      </c>
      <c r="G371" s="51" t="str">
        <f t="shared" si="109"/>
        <v/>
      </c>
      <c r="H371" s="40" t="str">
        <f t="shared" si="110"/>
        <v/>
      </c>
      <c r="I371" s="121"/>
      <c r="J371" s="122"/>
      <c r="K371" s="104" t="str">
        <f t="shared" si="102"/>
        <v/>
      </c>
      <c r="L371" s="80"/>
      <c r="M371" s="73"/>
      <c r="N371" s="73"/>
      <c r="O371" s="73"/>
      <c r="P371" s="73"/>
      <c r="Q371" s="73"/>
      <c r="R371" s="73"/>
      <c r="S371" s="73"/>
      <c r="T371" s="81"/>
      <c r="U371" s="88"/>
      <c r="V371" s="74"/>
      <c r="W371" s="74"/>
      <c r="X371" s="74"/>
      <c r="Y371" s="74"/>
      <c r="Z371" s="74"/>
      <c r="AA371" s="74"/>
      <c r="AB371" s="74"/>
      <c r="AC371" s="89"/>
      <c r="AD371" s="80"/>
      <c r="AE371" s="73"/>
      <c r="AF371" s="73"/>
      <c r="AG371" s="73"/>
      <c r="AH371" s="73"/>
      <c r="AI371" s="73"/>
      <c r="AJ371" s="73"/>
      <c r="AK371" s="73"/>
      <c r="AL371" s="81"/>
      <c r="AM371" s="80"/>
      <c r="AN371" s="73"/>
      <c r="AO371" s="73"/>
      <c r="AP371" s="73"/>
      <c r="AQ371" s="73"/>
      <c r="AR371" s="73"/>
      <c r="AS371" s="73"/>
      <c r="AT371" s="73"/>
      <c r="AU371" s="81"/>
      <c r="AV371" s="80"/>
      <c r="AW371" s="73"/>
      <c r="AX371" s="73"/>
      <c r="AY371" s="73"/>
      <c r="AZ371" s="73"/>
      <c r="BA371" s="73"/>
      <c r="BB371" s="73"/>
      <c r="BC371" s="73"/>
      <c r="BD371" s="81"/>
      <c r="BE371" s="80"/>
      <c r="BF371" s="73"/>
      <c r="BG371" s="73"/>
      <c r="BH371" s="73"/>
      <c r="BI371" s="73"/>
      <c r="BJ371" s="73"/>
      <c r="BK371" s="73"/>
      <c r="BL371" s="73"/>
      <c r="BM371" s="81"/>
      <c r="BN371" s="1"/>
      <c r="BO371" s="1"/>
      <c r="BP371" s="1"/>
      <c r="BQ371" s="1"/>
      <c r="BR371" s="1"/>
      <c r="CC371" s="108" t="str">
        <f t="shared" si="103"/>
        <v/>
      </c>
      <c r="CD371" s="110" t="str">
        <f t="shared" si="96"/>
        <v/>
      </c>
      <c r="CE371" s="108" t="str">
        <f t="shared" si="97"/>
        <v/>
      </c>
      <c r="CF371" s="108" t="str">
        <f t="shared" si="98"/>
        <v/>
      </c>
      <c r="CG371" s="108" t="str">
        <f t="shared" si="99"/>
        <v/>
      </c>
      <c r="CH371" s="108" t="str">
        <f t="shared" si="100"/>
        <v/>
      </c>
      <c r="CI371" s="108" t="str">
        <f t="shared" si="101"/>
        <v/>
      </c>
    </row>
    <row r="372" spans="1:87">
      <c r="A372" s="4">
        <v>367</v>
      </c>
      <c r="B372" s="30" t="str">
        <f t="shared" si="104"/>
        <v/>
      </c>
      <c r="C372" s="37" t="str">
        <f t="shared" si="105"/>
        <v/>
      </c>
      <c r="D372" s="38" t="str">
        <f t="shared" si="106"/>
        <v/>
      </c>
      <c r="E372" s="39" t="str">
        <f t="shared" si="107"/>
        <v/>
      </c>
      <c r="F372" s="39" t="str">
        <f t="shared" si="108"/>
        <v/>
      </c>
      <c r="G372" s="51" t="str">
        <f t="shared" si="109"/>
        <v/>
      </c>
      <c r="H372" s="40" t="str">
        <f t="shared" si="110"/>
        <v/>
      </c>
      <c r="I372" s="121"/>
      <c r="J372" s="122"/>
      <c r="K372" s="104" t="str">
        <f t="shared" si="102"/>
        <v/>
      </c>
      <c r="L372" s="80"/>
      <c r="M372" s="73"/>
      <c r="N372" s="73"/>
      <c r="O372" s="73"/>
      <c r="P372" s="73"/>
      <c r="Q372" s="73"/>
      <c r="R372" s="73"/>
      <c r="S372" s="73"/>
      <c r="T372" s="81"/>
      <c r="U372" s="88"/>
      <c r="V372" s="74"/>
      <c r="W372" s="74"/>
      <c r="X372" s="74"/>
      <c r="Y372" s="74"/>
      <c r="Z372" s="74"/>
      <c r="AA372" s="74"/>
      <c r="AB372" s="74"/>
      <c r="AC372" s="89"/>
      <c r="AD372" s="80"/>
      <c r="AE372" s="73"/>
      <c r="AF372" s="73"/>
      <c r="AG372" s="73"/>
      <c r="AH372" s="73"/>
      <c r="AI372" s="73"/>
      <c r="AJ372" s="73"/>
      <c r="AK372" s="73"/>
      <c r="AL372" s="81"/>
      <c r="AM372" s="80"/>
      <c r="AN372" s="73"/>
      <c r="AO372" s="73"/>
      <c r="AP372" s="73"/>
      <c r="AQ372" s="73"/>
      <c r="AR372" s="73"/>
      <c r="AS372" s="73"/>
      <c r="AT372" s="73"/>
      <c r="AU372" s="81"/>
      <c r="AV372" s="80"/>
      <c r="AW372" s="73"/>
      <c r="AX372" s="73"/>
      <c r="AY372" s="73"/>
      <c r="AZ372" s="73"/>
      <c r="BA372" s="73"/>
      <c r="BB372" s="73"/>
      <c r="BC372" s="73"/>
      <c r="BD372" s="81"/>
      <c r="BE372" s="80"/>
      <c r="BF372" s="73"/>
      <c r="BG372" s="73"/>
      <c r="BH372" s="73"/>
      <c r="BI372" s="73"/>
      <c r="BJ372" s="73"/>
      <c r="BK372" s="73"/>
      <c r="BL372" s="73"/>
      <c r="BM372" s="81"/>
      <c r="BN372" s="1"/>
      <c r="BO372" s="1"/>
      <c r="BP372" s="1"/>
      <c r="BQ372" s="1"/>
      <c r="BR372" s="1"/>
      <c r="CC372" s="108" t="str">
        <f t="shared" si="103"/>
        <v/>
      </c>
      <c r="CD372" s="110" t="str">
        <f t="shared" si="96"/>
        <v/>
      </c>
      <c r="CE372" s="108" t="str">
        <f t="shared" si="97"/>
        <v/>
      </c>
      <c r="CF372" s="108" t="str">
        <f t="shared" si="98"/>
        <v/>
      </c>
      <c r="CG372" s="108" t="str">
        <f t="shared" si="99"/>
        <v/>
      </c>
      <c r="CH372" s="108" t="str">
        <f t="shared" si="100"/>
        <v/>
      </c>
      <c r="CI372" s="108" t="str">
        <f t="shared" si="101"/>
        <v/>
      </c>
    </row>
    <row r="373" spans="1:87">
      <c r="A373" s="4">
        <v>368</v>
      </c>
      <c r="B373" s="30" t="str">
        <f t="shared" si="104"/>
        <v/>
      </c>
      <c r="C373" s="37" t="str">
        <f t="shared" si="105"/>
        <v/>
      </c>
      <c r="D373" s="38" t="str">
        <f t="shared" si="106"/>
        <v/>
      </c>
      <c r="E373" s="39" t="str">
        <f t="shared" si="107"/>
        <v/>
      </c>
      <c r="F373" s="39" t="str">
        <f t="shared" si="108"/>
        <v/>
      </c>
      <c r="G373" s="51" t="str">
        <f t="shared" si="109"/>
        <v/>
      </c>
      <c r="H373" s="40" t="str">
        <f t="shared" si="110"/>
        <v/>
      </c>
      <c r="I373" s="121"/>
      <c r="J373" s="122"/>
      <c r="K373" s="104" t="str">
        <f t="shared" si="102"/>
        <v/>
      </c>
      <c r="L373" s="80"/>
      <c r="M373" s="73"/>
      <c r="N373" s="73"/>
      <c r="O373" s="73"/>
      <c r="P373" s="73"/>
      <c r="Q373" s="73"/>
      <c r="R373" s="73"/>
      <c r="S373" s="73"/>
      <c r="T373" s="81"/>
      <c r="U373" s="88"/>
      <c r="V373" s="74"/>
      <c r="W373" s="74"/>
      <c r="X373" s="74"/>
      <c r="Y373" s="74"/>
      <c r="Z373" s="74"/>
      <c r="AA373" s="74"/>
      <c r="AB373" s="74"/>
      <c r="AC373" s="89"/>
      <c r="AD373" s="80"/>
      <c r="AE373" s="73"/>
      <c r="AF373" s="73"/>
      <c r="AG373" s="73"/>
      <c r="AH373" s="73"/>
      <c r="AI373" s="73"/>
      <c r="AJ373" s="73"/>
      <c r="AK373" s="73"/>
      <c r="AL373" s="81"/>
      <c r="AM373" s="80"/>
      <c r="AN373" s="73"/>
      <c r="AO373" s="73"/>
      <c r="AP373" s="73"/>
      <c r="AQ373" s="73"/>
      <c r="AR373" s="73"/>
      <c r="AS373" s="73"/>
      <c r="AT373" s="73"/>
      <c r="AU373" s="81"/>
      <c r="AV373" s="80"/>
      <c r="AW373" s="73"/>
      <c r="AX373" s="73"/>
      <c r="AY373" s="73"/>
      <c r="AZ373" s="73"/>
      <c r="BA373" s="73"/>
      <c r="BB373" s="73"/>
      <c r="BC373" s="73"/>
      <c r="BD373" s="81"/>
      <c r="BE373" s="80"/>
      <c r="BF373" s="73"/>
      <c r="BG373" s="73"/>
      <c r="BH373" s="73"/>
      <c r="BI373" s="73"/>
      <c r="BJ373" s="73"/>
      <c r="BK373" s="73"/>
      <c r="BL373" s="73"/>
      <c r="BM373" s="81"/>
      <c r="BN373" s="1"/>
      <c r="BO373" s="1"/>
      <c r="BP373" s="1"/>
      <c r="BQ373" s="1"/>
      <c r="BR373" s="1"/>
      <c r="CC373" s="108" t="str">
        <f t="shared" si="103"/>
        <v/>
      </c>
      <c r="CD373" s="110" t="str">
        <f t="shared" si="96"/>
        <v/>
      </c>
      <c r="CE373" s="108" t="str">
        <f t="shared" si="97"/>
        <v/>
      </c>
      <c r="CF373" s="108" t="str">
        <f t="shared" si="98"/>
        <v/>
      </c>
      <c r="CG373" s="108" t="str">
        <f t="shared" si="99"/>
        <v/>
      </c>
      <c r="CH373" s="108" t="str">
        <f t="shared" si="100"/>
        <v/>
      </c>
      <c r="CI373" s="108" t="str">
        <f t="shared" si="101"/>
        <v/>
      </c>
    </row>
    <row r="374" spans="1:87">
      <c r="A374" s="4">
        <v>369</v>
      </c>
      <c r="B374" s="30" t="str">
        <f t="shared" si="104"/>
        <v/>
      </c>
      <c r="C374" s="37" t="str">
        <f t="shared" si="105"/>
        <v/>
      </c>
      <c r="D374" s="38" t="str">
        <f t="shared" si="106"/>
        <v/>
      </c>
      <c r="E374" s="39" t="str">
        <f t="shared" si="107"/>
        <v/>
      </c>
      <c r="F374" s="39" t="str">
        <f t="shared" si="108"/>
        <v/>
      </c>
      <c r="G374" s="51" t="str">
        <f t="shared" si="109"/>
        <v/>
      </c>
      <c r="H374" s="40" t="str">
        <f t="shared" si="110"/>
        <v/>
      </c>
      <c r="I374" s="121"/>
      <c r="J374" s="122"/>
      <c r="K374" s="104" t="str">
        <f t="shared" si="102"/>
        <v/>
      </c>
      <c r="L374" s="80"/>
      <c r="M374" s="73"/>
      <c r="N374" s="73"/>
      <c r="O374" s="73"/>
      <c r="P374" s="73"/>
      <c r="Q374" s="73"/>
      <c r="R374" s="73"/>
      <c r="S374" s="73"/>
      <c r="T374" s="81"/>
      <c r="U374" s="88"/>
      <c r="V374" s="74"/>
      <c r="W374" s="74"/>
      <c r="X374" s="74"/>
      <c r="Y374" s="74"/>
      <c r="Z374" s="74"/>
      <c r="AA374" s="74"/>
      <c r="AB374" s="74"/>
      <c r="AC374" s="89"/>
      <c r="AD374" s="80"/>
      <c r="AE374" s="73"/>
      <c r="AF374" s="73"/>
      <c r="AG374" s="73"/>
      <c r="AH374" s="73"/>
      <c r="AI374" s="73"/>
      <c r="AJ374" s="73"/>
      <c r="AK374" s="73"/>
      <c r="AL374" s="81"/>
      <c r="AM374" s="80"/>
      <c r="AN374" s="73"/>
      <c r="AO374" s="73"/>
      <c r="AP374" s="73"/>
      <c r="AQ374" s="73"/>
      <c r="AR374" s="73"/>
      <c r="AS374" s="73"/>
      <c r="AT374" s="73"/>
      <c r="AU374" s="81"/>
      <c r="AV374" s="80"/>
      <c r="AW374" s="73"/>
      <c r="AX374" s="73"/>
      <c r="AY374" s="73"/>
      <c r="AZ374" s="73"/>
      <c r="BA374" s="73"/>
      <c r="BB374" s="73"/>
      <c r="BC374" s="73"/>
      <c r="BD374" s="81"/>
      <c r="BE374" s="80"/>
      <c r="BF374" s="73"/>
      <c r="BG374" s="73"/>
      <c r="BH374" s="73"/>
      <c r="BI374" s="73"/>
      <c r="BJ374" s="73"/>
      <c r="BK374" s="73"/>
      <c r="BL374" s="73"/>
      <c r="BM374" s="81"/>
      <c r="BN374" s="1"/>
      <c r="BO374" s="1"/>
      <c r="BP374" s="1"/>
      <c r="BQ374" s="1"/>
      <c r="BR374" s="1"/>
      <c r="CC374" s="108" t="str">
        <f t="shared" si="103"/>
        <v/>
      </c>
      <c r="CD374" s="110" t="str">
        <f t="shared" si="96"/>
        <v/>
      </c>
      <c r="CE374" s="108" t="str">
        <f t="shared" si="97"/>
        <v/>
      </c>
      <c r="CF374" s="108" t="str">
        <f t="shared" si="98"/>
        <v/>
      </c>
      <c r="CG374" s="108" t="str">
        <f t="shared" si="99"/>
        <v/>
      </c>
      <c r="CH374" s="108" t="str">
        <f t="shared" si="100"/>
        <v/>
      </c>
      <c r="CI374" s="108" t="str">
        <f t="shared" si="101"/>
        <v/>
      </c>
    </row>
    <row r="375" spans="1:87">
      <c r="A375" s="4">
        <v>370</v>
      </c>
      <c r="B375" s="30" t="str">
        <f t="shared" si="104"/>
        <v/>
      </c>
      <c r="C375" s="37" t="str">
        <f t="shared" si="105"/>
        <v/>
      </c>
      <c r="D375" s="38" t="str">
        <f t="shared" si="106"/>
        <v/>
      </c>
      <c r="E375" s="39" t="str">
        <f t="shared" si="107"/>
        <v/>
      </c>
      <c r="F375" s="39" t="str">
        <f t="shared" si="108"/>
        <v/>
      </c>
      <c r="G375" s="51" t="str">
        <f t="shared" si="109"/>
        <v/>
      </c>
      <c r="H375" s="40" t="str">
        <f t="shared" si="110"/>
        <v/>
      </c>
      <c r="I375" s="121"/>
      <c r="J375" s="122"/>
      <c r="K375" s="104" t="str">
        <f t="shared" si="102"/>
        <v/>
      </c>
      <c r="L375" s="80"/>
      <c r="M375" s="73"/>
      <c r="N375" s="73"/>
      <c r="O375" s="73"/>
      <c r="P375" s="73"/>
      <c r="Q375" s="73"/>
      <c r="R375" s="73"/>
      <c r="S375" s="73"/>
      <c r="T375" s="81"/>
      <c r="U375" s="88"/>
      <c r="V375" s="74"/>
      <c r="W375" s="74"/>
      <c r="X375" s="74"/>
      <c r="Y375" s="74"/>
      <c r="Z375" s="74"/>
      <c r="AA375" s="74"/>
      <c r="AB375" s="74"/>
      <c r="AC375" s="89"/>
      <c r="AD375" s="80"/>
      <c r="AE375" s="73"/>
      <c r="AF375" s="73"/>
      <c r="AG375" s="73"/>
      <c r="AH375" s="73"/>
      <c r="AI375" s="73"/>
      <c r="AJ375" s="73"/>
      <c r="AK375" s="73"/>
      <c r="AL375" s="81"/>
      <c r="AM375" s="80"/>
      <c r="AN375" s="73"/>
      <c r="AO375" s="73"/>
      <c r="AP375" s="73"/>
      <c r="AQ375" s="73"/>
      <c r="AR375" s="73"/>
      <c r="AS375" s="73"/>
      <c r="AT375" s="73"/>
      <c r="AU375" s="81"/>
      <c r="AV375" s="80"/>
      <c r="AW375" s="73"/>
      <c r="AX375" s="73"/>
      <c r="AY375" s="73"/>
      <c r="AZ375" s="73"/>
      <c r="BA375" s="73"/>
      <c r="BB375" s="73"/>
      <c r="BC375" s="73"/>
      <c r="BD375" s="81"/>
      <c r="BE375" s="80"/>
      <c r="BF375" s="73"/>
      <c r="BG375" s="73"/>
      <c r="BH375" s="73"/>
      <c r="BI375" s="73"/>
      <c r="BJ375" s="73"/>
      <c r="BK375" s="73"/>
      <c r="BL375" s="73"/>
      <c r="BM375" s="81"/>
      <c r="BN375" s="1"/>
      <c r="BO375" s="1"/>
      <c r="BP375" s="1"/>
      <c r="BQ375" s="1"/>
      <c r="BR375" s="1"/>
      <c r="CC375" s="108" t="str">
        <f t="shared" si="103"/>
        <v/>
      </c>
      <c r="CD375" s="110" t="str">
        <f t="shared" si="96"/>
        <v/>
      </c>
      <c r="CE375" s="108" t="str">
        <f t="shared" si="97"/>
        <v/>
      </c>
      <c r="CF375" s="108" t="str">
        <f t="shared" si="98"/>
        <v/>
      </c>
      <c r="CG375" s="108" t="str">
        <f t="shared" si="99"/>
        <v/>
      </c>
      <c r="CH375" s="108" t="str">
        <f t="shared" si="100"/>
        <v/>
      </c>
      <c r="CI375" s="108" t="str">
        <f t="shared" si="101"/>
        <v/>
      </c>
    </row>
    <row r="376" spans="1:87">
      <c r="A376" s="4">
        <v>371</v>
      </c>
      <c r="B376" s="30" t="str">
        <f t="shared" si="104"/>
        <v/>
      </c>
      <c r="C376" s="37" t="str">
        <f t="shared" si="105"/>
        <v/>
      </c>
      <c r="D376" s="38" t="str">
        <f t="shared" si="106"/>
        <v/>
      </c>
      <c r="E376" s="39" t="str">
        <f t="shared" si="107"/>
        <v/>
      </c>
      <c r="F376" s="39" t="str">
        <f t="shared" si="108"/>
        <v/>
      </c>
      <c r="G376" s="51" t="str">
        <f t="shared" si="109"/>
        <v/>
      </c>
      <c r="H376" s="40" t="str">
        <f t="shared" si="110"/>
        <v/>
      </c>
      <c r="I376" s="121"/>
      <c r="J376" s="122"/>
      <c r="K376" s="104" t="str">
        <f t="shared" si="102"/>
        <v/>
      </c>
      <c r="L376" s="80"/>
      <c r="M376" s="73"/>
      <c r="N376" s="73"/>
      <c r="O376" s="73"/>
      <c r="P376" s="73"/>
      <c r="Q376" s="73"/>
      <c r="R376" s="73"/>
      <c r="S376" s="73"/>
      <c r="T376" s="81"/>
      <c r="U376" s="88"/>
      <c r="V376" s="74"/>
      <c r="W376" s="74"/>
      <c r="X376" s="74"/>
      <c r="Y376" s="74"/>
      <c r="Z376" s="74"/>
      <c r="AA376" s="74"/>
      <c r="AB376" s="74"/>
      <c r="AC376" s="89"/>
      <c r="AD376" s="80"/>
      <c r="AE376" s="73"/>
      <c r="AF376" s="73"/>
      <c r="AG376" s="73"/>
      <c r="AH376" s="73"/>
      <c r="AI376" s="73"/>
      <c r="AJ376" s="73"/>
      <c r="AK376" s="73"/>
      <c r="AL376" s="81"/>
      <c r="AM376" s="80"/>
      <c r="AN376" s="73"/>
      <c r="AO376" s="73"/>
      <c r="AP376" s="73"/>
      <c r="AQ376" s="73"/>
      <c r="AR376" s="73"/>
      <c r="AS376" s="73"/>
      <c r="AT376" s="73"/>
      <c r="AU376" s="81"/>
      <c r="AV376" s="80"/>
      <c r="AW376" s="73"/>
      <c r="AX376" s="73"/>
      <c r="AY376" s="73"/>
      <c r="AZ376" s="73"/>
      <c r="BA376" s="73"/>
      <c r="BB376" s="73"/>
      <c r="BC376" s="73"/>
      <c r="BD376" s="81"/>
      <c r="BE376" s="80"/>
      <c r="BF376" s="73"/>
      <c r="BG376" s="73"/>
      <c r="BH376" s="73"/>
      <c r="BI376" s="73"/>
      <c r="BJ376" s="73"/>
      <c r="BK376" s="73"/>
      <c r="BL376" s="73"/>
      <c r="BM376" s="81"/>
      <c r="BN376" s="1"/>
      <c r="BO376" s="1"/>
      <c r="BP376" s="1"/>
      <c r="BQ376" s="1"/>
      <c r="BR376" s="1"/>
      <c r="CC376" s="108" t="str">
        <f t="shared" si="103"/>
        <v/>
      </c>
      <c r="CD376" s="110" t="str">
        <f t="shared" si="96"/>
        <v/>
      </c>
      <c r="CE376" s="108" t="str">
        <f t="shared" si="97"/>
        <v/>
      </c>
      <c r="CF376" s="108" t="str">
        <f t="shared" si="98"/>
        <v/>
      </c>
      <c r="CG376" s="108" t="str">
        <f t="shared" si="99"/>
        <v/>
      </c>
      <c r="CH376" s="108" t="str">
        <f t="shared" si="100"/>
        <v/>
      </c>
      <c r="CI376" s="108" t="str">
        <f t="shared" si="101"/>
        <v/>
      </c>
    </row>
    <row r="377" spans="1:87">
      <c r="A377" s="4">
        <v>372</v>
      </c>
      <c r="B377" s="30" t="str">
        <f t="shared" si="104"/>
        <v/>
      </c>
      <c r="C377" s="37" t="str">
        <f t="shared" si="105"/>
        <v/>
      </c>
      <c r="D377" s="38" t="str">
        <f t="shared" si="106"/>
        <v/>
      </c>
      <c r="E377" s="39" t="str">
        <f t="shared" si="107"/>
        <v/>
      </c>
      <c r="F377" s="39" t="str">
        <f t="shared" si="108"/>
        <v/>
      </c>
      <c r="G377" s="51" t="str">
        <f t="shared" si="109"/>
        <v/>
      </c>
      <c r="H377" s="40" t="str">
        <f t="shared" si="110"/>
        <v/>
      </c>
      <c r="I377" s="121"/>
      <c r="J377" s="122"/>
      <c r="K377" s="104" t="str">
        <f t="shared" si="102"/>
        <v/>
      </c>
      <c r="L377" s="80"/>
      <c r="M377" s="73"/>
      <c r="N377" s="73"/>
      <c r="O377" s="73"/>
      <c r="P377" s="73"/>
      <c r="Q377" s="73"/>
      <c r="R377" s="73"/>
      <c r="S377" s="73"/>
      <c r="T377" s="81"/>
      <c r="U377" s="88"/>
      <c r="V377" s="74"/>
      <c r="W377" s="74"/>
      <c r="X377" s="74"/>
      <c r="Y377" s="74"/>
      <c r="Z377" s="74"/>
      <c r="AA377" s="74"/>
      <c r="AB377" s="74"/>
      <c r="AC377" s="89"/>
      <c r="AD377" s="80"/>
      <c r="AE377" s="73"/>
      <c r="AF377" s="73"/>
      <c r="AG377" s="73"/>
      <c r="AH377" s="73"/>
      <c r="AI377" s="73"/>
      <c r="AJ377" s="73"/>
      <c r="AK377" s="73"/>
      <c r="AL377" s="81"/>
      <c r="AM377" s="80"/>
      <c r="AN377" s="73"/>
      <c r="AO377" s="73"/>
      <c r="AP377" s="73"/>
      <c r="AQ377" s="73"/>
      <c r="AR377" s="73"/>
      <c r="AS377" s="73"/>
      <c r="AT377" s="73"/>
      <c r="AU377" s="81"/>
      <c r="AV377" s="80"/>
      <c r="AW377" s="73"/>
      <c r="AX377" s="73"/>
      <c r="AY377" s="73"/>
      <c r="AZ377" s="73"/>
      <c r="BA377" s="73"/>
      <c r="BB377" s="73"/>
      <c r="BC377" s="73"/>
      <c r="BD377" s="81"/>
      <c r="BE377" s="80"/>
      <c r="BF377" s="73"/>
      <c r="BG377" s="73"/>
      <c r="BH377" s="73"/>
      <c r="BI377" s="73"/>
      <c r="BJ377" s="73"/>
      <c r="BK377" s="73"/>
      <c r="BL377" s="73"/>
      <c r="BM377" s="81"/>
      <c r="BN377" s="1"/>
      <c r="BO377" s="1"/>
      <c r="BP377" s="1"/>
      <c r="BQ377" s="1"/>
      <c r="BR377" s="1"/>
      <c r="CC377" s="108" t="str">
        <f t="shared" si="103"/>
        <v/>
      </c>
      <c r="CD377" s="110" t="str">
        <f t="shared" si="96"/>
        <v/>
      </c>
      <c r="CE377" s="108" t="str">
        <f t="shared" si="97"/>
        <v/>
      </c>
      <c r="CF377" s="108" t="str">
        <f t="shared" si="98"/>
        <v/>
      </c>
      <c r="CG377" s="108" t="str">
        <f t="shared" si="99"/>
        <v/>
      </c>
      <c r="CH377" s="108" t="str">
        <f t="shared" si="100"/>
        <v/>
      </c>
      <c r="CI377" s="108" t="str">
        <f t="shared" si="101"/>
        <v/>
      </c>
    </row>
    <row r="378" spans="1:87">
      <c r="A378" s="4">
        <v>373</v>
      </c>
      <c r="B378" s="30" t="str">
        <f t="shared" si="104"/>
        <v/>
      </c>
      <c r="C378" s="37" t="str">
        <f t="shared" si="105"/>
        <v/>
      </c>
      <c r="D378" s="38" t="str">
        <f t="shared" si="106"/>
        <v/>
      </c>
      <c r="E378" s="39" t="str">
        <f t="shared" si="107"/>
        <v/>
      </c>
      <c r="F378" s="39" t="str">
        <f t="shared" si="108"/>
        <v/>
      </c>
      <c r="G378" s="51" t="str">
        <f t="shared" si="109"/>
        <v/>
      </c>
      <c r="H378" s="40" t="str">
        <f t="shared" si="110"/>
        <v/>
      </c>
      <c r="I378" s="121"/>
      <c r="J378" s="122"/>
      <c r="K378" s="104" t="str">
        <f t="shared" si="102"/>
        <v/>
      </c>
      <c r="L378" s="80"/>
      <c r="M378" s="73"/>
      <c r="N378" s="73"/>
      <c r="O378" s="73"/>
      <c r="P378" s="73"/>
      <c r="Q378" s="73"/>
      <c r="R378" s="73"/>
      <c r="S378" s="73"/>
      <c r="T378" s="81"/>
      <c r="U378" s="88"/>
      <c r="V378" s="74"/>
      <c r="W378" s="74"/>
      <c r="X378" s="74"/>
      <c r="Y378" s="74"/>
      <c r="Z378" s="74"/>
      <c r="AA378" s="74"/>
      <c r="AB378" s="74"/>
      <c r="AC378" s="89"/>
      <c r="AD378" s="80"/>
      <c r="AE378" s="73"/>
      <c r="AF378" s="73"/>
      <c r="AG378" s="73"/>
      <c r="AH378" s="73"/>
      <c r="AI378" s="73"/>
      <c r="AJ378" s="73"/>
      <c r="AK378" s="73"/>
      <c r="AL378" s="81"/>
      <c r="AM378" s="80"/>
      <c r="AN378" s="73"/>
      <c r="AO378" s="73"/>
      <c r="AP378" s="73"/>
      <c r="AQ378" s="73"/>
      <c r="AR378" s="73"/>
      <c r="AS378" s="73"/>
      <c r="AT378" s="73"/>
      <c r="AU378" s="81"/>
      <c r="AV378" s="80"/>
      <c r="AW378" s="73"/>
      <c r="AX378" s="73"/>
      <c r="AY378" s="73"/>
      <c r="AZ378" s="73"/>
      <c r="BA378" s="73"/>
      <c r="BB378" s="73"/>
      <c r="BC378" s="73"/>
      <c r="BD378" s="81"/>
      <c r="BE378" s="80"/>
      <c r="BF378" s="73"/>
      <c r="BG378" s="73"/>
      <c r="BH378" s="73"/>
      <c r="BI378" s="73"/>
      <c r="BJ378" s="73"/>
      <c r="BK378" s="73"/>
      <c r="BL378" s="73"/>
      <c r="BM378" s="81"/>
      <c r="BN378" s="1"/>
      <c r="BO378" s="1"/>
      <c r="BP378" s="1"/>
      <c r="BQ378" s="1"/>
      <c r="BR378" s="1"/>
      <c r="CC378" s="108" t="str">
        <f t="shared" si="103"/>
        <v/>
      </c>
      <c r="CD378" s="110" t="str">
        <f t="shared" si="96"/>
        <v/>
      </c>
      <c r="CE378" s="108" t="str">
        <f t="shared" si="97"/>
        <v/>
      </c>
      <c r="CF378" s="108" t="str">
        <f t="shared" si="98"/>
        <v/>
      </c>
      <c r="CG378" s="108" t="str">
        <f t="shared" si="99"/>
        <v/>
      </c>
      <c r="CH378" s="108" t="str">
        <f t="shared" si="100"/>
        <v/>
      </c>
      <c r="CI378" s="108" t="str">
        <f t="shared" si="101"/>
        <v/>
      </c>
    </row>
    <row r="379" spans="1:87">
      <c r="A379" s="4">
        <v>374</v>
      </c>
      <c r="B379" s="30" t="str">
        <f t="shared" si="104"/>
        <v/>
      </c>
      <c r="C379" s="37" t="str">
        <f t="shared" si="105"/>
        <v/>
      </c>
      <c r="D379" s="38" t="str">
        <f t="shared" si="106"/>
        <v/>
      </c>
      <c r="E379" s="39" t="str">
        <f t="shared" si="107"/>
        <v/>
      </c>
      <c r="F379" s="39" t="str">
        <f t="shared" si="108"/>
        <v/>
      </c>
      <c r="G379" s="51" t="str">
        <f t="shared" si="109"/>
        <v/>
      </c>
      <c r="H379" s="40" t="str">
        <f t="shared" si="110"/>
        <v/>
      </c>
      <c r="I379" s="121"/>
      <c r="J379" s="122"/>
      <c r="K379" s="104" t="str">
        <f t="shared" si="102"/>
        <v/>
      </c>
      <c r="L379" s="80"/>
      <c r="M379" s="73"/>
      <c r="N379" s="73"/>
      <c r="O379" s="73"/>
      <c r="P379" s="73"/>
      <c r="Q379" s="73"/>
      <c r="R379" s="73"/>
      <c r="S379" s="73"/>
      <c r="T379" s="81"/>
      <c r="U379" s="88"/>
      <c r="V379" s="74"/>
      <c r="W379" s="74"/>
      <c r="X379" s="74"/>
      <c r="Y379" s="74"/>
      <c r="Z379" s="74"/>
      <c r="AA379" s="74"/>
      <c r="AB379" s="74"/>
      <c r="AC379" s="89"/>
      <c r="AD379" s="80"/>
      <c r="AE379" s="73"/>
      <c r="AF379" s="73"/>
      <c r="AG379" s="73"/>
      <c r="AH379" s="73"/>
      <c r="AI379" s="73"/>
      <c r="AJ379" s="73"/>
      <c r="AK379" s="73"/>
      <c r="AL379" s="81"/>
      <c r="AM379" s="80"/>
      <c r="AN379" s="73"/>
      <c r="AO379" s="73"/>
      <c r="AP379" s="73"/>
      <c r="AQ379" s="73"/>
      <c r="AR379" s="73"/>
      <c r="AS379" s="73"/>
      <c r="AT379" s="73"/>
      <c r="AU379" s="81"/>
      <c r="AV379" s="80"/>
      <c r="AW379" s="73"/>
      <c r="AX379" s="73"/>
      <c r="AY379" s="73"/>
      <c r="AZ379" s="73"/>
      <c r="BA379" s="73"/>
      <c r="BB379" s="73"/>
      <c r="BC379" s="73"/>
      <c r="BD379" s="81"/>
      <c r="BE379" s="80"/>
      <c r="BF379" s="73"/>
      <c r="BG379" s="73"/>
      <c r="BH379" s="73"/>
      <c r="BI379" s="73"/>
      <c r="BJ379" s="73"/>
      <c r="BK379" s="73"/>
      <c r="BL379" s="73"/>
      <c r="BM379" s="81"/>
      <c r="BN379" s="1"/>
      <c r="BO379" s="1"/>
      <c r="BP379" s="1"/>
      <c r="BQ379" s="1"/>
      <c r="BR379" s="1"/>
      <c r="CC379" s="108" t="str">
        <f t="shared" si="103"/>
        <v/>
      </c>
      <c r="CD379" s="110" t="str">
        <f t="shared" si="96"/>
        <v/>
      </c>
      <c r="CE379" s="108" t="str">
        <f t="shared" si="97"/>
        <v/>
      </c>
      <c r="CF379" s="108" t="str">
        <f t="shared" si="98"/>
        <v/>
      </c>
      <c r="CG379" s="108" t="str">
        <f t="shared" si="99"/>
        <v/>
      </c>
      <c r="CH379" s="108" t="str">
        <f t="shared" si="100"/>
        <v/>
      </c>
      <c r="CI379" s="108" t="str">
        <f t="shared" si="101"/>
        <v/>
      </c>
    </row>
    <row r="380" spans="1:87">
      <c r="A380" s="4">
        <v>375</v>
      </c>
      <c r="B380" s="30" t="str">
        <f t="shared" si="104"/>
        <v/>
      </c>
      <c r="C380" s="37" t="str">
        <f t="shared" si="105"/>
        <v/>
      </c>
      <c r="D380" s="38" t="str">
        <f t="shared" si="106"/>
        <v/>
      </c>
      <c r="E380" s="39" t="str">
        <f t="shared" si="107"/>
        <v/>
      </c>
      <c r="F380" s="39" t="str">
        <f t="shared" si="108"/>
        <v/>
      </c>
      <c r="G380" s="51" t="str">
        <f t="shared" si="109"/>
        <v/>
      </c>
      <c r="H380" s="40" t="str">
        <f t="shared" si="110"/>
        <v/>
      </c>
      <c r="I380" s="121"/>
      <c r="J380" s="122"/>
      <c r="K380" s="104" t="str">
        <f t="shared" si="102"/>
        <v/>
      </c>
      <c r="L380" s="80"/>
      <c r="M380" s="73"/>
      <c r="N380" s="73"/>
      <c r="O380" s="73"/>
      <c r="P380" s="73"/>
      <c r="Q380" s="73"/>
      <c r="R380" s="73"/>
      <c r="S380" s="73"/>
      <c r="T380" s="81"/>
      <c r="U380" s="88"/>
      <c r="V380" s="74"/>
      <c r="W380" s="74"/>
      <c r="X380" s="74"/>
      <c r="Y380" s="74"/>
      <c r="Z380" s="74"/>
      <c r="AA380" s="74"/>
      <c r="AB380" s="74"/>
      <c r="AC380" s="89"/>
      <c r="AD380" s="80"/>
      <c r="AE380" s="73"/>
      <c r="AF380" s="73"/>
      <c r="AG380" s="73"/>
      <c r="AH380" s="73"/>
      <c r="AI380" s="73"/>
      <c r="AJ380" s="73"/>
      <c r="AK380" s="73"/>
      <c r="AL380" s="81"/>
      <c r="AM380" s="80"/>
      <c r="AN380" s="73"/>
      <c r="AO380" s="73"/>
      <c r="AP380" s="73"/>
      <c r="AQ380" s="73"/>
      <c r="AR380" s="73"/>
      <c r="AS380" s="73"/>
      <c r="AT380" s="73"/>
      <c r="AU380" s="81"/>
      <c r="AV380" s="80"/>
      <c r="AW380" s="73"/>
      <c r="AX380" s="73"/>
      <c r="AY380" s="73"/>
      <c r="AZ380" s="73"/>
      <c r="BA380" s="73"/>
      <c r="BB380" s="73"/>
      <c r="BC380" s="73"/>
      <c r="BD380" s="81"/>
      <c r="BE380" s="80"/>
      <c r="BF380" s="73"/>
      <c r="BG380" s="73"/>
      <c r="BH380" s="73"/>
      <c r="BI380" s="73"/>
      <c r="BJ380" s="73"/>
      <c r="BK380" s="73"/>
      <c r="BL380" s="73"/>
      <c r="BM380" s="81"/>
      <c r="BN380" s="1"/>
      <c r="BO380" s="1"/>
      <c r="BP380" s="1"/>
      <c r="BQ380" s="1"/>
      <c r="BR380" s="1"/>
      <c r="CC380" s="108" t="str">
        <f t="shared" si="103"/>
        <v/>
      </c>
      <c r="CD380" s="110" t="str">
        <f t="shared" si="96"/>
        <v/>
      </c>
      <c r="CE380" s="108" t="str">
        <f t="shared" si="97"/>
        <v/>
      </c>
      <c r="CF380" s="108" t="str">
        <f t="shared" si="98"/>
        <v/>
      </c>
      <c r="CG380" s="108" t="str">
        <f t="shared" si="99"/>
        <v/>
      </c>
      <c r="CH380" s="108" t="str">
        <f t="shared" si="100"/>
        <v/>
      </c>
      <c r="CI380" s="108" t="str">
        <f t="shared" si="101"/>
        <v/>
      </c>
    </row>
    <row r="381" spans="1:87">
      <c r="A381" s="4">
        <v>376</v>
      </c>
      <c r="B381" s="30" t="str">
        <f t="shared" si="104"/>
        <v/>
      </c>
      <c r="C381" s="37" t="str">
        <f t="shared" si="105"/>
        <v/>
      </c>
      <c r="D381" s="38" t="str">
        <f t="shared" si="106"/>
        <v/>
      </c>
      <c r="E381" s="39" t="str">
        <f t="shared" si="107"/>
        <v/>
      </c>
      <c r="F381" s="39" t="str">
        <f t="shared" si="108"/>
        <v/>
      </c>
      <c r="G381" s="51" t="str">
        <f t="shared" si="109"/>
        <v/>
      </c>
      <c r="H381" s="40" t="str">
        <f t="shared" si="110"/>
        <v/>
      </c>
      <c r="I381" s="121"/>
      <c r="J381" s="122"/>
      <c r="K381" s="104" t="str">
        <f t="shared" si="102"/>
        <v/>
      </c>
      <c r="L381" s="80"/>
      <c r="M381" s="73"/>
      <c r="N381" s="73"/>
      <c r="O381" s="73"/>
      <c r="P381" s="73"/>
      <c r="Q381" s="73"/>
      <c r="R381" s="73"/>
      <c r="S381" s="73"/>
      <c r="T381" s="81"/>
      <c r="U381" s="88"/>
      <c r="V381" s="74"/>
      <c r="W381" s="74"/>
      <c r="X381" s="74"/>
      <c r="Y381" s="74"/>
      <c r="Z381" s="74"/>
      <c r="AA381" s="74"/>
      <c r="AB381" s="74"/>
      <c r="AC381" s="89"/>
      <c r="AD381" s="80"/>
      <c r="AE381" s="73"/>
      <c r="AF381" s="73"/>
      <c r="AG381" s="73"/>
      <c r="AH381" s="73"/>
      <c r="AI381" s="73"/>
      <c r="AJ381" s="73"/>
      <c r="AK381" s="73"/>
      <c r="AL381" s="81"/>
      <c r="AM381" s="80"/>
      <c r="AN381" s="73"/>
      <c r="AO381" s="73"/>
      <c r="AP381" s="73"/>
      <c r="AQ381" s="73"/>
      <c r="AR381" s="73"/>
      <c r="AS381" s="73"/>
      <c r="AT381" s="73"/>
      <c r="AU381" s="81"/>
      <c r="AV381" s="80"/>
      <c r="AW381" s="73"/>
      <c r="AX381" s="73"/>
      <c r="AY381" s="73"/>
      <c r="AZ381" s="73"/>
      <c r="BA381" s="73"/>
      <c r="BB381" s="73"/>
      <c r="BC381" s="73"/>
      <c r="BD381" s="81"/>
      <c r="BE381" s="80"/>
      <c r="BF381" s="73"/>
      <c r="BG381" s="73"/>
      <c r="BH381" s="73"/>
      <c r="BI381" s="73"/>
      <c r="BJ381" s="73"/>
      <c r="BK381" s="73"/>
      <c r="BL381" s="73"/>
      <c r="BM381" s="81"/>
      <c r="BN381" s="1"/>
      <c r="BO381" s="1"/>
      <c r="BP381" s="1"/>
      <c r="BQ381" s="1"/>
      <c r="BR381" s="1"/>
      <c r="CC381" s="108" t="str">
        <f t="shared" si="103"/>
        <v/>
      </c>
      <c r="CD381" s="110" t="str">
        <f t="shared" si="96"/>
        <v/>
      </c>
      <c r="CE381" s="108" t="str">
        <f t="shared" si="97"/>
        <v/>
      </c>
      <c r="CF381" s="108" t="str">
        <f t="shared" si="98"/>
        <v/>
      </c>
      <c r="CG381" s="108" t="str">
        <f t="shared" si="99"/>
        <v/>
      </c>
      <c r="CH381" s="108" t="str">
        <f t="shared" si="100"/>
        <v/>
      </c>
      <c r="CI381" s="108" t="str">
        <f t="shared" si="101"/>
        <v/>
      </c>
    </row>
    <row r="382" spans="1:87">
      <c r="A382" s="4">
        <v>377</v>
      </c>
      <c r="B382" s="30" t="str">
        <f t="shared" si="104"/>
        <v/>
      </c>
      <c r="C382" s="37" t="str">
        <f t="shared" si="105"/>
        <v/>
      </c>
      <c r="D382" s="38" t="str">
        <f t="shared" si="106"/>
        <v/>
      </c>
      <c r="E382" s="39" t="str">
        <f t="shared" si="107"/>
        <v/>
      </c>
      <c r="F382" s="39" t="str">
        <f t="shared" si="108"/>
        <v/>
      </c>
      <c r="G382" s="51" t="str">
        <f t="shared" si="109"/>
        <v/>
      </c>
      <c r="H382" s="40" t="str">
        <f t="shared" si="110"/>
        <v/>
      </c>
      <c r="I382" s="121"/>
      <c r="J382" s="122"/>
      <c r="K382" s="104" t="str">
        <f t="shared" si="102"/>
        <v/>
      </c>
      <c r="L382" s="80"/>
      <c r="M382" s="73"/>
      <c r="N382" s="73"/>
      <c r="O382" s="73"/>
      <c r="P382" s="73"/>
      <c r="Q382" s="73"/>
      <c r="R382" s="73"/>
      <c r="S382" s="73"/>
      <c r="T382" s="81"/>
      <c r="U382" s="88"/>
      <c r="V382" s="74"/>
      <c r="W382" s="74"/>
      <c r="X382" s="74"/>
      <c r="Y382" s="74"/>
      <c r="Z382" s="74"/>
      <c r="AA382" s="74"/>
      <c r="AB382" s="74"/>
      <c r="AC382" s="89"/>
      <c r="AD382" s="80"/>
      <c r="AE382" s="73"/>
      <c r="AF382" s="73"/>
      <c r="AG382" s="73"/>
      <c r="AH382" s="73"/>
      <c r="AI382" s="73"/>
      <c r="AJ382" s="73"/>
      <c r="AK382" s="73"/>
      <c r="AL382" s="81"/>
      <c r="AM382" s="80"/>
      <c r="AN382" s="73"/>
      <c r="AO382" s="73"/>
      <c r="AP382" s="73"/>
      <c r="AQ382" s="73"/>
      <c r="AR382" s="73"/>
      <c r="AS382" s="73"/>
      <c r="AT382" s="73"/>
      <c r="AU382" s="81"/>
      <c r="AV382" s="80"/>
      <c r="AW382" s="73"/>
      <c r="AX382" s="73"/>
      <c r="AY382" s="73"/>
      <c r="AZ382" s="73"/>
      <c r="BA382" s="73"/>
      <c r="BB382" s="73"/>
      <c r="BC382" s="73"/>
      <c r="BD382" s="81"/>
      <c r="BE382" s="80"/>
      <c r="BF382" s="73"/>
      <c r="BG382" s="73"/>
      <c r="BH382" s="73"/>
      <c r="BI382" s="73"/>
      <c r="BJ382" s="73"/>
      <c r="BK382" s="73"/>
      <c r="BL382" s="73"/>
      <c r="BM382" s="81"/>
      <c r="BN382" s="1"/>
      <c r="BO382" s="1"/>
      <c r="BP382" s="1"/>
      <c r="BQ382" s="1"/>
      <c r="BR382" s="1"/>
      <c r="CC382" s="108" t="str">
        <f t="shared" si="103"/>
        <v/>
      </c>
      <c r="CD382" s="110" t="str">
        <f t="shared" si="96"/>
        <v/>
      </c>
      <c r="CE382" s="108" t="str">
        <f t="shared" si="97"/>
        <v/>
      </c>
      <c r="CF382" s="108" t="str">
        <f t="shared" si="98"/>
        <v/>
      </c>
      <c r="CG382" s="108" t="str">
        <f t="shared" si="99"/>
        <v/>
      </c>
      <c r="CH382" s="108" t="str">
        <f t="shared" si="100"/>
        <v/>
      </c>
      <c r="CI382" s="108" t="str">
        <f t="shared" si="101"/>
        <v/>
      </c>
    </row>
    <row r="383" spans="1:87">
      <c r="A383" s="4">
        <v>378</v>
      </c>
      <c r="B383" s="30" t="str">
        <f t="shared" si="104"/>
        <v/>
      </c>
      <c r="C383" s="37" t="str">
        <f t="shared" si="105"/>
        <v/>
      </c>
      <c r="D383" s="38" t="str">
        <f t="shared" si="106"/>
        <v/>
      </c>
      <c r="E383" s="39" t="str">
        <f t="shared" si="107"/>
        <v/>
      </c>
      <c r="F383" s="39" t="str">
        <f t="shared" si="108"/>
        <v/>
      </c>
      <c r="G383" s="51" t="str">
        <f t="shared" si="109"/>
        <v/>
      </c>
      <c r="H383" s="40" t="str">
        <f t="shared" si="110"/>
        <v/>
      </c>
      <c r="I383" s="121"/>
      <c r="J383" s="122"/>
      <c r="K383" s="104" t="str">
        <f t="shared" si="102"/>
        <v/>
      </c>
      <c r="L383" s="80"/>
      <c r="M383" s="73"/>
      <c r="N383" s="73"/>
      <c r="O383" s="73"/>
      <c r="P383" s="73"/>
      <c r="Q383" s="73"/>
      <c r="R383" s="73"/>
      <c r="S383" s="73"/>
      <c r="T383" s="81"/>
      <c r="U383" s="88"/>
      <c r="V383" s="74"/>
      <c r="W383" s="74"/>
      <c r="X383" s="74"/>
      <c r="Y383" s="74"/>
      <c r="Z383" s="74"/>
      <c r="AA383" s="74"/>
      <c r="AB383" s="74"/>
      <c r="AC383" s="89"/>
      <c r="AD383" s="80"/>
      <c r="AE383" s="73"/>
      <c r="AF383" s="73"/>
      <c r="AG383" s="73"/>
      <c r="AH383" s="73"/>
      <c r="AI383" s="73"/>
      <c r="AJ383" s="73"/>
      <c r="AK383" s="73"/>
      <c r="AL383" s="81"/>
      <c r="AM383" s="80"/>
      <c r="AN383" s="73"/>
      <c r="AO383" s="73"/>
      <c r="AP383" s="73"/>
      <c r="AQ383" s="73"/>
      <c r="AR383" s="73"/>
      <c r="AS383" s="73"/>
      <c r="AT383" s="73"/>
      <c r="AU383" s="81"/>
      <c r="AV383" s="80"/>
      <c r="AW383" s="73"/>
      <c r="AX383" s="73"/>
      <c r="AY383" s="73"/>
      <c r="AZ383" s="73"/>
      <c r="BA383" s="73"/>
      <c r="BB383" s="73"/>
      <c r="BC383" s="73"/>
      <c r="BD383" s="81"/>
      <c r="BE383" s="80"/>
      <c r="BF383" s="73"/>
      <c r="BG383" s="73"/>
      <c r="BH383" s="73"/>
      <c r="BI383" s="73"/>
      <c r="BJ383" s="73"/>
      <c r="BK383" s="73"/>
      <c r="BL383" s="73"/>
      <c r="BM383" s="81"/>
      <c r="BN383" s="1"/>
      <c r="BO383" s="1"/>
      <c r="BP383" s="1"/>
      <c r="BQ383" s="1"/>
      <c r="BR383" s="1"/>
      <c r="CC383" s="108" t="str">
        <f t="shared" si="103"/>
        <v/>
      </c>
      <c r="CD383" s="110" t="str">
        <f t="shared" si="96"/>
        <v/>
      </c>
      <c r="CE383" s="108" t="str">
        <f t="shared" si="97"/>
        <v/>
      </c>
      <c r="CF383" s="108" t="str">
        <f t="shared" si="98"/>
        <v/>
      </c>
      <c r="CG383" s="108" t="str">
        <f t="shared" si="99"/>
        <v/>
      </c>
      <c r="CH383" s="108" t="str">
        <f t="shared" si="100"/>
        <v/>
      </c>
      <c r="CI383" s="108" t="str">
        <f t="shared" si="101"/>
        <v/>
      </c>
    </row>
    <row r="384" spans="1:87">
      <c r="A384" s="4">
        <v>379</v>
      </c>
      <c r="B384" s="30" t="str">
        <f t="shared" si="104"/>
        <v/>
      </c>
      <c r="C384" s="37" t="str">
        <f t="shared" si="105"/>
        <v/>
      </c>
      <c r="D384" s="38" t="str">
        <f t="shared" si="106"/>
        <v/>
      </c>
      <c r="E384" s="39" t="str">
        <f t="shared" si="107"/>
        <v/>
      </c>
      <c r="F384" s="39" t="str">
        <f t="shared" si="108"/>
        <v/>
      </c>
      <c r="G384" s="51" t="str">
        <f t="shared" si="109"/>
        <v/>
      </c>
      <c r="H384" s="40" t="str">
        <f t="shared" si="110"/>
        <v/>
      </c>
      <c r="I384" s="121"/>
      <c r="J384" s="122"/>
      <c r="K384" s="104" t="str">
        <f t="shared" si="102"/>
        <v/>
      </c>
      <c r="L384" s="80"/>
      <c r="M384" s="73"/>
      <c r="N384" s="73"/>
      <c r="O384" s="73"/>
      <c r="P384" s="73"/>
      <c r="Q384" s="73"/>
      <c r="R384" s="73"/>
      <c r="S384" s="73"/>
      <c r="T384" s="81"/>
      <c r="U384" s="88"/>
      <c r="V384" s="74"/>
      <c r="W384" s="74"/>
      <c r="X384" s="74"/>
      <c r="Y384" s="74"/>
      <c r="Z384" s="74"/>
      <c r="AA384" s="74"/>
      <c r="AB384" s="74"/>
      <c r="AC384" s="89"/>
      <c r="AD384" s="80"/>
      <c r="AE384" s="73"/>
      <c r="AF384" s="73"/>
      <c r="AG384" s="73"/>
      <c r="AH384" s="73"/>
      <c r="AI384" s="73"/>
      <c r="AJ384" s="73"/>
      <c r="AK384" s="73"/>
      <c r="AL384" s="81"/>
      <c r="AM384" s="80"/>
      <c r="AN384" s="73"/>
      <c r="AO384" s="73"/>
      <c r="AP384" s="73"/>
      <c r="AQ384" s="73"/>
      <c r="AR384" s="73"/>
      <c r="AS384" s="73"/>
      <c r="AT384" s="73"/>
      <c r="AU384" s="81"/>
      <c r="AV384" s="80"/>
      <c r="AW384" s="73"/>
      <c r="AX384" s="73"/>
      <c r="AY384" s="73"/>
      <c r="AZ384" s="73"/>
      <c r="BA384" s="73"/>
      <c r="BB384" s="73"/>
      <c r="BC384" s="73"/>
      <c r="BD384" s="81"/>
      <c r="BE384" s="80"/>
      <c r="BF384" s="73"/>
      <c r="BG384" s="73"/>
      <c r="BH384" s="73"/>
      <c r="BI384" s="73"/>
      <c r="BJ384" s="73"/>
      <c r="BK384" s="73"/>
      <c r="BL384" s="73"/>
      <c r="BM384" s="81"/>
      <c r="BN384" s="1"/>
      <c r="BO384" s="1"/>
      <c r="BP384" s="1"/>
      <c r="BQ384" s="1"/>
      <c r="BR384" s="1"/>
      <c r="CC384" s="108" t="str">
        <f t="shared" si="103"/>
        <v/>
      </c>
      <c r="CD384" s="110" t="str">
        <f t="shared" si="96"/>
        <v/>
      </c>
      <c r="CE384" s="108" t="str">
        <f t="shared" si="97"/>
        <v/>
      </c>
      <c r="CF384" s="108" t="str">
        <f t="shared" si="98"/>
        <v/>
      </c>
      <c r="CG384" s="108" t="str">
        <f t="shared" si="99"/>
        <v/>
      </c>
      <c r="CH384" s="108" t="str">
        <f t="shared" si="100"/>
        <v/>
      </c>
      <c r="CI384" s="108" t="str">
        <f t="shared" si="101"/>
        <v/>
      </c>
    </row>
    <row r="385" spans="1:87">
      <c r="A385" s="4">
        <v>380</v>
      </c>
      <c r="B385" s="30" t="str">
        <f t="shared" si="104"/>
        <v/>
      </c>
      <c r="C385" s="37" t="str">
        <f t="shared" si="105"/>
        <v/>
      </c>
      <c r="D385" s="38" t="str">
        <f t="shared" si="106"/>
        <v/>
      </c>
      <c r="E385" s="39" t="str">
        <f t="shared" si="107"/>
        <v/>
      </c>
      <c r="F385" s="39" t="str">
        <f t="shared" si="108"/>
        <v/>
      </c>
      <c r="G385" s="51" t="str">
        <f t="shared" si="109"/>
        <v/>
      </c>
      <c r="H385" s="40" t="str">
        <f t="shared" si="110"/>
        <v/>
      </c>
      <c r="I385" s="121"/>
      <c r="J385" s="122"/>
      <c r="K385" s="104" t="str">
        <f t="shared" si="102"/>
        <v/>
      </c>
      <c r="L385" s="80"/>
      <c r="M385" s="73"/>
      <c r="N385" s="73"/>
      <c r="O385" s="73"/>
      <c r="P385" s="73"/>
      <c r="Q385" s="73"/>
      <c r="R385" s="73"/>
      <c r="S385" s="73"/>
      <c r="T385" s="81"/>
      <c r="U385" s="88"/>
      <c r="V385" s="74"/>
      <c r="W385" s="74"/>
      <c r="X385" s="74"/>
      <c r="Y385" s="74"/>
      <c r="Z385" s="74"/>
      <c r="AA385" s="74"/>
      <c r="AB385" s="74"/>
      <c r="AC385" s="89"/>
      <c r="AD385" s="80"/>
      <c r="AE385" s="73"/>
      <c r="AF385" s="73"/>
      <c r="AG385" s="73"/>
      <c r="AH385" s="73"/>
      <c r="AI385" s="73"/>
      <c r="AJ385" s="73"/>
      <c r="AK385" s="73"/>
      <c r="AL385" s="81"/>
      <c r="AM385" s="80"/>
      <c r="AN385" s="73"/>
      <c r="AO385" s="73"/>
      <c r="AP385" s="73"/>
      <c r="AQ385" s="73"/>
      <c r="AR385" s="73"/>
      <c r="AS385" s="73"/>
      <c r="AT385" s="73"/>
      <c r="AU385" s="81"/>
      <c r="AV385" s="80"/>
      <c r="AW385" s="73"/>
      <c r="AX385" s="73"/>
      <c r="AY385" s="73"/>
      <c r="AZ385" s="73"/>
      <c r="BA385" s="73"/>
      <c r="BB385" s="73"/>
      <c r="BC385" s="73"/>
      <c r="BD385" s="81"/>
      <c r="BE385" s="80"/>
      <c r="BF385" s="73"/>
      <c r="BG385" s="73"/>
      <c r="BH385" s="73"/>
      <c r="BI385" s="73"/>
      <c r="BJ385" s="73"/>
      <c r="BK385" s="73"/>
      <c r="BL385" s="73"/>
      <c r="BM385" s="81"/>
      <c r="BN385" s="1"/>
      <c r="BO385" s="1"/>
      <c r="BP385" s="1"/>
      <c r="BQ385" s="1"/>
      <c r="BR385" s="1"/>
      <c r="CC385" s="108" t="str">
        <f t="shared" si="103"/>
        <v/>
      </c>
      <c r="CD385" s="110" t="str">
        <f t="shared" si="96"/>
        <v/>
      </c>
      <c r="CE385" s="108" t="str">
        <f t="shared" si="97"/>
        <v/>
      </c>
      <c r="CF385" s="108" t="str">
        <f t="shared" si="98"/>
        <v/>
      </c>
      <c r="CG385" s="108" t="str">
        <f t="shared" si="99"/>
        <v/>
      </c>
      <c r="CH385" s="108" t="str">
        <f t="shared" si="100"/>
        <v/>
      </c>
      <c r="CI385" s="108" t="str">
        <f t="shared" si="101"/>
        <v/>
      </c>
    </row>
    <row r="386" spans="1:87">
      <c r="A386" s="4">
        <v>381</v>
      </c>
      <c r="B386" s="30" t="str">
        <f t="shared" si="104"/>
        <v/>
      </c>
      <c r="C386" s="37" t="str">
        <f t="shared" si="105"/>
        <v/>
      </c>
      <c r="D386" s="38" t="str">
        <f t="shared" si="106"/>
        <v/>
      </c>
      <c r="E386" s="39" t="str">
        <f t="shared" si="107"/>
        <v/>
      </c>
      <c r="F386" s="39" t="str">
        <f t="shared" si="108"/>
        <v/>
      </c>
      <c r="G386" s="51" t="str">
        <f t="shared" si="109"/>
        <v/>
      </c>
      <c r="H386" s="40" t="str">
        <f t="shared" si="110"/>
        <v/>
      </c>
      <c r="I386" s="121"/>
      <c r="J386" s="122"/>
      <c r="K386" s="104" t="str">
        <f t="shared" si="102"/>
        <v/>
      </c>
      <c r="L386" s="80"/>
      <c r="M386" s="73"/>
      <c r="N386" s="73"/>
      <c r="O386" s="73"/>
      <c r="P386" s="73"/>
      <c r="Q386" s="73"/>
      <c r="R386" s="73"/>
      <c r="S386" s="73"/>
      <c r="T386" s="81"/>
      <c r="U386" s="88"/>
      <c r="V386" s="74"/>
      <c r="W386" s="74"/>
      <c r="X386" s="74"/>
      <c r="Y386" s="74"/>
      <c r="Z386" s="74"/>
      <c r="AA386" s="74"/>
      <c r="AB386" s="74"/>
      <c r="AC386" s="89"/>
      <c r="AD386" s="80"/>
      <c r="AE386" s="73"/>
      <c r="AF386" s="73"/>
      <c r="AG386" s="73"/>
      <c r="AH386" s="73"/>
      <c r="AI386" s="73"/>
      <c r="AJ386" s="73"/>
      <c r="AK386" s="73"/>
      <c r="AL386" s="81"/>
      <c r="AM386" s="80"/>
      <c r="AN386" s="73"/>
      <c r="AO386" s="73"/>
      <c r="AP386" s="73"/>
      <c r="AQ386" s="73"/>
      <c r="AR386" s="73"/>
      <c r="AS386" s="73"/>
      <c r="AT386" s="73"/>
      <c r="AU386" s="81"/>
      <c r="AV386" s="80"/>
      <c r="AW386" s="73"/>
      <c r="AX386" s="73"/>
      <c r="AY386" s="73"/>
      <c r="AZ386" s="73"/>
      <c r="BA386" s="73"/>
      <c r="BB386" s="73"/>
      <c r="BC386" s="73"/>
      <c r="BD386" s="81"/>
      <c r="BE386" s="80"/>
      <c r="BF386" s="73"/>
      <c r="BG386" s="73"/>
      <c r="BH386" s="73"/>
      <c r="BI386" s="73"/>
      <c r="BJ386" s="73"/>
      <c r="BK386" s="73"/>
      <c r="BL386" s="73"/>
      <c r="BM386" s="81"/>
      <c r="BN386" s="1"/>
      <c r="BO386" s="1"/>
      <c r="BP386" s="1"/>
      <c r="BQ386" s="1"/>
      <c r="BR386" s="1"/>
      <c r="CC386" s="108" t="str">
        <f t="shared" si="103"/>
        <v/>
      </c>
      <c r="CD386" s="110" t="str">
        <f t="shared" si="96"/>
        <v/>
      </c>
      <c r="CE386" s="108" t="str">
        <f t="shared" si="97"/>
        <v/>
      </c>
      <c r="CF386" s="108" t="str">
        <f t="shared" si="98"/>
        <v/>
      </c>
      <c r="CG386" s="108" t="str">
        <f t="shared" si="99"/>
        <v/>
      </c>
      <c r="CH386" s="108" t="str">
        <f t="shared" si="100"/>
        <v/>
      </c>
      <c r="CI386" s="108" t="str">
        <f t="shared" si="101"/>
        <v/>
      </c>
    </row>
    <row r="387" spans="1:87">
      <c r="A387" s="4">
        <v>382</v>
      </c>
      <c r="B387" s="30" t="str">
        <f t="shared" si="104"/>
        <v/>
      </c>
      <c r="C387" s="37" t="str">
        <f t="shared" si="105"/>
        <v/>
      </c>
      <c r="D387" s="38" t="str">
        <f t="shared" si="106"/>
        <v/>
      </c>
      <c r="E387" s="39" t="str">
        <f t="shared" si="107"/>
        <v/>
      </c>
      <c r="F387" s="39" t="str">
        <f t="shared" si="108"/>
        <v/>
      </c>
      <c r="G387" s="51" t="str">
        <f t="shared" si="109"/>
        <v/>
      </c>
      <c r="H387" s="40" t="str">
        <f t="shared" si="110"/>
        <v/>
      </c>
      <c r="I387" s="121"/>
      <c r="J387" s="122"/>
      <c r="K387" s="104" t="str">
        <f t="shared" si="102"/>
        <v/>
      </c>
      <c r="L387" s="80"/>
      <c r="M387" s="73"/>
      <c r="N387" s="73"/>
      <c r="O387" s="73"/>
      <c r="P387" s="73"/>
      <c r="Q387" s="73"/>
      <c r="R387" s="73"/>
      <c r="S387" s="73"/>
      <c r="T387" s="81"/>
      <c r="U387" s="88"/>
      <c r="V387" s="74"/>
      <c r="W387" s="74"/>
      <c r="X387" s="74"/>
      <c r="Y387" s="74"/>
      <c r="Z387" s="74"/>
      <c r="AA387" s="74"/>
      <c r="AB387" s="74"/>
      <c r="AC387" s="89"/>
      <c r="AD387" s="80"/>
      <c r="AE387" s="73"/>
      <c r="AF387" s="73"/>
      <c r="AG387" s="73"/>
      <c r="AH387" s="73"/>
      <c r="AI387" s="73"/>
      <c r="AJ387" s="73"/>
      <c r="AK387" s="73"/>
      <c r="AL387" s="81"/>
      <c r="AM387" s="80"/>
      <c r="AN387" s="73"/>
      <c r="AO387" s="73"/>
      <c r="AP387" s="73"/>
      <c r="AQ387" s="73"/>
      <c r="AR387" s="73"/>
      <c r="AS387" s="73"/>
      <c r="AT387" s="73"/>
      <c r="AU387" s="81"/>
      <c r="AV387" s="80"/>
      <c r="AW387" s="73"/>
      <c r="AX387" s="73"/>
      <c r="AY387" s="73"/>
      <c r="AZ387" s="73"/>
      <c r="BA387" s="73"/>
      <c r="BB387" s="73"/>
      <c r="BC387" s="73"/>
      <c r="BD387" s="81"/>
      <c r="BE387" s="80"/>
      <c r="BF387" s="73"/>
      <c r="BG387" s="73"/>
      <c r="BH387" s="73"/>
      <c r="BI387" s="73"/>
      <c r="BJ387" s="73"/>
      <c r="BK387" s="73"/>
      <c r="BL387" s="73"/>
      <c r="BM387" s="81"/>
      <c r="BN387" s="1"/>
      <c r="BO387" s="1"/>
      <c r="BP387" s="1"/>
      <c r="BQ387" s="1"/>
      <c r="BR387" s="1"/>
      <c r="CC387" s="108" t="str">
        <f t="shared" si="103"/>
        <v/>
      </c>
      <c r="CD387" s="110" t="str">
        <f t="shared" si="96"/>
        <v/>
      </c>
      <c r="CE387" s="108" t="str">
        <f t="shared" si="97"/>
        <v/>
      </c>
      <c r="CF387" s="108" t="str">
        <f t="shared" si="98"/>
        <v/>
      </c>
      <c r="CG387" s="108" t="str">
        <f t="shared" si="99"/>
        <v/>
      </c>
      <c r="CH387" s="108" t="str">
        <f t="shared" si="100"/>
        <v/>
      </c>
      <c r="CI387" s="108" t="str">
        <f t="shared" si="101"/>
        <v/>
      </c>
    </row>
    <row r="388" spans="1:87">
      <c r="A388" s="4">
        <v>383</v>
      </c>
      <c r="B388" s="30" t="str">
        <f t="shared" si="104"/>
        <v/>
      </c>
      <c r="C388" s="37" t="str">
        <f t="shared" si="105"/>
        <v/>
      </c>
      <c r="D388" s="38" t="str">
        <f t="shared" si="106"/>
        <v/>
      </c>
      <c r="E388" s="39" t="str">
        <f t="shared" si="107"/>
        <v/>
      </c>
      <c r="F388" s="39" t="str">
        <f t="shared" si="108"/>
        <v/>
      </c>
      <c r="G388" s="51" t="str">
        <f t="shared" si="109"/>
        <v/>
      </c>
      <c r="H388" s="40" t="str">
        <f t="shared" si="110"/>
        <v/>
      </c>
      <c r="I388" s="121"/>
      <c r="J388" s="122"/>
      <c r="K388" s="104" t="str">
        <f t="shared" si="102"/>
        <v/>
      </c>
      <c r="L388" s="80"/>
      <c r="M388" s="73"/>
      <c r="N388" s="73"/>
      <c r="O388" s="73"/>
      <c r="P388" s="73"/>
      <c r="Q388" s="73"/>
      <c r="R388" s="73"/>
      <c r="S388" s="73"/>
      <c r="T388" s="81"/>
      <c r="U388" s="88"/>
      <c r="V388" s="74"/>
      <c r="W388" s="74"/>
      <c r="X388" s="74"/>
      <c r="Y388" s="74"/>
      <c r="Z388" s="74"/>
      <c r="AA388" s="74"/>
      <c r="AB388" s="74"/>
      <c r="AC388" s="89"/>
      <c r="AD388" s="80"/>
      <c r="AE388" s="73"/>
      <c r="AF388" s="73"/>
      <c r="AG388" s="73"/>
      <c r="AH388" s="73"/>
      <c r="AI388" s="73"/>
      <c r="AJ388" s="73"/>
      <c r="AK388" s="73"/>
      <c r="AL388" s="81"/>
      <c r="AM388" s="80"/>
      <c r="AN388" s="73"/>
      <c r="AO388" s="73"/>
      <c r="AP388" s="73"/>
      <c r="AQ388" s="73"/>
      <c r="AR388" s="73"/>
      <c r="AS388" s="73"/>
      <c r="AT388" s="73"/>
      <c r="AU388" s="81"/>
      <c r="AV388" s="80"/>
      <c r="AW388" s="73"/>
      <c r="AX388" s="73"/>
      <c r="AY388" s="73"/>
      <c r="AZ388" s="73"/>
      <c r="BA388" s="73"/>
      <c r="BB388" s="73"/>
      <c r="BC388" s="73"/>
      <c r="BD388" s="81"/>
      <c r="BE388" s="80"/>
      <c r="BF388" s="73"/>
      <c r="BG388" s="73"/>
      <c r="BH388" s="73"/>
      <c r="BI388" s="73"/>
      <c r="BJ388" s="73"/>
      <c r="BK388" s="73"/>
      <c r="BL388" s="73"/>
      <c r="BM388" s="81"/>
      <c r="BN388" s="1"/>
      <c r="BO388" s="1"/>
      <c r="BP388" s="1"/>
      <c r="BQ388" s="1"/>
      <c r="BR388" s="1"/>
      <c r="CC388" s="108" t="str">
        <f t="shared" si="103"/>
        <v/>
      </c>
      <c r="CD388" s="110" t="str">
        <f t="shared" si="96"/>
        <v/>
      </c>
      <c r="CE388" s="108" t="str">
        <f t="shared" si="97"/>
        <v/>
      </c>
      <c r="CF388" s="108" t="str">
        <f t="shared" si="98"/>
        <v/>
      </c>
      <c r="CG388" s="108" t="str">
        <f t="shared" si="99"/>
        <v/>
      </c>
      <c r="CH388" s="108" t="str">
        <f t="shared" si="100"/>
        <v/>
      </c>
      <c r="CI388" s="108" t="str">
        <f t="shared" si="101"/>
        <v/>
      </c>
    </row>
    <row r="389" spans="1:87">
      <c r="A389" s="4">
        <v>384</v>
      </c>
      <c r="B389" s="30" t="str">
        <f t="shared" si="104"/>
        <v/>
      </c>
      <c r="C389" s="37" t="str">
        <f t="shared" si="105"/>
        <v/>
      </c>
      <c r="D389" s="38" t="str">
        <f t="shared" si="106"/>
        <v/>
      </c>
      <c r="E389" s="39" t="str">
        <f t="shared" si="107"/>
        <v/>
      </c>
      <c r="F389" s="39" t="str">
        <f t="shared" si="108"/>
        <v/>
      </c>
      <c r="G389" s="51" t="str">
        <f t="shared" si="109"/>
        <v/>
      </c>
      <c r="H389" s="40" t="str">
        <f t="shared" si="110"/>
        <v/>
      </c>
      <c r="I389" s="121"/>
      <c r="J389" s="122"/>
      <c r="K389" s="104" t="str">
        <f t="shared" si="102"/>
        <v/>
      </c>
      <c r="L389" s="80"/>
      <c r="M389" s="73"/>
      <c r="N389" s="73"/>
      <c r="O389" s="73"/>
      <c r="P389" s="73"/>
      <c r="Q389" s="73"/>
      <c r="R389" s="73"/>
      <c r="S389" s="73"/>
      <c r="T389" s="81"/>
      <c r="U389" s="88"/>
      <c r="V389" s="74"/>
      <c r="W389" s="74"/>
      <c r="X389" s="74"/>
      <c r="Y389" s="74"/>
      <c r="Z389" s="74"/>
      <c r="AA389" s="74"/>
      <c r="AB389" s="74"/>
      <c r="AC389" s="89"/>
      <c r="AD389" s="80"/>
      <c r="AE389" s="73"/>
      <c r="AF389" s="73"/>
      <c r="AG389" s="73"/>
      <c r="AH389" s="73"/>
      <c r="AI389" s="73"/>
      <c r="AJ389" s="73"/>
      <c r="AK389" s="73"/>
      <c r="AL389" s="81"/>
      <c r="AM389" s="80"/>
      <c r="AN389" s="73"/>
      <c r="AO389" s="73"/>
      <c r="AP389" s="73"/>
      <c r="AQ389" s="73"/>
      <c r="AR389" s="73"/>
      <c r="AS389" s="73"/>
      <c r="AT389" s="73"/>
      <c r="AU389" s="81"/>
      <c r="AV389" s="80"/>
      <c r="AW389" s="73"/>
      <c r="AX389" s="73"/>
      <c r="AY389" s="73"/>
      <c r="AZ389" s="73"/>
      <c r="BA389" s="73"/>
      <c r="BB389" s="73"/>
      <c r="BC389" s="73"/>
      <c r="BD389" s="81"/>
      <c r="BE389" s="80"/>
      <c r="BF389" s="73"/>
      <c r="BG389" s="73"/>
      <c r="BH389" s="73"/>
      <c r="BI389" s="73"/>
      <c r="BJ389" s="73"/>
      <c r="BK389" s="73"/>
      <c r="BL389" s="73"/>
      <c r="BM389" s="81"/>
      <c r="BN389" s="1"/>
      <c r="BO389" s="1"/>
      <c r="BP389" s="1"/>
      <c r="BQ389" s="1"/>
      <c r="BR389" s="1"/>
      <c r="CC389" s="108" t="str">
        <f t="shared" si="103"/>
        <v/>
      </c>
      <c r="CD389" s="110" t="str">
        <f t="shared" si="96"/>
        <v/>
      </c>
      <c r="CE389" s="108" t="str">
        <f t="shared" si="97"/>
        <v/>
      </c>
      <c r="CF389" s="108" t="str">
        <f t="shared" si="98"/>
        <v/>
      </c>
      <c r="CG389" s="108" t="str">
        <f t="shared" si="99"/>
        <v/>
      </c>
      <c r="CH389" s="108" t="str">
        <f t="shared" si="100"/>
        <v/>
      </c>
      <c r="CI389" s="108" t="str">
        <f t="shared" si="101"/>
        <v/>
      </c>
    </row>
    <row r="390" spans="1:87">
      <c r="A390" s="4">
        <v>385</v>
      </c>
      <c r="B390" s="30" t="str">
        <f t="shared" si="104"/>
        <v/>
      </c>
      <c r="C390" s="37" t="str">
        <f t="shared" si="105"/>
        <v/>
      </c>
      <c r="D390" s="38" t="str">
        <f t="shared" si="106"/>
        <v/>
      </c>
      <c r="E390" s="39" t="str">
        <f t="shared" si="107"/>
        <v/>
      </c>
      <c r="F390" s="39" t="str">
        <f t="shared" si="108"/>
        <v/>
      </c>
      <c r="G390" s="51" t="str">
        <f t="shared" si="109"/>
        <v/>
      </c>
      <c r="H390" s="40" t="str">
        <f t="shared" si="110"/>
        <v/>
      </c>
      <c r="I390" s="121"/>
      <c r="J390" s="122"/>
      <c r="K390" s="104" t="str">
        <f t="shared" si="102"/>
        <v/>
      </c>
      <c r="L390" s="80"/>
      <c r="M390" s="73"/>
      <c r="N390" s="73"/>
      <c r="O390" s="73"/>
      <c r="P390" s="73"/>
      <c r="Q390" s="73"/>
      <c r="R390" s="73"/>
      <c r="S390" s="73"/>
      <c r="T390" s="81"/>
      <c r="U390" s="88"/>
      <c r="V390" s="74"/>
      <c r="W390" s="74"/>
      <c r="X390" s="74"/>
      <c r="Y390" s="74"/>
      <c r="Z390" s="74"/>
      <c r="AA390" s="74"/>
      <c r="AB390" s="74"/>
      <c r="AC390" s="89"/>
      <c r="AD390" s="80"/>
      <c r="AE390" s="73"/>
      <c r="AF390" s="73"/>
      <c r="AG390" s="73"/>
      <c r="AH390" s="73"/>
      <c r="AI390" s="73"/>
      <c r="AJ390" s="73"/>
      <c r="AK390" s="73"/>
      <c r="AL390" s="81"/>
      <c r="AM390" s="80"/>
      <c r="AN390" s="73"/>
      <c r="AO390" s="73"/>
      <c r="AP390" s="73"/>
      <c r="AQ390" s="73"/>
      <c r="AR390" s="73"/>
      <c r="AS390" s="73"/>
      <c r="AT390" s="73"/>
      <c r="AU390" s="81"/>
      <c r="AV390" s="80"/>
      <c r="AW390" s="73"/>
      <c r="AX390" s="73"/>
      <c r="AY390" s="73"/>
      <c r="AZ390" s="73"/>
      <c r="BA390" s="73"/>
      <c r="BB390" s="73"/>
      <c r="BC390" s="73"/>
      <c r="BD390" s="81"/>
      <c r="BE390" s="80"/>
      <c r="BF390" s="73"/>
      <c r="BG390" s="73"/>
      <c r="BH390" s="73"/>
      <c r="BI390" s="73"/>
      <c r="BJ390" s="73"/>
      <c r="BK390" s="73"/>
      <c r="BL390" s="73"/>
      <c r="BM390" s="81"/>
      <c r="BN390" s="1"/>
      <c r="BO390" s="1"/>
      <c r="BP390" s="1"/>
      <c r="BQ390" s="1"/>
      <c r="BR390" s="1"/>
      <c r="CC390" s="108" t="str">
        <f t="shared" si="103"/>
        <v/>
      </c>
      <c r="CD390" s="110" t="str">
        <f t="shared" ref="CD390:CD407" si="111">IFERROR(IF(G390="","",IF(K390="","",IF(AND(VLOOKUP(G390,Mark,5,0)&gt;85),5,IF(AND(VLOOKUP(G390,Mark,5,0)&gt;75),4,IF(AND(VLOOKUP(G390,Mark,5,0)&gt;=65),3,0)))))+ROUNDUP(SUM(L390:T390)*15%,0),"")</f>
        <v/>
      </c>
      <c r="CE390" s="108" t="str">
        <f t="shared" ref="CE390:CE407" si="112">IFERROR(IF(G390="","",IF(K390="","",IF(AND(VLOOKUP(G390,Mark,5,0)&gt;85),5,IF(AND(VLOOKUP(G390,Mark,5,0)&gt;75),4,IF(AND(VLOOKUP(G390,Mark,5,0)&gt;=65),3,0)))))+ROUNDUP(SUM(U390:AC390)*15%,0),"")</f>
        <v/>
      </c>
      <c r="CF390" s="108" t="str">
        <f t="shared" ref="CF390:CF407" si="113">IFERROR(IF(G390="","",IF(K390="","",IF(AND(VLOOKUP(G390,Mark,5,0)&gt;85),5,IF(AND(VLOOKUP(G390,Mark,5,0)&gt;75),4,IF(AND(VLOOKUP(G390,Mark,5,0)&gt;=65),3,0)))))+ROUNDUP(SUM(AD390:AL390)*15%,0),"")</f>
        <v/>
      </c>
      <c r="CG390" s="108" t="str">
        <f t="shared" ref="CG390:CG407" si="114">IFERROR(IF(G390="","",IF(K390="","",IF(AND(VLOOKUP(G390,Mark,5,0)&gt;85),5,IF(AND(VLOOKUP(G390,Mark,5,0)&gt;75),4,IF(AND(VLOOKUP(G390,Mark,5,0)&gt;=65),3,0)))))+ROUNDUP(SUM(AM390:AU390)*15%,0),"")</f>
        <v/>
      </c>
      <c r="CH390" s="108" t="str">
        <f t="shared" ref="CH390:CH407" si="115">IFERROR(IF(G390="","",IF(K390="","",IF(AND(VLOOKUP(G390,Mark,5,0)&gt;85),5,IF(AND(VLOOKUP(G390,Mark,5,0)&gt;75),4,IF(AND(VLOOKUP(G390,Mark,5,0)&gt;=65),3,0)))))+ROUNDUP(SUM(AV390:BD390)*15%,0),"")</f>
        <v/>
      </c>
      <c r="CI390" s="108" t="str">
        <f t="shared" ref="CI390:CI407" si="116">IFERROR(IF(G390="","",IF(K390="","",IF(AND(VLOOKUP(G390,Mark,5,0)&gt;85),5,IF(AND(VLOOKUP(G390,Mark,5,0)&gt;75),4,IF(AND(VLOOKUP(G390,Mark,5,0)&gt;=65),3,0)))))+ROUNDUP(SUM(BE390:BM390)*15%,0),"")</f>
        <v/>
      </c>
    </row>
    <row r="391" spans="1:87">
      <c r="A391" s="4">
        <v>386</v>
      </c>
      <c r="B391" s="30" t="str">
        <f t="shared" si="104"/>
        <v/>
      </c>
      <c r="C391" s="37" t="str">
        <f t="shared" si="105"/>
        <v/>
      </c>
      <c r="D391" s="38" t="str">
        <f t="shared" si="106"/>
        <v/>
      </c>
      <c r="E391" s="39" t="str">
        <f t="shared" si="107"/>
        <v/>
      </c>
      <c r="F391" s="39" t="str">
        <f t="shared" si="108"/>
        <v/>
      </c>
      <c r="G391" s="51" t="str">
        <f t="shared" si="109"/>
        <v/>
      </c>
      <c r="H391" s="40" t="str">
        <f t="shared" si="110"/>
        <v/>
      </c>
      <c r="I391" s="121"/>
      <c r="J391" s="122"/>
      <c r="K391" s="104" t="str">
        <f t="shared" ref="K391:K406" si="117">IFERROR(IF(I391="","",IF(J391="","",SUM(J391/I391*100,0))),"")</f>
        <v/>
      </c>
      <c r="L391" s="80"/>
      <c r="M391" s="73"/>
      <c r="N391" s="73"/>
      <c r="O391" s="73"/>
      <c r="P391" s="73"/>
      <c r="Q391" s="73"/>
      <c r="R391" s="73"/>
      <c r="S391" s="73"/>
      <c r="T391" s="81"/>
      <c r="U391" s="88"/>
      <c r="V391" s="74"/>
      <c r="W391" s="74"/>
      <c r="X391" s="74"/>
      <c r="Y391" s="74"/>
      <c r="Z391" s="74"/>
      <c r="AA391" s="74"/>
      <c r="AB391" s="74"/>
      <c r="AC391" s="89"/>
      <c r="AD391" s="80"/>
      <c r="AE391" s="73"/>
      <c r="AF391" s="73"/>
      <c r="AG391" s="73"/>
      <c r="AH391" s="73"/>
      <c r="AI391" s="73"/>
      <c r="AJ391" s="73"/>
      <c r="AK391" s="73"/>
      <c r="AL391" s="81"/>
      <c r="AM391" s="80"/>
      <c r="AN391" s="73"/>
      <c r="AO391" s="73"/>
      <c r="AP391" s="73"/>
      <c r="AQ391" s="73"/>
      <c r="AR391" s="73"/>
      <c r="AS391" s="73"/>
      <c r="AT391" s="73"/>
      <c r="AU391" s="81"/>
      <c r="AV391" s="80"/>
      <c r="AW391" s="73"/>
      <c r="AX391" s="73"/>
      <c r="AY391" s="73"/>
      <c r="AZ391" s="73"/>
      <c r="BA391" s="73"/>
      <c r="BB391" s="73"/>
      <c r="BC391" s="73"/>
      <c r="BD391" s="81"/>
      <c r="BE391" s="80"/>
      <c r="BF391" s="73"/>
      <c r="BG391" s="73"/>
      <c r="BH391" s="73"/>
      <c r="BI391" s="73"/>
      <c r="BJ391" s="73"/>
      <c r="BK391" s="73"/>
      <c r="BL391" s="73"/>
      <c r="BM391" s="81"/>
      <c r="BN391" s="1"/>
      <c r="BO391" s="1"/>
      <c r="BP391" s="1"/>
      <c r="BQ391" s="1"/>
      <c r="BR391" s="1"/>
      <c r="CC391" s="108" t="str">
        <f t="shared" ref="CC391:CC407" si="118">G391</f>
        <v/>
      </c>
      <c r="CD391" s="110" t="str">
        <f t="shared" si="111"/>
        <v/>
      </c>
      <c r="CE391" s="108" t="str">
        <f t="shared" si="112"/>
        <v/>
      </c>
      <c r="CF391" s="108" t="str">
        <f t="shared" si="113"/>
        <v/>
      </c>
      <c r="CG391" s="108" t="str">
        <f t="shared" si="114"/>
        <v/>
      </c>
      <c r="CH391" s="108" t="str">
        <f t="shared" si="115"/>
        <v/>
      </c>
      <c r="CI391" s="108" t="str">
        <f t="shared" si="116"/>
        <v/>
      </c>
    </row>
    <row r="392" spans="1:87">
      <c r="A392" s="4">
        <v>387</v>
      </c>
      <c r="B392" s="30" t="str">
        <f t="shared" si="104"/>
        <v/>
      </c>
      <c r="C392" s="37" t="str">
        <f t="shared" si="105"/>
        <v/>
      </c>
      <c r="D392" s="38" t="str">
        <f t="shared" si="106"/>
        <v/>
      </c>
      <c r="E392" s="39" t="str">
        <f t="shared" si="107"/>
        <v/>
      </c>
      <c r="F392" s="39" t="str">
        <f t="shared" si="108"/>
        <v/>
      </c>
      <c r="G392" s="51" t="str">
        <f t="shared" si="109"/>
        <v/>
      </c>
      <c r="H392" s="40" t="str">
        <f t="shared" si="110"/>
        <v/>
      </c>
      <c r="I392" s="121"/>
      <c r="J392" s="122"/>
      <c r="K392" s="104" t="str">
        <f t="shared" si="117"/>
        <v/>
      </c>
      <c r="L392" s="80"/>
      <c r="M392" s="73"/>
      <c r="N392" s="73"/>
      <c r="O392" s="73"/>
      <c r="P392" s="73"/>
      <c r="Q392" s="73"/>
      <c r="R392" s="73"/>
      <c r="S392" s="73"/>
      <c r="T392" s="81"/>
      <c r="U392" s="88"/>
      <c r="V392" s="74"/>
      <c r="W392" s="74"/>
      <c r="X392" s="74"/>
      <c r="Y392" s="74"/>
      <c r="Z392" s="74"/>
      <c r="AA392" s="74"/>
      <c r="AB392" s="74"/>
      <c r="AC392" s="89"/>
      <c r="AD392" s="80"/>
      <c r="AE392" s="73"/>
      <c r="AF392" s="73"/>
      <c r="AG392" s="73"/>
      <c r="AH392" s="73"/>
      <c r="AI392" s="73"/>
      <c r="AJ392" s="73"/>
      <c r="AK392" s="73"/>
      <c r="AL392" s="81"/>
      <c r="AM392" s="80"/>
      <c r="AN392" s="73"/>
      <c r="AO392" s="73"/>
      <c r="AP392" s="73"/>
      <c r="AQ392" s="73"/>
      <c r="AR392" s="73"/>
      <c r="AS392" s="73"/>
      <c r="AT392" s="73"/>
      <c r="AU392" s="81"/>
      <c r="AV392" s="80"/>
      <c r="AW392" s="73"/>
      <c r="AX392" s="73"/>
      <c r="AY392" s="73"/>
      <c r="AZ392" s="73"/>
      <c r="BA392" s="73"/>
      <c r="BB392" s="73"/>
      <c r="BC392" s="73"/>
      <c r="BD392" s="81"/>
      <c r="BE392" s="80"/>
      <c r="BF392" s="73"/>
      <c r="BG392" s="73"/>
      <c r="BH392" s="73"/>
      <c r="BI392" s="73"/>
      <c r="BJ392" s="73"/>
      <c r="BK392" s="73"/>
      <c r="BL392" s="73"/>
      <c r="BM392" s="81"/>
      <c r="BN392" s="1"/>
      <c r="BO392" s="1"/>
      <c r="BP392" s="1"/>
      <c r="BQ392" s="1"/>
      <c r="BR392" s="1"/>
      <c r="CC392" s="108" t="str">
        <f t="shared" si="118"/>
        <v/>
      </c>
      <c r="CD392" s="110" t="str">
        <f t="shared" si="111"/>
        <v/>
      </c>
      <c r="CE392" s="108" t="str">
        <f t="shared" si="112"/>
        <v/>
      </c>
      <c r="CF392" s="108" t="str">
        <f t="shared" si="113"/>
        <v/>
      </c>
      <c r="CG392" s="108" t="str">
        <f t="shared" si="114"/>
        <v/>
      </c>
      <c r="CH392" s="108" t="str">
        <f t="shared" si="115"/>
        <v/>
      </c>
      <c r="CI392" s="108" t="str">
        <f t="shared" si="116"/>
        <v/>
      </c>
    </row>
    <row r="393" spans="1:87">
      <c r="A393" s="4">
        <v>388</v>
      </c>
      <c r="B393" s="30" t="str">
        <f t="shared" si="104"/>
        <v/>
      </c>
      <c r="C393" s="37" t="str">
        <f t="shared" si="105"/>
        <v/>
      </c>
      <c r="D393" s="38" t="str">
        <f t="shared" si="106"/>
        <v/>
      </c>
      <c r="E393" s="39" t="str">
        <f t="shared" si="107"/>
        <v/>
      </c>
      <c r="F393" s="39" t="str">
        <f t="shared" si="108"/>
        <v/>
      </c>
      <c r="G393" s="51" t="str">
        <f t="shared" si="109"/>
        <v/>
      </c>
      <c r="H393" s="40" t="str">
        <f t="shared" si="110"/>
        <v/>
      </c>
      <c r="I393" s="121"/>
      <c r="J393" s="122"/>
      <c r="K393" s="104" t="str">
        <f t="shared" si="117"/>
        <v/>
      </c>
      <c r="L393" s="80"/>
      <c r="M393" s="73"/>
      <c r="N393" s="73"/>
      <c r="O393" s="73"/>
      <c r="P393" s="73"/>
      <c r="Q393" s="73"/>
      <c r="R393" s="73"/>
      <c r="S393" s="73"/>
      <c r="T393" s="81"/>
      <c r="U393" s="88"/>
      <c r="V393" s="74"/>
      <c r="W393" s="74"/>
      <c r="X393" s="74"/>
      <c r="Y393" s="74"/>
      <c r="Z393" s="74"/>
      <c r="AA393" s="74"/>
      <c r="AB393" s="74"/>
      <c r="AC393" s="89"/>
      <c r="AD393" s="80"/>
      <c r="AE393" s="73"/>
      <c r="AF393" s="73"/>
      <c r="AG393" s="73"/>
      <c r="AH393" s="73"/>
      <c r="AI393" s="73"/>
      <c r="AJ393" s="73"/>
      <c r="AK393" s="73"/>
      <c r="AL393" s="81"/>
      <c r="AM393" s="80"/>
      <c r="AN393" s="73"/>
      <c r="AO393" s="73"/>
      <c r="AP393" s="73"/>
      <c r="AQ393" s="73"/>
      <c r="AR393" s="73"/>
      <c r="AS393" s="73"/>
      <c r="AT393" s="73"/>
      <c r="AU393" s="81"/>
      <c r="AV393" s="80"/>
      <c r="AW393" s="73"/>
      <c r="AX393" s="73"/>
      <c r="AY393" s="73"/>
      <c r="AZ393" s="73"/>
      <c r="BA393" s="73"/>
      <c r="BB393" s="73"/>
      <c r="BC393" s="73"/>
      <c r="BD393" s="81"/>
      <c r="BE393" s="80"/>
      <c r="BF393" s="73"/>
      <c r="BG393" s="73"/>
      <c r="BH393" s="73"/>
      <c r="BI393" s="73"/>
      <c r="BJ393" s="73"/>
      <c r="BK393" s="73"/>
      <c r="BL393" s="73"/>
      <c r="BM393" s="81"/>
      <c r="BN393" s="1"/>
      <c r="BO393" s="1"/>
      <c r="BP393" s="1"/>
      <c r="BQ393" s="1"/>
      <c r="BR393" s="1"/>
      <c r="CC393" s="108" t="str">
        <f t="shared" si="118"/>
        <v/>
      </c>
      <c r="CD393" s="110" t="str">
        <f t="shared" si="111"/>
        <v/>
      </c>
      <c r="CE393" s="108" t="str">
        <f t="shared" si="112"/>
        <v/>
      </c>
      <c r="CF393" s="108" t="str">
        <f t="shared" si="113"/>
        <v/>
      </c>
      <c r="CG393" s="108" t="str">
        <f t="shared" si="114"/>
        <v/>
      </c>
      <c r="CH393" s="108" t="str">
        <f t="shared" si="115"/>
        <v/>
      </c>
      <c r="CI393" s="108" t="str">
        <f t="shared" si="116"/>
        <v/>
      </c>
    </row>
    <row r="394" spans="1:87">
      <c r="A394" s="4">
        <v>389</v>
      </c>
      <c r="B394" s="30" t="str">
        <f t="shared" si="104"/>
        <v/>
      </c>
      <c r="C394" s="37" t="str">
        <f t="shared" si="105"/>
        <v/>
      </c>
      <c r="D394" s="38" t="str">
        <f t="shared" si="106"/>
        <v/>
      </c>
      <c r="E394" s="39" t="str">
        <f t="shared" si="107"/>
        <v/>
      </c>
      <c r="F394" s="39" t="str">
        <f t="shared" si="108"/>
        <v/>
      </c>
      <c r="G394" s="51" t="str">
        <f t="shared" si="109"/>
        <v/>
      </c>
      <c r="H394" s="40" t="str">
        <f t="shared" si="110"/>
        <v/>
      </c>
      <c r="I394" s="121"/>
      <c r="J394" s="122"/>
      <c r="K394" s="104" t="str">
        <f t="shared" si="117"/>
        <v/>
      </c>
      <c r="L394" s="80"/>
      <c r="M394" s="73"/>
      <c r="N394" s="73"/>
      <c r="O394" s="73"/>
      <c r="P394" s="73"/>
      <c r="Q394" s="73"/>
      <c r="R394" s="73"/>
      <c r="S394" s="73"/>
      <c r="T394" s="81"/>
      <c r="U394" s="88"/>
      <c r="V394" s="74"/>
      <c r="W394" s="74"/>
      <c r="X394" s="74"/>
      <c r="Y394" s="74"/>
      <c r="Z394" s="74"/>
      <c r="AA394" s="74"/>
      <c r="AB394" s="74"/>
      <c r="AC394" s="89"/>
      <c r="AD394" s="80"/>
      <c r="AE394" s="73"/>
      <c r="AF394" s="73"/>
      <c r="AG394" s="73"/>
      <c r="AH394" s="73"/>
      <c r="AI394" s="73"/>
      <c r="AJ394" s="73"/>
      <c r="AK394" s="73"/>
      <c r="AL394" s="81"/>
      <c r="AM394" s="80"/>
      <c r="AN394" s="73"/>
      <c r="AO394" s="73"/>
      <c r="AP394" s="73"/>
      <c r="AQ394" s="73"/>
      <c r="AR394" s="73"/>
      <c r="AS394" s="73"/>
      <c r="AT394" s="73"/>
      <c r="AU394" s="81"/>
      <c r="AV394" s="80"/>
      <c r="AW394" s="73"/>
      <c r="AX394" s="73"/>
      <c r="AY394" s="73"/>
      <c r="AZ394" s="73"/>
      <c r="BA394" s="73"/>
      <c r="BB394" s="73"/>
      <c r="BC394" s="73"/>
      <c r="BD394" s="81"/>
      <c r="BE394" s="80"/>
      <c r="BF394" s="73"/>
      <c r="BG394" s="73"/>
      <c r="BH394" s="73"/>
      <c r="BI394" s="73"/>
      <c r="BJ394" s="73"/>
      <c r="BK394" s="73"/>
      <c r="BL394" s="73"/>
      <c r="BM394" s="81"/>
      <c r="BN394" s="1"/>
      <c r="BO394" s="1"/>
      <c r="BP394" s="1"/>
      <c r="BQ394" s="1"/>
      <c r="BR394" s="1"/>
      <c r="CC394" s="108" t="str">
        <f t="shared" si="118"/>
        <v/>
      </c>
      <c r="CD394" s="110" t="str">
        <f t="shared" si="111"/>
        <v/>
      </c>
      <c r="CE394" s="108" t="str">
        <f t="shared" si="112"/>
        <v/>
      </c>
      <c r="CF394" s="108" t="str">
        <f t="shared" si="113"/>
        <v/>
      </c>
      <c r="CG394" s="108" t="str">
        <f t="shared" si="114"/>
        <v/>
      </c>
      <c r="CH394" s="108" t="str">
        <f t="shared" si="115"/>
        <v/>
      </c>
      <c r="CI394" s="108" t="str">
        <f t="shared" si="116"/>
        <v/>
      </c>
    </row>
    <row r="395" spans="1:87">
      <c r="A395" s="4">
        <v>390</v>
      </c>
      <c r="B395" s="30" t="str">
        <f t="shared" si="104"/>
        <v/>
      </c>
      <c r="C395" s="37" t="str">
        <f t="shared" si="105"/>
        <v/>
      </c>
      <c r="D395" s="38" t="str">
        <f t="shared" si="106"/>
        <v/>
      </c>
      <c r="E395" s="39" t="str">
        <f t="shared" si="107"/>
        <v/>
      </c>
      <c r="F395" s="39" t="str">
        <f t="shared" si="108"/>
        <v/>
      </c>
      <c r="G395" s="51" t="str">
        <f t="shared" si="109"/>
        <v/>
      </c>
      <c r="H395" s="40" t="str">
        <f t="shared" si="110"/>
        <v/>
      </c>
      <c r="I395" s="121"/>
      <c r="J395" s="122"/>
      <c r="K395" s="104" t="str">
        <f t="shared" si="117"/>
        <v/>
      </c>
      <c r="L395" s="80"/>
      <c r="M395" s="73"/>
      <c r="N395" s="73"/>
      <c r="O395" s="73"/>
      <c r="P395" s="73"/>
      <c r="Q395" s="73"/>
      <c r="R395" s="73"/>
      <c r="S395" s="73"/>
      <c r="T395" s="81"/>
      <c r="U395" s="88"/>
      <c r="V395" s="74"/>
      <c r="W395" s="74"/>
      <c r="X395" s="74"/>
      <c r="Y395" s="74"/>
      <c r="Z395" s="74"/>
      <c r="AA395" s="74"/>
      <c r="AB395" s="74"/>
      <c r="AC395" s="89"/>
      <c r="AD395" s="80"/>
      <c r="AE395" s="73"/>
      <c r="AF395" s="73"/>
      <c r="AG395" s="73"/>
      <c r="AH395" s="73"/>
      <c r="AI395" s="73"/>
      <c r="AJ395" s="73"/>
      <c r="AK395" s="73"/>
      <c r="AL395" s="81"/>
      <c r="AM395" s="80"/>
      <c r="AN395" s="73"/>
      <c r="AO395" s="73"/>
      <c r="AP395" s="73"/>
      <c r="AQ395" s="73"/>
      <c r="AR395" s="73"/>
      <c r="AS395" s="73"/>
      <c r="AT395" s="73"/>
      <c r="AU395" s="81"/>
      <c r="AV395" s="80"/>
      <c r="AW395" s="73"/>
      <c r="AX395" s="73"/>
      <c r="AY395" s="73"/>
      <c r="AZ395" s="73"/>
      <c r="BA395" s="73"/>
      <c r="BB395" s="73"/>
      <c r="BC395" s="73"/>
      <c r="BD395" s="81"/>
      <c r="BE395" s="80"/>
      <c r="BF395" s="73"/>
      <c r="BG395" s="73"/>
      <c r="BH395" s="73"/>
      <c r="BI395" s="73"/>
      <c r="BJ395" s="73"/>
      <c r="BK395" s="73"/>
      <c r="BL395" s="73"/>
      <c r="BM395" s="81"/>
      <c r="BN395" s="1"/>
      <c r="BO395" s="1"/>
      <c r="BP395" s="1"/>
      <c r="BQ395" s="1"/>
      <c r="BR395" s="1"/>
      <c r="CC395" s="108" t="str">
        <f t="shared" si="118"/>
        <v/>
      </c>
      <c r="CD395" s="110" t="str">
        <f t="shared" si="111"/>
        <v/>
      </c>
      <c r="CE395" s="108" t="str">
        <f t="shared" si="112"/>
        <v/>
      </c>
      <c r="CF395" s="108" t="str">
        <f t="shared" si="113"/>
        <v/>
      </c>
      <c r="CG395" s="108" t="str">
        <f t="shared" si="114"/>
        <v/>
      </c>
      <c r="CH395" s="108" t="str">
        <f t="shared" si="115"/>
        <v/>
      </c>
      <c r="CI395" s="108" t="str">
        <f t="shared" si="116"/>
        <v/>
      </c>
    </row>
    <row r="396" spans="1:87">
      <c r="A396" s="4">
        <v>391</v>
      </c>
      <c r="B396" s="30" t="str">
        <f t="shared" si="104"/>
        <v/>
      </c>
      <c r="C396" s="37" t="str">
        <f t="shared" si="105"/>
        <v/>
      </c>
      <c r="D396" s="38" t="str">
        <f t="shared" si="106"/>
        <v/>
      </c>
      <c r="E396" s="39" t="str">
        <f t="shared" si="107"/>
        <v/>
      </c>
      <c r="F396" s="39" t="str">
        <f t="shared" si="108"/>
        <v/>
      </c>
      <c r="G396" s="51" t="str">
        <f t="shared" si="109"/>
        <v/>
      </c>
      <c r="H396" s="40" t="str">
        <f t="shared" si="110"/>
        <v/>
      </c>
      <c r="I396" s="121"/>
      <c r="J396" s="122"/>
      <c r="K396" s="104" t="str">
        <f t="shared" si="117"/>
        <v/>
      </c>
      <c r="L396" s="80"/>
      <c r="M396" s="73"/>
      <c r="N396" s="73"/>
      <c r="O396" s="73"/>
      <c r="P396" s="73"/>
      <c r="Q396" s="73"/>
      <c r="R396" s="73"/>
      <c r="S396" s="73"/>
      <c r="T396" s="81"/>
      <c r="U396" s="88"/>
      <c r="V396" s="74"/>
      <c r="W396" s="74"/>
      <c r="X396" s="74"/>
      <c r="Y396" s="74"/>
      <c r="Z396" s="74"/>
      <c r="AA396" s="74"/>
      <c r="AB396" s="74"/>
      <c r="AC396" s="89"/>
      <c r="AD396" s="80"/>
      <c r="AE396" s="73"/>
      <c r="AF396" s="73"/>
      <c r="AG396" s="73"/>
      <c r="AH396" s="73"/>
      <c r="AI396" s="73"/>
      <c r="AJ396" s="73"/>
      <c r="AK396" s="73"/>
      <c r="AL396" s="81"/>
      <c r="AM396" s="80"/>
      <c r="AN396" s="73"/>
      <c r="AO396" s="73"/>
      <c r="AP396" s="73"/>
      <c r="AQ396" s="73"/>
      <c r="AR396" s="73"/>
      <c r="AS396" s="73"/>
      <c r="AT396" s="73"/>
      <c r="AU396" s="81"/>
      <c r="AV396" s="80"/>
      <c r="AW396" s="73"/>
      <c r="AX396" s="73"/>
      <c r="AY396" s="73"/>
      <c r="AZ396" s="73"/>
      <c r="BA396" s="73"/>
      <c r="BB396" s="73"/>
      <c r="BC396" s="73"/>
      <c r="BD396" s="81"/>
      <c r="BE396" s="80"/>
      <c r="BF396" s="73"/>
      <c r="BG396" s="73"/>
      <c r="BH396" s="73"/>
      <c r="BI396" s="73"/>
      <c r="BJ396" s="73"/>
      <c r="BK396" s="73"/>
      <c r="BL396" s="73"/>
      <c r="BM396" s="81"/>
      <c r="BN396" s="1"/>
      <c r="BO396" s="1"/>
      <c r="BP396" s="1"/>
      <c r="BQ396" s="1"/>
      <c r="BR396" s="1"/>
      <c r="CC396" s="108" t="str">
        <f t="shared" si="118"/>
        <v/>
      </c>
      <c r="CD396" s="110" t="str">
        <f t="shared" si="111"/>
        <v/>
      </c>
      <c r="CE396" s="108" t="str">
        <f t="shared" si="112"/>
        <v/>
      </c>
      <c r="CF396" s="108" t="str">
        <f t="shared" si="113"/>
        <v/>
      </c>
      <c r="CG396" s="108" t="str">
        <f t="shared" si="114"/>
        <v/>
      </c>
      <c r="CH396" s="108" t="str">
        <f t="shared" si="115"/>
        <v/>
      </c>
      <c r="CI396" s="108" t="str">
        <f t="shared" si="116"/>
        <v/>
      </c>
    </row>
    <row r="397" spans="1:87">
      <c r="A397" s="4">
        <v>392</v>
      </c>
      <c r="B397" s="30" t="str">
        <f t="shared" si="104"/>
        <v/>
      </c>
      <c r="C397" s="37" t="str">
        <f t="shared" si="105"/>
        <v/>
      </c>
      <c r="D397" s="38" t="str">
        <f t="shared" si="106"/>
        <v/>
      </c>
      <c r="E397" s="39" t="str">
        <f t="shared" si="107"/>
        <v/>
      </c>
      <c r="F397" s="39" t="str">
        <f t="shared" si="108"/>
        <v/>
      </c>
      <c r="G397" s="51" t="str">
        <f t="shared" si="109"/>
        <v/>
      </c>
      <c r="H397" s="40" t="str">
        <f t="shared" si="110"/>
        <v/>
      </c>
      <c r="I397" s="121"/>
      <c r="J397" s="122"/>
      <c r="K397" s="104" t="str">
        <f t="shared" si="117"/>
        <v/>
      </c>
      <c r="L397" s="80"/>
      <c r="M397" s="73"/>
      <c r="N397" s="73"/>
      <c r="O397" s="73"/>
      <c r="P397" s="73"/>
      <c r="Q397" s="73"/>
      <c r="R397" s="73"/>
      <c r="S397" s="73"/>
      <c r="T397" s="81"/>
      <c r="U397" s="88"/>
      <c r="V397" s="74"/>
      <c r="W397" s="74"/>
      <c r="X397" s="74"/>
      <c r="Y397" s="74"/>
      <c r="Z397" s="74"/>
      <c r="AA397" s="74"/>
      <c r="AB397" s="74"/>
      <c r="AC397" s="89"/>
      <c r="AD397" s="80"/>
      <c r="AE397" s="73"/>
      <c r="AF397" s="73"/>
      <c r="AG397" s="73"/>
      <c r="AH397" s="73"/>
      <c r="AI397" s="73"/>
      <c r="AJ397" s="73"/>
      <c r="AK397" s="73"/>
      <c r="AL397" s="81"/>
      <c r="AM397" s="80"/>
      <c r="AN397" s="73"/>
      <c r="AO397" s="73"/>
      <c r="AP397" s="73"/>
      <c r="AQ397" s="73"/>
      <c r="AR397" s="73"/>
      <c r="AS397" s="73"/>
      <c r="AT397" s="73"/>
      <c r="AU397" s="81"/>
      <c r="AV397" s="80"/>
      <c r="AW397" s="73"/>
      <c r="AX397" s="73"/>
      <c r="AY397" s="73"/>
      <c r="AZ397" s="73"/>
      <c r="BA397" s="73"/>
      <c r="BB397" s="73"/>
      <c r="BC397" s="73"/>
      <c r="BD397" s="81"/>
      <c r="BE397" s="80"/>
      <c r="BF397" s="73"/>
      <c r="BG397" s="73"/>
      <c r="BH397" s="73"/>
      <c r="BI397" s="73"/>
      <c r="BJ397" s="73"/>
      <c r="BK397" s="73"/>
      <c r="BL397" s="73"/>
      <c r="BM397" s="81"/>
      <c r="BN397" s="1"/>
      <c r="BO397" s="1"/>
      <c r="BP397" s="1"/>
      <c r="BQ397" s="1"/>
      <c r="BR397" s="1"/>
      <c r="CC397" s="108" t="str">
        <f t="shared" si="118"/>
        <v/>
      </c>
      <c r="CD397" s="110" t="str">
        <f t="shared" si="111"/>
        <v/>
      </c>
      <c r="CE397" s="108" t="str">
        <f t="shared" si="112"/>
        <v/>
      </c>
      <c r="CF397" s="108" t="str">
        <f t="shared" si="113"/>
        <v/>
      </c>
      <c r="CG397" s="108" t="str">
        <f t="shared" si="114"/>
        <v/>
      </c>
      <c r="CH397" s="108" t="str">
        <f t="shared" si="115"/>
        <v/>
      </c>
      <c r="CI397" s="108" t="str">
        <f t="shared" si="116"/>
        <v/>
      </c>
    </row>
    <row r="398" spans="1:87">
      <c r="A398" s="4">
        <v>393</v>
      </c>
      <c r="B398" s="30" t="str">
        <f t="shared" si="104"/>
        <v/>
      </c>
      <c r="C398" s="37" t="str">
        <f t="shared" si="105"/>
        <v/>
      </c>
      <c r="D398" s="38" t="str">
        <f t="shared" si="106"/>
        <v/>
      </c>
      <c r="E398" s="39" t="str">
        <f t="shared" si="107"/>
        <v/>
      </c>
      <c r="F398" s="39" t="str">
        <f t="shared" si="108"/>
        <v/>
      </c>
      <c r="G398" s="51" t="str">
        <f t="shared" si="109"/>
        <v/>
      </c>
      <c r="H398" s="40" t="str">
        <f t="shared" si="110"/>
        <v/>
      </c>
      <c r="I398" s="121"/>
      <c r="J398" s="122"/>
      <c r="K398" s="104" t="str">
        <f t="shared" si="117"/>
        <v/>
      </c>
      <c r="L398" s="80"/>
      <c r="M398" s="73"/>
      <c r="N398" s="73"/>
      <c r="O398" s="73"/>
      <c r="P398" s="73"/>
      <c r="Q398" s="73"/>
      <c r="R398" s="73"/>
      <c r="S398" s="73"/>
      <c r="T398" s="81"/>
      <c r="U398" s="88"/>
      <c r="V398" s="74"/>
      <c r="W398" s="74"/>
      <c r="X398" s="74"/>
      <c r="Y398" s="74"/>
      <c r="Z398" s="74"/>
      <c r="AA398" s="74"/>
      <c r="AB398" s="74"/>
      <c r="AC398" s="89"/>
      <c r="AD398" s="80"/>
      <c r="AE398" s="73"/>
      <c r="AF398" s="73"/>
      <c r="AG398" s="73"/>
      <c r="AH398" s="73"/>
      <c r="AI398" s="73"/>
      <c r="AJ398" s="73"/>
      <c r="AK398" s="73"/>
      <c r="AL398" s="81"/>
      <c r="AM398" s="80"/>
      <c r="AN398" s="73"/>
      <c r="AO398" s="73"/>
      <c r="AP398" s="73"/>
      <c r="AQ398" s="73"/>
      <c r="AR398" s="73"/>
      <c r="AS398" s="73"/>
      <c r="AT398" s="73"/>
      <c r="AU398" s="81"/>
      <c r="AV398" s="80"/>
      <c r="AW398" s="73"/>
      <c r="AX398" s="73"/>
      <c r="AY398" s="73"/>
      <c r="AZ398" s="73"/>
      <c r="BA398" s="73"/>
      <c r="BB398" s="73"/>
      <c r="BC398" s="73"/>
      <c r="BD398" s="81"/>
      <c r="BE398" s="80"/>
      <c r="BF398" s="73"/>
      <c r="BG398" s="73"/>
      <c r="BH398" s="73"/>
      <c r="BI398" s="73"/>
      <c r="BJ398" s="73"/>
      <c r="BK398" s="73"/>
      <c r="BL398" s="73"/>
      <c r="BM398" s="81"/>
      <c r="BN398" s="1"/>
      <c r="BO398" s="1"/>
      <c r="BP398" s="1"/>
      <c r="BQ398" s="1"/>
      <c r="BR398" s="1"/>
      <c r="CC398" s="108" t="str">
        <f t="shared" si="118"/>
        <v/>
      </c>
      <c r="CD398" s="110" t="str">
        <f t="shared" si="111"/>
        <v/>
      </c>
      <c r="CE398" s="108" t="str">
        <f t="shared" si="112"/>
        <v/>
      </c>
      <c r="CF398" s="108" t="str">
        <f t="shared" si="113"/>
        <v/>
      </c>
      <c r="CG398" s="108" t="str">
        <f t="shared" si="114"/>
        <v/>
      </c>
      <c r="CH398" s="108" t="str">
        <f t="shared" si="115"/>
        <v/>
      </c>
      <c r="CI398" s="108" t="str">
        <f t="shared" si="116"/>
        <v/>
      </c>
    </row>
    <row r="399" spans="1:87">
      <c r="A399" s="4">
        <v>394</v>
      </c>
      <c r="B399" s="30" t="str">
        <f t="shared" ref="B399:B406" si="119">IFERROR(VLOOKUP(A399,Name1,3,0),"")</f>
        <v/>
      </c>
      <c r="C399" s="37" t="str">
        <f t="shared" ref="C399:C406" si="120">IFERROR(VLOOKUP(A399,Name1,4,0),"")</f>
        <v/>
      </c>
      <c r="D399" s="38" t="str">
        <f t="shared" ref="D399:D406" si="121">IFERROR(VLOOKUP(A399,Name1,11,0),"")</f>
        <v/>
      </c>
      <c r="E399" s="39" t="str">
        <f t="shared" ref="E399:E406" si="122">IFERROR(VLOOKUP(A399,Name1,6,0),"")</f>
        <v/>
      </c>
      <c r="F399" s="39" t="str">
        <f t="shared" ref="F399:F406" si="123">IFERROR(VLOOKUP(A399,Name1,8,0),"")</f>
        <v/>
      </c>
      <c r="G399" s="51" t="str">
        <f t="shared" ref="G399:G406" si="124">IFERROR(VLOOKUP(A399,Name1,12,0),"")</f>
        <v/>
      </c>
      <c r="H399" s="40" t="str">
        <f t="shared" ref="H399:H406" si="125">IFERROR(VLOOKUP(A399,Name1,13,0),"")</f>
        <v/>
      </c>
      <c r="I399" s="121"/>
      <c r="J399" s="122"/>
      <c r="K399" s="104" t="str">
        <f t="shared" si="117"/>
        <v/>
      </c>
      <c r="L399" s="80"/>
      <c r="M399" s="73"/>
      <c r="N399" s="73"/>
      <c r="O399" s="73"/>
      <c r="P399" s="73"/>
      <c r="Q399" s="73"/>
      <c r="R399" s="73"/>
      <c r="S399" s="73"/>
      <c r="T399" s="81"/>
      <c r="U399" s="88"/>
      <c r="V399" s="74"/>
      <c r="W399" s="74"/>
      <c r="X399" s="74"/>
      <c r="Y399" s="74"/>
      <c r="Z399" s="74"/>
      <c r="AA399" s="74"/>
      <c r="AB399" s="74"/>
      <c r="AC399" s="89"/>
      <c r="AD399" s="80"/>
      <c r="AE399" s="73"/>
      <c r="AF399" s="73"/>
      <c r="AG399" s="73"/>
      <c r="AH399" s="73"/>
      <c r="AI399" s="73"/>
      <c r="AJ399" s="73"/>
      <c r="AK399" s="73"/>
      <c r="AL399" s="81"/>
      <c r="AM399" s="80"/>
      <c r="AN399" s="73"/>
      <c r="AO399" s="73"/>
      <c r="AP399" s="73"/>
      <c r="AQ399" s="73"/>
      <c r="AR399" s="73"/>
      <c r="AS399" s="73"/>
      <c r="AT399" s="73"/>
      <c r="AU399" s="81"/>
      <c r="AV399" s="80"/>
      <c r="AW399" s="73"/>
      <c r="AX399" s="73"/>
      <c r="AY399" s="73"/>
      <c r="AZ399" s="73"/>
      <c r="BA399" s="73"/>
      <c r="BB399" s="73"/>
      <c r="BC399" s="73"/>
      <c r="BD399" s="81"/>
      <c r="BE399" s="80"/>
      <c r="BF399" s="73"/>
      <c r="BG399" s="73"/>
      <c r="BH399" s="73"/>
      <c r="BI399" s="73"/>
      <c r="BJ399" s="73"/>
      <c r="BK399" s="73"/>
      <c r="BL399" s="73"/>
      <c r="BM399" s="81"/>
      <c r="BN399" s="1"/>
      <c r="BO399" s="1"/>
      <c r="BP399" s="1"/>
      <c r="BQ399" s="1"/>
      <c r="BR399" s="1"/>
      <c r="CC399" s="108" t="str">
        <f t="shared" si="118"/>
        <v/>
      </c>
      <c r="CD399" s="110" t="str">
        <f t="shared" si="111"/>
        <v/>
      </c>
      <c r="CE399" s="108" t="str">
        <f t="shared" si="112"/>
        <v/>
      </c>
      <c r="CF399" s="108" t="str">
        <f t="shared" si="113"/>
        <v/>
      </c>
      <c r="CG399" s="108" t="str">
        <f t="shared" si="114"/>
        <v/>
      </c>
      <c r="CH399" s="108" t="str">
        <f t="shared" si="115"/>
        <v/>
      </c>
      <c r="CI399" s="108" t="str">
        <f t="shared" si="116"/>
        <v/>
      </c>
    </row>
    <row r="400" spans="1:87">
      <c r="A400" s="4">
        <v>395</v>
      </c>
      <c r="B400" s="30" t="str">
        <f t="shared" si="119"/>
        <v/>
      </c>
      <c r="C400" s="37" t="str">
        <f t="shared" si="120"/>
        <v/>
      </c>
      <c r="D400" s="38" t="str">
        <f t="shared" si="121"/>
        <v/>
      </c>
      <c r="E400" s="39" t="str">
        <f t="shared" si="122"/>
        <v/>
      </c>
      <c r="F400" s="39" t="str">
        <f t="shared" si="123"/>
        <v/>
      </c>
      <c r="G400" s="51" t="str">
        <f t="shared" si="124"/>
        <v/>
      </c>
      <c r="H400" s="40" t="str">
        <f t="shared" si="125"/>
        <v/>
      </c>
      <c r="I400" s="121"/>
      <c r="J400" s="122"/>
      <c r="K400" s="104" t="str">
        <f t="shared" si="117"/>
        <v/>
      </c>
      <c r="L400" s="80"/>
      <c r="M400" s="73"/>
      <c r="N400" s="73"/>
      <c r="O400" s="73"/>
      <c r="P400" s="73"/>
      <c r="Q400" s="73"/>
      <c r="R400" s="73"/>
      <c r="S400" s="73"/>
      <c r="T400" s="81"/>
      <c r="U400" s="88"/>
      <c r="V400" s="74"/>
      <c r="W400" s="74"/>
      <c r="X400" s="74"/>
      <c r="Y400" s="74"/>
      <c r="Z400" s="74"/>
      <c r="AA400" s="74"/>
      <c r="AB400" s="74"/>
      <c r="AC400" s="89"/>
      <c r="AD400" s="80"/>
      <c r="AE400" s="73"/>
      <c r="AF400" s="73"/>
      <c r="AG400" s="73"/>
      <c r="AH400" s="73"/>
      <c r="AI400" s="73"/>
      <c r="AJ400" s="73"/>
      <c r="AK400" s="73"/>
      <c r="AL400" s="81"/>
      <c r="AM400" s="80"/>
      <c r="AN400" s="73"/>
      <c r="AO400" s="73"/>
      <c r="AP400" s="73"/>
      <c r="AQ400" s="73"/>
      <c r="AR400" s="73"/>
      <c r="AS400" s="73"/>
      <c r="AT400" s="73"/>
      <c r="AU400" s="81"/>
      <c r="AV400" s="80"/>
      <c r="AW400" s="73"/>
      <c r="AX400" s="73"/>
      <c r="AY400" s="73"/>
      <c r="AZ400" s="73"/>
      <c r="BA400" s="73"/>
      <c r="BB400" s="73"/>
      <c r="BC400" s="73"/>
      <c r="BD400" s="81"/>
      <c r="BE400" s="80"/>
      <c r="BF400" s="73"/>
      <c r="BG400" s="73"/>
      <c r="BH400" s="73"/>
      <c r="BI400" s="73"/>
      <c r="BJ400" s="73"/>
      <c r="BK400" s="73"/>
      <c r="BL400" s="73"/>
      <c r="BM400" s="81"/>
      <c r="BN400" s="1"/>
      <c r="BO400" s="1"/>
      <c r="BP400" s="1"/>
      <c r="BQ400" s="1"/>
      <c r="BR400" s="1"/>
      <c r="CC400" s="108" t="str">
        <f t="shared" si="118"/>
        <v/>
      </c>
      <c r="CD400" s="110" t="str">
        <f t="shared" si="111"/>
        <v/>
      </c>
      <c r="CE400" s="108" t="str">
        <f t="shared" si="112"/>
        <v/>
      </c>
      <c r="CF400" s="108" t="str">
        <f t="shared" si="113"/>
        <v/>
      </c>
      <c r="CG400" s="108" t="str">
        <f t="shared" si="114"/>
        <v/>
      </c>
      <c r="CH400" s="108" t="str">
        <f t="shared" si="115"/>
        <v/>
      </c>
      <c r="CI400" s="108" t="str">
        <f t="shared" si="116"/>
        <v/>
      </c>
    </row>
    <row r="401" spans="1:87">
      <c r="A401" s="4">
        <v>396</v>
      </c>
      <c r="B401" s="30" t="str">
        <f t="shared" si="119"/>
        <v/>
      </c>
      <c r="C401" s="37" t="str">
        <f t="shared" si="120"/>
        <v/>
      </c>
      <c r="D401" s="38" t="str">
        <f t="shared" si="121"/>
        <v/>
      </c>
      <c r="E401" s="39" t="str">
        <f t="shared" si="122"/>
        <v/>
      </c>
      <c r="F401" s="39" t="str">
        <f t="shared" si="123"/>
        <v/>
      </c>
      <c r="G401" s="51" t="str">
        <f t="shared" si="124"/>
        <v/>
      </c>
      <c r="H401" s="40" t="str">
        <f t="shared" si="125"/>
        <v/>
      </c>
      <c r="I401" s="121"/>
      <c r="J401" s="122"/>
      <c r="K401" s="104" t="str">
        <f t="shared" si="117"/>
        <v/>
      </c>
      <c r="L401" s="80"/>
      <c r="M401" s="73"/>
      <c r="N401" s="73"/>
      <c r="O401" s="73"/>
      <c r="P401" s="73"/>
      <c r="Q401" s="73"/>
      <c r="R401" s="73"/>
      <c r="S401" s="73"/>
      <c r="T401" s="81"/>
      <c r="U401" s="88"/>
      <c r="V401" s="74"/>
      <c r="W401" s="74"/>
      <c r="X401" s="74"/>
      <c r="Y401" s="74"/>
      <c r="Z401" s="74"/>
      <c r="AA401" s="74"/>
      <c r="AB401" s="74"/>
      <c r="AC401" s="89"/>
      <c r="AD401" s="80"/>
      <c r="AE401" s="73"/>
      <c r="AF401" s="73"/>
      <c r="AG401" s="73"/>
      <c r="AH401" s="73"/>
      <c r="AI401" s="73"/>
      <c r="AJ401" s="73"/>
      <c r="AK401" s="73"/>
      <c r="AL401" s="81"/>
      <c r="AM401" s="80"/>
      <c r="AN401" s="73"/>
      <c r="AO401" s="73"/>
      <c r="AP401" s="73"/>
      <c r="AQ401" s="73"/>
      <c r="AR401" s="73"/>
      <c r="AS401" s="73"/>
      <c r="AT401" s="73"/>
      <c r="AU401" s="81"/>
      <c r="AV401" s="80"/>
      <c r="AW401" s="73"/>
      <c r="AX401" s="73"/>
      <c r="AY401" s="73"/>
      <c r="AZ401" s="73"/>
      <c r="BA401" s="73"/>
      <c r="BB401" s="73"/>
      <c r="BC401" s="73"/>
      <c r="BD401" s="81"/>
      <c r="BE401" s="80"/>
      <c r="BF401" s="73"/>
      <c r="BG401" s="73"/>
      <c r="BH401" s="73"/>
      <c r="BI401" s="73"/>
      <c r="BJ401" s="73"/>
      <c r="BK401" s="73"/>
      <c r="BL401" s="73"/>
      <c r="BM401" s="81"/>
      <c r="BN401" s="1"/>
      <c r="BO401" s="1"/>
      <c r="BP401" s="1"/>
      <c r="BQ401" s="1"/>
      <c r="BR401" s="1"/>
      <c r="CC401" s="108" t="str">
        <f t="shared" si="118"/>
        <v/>
      </c>
      <c r="CD401" s="110" t="str">
        <f t="shared" si="111"/>
        <v/>
      </c>
      <c r="CE401" s="108" t="str">
        <f t="shared" si="112"/>
        <v/>
      </c>
      <c r="CF401" s="108" t="str">
        <f t="shared" si="113"/>
        <v/>
      </c>
      <c r="CG401" s="108" t="str">
        <f t="shared" si="114"/>
        <v/>
      </c>
      <c r="CH401" s="108" t="str">
        <f t="shared" si="115"/>
        <v/>
      </c>
      <c r="CI401" s="108" t="str">
        <f t="shared" si="116"/>
        <v/>
      </c>
    </row>
    <row r="402" spans="1:87">
      <c r="A402" s="4">
        <v>397</v>
      </c>
      <c r="B402" s="30" t="str">
        <f t="shared" si="119"/>
        <v/>
      </c>
      <c r="C402" s="37" t="str">
        <f t="shared" si="120"/>
        <v/>
      </c>
      <c r="D402" s="38" t="str">
        <f t="shared" si="121"/>
        <v/>
      </c>
      <c r="E402" s="39" t="str">
        <f t="shared" si="122"/>
        <v/>
      </c>
      <c r="F402" s="39" t="str">
        <f t="shared" si="123"/>
        <v/>
      </c>
      <c r="G402" s="51" t="str">
        <f t="shared" si="124"/>
        <v/>
      </c>
      <c r="H402" s="40" t="str">
        <f t="shared" si="125"/>
        <v/>
      </c>
      <c r="I402" s="121"/>
      <c r="J402" s="122"/>
      <c r="K402" s="104" t="str">
        <f t="shared" si="117"/>
        <v/>
      </c>
      <c r="L402" s="80"/>
      <c r="M402" s="73"/>
      <c r="N402" s="73"/>
      <c r="O402" s="73"/>
      <c r="P402" s="73"/>
      <c r="Q402" s="73"/>
      <c r="R402" s="73"/>
      <c r="S402" s="73"/>
      <c r="T402" s="81"/>
      <c r="U402" s="88"/>
      <c r="V402" s="74"/>
      <c r="W402" s="74"/>
      <c r="X402" s="74"/>
      <c r="Y402" s="74"/>
      <c r="Z402" s="74"/>
      <c r="AA402" s="74"/>
      <c r="AB402" s="74"/>
      <c r="AC402" s="89"/>
      <c r="AD402" s="80"/>
      <c r="AE402" s="73"/>
      <c r="AF402" s="73"/>
      <c r="AG402" s="73"/>
      <c r="AH402" s="73"/>
      <c r="AI402" s="73"/>
      <c r="AJ402" s="73"/>
      <c r="AK402" s="73"/>
      <c r="AL402" s="81"/>
      <c r="AM402" s="80"/>
      <c r="AN402" s="73"/>
      <c r="AO402" s="73"/>
      <c r="AP402" s="73"/>
      <c r="AQ402" s="73"/>
      <c r="AR402" s="73"/>
      <c r="AS402" s="73"/>
      <c r="AT402" s="73"/>
      <c r="AU402" s="81"/>
      <c r="AV402" s="80"/>
      <c r="AW402" s="73"/>
      <c r="AX402" s="73"/>
      <c r="AY402" s="73"/>
      <c r="AZ402" s="73"/>
      <c r="BA402" s="73"/>
      <c r="BB402" s="73"/>
      <c r="BC402" s="73"/>
      <c r="BD402" s="81"/>
      <c r="BE402" s="80"/>
      <c r="BF402" s="73"/>
      <c r="BG402" s="73"/>
      <c r="BH402" s="73"/>
      <c r="BI402" s="73"/>
      <c r="BJ402" s="73"/>
      <c r="BK402" s="73"/>
      <c r="BL402" s="73"/>
      <c r="BM402" s="81"/>
      <c r="BN402" s="1"/>
      <c r="BO402" s="1"/>
      <c r="BP402" s="1"/>
      <c r="BQ402" s="1"/>
      <c r="BR402" s="1"/>
      <c r="CC402" s="108" t="str">
        <f t="shared" si="118"/>
        <v/>
      </c>
      <c r="CD402" s="110" t="str">
        <f t="shared" si="111"/>
        <v/>
      </c>
      <c r="CE402" s="108" t="str">
        <f t="shared" si="112"/>
        <v/>
      </c>
      <c r="CF402" s="108" t="str">
        <f t="shared" si="113"/>
        <v/>
      </c>
      <c r="CG402" s="108" t="str">
        <f t="shared" si="114"/>
        <v/>
      </c>
      <c r="CH402" s="108" t="str">
        <f t="shared" si="115"/>
        <v/>
      </c>
      <c r="CI402" s="108" t="str">
        <f t="shared" si="116"/>
        <v/>
      </c>
    </row>
    <row r="403" spans="1:87">
      <c r="A403" s="4">
        <v>398</v>
      </c>
      <c r="B403" s="30" t="str">
        <f t="shared" si="119"/>
        <v/>
      </c>
      <c r="C403" s="37" t="str">
        <f t="shared" si="120"/>
        <v/>
      </c>
      <c r="D403" s="38" t="str">
        <f t="shared" si="121"/>
        <v/>
      </c>
      <c r="E403" s="39" t="str">
        <f t="shared" si="122"/>
        <v/>
      </c>
      <c r="F403" s="39" t="str">
        <f t="shared" si="123"/>
        <v/>
      </c>
      <c r="G403" s="51" t="str">
        <f t="shared" si="124"/>
        <v/>
      </c>
      <c r="H403" s="40" t="str">
        <f t="shared" si="125"/>
        <v/>
      </c>
      <c r="I403" s="121"/>
      <c r="J403" s="122"/>
      <c r="K403" s="104" t="str">
        <f t="shared" si="117"/>
        <v/>
      </c>
      <c r="L403" s="80"/>
      <c r="M403" s="73"/>
      <c r="N403" s="73"/>
      <c r="O403" s="73"/>
      <c r="P403" s="73"/>
      <c r="Q403" s="73"/>
      <c r="R403" s="73"/>
      <c r="S403" s="73"/>
      <c r="T403" s="81"/>
      <c r="U403" s="88"/>
      <c r="V403" s="74"/>
      <c r="W403" s="74"/>
      <c r="X403" s="74"/>
      <c r="Y403" s="74"/>
      <c r="Z403" s="74"/>
      <c r="AA403" s="74"/>
      <c r="AB403" s="74"/>
      <c r="AC403" s="89"/>
      <c r="AD403" s="80"/>
      <c r="AE403" s="73"/>
      <c r="AF403" s="73"/>
      <c r="AG403" s="73"/>
      <c r="AH403" s="73"/>
      <c r="AI403" s="73"/>
      <c r="AJ403" s="73"/>
      <c r="AK403" s="73"/>
      <c r="AL403" s="81"/>
      <c r="AM403" s="80"/>
      <c r="AN403" s="73"/>
      <c r="AO403" s="73"/>
      <c r="AP403" s="73"/>
      <c r="AQ403" s="73"/>
      <c r="AR403" s="73"/>
      <c r="AS403" s="73"/>
      <c r="AT403" s="73"/>
      <c r="AU403" s="81"/>
      <c r="AV403" s="80"/>
      <c r="AW403" s="73"/>
      <c r="AX403" s="73"/>
      <c r="AY403" s="73"/>
      <c r="AZ403" s="73"/>
      <c r="BA403" s="73"/>
      <c r="BB403" s="73"/>
      <c r="BC403" s="73"/>
      <c r="BD403" s="81"/>
      <c r="BE403" s="80"/>
      <c r="BF403" s="73"/>
      <c r="BG403" s="73"/>
      <c r="BH403" s="73"/>
      <c r="BI403" s="73"/>
      <c r="BJ403" s="73"/>
      <c r="BK403" s="73"/>
      <c r="BL403" s="73"/>
      <c r="BM403" s="81"/>
      <c r="BN403" s="1"/>
      <c r="BO403" s="1"/>
      <c r="BP403" s="1"/>
      <c r="BQ403" s="1"/>
      <c r="BR403" s="1"/>
      <c r="CC403" s="108" t="str">
        <f t="shared" si="118"/>
        <v/>
      </c>
      <c r="CD403" s="110" t="str">
        <f t="shared" si="111"/>
        <v/>
      </c>
      <c r="CE403" s="108" t="str">
        <f t="shared" si="112"/>
        <v/>
      </c>
      <c r="CF403" s="108" t="str">
        <f t="shared" si="113"/>
        <v/>
      </c>
      <c r="CG403" s="108" t="str">
        <f t="shared" si="114"/>
        <v/>
      </c>
      <c r="CH403" s="108" t="str">
        <f t="shared" si="115"/>
        <v/>
      </c>
      <c r="CI403" s="108" t="str">
        <f t="shared" si="116"/>
        <v/>
      </c>
    </row>
    <row r="404" spans="1:87">
      <c r="A404" s="4">
        <v>399</v>
      </c>
      <c r="B404" s="30" t="str">
        <f t="shared" si="119"/>
        <v/>
      </c>
      <c r="C404" s="37" t="str">
        <f t="shared" si="120"/>
        <v/>
      </c>
      <c r="D404" s="38" t="str">
        <f t="shared" si="121"/>
        <v/>
      </c>
      <c r="E404" s="39" t="str">
        <f t="shared" si="122"/>
        <v/>
      </c>
      <c r="F404" s="39" t="str">
        <f t="shared" si="123"/>
        <v/>
      </c>
      <c r="G404" s="51" t="str">
        <f t="shared" si="124"/>
        <v/>
      </c>
      <c r="H404" s="40" t="str">
        <f t="shared" si="125"/>
        <v/>
      </c>
      <c r="I404" s="121"/>
      <c r="J404" s="122"/>
      <c r="K404" s="104" t="str">
        <f t="shared" si="117"/>
        <v/>
      </c>
      <c r="L404" s="80"/>
      <c r="M404" s="73"/>
      <c r="N404" s="73"/>
      <c r="O404" s="73"/>
      <c r="P404" s="73"/>
      <c r="Q404" s="73"/>
      <c r="R404" s="73"/>
      <c r="S404" s="73"/>
      <c r="T404" s="81"/>
      <c r="U404" s="88"/>
      <c r="V404" s="74"/>
      <c r="W404" s="74"/>
      <c r="X404" s="74"/>
      <c r="Y404" s="74"/>
      <c r="Z404" s="74"/>
      <c r="AA404" s="74"/>
      <c r="AB404" s="74"/>
      <c r="AC404" s="89"/>
      <c r="AD404" s="80"/>
      <c r="AE404" s="73"/>
      <c r="AF404" s="73"/>
      <c r="AG404" s="73"/>
      <c r="AH404" s="73"/>
      <c r="AI404" s="73"/>
      <c r="AJ404" s="73"/>
      <c r="AK404" s="73"/>
      <c r="AL404" s="81"/>
      <c r="AM404" s="80"/>
      <c r="AN404" s="73"/>
      <c r="AO404" s="73"/>
      <c r="AP404" s="73"/>
      <c r="AQ404" s="73"/>
      <c r="AR404" s="73"/>
      <c r="AS404" s="73"/>
      <c r="AT404" s="73"/>
      <c r="AU404" s="81"/>
      <c r="AV404" s="80"/>
      <c r="AW404" s="73"/>
      <c r="AX404" s="73"/>
      <c r="AY404" s="73"/>
      <c r="AZ404" s="73"/>
      <c r="BA404" s="73"/>
      <c r="BB404" s="73"/>
      <c r="BC404" s="73"/>
      <c r="BD404" s="81"/>
      <c r="BE404" s="80"/>
      <c r="BF404" s="73"/>
      <c r="BG404" s="73"/>
      <c r="BH404" s="73"/>
      <c r="BI404" s="73"/>
      <c r="BJ404" s="73"/>
      <c r="BK404" s="73"/>
      <c r="BL404" s="73"/>
      <c r="BM404" s="81"/>
      <c r="BN404" s="1"/>
      <c r="BO404" s="1"/>
      <c r="BP404" s="1"/>
      <c r="BQ404" s="1"/>
      <c r="BR404" s="1"/>
      <c r="CC404" s="108" t="str">
        <f t="shared" si="118"/>
        <v/>
      </c>
      <c r="CD404" s="110" t="str">
        <f t="shared" si="111"/>
        <v/>
      </c>
      <c r="CE404" s="108" t="str">
        <f t="shared" si="112"/>
        <v/>
      </c>
      <c r="CF404" s="108" t="str">
        <f t="shared" si="113"/>
        <v/>
      </c>
      <c r="CG404" s="108" t="str">
        <f t="shared" si="114"/>
        <v/>
      </c>
      <c r="CH404" s="108" t="str">
        <f t="shared" si="115"/>
        <v/>
      </c>
      <c r="CI404" s="108" t="str">
        <f t="shared" si="116"/>
        <v/>
      </c>
    </row>
    <row r="405" spans="1:87">
      <c r="A405" s="4">
        <v>400</v>
      </c>
      <c r="B405" s="30" t="str">
        <f t="shared" si="119"/>
        <v/>
      </c>
      <c r="C405" s="37" t="str">
        <f t="shared" si="120"/>
        <v/>
      </c>
      <c r="D405" s="38" t="str">
        <f t="shared" si="121"/>
        <v/>
      </c>
      <c r="E405" s="39" t="str">
        <f t="shared" si="122"/>
        <v/>
      </c>
      <c r="F405" s="39" t="str">
        <f t="shared" si="123"/>
        <v/>
      </c>
      <c r="G405" s="51" t="str">
        <f t="shared" si="124"/>
        <v/>
      </c>
      <c r="H405" s="40" t="str">
        <f t="shared" si="125"/>
        <v/>
      </c>
      <c r="I405" s="121"/>
      <c r="J405" s="122"/>
      <c r="K405" s="104" t="str">
        <f t="shared" si="117"/>
        <v/>
      </c>
      <c r="L405" s="80"/>
      <c r="M405" s="73"/>
      <c r="N405" s="73"/>
      <c r="O405" s="73"/>
      <c r="P405" s="73"/>
      <c r="Q405" s="73"/>
      <c r="R405" s="73"/>
      <c r="S405" s="73"/>
      <c r="T405" s="81"/>
      <c r="U405" s="88"/>
      <c r="V405" s="74"/>
      <c r="W405" s="74"/>
      <c r="X405" s="74"/>
      <c r="Y405" s="74"/>
      <c r="Z405" s="74"/>
      <c r="AA405" s="74"/>
      <c r="AB405" s="74"/>
      <c r="AC405" s="89"/>
      <c r="AD405" s="80"/>
      <c r="AE405" s="73"/>
      <c r="AF405" s="73"/>
      <c r="AG405" s="73"/>
      <c r="AH405" s="73"/>
      <c r="AI405" s="73"/>
      <c r="AJ405" s="73"/>
      <c r="AK405" s="73"/>
      <c r="AL405" s="81"/>
      <c r="AM405" s="80"/>
      <c r="AN405" s="73"/>
      <c r="AO405" s="73"/>
      <c r="AP405" s="73"/>
      <c r="AQ405" s="73"/>
      <c r="AR405" s="73"/>
      <c r="AS405" s="73"/>
      <c r="AT405" s="73"/>
      <c r="AU405" s="81"/>
      <c r="AV405" s="80"/>
      <c r="AW405" s="73"/>
      <c r="AX405" s="73"/>
      <c r="AY405" s="73"/>
      <c r="AZ405" s="73"/>
      <c r="BA405" s="73"/>
      <c r="BB405" s="73"/>
      <c r="BC405" s="73"/>
      <c r="BD405" s="81"/>
      <c r="BE405" s="80"/>
      <c r="BF405" s="73"/>
      <c r="BG405" s="73"/>
      <c r="BH405" s="73"/>
      <c r="BI405" s="73"/>
      <c r="BJ405" s="73"/>
      <c r="BK405" s="73"/>
      <c r="BL405" s="73"/>
      <c r="BM405" s="81"/>
      <c r="BN405" s="1"/>
      <c r="BO405" s="1"/>
      <c r="BP405" s="1"/>
      <c r="BQ405" s="1"/>
      <c r="BR405" s="1"/>
      <c r="CC405" s="108" t="str">
        <f t="shared" si="118"/>
        <v/>
      </c>
      <c r="CD405" s="110" t="str">
        <f t="shared" si="111"/>
        <v/>
      </c>
      <c r="CE405" s="108" t="str">
        <f t="shared" si="112"/>
        <v/>
      </c>
      <c r="CF405" s="108" t="str">
        <f t="shared" si="113"/>
        <v/>
      </c>
      <c r="CG405" s="108" t="str">
        <f t="shared" si="114"/>
        <v/>
      </c>
      <c r="CH405" s="108" t="str">
        <f t="shared" si="115"/>
        <v/>
      </c>
      <c r="CI405" s="108" t="str">
        <f t="shared" si="116"/>
        <v/>
      </c>
    </row>
    <row r="406" spans="1:87" ht="19.5" thickBot="1">
      <c r="A406" s="4">
        <v>401</v>
      </c>
      <c r="B406" s="30" t="str">
        <f t="shared" si="119"/>
        <v/>
      </c>
      <c r="C406" s="37" t="str">
        <f t="shared" si="120"/>
        <v/>
      </c>
      <c r="D406" s="38" t="str">
        <f t="shared" si="121"/>
        <v/>
      </c>
      <c r="E406" s="39" t="str">
        <f t="shared" si="122"/>
        <v/>
      </c>
      <c r="F406" s="39" t="str">
        <f t="shared" si="123"/>
        <v/>
      </c>
      <c r="G406" s="51" t="str">
        <f t="shared" si="124"/>
        <v/>
      </c>
      <c r="H406" s="40" t="str">
        <f t="shared" si="125"/>
        <v/>
      </c>
      <c r="I406" s="121"/>
      <c r="J406" s="122"/>
      <c r="K406" s="104" t="str">
        <f t="shared" si="117"/>
        <v/>
      </c>
      <c r="L406" s="82"/>
      <c r="M406" s="83"/>
      <c r="N406" s="83"/>
      <c r="O406" s="83"/>
      <c r="P406" s="83"/>
      <c r="Q406" s="83"/>
      <c r="R406" s="83"/>
      <c r="S406" s="83"/>
      <c r="T406" s="84"/>
      <c r="U406" s="90"/>
      <c r="V406" s="91"/>
      <c r="W406" s="91"/>
      <c r="X406" s="91"/>
      <c r="Y406" s="91"/>
      <c r="Z406" s="91"/>
      <c r="AA406" s="91"/>
      <c r="AB406" s="91"/>
      <c r="AC406" s="92"/>
      <c r="AD406" s="82"/>
      <c r="AE406" s="83"/>
      <c r="AF406" s="83"/>
      <c r="AG406" s="83"/>
      <c r="AH406" s="83"/>
      <c r="AI406" s="83"/>
      <c r="AJ406" s="83"/>
      <c r="AK406" s="83"/>
      <c r="AL406" s="84"/>
      <c r="AM406" s="82"/>
      <c r="AN406" s="83"/>
      <c r="AO406" s="83"/>
      <c r="AP406" s="83"/>
      <c r="AQ406" s="83"/>
      <c r="AR406" s="83"/>
      <c r="AS406" s="83"/>
      <c r="AT406" s="83"/>
      <c r="AU406" s="84"/>
      <c r="AV406" s="82"/>
      <c r="AW406" s="83"/>
      <c r="AX406" s="83"/>
      <c r="AY406" s="83"/>
      <c r="AZ406" s="83"/>
      <c r="BA406" s="83"/>
      <c r="BB406" s="83"/>
      <c r="BC406" s="83"/>
      <c r="BD406" s="84"/>
      <c r="BE406" s="82"/>
      <c r="BF406" s="83"/>
      <c r="BG406" s="83"/>
      <c r="BH406" s="83"/>
      <c r="BI406" s="83"/>
      <c r="BJ406" s="83"/>
      <c r="BK406" s="83"/>
      <c r="BL406" s="83"/>
      <c r="BM406" s="84"/>
      <c r="BN406" s="1"/>
      <c r="BO406" s="1"/>
      <c r="BP406" s="1"/>
      <c r="BQ406" s="1"/>
      <c r="BR406" s="1"/>
      <c r="CC406" s="108" t="str">
        <f t="shared" si="118"/>
        <v/>
      </c>
      <c r="CD406" s="110" t="str">
        <f t="shared" si="111"/>
        <v/>
      </c>
      <c r="CE406" s="108" t="str">
        <f t="shared" si="112"/>
        <v/>
      </c>
      <c r="CF406" s="108" t="str">
        <f t="shared" si="113"/>
        <v/>
      </c>
      <c r="CG406" s="108" t="str">
        <f t="shared" si="114"/>
        <v/>
      </c>
      <c r="CH406" s="108" t="str">
        <f t="shared" si="115"/>
        <v/>
      </c>
      <c r="CI406" s="108" t="str">
        <f t="shared" si="116"/>
        <v/>
      </c>
    </row>
    <row r="407" spans="1:8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CC407" s="108">
        <f t="shared" si="118"/>
        <v>0</v>
      </c>
      <c r="CD407" s="110" t="str">
        <f t="shared" si="111"/>
        <v/>
      </c>
      <c r="CE407" s="108" t="str">
        <f t="shared" si="112"/>
        <v/>
      </c>
      <c r="CF407" s="108" t="str">
        <f t="shared" si="113"/>
        <v/>
      </c>
      <c r="CG407" s="108" t="str">
        <f t="shared" si="114"/>
        <v/>
      </c>
      <c r="CH407" s="108" t="str">
        <f t="shared" si="115"/>
        <v/>
      </c>
      <c r="CI407" s="108" t="str">
        <f t="shared" si="116"/>
        <v/>
      </c>
    </row>
    <row r="408" spans="1:8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8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87"/>
    <row r="411" spans="1:87"/>
    <row r="412" spans="1:87"/>
    <row r="413" spans="1:87"/>
  </sheetData>
  <sheetProtection password="F51B" sheet="1" objects="1" scenarios="1" formatColumns="0" formatRows="0" selectLockedCells="1"/>
  <protectedRanges>
    <protectedRange password="DC77" sqref="BE6:BM406" name="Range15"/>
    <protectedRange password="DC77" sqref="A1:J2" name="Range1"/>
    <protectedRange password="DC77" sqref="AN3:AU3 AW3:BD3 BF3:BM3" name="Range3"/>
    <protectedRange password="DC77" sqref="L5:BM5" name="Range5"/>
    <protectedRange password="DC77" sqref="C6:K406" name="Range12"/>
  </protectedRanges>
  <mergeCells count="27">
    <mergeCell ref="A4:A5"/>
    <mergeCell ref="E4:E5"/>
    <mergeCell ref="G4:G5"/>
    <mergeCell ref="H4:H5"/>
    <mergeCell ref="F4:F5"/>
    <mergeCell ref="D4:D5"/>
    <mergeCell ref="B4:B5"/>
    <mergeCell ref="BO15:BQ16"/>
    <mergeCell ref="BO5:BQ5"/>
    <mergeCell ref="BO7:BQ7"/>
    <mergeCell ref="C4:C5"/>
    <mergeCell ref="J4:J5"/>
    <mergeCell ref="K4:K5"/>
    <mergeCell ref="AV3:BD3"/>
    <mergeCell ref="BE3:BM3"/>
    <mergeCell ref="BO9:BQ10"/>
    <mergeCell ref="BO11:BQ12"/>
    <mergeCell ref="BO13:BQ14"/>
    <mergeCell ref="A1:J1"/>
    <mergeCell ref="A2:J2"/>
    <mergeCell ref="AD3:AF3"/>
    <mergeCell ref="AM3:AU3"/>
    <mergeCell ref="A3:F3"/>
    <mergeCell ref="AG3:AL3"/>
    <mergeCell ref="U3:AC3"/>
    <mergeCell ref="L3:T3"/>
    <mergeCell ref="I3:K3"/>
  </mergeCells>
  <dataValidations count="6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6:BM406">
      <formula1>OR(L6&lt;=L$5,L6="ML",L6="NA",L6="ab")</formula1>
    </dataValidation>
    <dataValidation type="whole" operator="lessThanOrEqual" allowBlank="1" showInputMessage="1" showErrorMessage="1" error="कुल मीटिंग से अधिक संख्या नहीं लिख सकते " sqref="J6:J406">
      <formula1>I6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6:F406">
      <formula1>20</formula1>
    </dataValidation>
    <dataValidation type="list" allowBlank="1" showInputMessage="1" showErrorMessage="1" sqref="H3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6:I406">
      <formula1>$I$5</formula1>
    </dataValidation>
    <dataValidation type="list" allowBlank="1" showInputMessage="1" showErrorMessage="1" sqref="AG3:AL3">
      <formula1>$BP$20:$BP$26</formula1>
    </dataValidation>
  </dataValidations>
  <hyperlinks>
    <hyperlink ref="BO7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9"/>
  <sheetViews>
    <sheetView showGridLines="0" showRowColHeaders="0" view="pageBreakPreview" zoomScaleSheetLayoutView="100" workbookViewId="0">
      <selection activeCell="V5" sqref="V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21" width="4.625" style="2" customWidth="1"/>
    <col min="22" max="22" width="9.125" style="2"/>
    <col min="23" max="23" width="10.5" style="2" bestFit="1" customWidth="1"/>
    <col min="24" max="24" width="22" style="2" customWidth="1"/>
    <col min="25" max="16384" width="9.125" style="2"/>
  </cols>
  <sheetData>
    <row r="1" spans="1:26" ht="27" customHeight="1">
      <c r="A1" s="187" t="str">
        <f>'Data Entry'!A1</f>
        <v xml:space="preserve">महात्मा गाँधी राजकीय विद्यालय (अंग्रेजी माध्यम) बर, पाली 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6" ht="22.5" customHeight="1">
      <c r="A2" s="188" t="str">
        <f>'Data Entry'!A2</f>
        <v>सत्रांक वर्कशीट 2023-2024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</row>
    <row r="3" spans="1:26" s="31" customFormat="1" ht="23.25" customHeight="1">
      <c r="A3" s="189" t="str">
        <f>CONCATENATE("कक्षा :-   ",'Data Entry'!H3," ")</f>
        <v xml:space="preserve">कक्षा :-   8 </v>
      </c>
      <c r="B3" s="189"/>
      <c r="C3" s="127" t="s">
        <v>45</v>
      </c>
      <c r="D3" s="113"/>
      <c r="E3" s="113" t="s">
        <v>1712</v>
      </c>
      <c r="F3" s="27" t="s">
        <v>1713</v>
      </c>
      <c r="G3" s="186" t="s">
        <v>1714</v>
      </c>
      <c r="H3" s="186"/>
      <c r="I3" s="186"/>
      <c r="J3" s="27"/>
      <c r="K3" s="27"/>
      <c r="L3" s="179" t="s">
        <v>1660</v>
      </c>
      <c r="M3" s="179"/>
      <c r="N3" s="179"/>
      <c r="O3" s="179"/>
      <c r="P3" s="178" t="s">
        <v>1692</v>
      </c>
      <c r="Q3" s="178"/>
      <c r="R3" s="178"/>
      <c r="S3" s="178"/>
      <c r="T3" s="178"/>
      <c r="U3" s="178"/>
    </row>
    <row r="4" spans="1:26" s="31" customFormat="1" ht="31.5" customHeight="1">
      <c r="A4" s="190" t="s">
        <v>1665</v>
      </c>
      <c r="B4" s="181" t="s">
        <v>8</v>
      </c>
      <c r="C4" s="181" t="s">
        <v>1659</v>
      </c>
      <c r="D4" s="180" t="s">
        <v>9</v>
      </c>
      <c r="E4" s="180" t="s">
        <v>1661</v>
      </c>
      <c r="F4" s="181" t="s">
        <v>10</v>
      </c>
      <c r="G4" s="182" t="s">
        <v>13</v>
      </c>
      <c r="H4" s="185" t="s">
        <v>1697</v>
      </c>
      <c r="I4" s="185"/>
      <c r="J4" s="185"/>
      <c r="K4" s="185"/>
      <c r="L4" s="185" t="s">
        <v>1698</v>
      </c>
      <c r="M4" s="185"/>
      <c r="N4" s="185" t="s">
        <v>1699</v>
      </c>
      <c r="O4" s="185"/>
      <c r="P4" s="185"/>
      <c r="Q4" s="185"/>
      <c r="R4" s="175" t="s">
        <v>1701</v>
      </c>
      <c r="S4" s="176"/>
      <c r="T4" s="176"/>
      <c r="U4" s="177"/>
    </row>
    <row r="5" spans="1:26" ht="145.5" customHeight="1">
      <c r="A5" s="190"/>
      <c r="B5" s="181"/>
      <c r="C5" s="181"/>
      <c r="D5" s="180"/>
      <c r="E5" s="180"/>
      <c r="F5" s="181"/>
      <c r="G5" s="183"/>
      <c r="H5" s="100" t="s">
        <v>1679</v>
      </c>
      <c r="I5" s="101" t="s">
        <v>1680</v>
      </c>
      <c r="J5" s="101" t="s">
        <v>1681</v>
      </c>
      <c r="K5" s="102" t="s">
        <v>1682</v>
      </c>
      <c r="L5" s="102" t="s">
        <v>1683</v>
      </c>
      <c r="M5" s="102" t="s">
        <v>1684</v>
      </c>
      <c r="N5" s="102" t="s">
        <v>1685</v>
      </c>
      <c r="O5" s="102" t="s">
        <v>1686</v>
      </c>
      <c r="P5" s="102" t="s">
        <v>1687</v>
      </c>
      <c r="Q5" s="114" t="s">
        <v>1700</v>
      </c>
      <c r="R5" s="114" t="s">
        <v>1702</v>
      </c>
      <c r="S5" s="114" t="s">
        <v>1689</v>
      </c>
      <c r="T5" s="114" t="s">
        <v>1703</v>
      </c>
      <c r="U5" s="111" t="s">
        <v>1704</v>
      </c>
      <c r="Z5" s="99"/>
    </row>
    <row r="6" spans="1:26" ht="21.75" customHeight="1">
      <c r="A6" s="190"/>
      <c r="B6" s="181"/>
      <c r="C6" s="181"/>
      <c r="D6" s="180"/>
      <c r="E6" s="180"/>
      <c r="F6" s="181"/>
      <c r="G6" s="184"/>
      <c r="H6" s="107">
        <v>10</v>
      </c>
      <c r="I6" s="107">
        <v>10</v>
      </c>
      <c r="J6" s="107">
        <v>10</v>
      </c>
      <c r="K6" s="107">
        <v>20</v>
      </c>
      <c r="L6" s="107">
        <v>10</v>
      </c>
      <c r="M6" s="107">
        <v>10</v>
      </c>
      <c r="N6" s="107">
        <v>10</v>
      </c>
      <c r="O6" s="107">
        <v>10</v>
      </c>
      <c r="P6" s="107">
        <v>10</v>
      </c>
      <c r="Q6" s="107">
        <f>SUM(H6,I6,J6,K6,L6,M6,N6,O6,P6)</f>
        <v>100</v>
      </c>
      <c r="R6" s="107">
        <v>15</v>
      </c>
      <c r="S6" s="107">
        <v>5</v>
      </c>
      <c r="T6" s="107">
        <v>20</v>
      </c>
      <c r="U6" s="98"/>
    </row>
    <row r="7" spans="1:26" ht="21.95" customHeight="1">
      <c r="A7" s="7">
        <v>1</v>
      </c>
      <c r="B7" s="32">
        <f t="shared" ref="B7:B38" si="0">IFERROR(IF($C$3="","",VLOOKUP(A7,NAME,4,0)),"")</f>
        <v>896</v>
      </c>
      <c r="C7" s="53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103">
        <f>IF(AND(B7="",D7="",F7="",G7=""),"",IF($P$3='Data Entry'!$CK$1,VLOOKUP(F7,Mark,6,0),IF($P$3='Data Entry'!$CK$2,VLOOKUP(F7,Mark,15,0),IF($P$3='Data Entry'!$CK$3,VLOOKUP(F7,Mark,24,0),IF($P$3='Data Entry'!$CK$4,VLOOKUP(F7,Mark,33,0),IF($P$3='Data Entry'!$CK$5,VLOOKUP(F7,Mark,42,0),IF($P$3='Data Entry'!$CK$6,VLOOKUP(F7,Mark,51,0),"")))))))</f>
        <v>8</v>
      </c>
      <c r="I7" s="103">
        <f>IF(AND(B7="",D7="",F7="",G7=""),"",IF($P$3='Data Entry'!$CK$1,VLOOKUP(F7,Mark,7,0),IF($P$3='Data Entry'!$CK$2,VLOOKUP(F7,Mark,16,0),IF($P$3='Data Entry'!$CK$3,VLOOKUP(F7,Mark,25,0),IF($P$3='Data Entry'!$CK$4,VLOOKUP(F7,Mark,34,0),IF($P$3='Data Entry'!$CK$5,VLOOKUP(F7,Mark,43,0),IF($P$3='Data Entry'!$CK$6,VLOOKUP(F7,Mark,52,0),"")))))))</f>
        <v>9</v>
      </c>
      <c r="J7" s="103">
        <f>IF(AND(B7="",D7="",F7="",G7=""),"",IF($P$3='Data Entry'!$CK$1,VLOOKUP(F7,Mark,8,0),IF($P$3='Data Entry'!$CK$2,VLOOKUP(F7,Mark,17,0),IF($P$3='Data Entry'!$CK$3,VLOOKUP(F7,Mark,26,0),IF($P$3='Data Entry'!$CK$4,VLOOKUP(F7,Mark,35,0),IF($P$3='Data Entry'!$CK$5,VLOOKUP(F7,Mark,44,0),IF($P$3='Data Entry'!$CK$6,VLOOKUP(F7,Mark,53,0),"")))))))</f>
        <v>9</v>
      </c>
      <c r="K7" s="34">
        <f>IF(AND(B7="",D7="",F7="",G7=""),"",IF($P$3='Data Entry'!$CK$1,VLOOKUP(F7,Mark,9,0),IF($P$3='Data Entry'!$CK$2,VLOOKUP(F7,Mark,18,0),IF($P$3='Data Entry'!$CK$3,VLOOKUP(F7,Mark,27,0),IF($P$3='Data Entry'!$CK$4,VLOOKUP(F7,Mark,36,0),IF($P$3='Data Entry'!$CK$5,VLOOKUP(F7,Mark,45,0),IF($P$3='Data Entry'!$CK$6,VLOOKUP(F7,Mark,54,0),"")))))))</f>
        <v>15</v>
      </c>
      <c r="L7" s="34">
        <f>IF(AND(B7="",D7="",F7="",G7=""),"",IF($P$3='Data Entry'!$CK$1,VLOOKUP(F7,Mark,10,0),IF($P$3='Data Entry'!$CK$2,VLOOKUP(F7,Mark,19,0),IF($P$3='Data Entry'!$CK$3,VLOOKUP(F7,Mark,28,0),IF($P$3='Data Entry'!$CK$4,VLOOKUP(F7,Mark,37,0),IF($P$3='Data Entry'!$CK$5,VLOOKUP(F7,Mark,46,0),IF($P$3='Data Entry'!$CK$6,VLOOKUP(F7,Mark,55,0),"")))))))</f>
        <v>9</v>
      </c>
      <c r="M7" s="34">
        <f>IF(AND(B7="",D7="",F7="",G7=""),"",IF($P$3='Data Entry'!$CK$1,VLOOKUP(F7,Mark,11,0),IF($P$3='Data Entry'!$CK$2,VLOOKUP(F7,Mark,20,0),IF($P$3='Data Entry'!$CK$3,VLOOKUP(F7,Mark,29,0),IF($P$3='Data Entry'!$CK$4,VLOOKUP(F7,Mark,38,0),IF($P$3='Data Entry'!$CK$5,VLOOKUP(F7,Mark,47,0),IF($P$3='Data Entry'!$CK$6,VLOOKUP(F7,Mark,56,0),"")))))))</f>
        <v>9</v>
      </c>
      <c r="N7" s="35">
        <f>IF(AND(B7="",D7="",F7="",G7=""),"",IF($P$3='Data Entry'!$CK$1,VLOOKUP(F7,Mark,12,0),IF($P$3='Data Entry'!$CK$2,VLOOKUP(F7,Mark,21,0),IF($P$3='Data Entry'!$CK$3,VLOOKUP(F7,Mark,30,0),IF($P$3='Data Entry'!$CK$4,VLOOKUP(F7,Mark,39,0),IF($P$3='Data Entry'!$CK$5,VLOOKUP(F7,Mark,48,0),IF($P$3='Data Entry'!$CK$6,VLOOKUP(F7,Mark,57,0),"")))))))</f>
        <v>9</v>
      </c>
      <c r="O7" s="35">
        <f>IF(AND(B7="",D7="",F7="",G7=""),"",IF($P$3='Data Entry'!$CK$1,VLOOKUP(F7,Mark,13,0),IF($P$3='Data Entry'!$CK$2,VLOOKUP(F7,Mark,22,0),IF($P$3='Data Entry'!$CK$3,VLOOKUP(F7,Mark,31,0),IF($P$3='Data Entry'!$CK$4,VLOOKUP(F7,Mark,40,0),IF($P$3='Data Entry'!$CK$5,VLOOKUP(F7,Mark,49,0),IF($P$3='Data Entry'!$CK$6,VLOOKUP(F7,Mark,58,0),"")))))))</f>
        <v>9</v>
      </c>
      <c r="P7" s="35">
        <f>IF(AND(B7="",D7="",F7="",G7=""),"",IF($P$3='Data Entry'!$CK$1,VLOOKUP(F7,Mark,14,0),IF($P$3='Data Entry'!$CK$2,VLOOKUP(F7,Mark,23,0),IF($P$3='Data Entry'!$CK$3,VLOOKUP(F7,Mark,32,0),IF($P$3='Data Entry'!$CK$4,VLOOKUP(F7,Mark,41,0),IF($P$3='Data Entry'!$CK$5,VLOOKUP(F7,Mark,50,0),IF($P$3='Data Entry'!$CK$6,VLOOKUP(F7,Mark,59,0),"")))))))</f>
        <v>9</v>
      </c>
      <c r="Q7" s="36">
        <f>IF(AND(B7="",D7="",F7="",G7=""),"",IF($P$3="","",SUM(H7,I7,J7,K7,L7,M7,N7,O7,P7)))</f>
        <v>86</v>
      </c>
      <c r="R7" s="105">
        <f>IFERROR(IF(OR(Q7="",$P$3="",D7=""),"",ROUNDUP(Q7*$R$6%,0)),"")</f>
        <v>13</v>
      </c>
      <c r="S7" s="105">
        <f t="shared" ref="S7:S38" si="6">IFERROR(IF(AND($P$3=""),"",IF(AND(Q7=""),"",IF(AND(F7=""),"",IF(AND(VLOOKUP(F7,Mark,5,0)&gt;85),5,IF(AND(VLOOKUP(F7,Mark,5,0)&gt;75),4,IF(AND(VLOOKUP(F7,Mark,5,0)&gt;=65),3,0)))))),"")</f>
        <v>4</v>
      </c>
      <c r="T7" s="106">
        <f>IFERROR(IF(F7="","",IF(Q7="","",IF(R7="","",IF(S7="","",SUM(R7:S7))))),"")</f>
        <v>17</v>
      </c>
      <c r="U7" s="10" t="str">
        <f>IFERROR(IF(OR(Q7="",#REF!="",D7=""),"",IF($Q$6=100,ROUNDUP(Q7*20%,0),IF($Q$6=86,ROUNDUP((Q7/$Q$6)*$U$6,0),IF($Q$6=66,ROUNDUP((Q7/$Q$6)*$U$6,0),"")))),"")</f>
        <v/>
      </c>
    </row>
    <row r="8" spans="1:26" ht="21.95" customHeight="1">
      <c r="A8" s="7">
        <v>2</v>
      </c>
      <c r="B8" s="32">
        <f t="shared" si="0"/>
        <v>821</v>
      </c>
      <c r="C8" s="53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103">
        <f>IF(AND(B8="",D8="",F8="",G8=""),"",IF($P$3='Data Entry'!$CK$1,VLOOKUP(F8,Mark,6,0),IF($P$3='Data Entry'!$CK$2,VLOOKUP(F8,Mark,15,0),IF($P$3='Data Entry'!$CK$3,VLOOKUP(F8,Mark,24,0),IF($P$3='Data Entry'!$CK$4,VLOOKUP(F8,Mark,33,0),IF($P$3='Data Entry'!$CK$5,VLOOKUP(F8,Mark,42,0),IF($P$3='Data Entry'!$CK$6,VLOOKUP(F8,Mark,51,0),"")))))))</f>
        <v>8</v>
      </c>
      <c r="I8" s="103">
        <f>IF(AND(B8="",D8="",F8="",G8=""),"",IF($P$3='Data Entry'!$CK$1,VLOOKUP(F8,Mark,7,0),IF($P$3='Data Entry'!$CK$2,VLOOKUP(F8,Mark,16,0),IF($P$3='Data Entry'!$CK$3,VLOOKUP(F8,Mark,25,0),IF($P$3='Data Entry'!$CK$4,VLOOKUP(F8,Mark,34,0),IF($P$3='Data Entry'!$CK$5,VLOOKUP(F8,Mark,43,0),IF($P$3='Data Entry'!$CK$6,VLOOKUP(F8,Mark,52,0),"")))))))</f>
        <v>9</v>
      </c>
      <c r="J8" s="103">
        <f>IF(AND(B8="",D8="",F8="",G8=""),"",IF($P$3='Data Entry'!$CK$1,VLOOKUP(F8,Mark,8,0),IF($P$3='Data Entry'!$CK$2,VLOOKUP(F8,Mark,17,0),IF($P$3='Data Entry'!$CK$3,VLOOKUP(F8,Mark,26,0),IF($P$3='Data Entry'!$CK$4,VLOOKUP(F8,Mark,35,0),IF($P$3='Data Entry'!$CK$5,VLOOKUP(F8,Mark,44,0),IF($P$3='Data Entry'!$CK$6,VLOOKUP(F8,Mark,53,0),"")))))))</f>
        <v>9</v>
      </c>
      <c r="K8" s="34">
        <f>IF(AND(B8="",D8="",F8="",G8=""),"",IF($P$3='Data Entry'!$CK$1,VLOOKUP(F8,Mark,9,0),IF($P$3='Data Entry'!$CK$2,VLOOKUP(F8,Mark,18,0),IF($P$3='Data Entry'!$CK$3,VLOOKUP(F8,Mark,27,0),IF($P$3='Data Entry'!$CK$4,VLOOKUP(F8,Mark,36,0),IF($P$3='Data Entry'!$CK$5,VLOOKUP(F8,Mark,45,0),IF($P$3='Data Entry'!$CK$6,VLOOKUP(F8,Mark,54,0),"")))))))</f>
        <v>18</v>
      </c>
      <c r="L8" s="34">
        <f>IF(AND(B8="",D8="",F8="",G8=""),"",IF($P$3='Data Entry'!$CK$1,VLOOKUP(F8,Mark,10,0),IF($P$3='Data Entry'!$CK$2,VLOOKUP(F8,Mark,19,0),IF($P$3='Data Entry'!$CK$3,VLOOKUP(F8,Mark,28,0),IF($P$3='Data Entry'!$CK$4,VLOOKUP(F8,Mark,37,0),IF($P$3='Data Entry'!$CK$5,VLOOKUP(F8,Mark,46,0),IF($P$3='Data Entry'!$CK$6,VLOOKUP(F8,Mark,55,0),"")))))))</f>
        <v>9</v>
      </c>
      <c r="M8" s="34">
        <f>IF(AND(B8="",D8="",F8="",G8=""),"",IF($P$3='Data Entry'!$CK$1,VLOOKUP(F8,Mark,11,0),IF($P$3='Data Entry'!$CK$2,VLOOKUP(F8,Mark,20,0),IF($P$3='Data Entry'!$CK$3,VLOOKUP(F8,Mark,29,0),IF($P$3='Data Entry'!$CK$4,VLOOKUP(F8,Mark,38,0),IF($P$3='Data Entry'!$CK$5,VLOOKUP(F8,Mark,47,0),IF($P$3='Data Entry'!$CK$6,VLOOKUP(F8,Mark,56,0),"")))))))</f>
        <v>10</v>
      </c>
      <c r="N8" s="35">
        <f>IF(AND(B8="",D8="",F8="",G8=""),"",IF($P$3='Data Entry'!$CK$1,VLOOKUP(F8,Mark,12,0),IF($P$3='Data Entry'!$CK$2,VLOOKUP(F8,Mark,21,0),IF($P$3='Data Entry'!$CK$3,VLOOKUP(F8,Mark,30,0),IF($P$3='Data Entry'!$CK$4,VLOOKUP(F8,Mark,39,0),IF($P$3='Data Entry'!$CK$5,VLOOKUP(F8,Mark,48,0),IF($P$3='Data Entry'!$CK$6,VLOOKUP(F8,Mark,57,0),"")))))))</f>
        <v>10</v>
      </c>
      <c r="O8" s="35">
        <f>IF(AND(B8="",D8="",F8="",G8=""),"",IF($P$3='Data Entry'!$CK$1,VLOOKUP(F8,Mark,13,0),IF($P$3='Data Entry'!$CK$2,VLOOKUP(F8,Mark,22,0),IF($P$3='Data Entry'!$CK$3,VLOOKUP(F8,Mark,31,0),IF($P$3='Data Entry'!$CK$4,VLOOKUP(F8,Mark,40,0),IF($P$3='Data Entry'!$CK$5,VLOOKUP(F8,Mark,49,0),IF($P$3='Data Entry'!$CK$6,VLOOKUP(F8,Mark,58,0),"")))))))</f>
        <v>10</v>
      </c>
      <c r="P8" s="35">
        <f>IF(AND(B8="",D8="",F8="",G8=""),"",IF($P$3='Data Entry'!$CK$1,VLOOKUP(F8,Mark,14,0),IF($P$3='Data Entry'!$CK$2,VLOOKUP(F8,Mark,23,0),IF($P$3='Data Entry'!$CK$3,VLOOKUP(F8,Mark,32,0),IF($P$3='Data Entry'!$CK$4,VLOOKUP(F8,Mark,41,0),IF($P$3='Data Entry'!$CK$5,VLOOKUP(F8,Mark,50,0),IF($P$3='Data Entry'!$CK$6,VLOOKUP(F8,Mark,59,0),"")))))))</f>
        <v>9</v>
      </c>
      <c r="Q8" s="36">
        <f t="shared" ref="Q8:Q71" si="7">IF(AND(B8="",D8="",F8="",G8=""),"",IF($P$3="","",SUM(H8,I8,J8,K8,L8,M8,N8,O8,P8)))</f>
        <v>92</v>
      </c>
      <c r="R8" s="105">
        <f t="shared" ref="R8:R71" si="8">IFERROR(IF(OR(Q8="",$P$3="",D8=""),"",ROUNDUP(Q8*$R$6%,0)),"")</f>
        <v>14</v>
      </c>
      <c r="S8" s="105">
        <f t="shared" si="6"/>
        <v>4</v>
      </c>
      <c r="T8" s="106">
        <f t="shared" ref="T8:T71" si="9">IFERROR(IF(F8="","",IF(Q8="","",IF(R8="","",IF(S8="","",SUM(R8:S8))))),"")</f>
        <v>18</v>
      </c>
      <c r="U8" s="10" t="str">
        <f>IFERROR(IF(OR(Q8="",#REF!="",D8=""),"",IF($Q$6=100,ROUNDUP(Q8*20%,0),IF($Q$6=86,ROUNDUP((Q8/$Q$6)*$U$6,0),IF($Q$6=66,ROUNDUP((Q8/$Q$6)*$U$6,0),"")))),"")</f>
        <v/>
      </c>
    </row>
    <row r="9" spans="1:26" ht="21.95" customHeight="1">
      <c r="A9" s="7">
        <v>3</v>
      </c>
      <c r="B9" s="32">
        <f t="shared" si="0"/>
        <v>899</v>
      </c>
      <c r="C9" s="53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103">
        <f>IF(AND(B9="",D9="",F9="",G9=""),"",IF($P$3='Data Entry'!$CK$1,VLOOKUP(F9,Mark,6,0),IF($P$3='Data Entry'!$CK$2,VLOOKUP(F9,Mark,15,0),IF($P$3='Data Entry'!$CK$3,VLOOKUP(F9,Mark,24,0),IF($P$3='Data Entry'!$CK$4,VLOOKUP(F9,Mark,33,0),IF($P$3='Data Entry'!$CK$5,VLOOKUP(F9,Mark,42,0),IF($P$3='Data Entry'!$CK$6,VLOOKUP(F9,Mark,51,0),"")))))))</f>
        <v>8</v>
      </c>
      <c r="I9" s="103">
        <f>IF(AND(B9="",D9="",F9="",G9=""),"",IF($P$3='Data Entry'!$CK$1,VLOOKUP(F9,Mark,7,0),IF($P$3='Data Entry'!$CK$2,VLOOKUP(F9,Mark,16,0),IF($P$3='Data Entry'!$CK$3,VLOOKUP(F9,Mark,25,0),IF($P$3='Data Entry'!$CK$4,VLOOKUP(F9,Mark,34,0),IF($P$3='Data Entry'!$CK$5,VLOOKUP(F9,Mark,43,0),IF($P$3='Data Entry'!$CK$6,VLOOKUP(F9,Mark,52,0),"")))))))</f>
        <v>9</v>
      </c>
      <c r="J9" s="103">
        <f>IF(AND(B9="",D9="",F9="",G9=""),"",IF($P$3='Data Entry'!$CK$1,VLOOKUP(F9,Mark,8,0),IF($P$3='Data Entry'!$CK$2,VLOOKUP(F9,Mark,17,0),IF($P$3='Data Entry'!$CK$3,VLOOKUP(F9,Mark,26,0),IF($P$3='Data Entry'!$CK$4,VLOOKUP(F9,Mark,35,0),IF($P$3='Data Entry'!$CK$5,VLOOKUP(F9,Mark,44,0),IF($P$3='Data Entry'!$CK$6,VLOOKUP(F9,Mark,53,0),"")))))))</f>
        <v>10</v>
      </c>
      <c r="K9" s="34">
        <f>IF(AND(B9="",D9="",F9="",G9=""),"",IF($P$3='Data Entry'!$CK$1,VLOOKUP(F9,Mark,9,0),IF($P$3='Data Entry'!$CK$2,VLOOKUP(F9,Mark,18,0),IF($P$3='Data Entry'!$CK$3,VLOOKUP(F9,Mark,27,0),IF($P$3='Data Entry'!$CK$4,VLOOKUP(F9,Mark,36,0),IF($P$3='Data Entry'!$CK$5,VLOOKUP(F9,Mark,45,0),IF($P$3='Data Entry'!$CK$6,VLOOKUP(F9,Mark,54,0),"")))))))</f>
        <v>18</v>
      </c>
      <c r="L9" s="34">
        <f>IF(AND(B9="",D9="",F9="",G9=""),"",IF($P$3='Data Entry'!$CK$1,VLOOKUP(F9,Mark,10,0),IF($P$3='Data Entry'!$CK$2,VLOOKUP(F9,Mark,19,0),IF($P$3='Data Entry'!$CK$3,VLOOKUP(F9,Mark,28,0),IF($P$3='Data Entry'!$CK$4,VLOOKUP(F9,Mark,37,0),IF($P$3='Data Entry'!$CK$5,VLOOKUP(F9,Mark,46,0),IF($P$3='Data Entry'!$CK$6,VLOOKUP(F9,Mark,55,0),"")))))))</f>
        <v>10</v>
      </c>
      <c r="M9" s="34">
        <f>IF(AND(B9="",D9="",F9="",G9=""),"",IF($P$3='Data Entry'!$CK$1,VLOOKUP(F9,Mark,11,0),IF($P$3='Data Entry'!$CK$2,VLOOKUP(F9,Mark,20,0),IF($P$3='Data Entry'!$CK$3,VLOOKUP(F9,Mark,29,0),IF($P$3='Data Entry'!$CK$4,VLOOKUP(F9,Mark,38,0),IF($P$3='Data Entry'!$CK$5,VLOOKUP(F9,Mark,47,0),IF($P$3='Data Entry'!$CK$6,VLOOKUP(F9,Mark,56,0),"")))))))</f>
        <v>9</v>
      </c>
      <c r="N9" s="35">
        <f>IF(AND(B9="",D9="",F9="",G9=""),"",IF($P$3='Data Entry'!$CK$1,VLOOKUP(F9,Mark,12,0),IF($P$3='Data Entry'!$CK$2,VLOOKUP(F9,Mark,21,0),IF($P$3='Data Entry'!$CK$3,VLOOKUP(F9,Mark,30,0),IF($P$3='Data Entry'!$CK$4,VLOOKUP(F9,Mark,39,0),IF($P$3='Data Entry'!$CK$5,VLOOKUP(F9,Mark,48,0),IF($P$3='Data Entry'!$CK$6,VLOOKUP(F9,Mark,57,0),"")))))))</f>
        <v>10</v>
      </c>
      <c r="O9" s="35">
        <f>IF(AND(B9="",D9="",F9="",G9=""),"",IF($P$3='Data Entry'!$CK$1,VLOOKUP(F9,Mark,13,0),IF($P$3='Data Entry'!$CK$2,VLOOKUP(F9,Mark,22,0),IF($P$3='Data Entry'!$CK$3,VLOOKUP(F9,Mark,31,0),IF($P$3='Data Entry'!$CK$4,VLOOKUP(F9,Mark,40,0),IF($P$3='Data Entry'!$CK$5,VLOOKUP(F9,Mark,49,0),IF($P$3='Data Entry'!$CK$6,VLOOKUP(F9,Mark,58,0),"")))))))</f>
        <v>10</v>
      </c>
      <c r="P9" s="35">
        <f>IF(AND(B9="",D9="",F9="",G9=""),"",IF($P$3='Data Entry'!$CK$1,VLOOKUP(F9,Mark,14,0),IF($P$3='Data Entry'!$CK$2,VLOOKUP(F9,Mark,23,0),IF($P$3='Data Entry'!$CK$3,VLOOKUP(F9,Mark,32,0),IF($P$3='Data Entry'!$CK$4,VLOOKUP(F9,Mark,41,0),IF($P$3='Data Entry'!$CK$5,VLOOKUP(F9,Mark,50,0),IF($P$3='Data Entry'!$CK$6,VLOOKUP(F9,Mark,59,0),"")))))))</f>
        <v>10</v>
      </c>
      <c r="Q9" s="36">
        <f t="shared" si="7"/>
        <v>94</v>
      </c>
      <c r="R9" s="105">
        <f t="shared" si="8"/>
        <v>15</v>
      </c>
      <c r="S9" s="105">
        <f t="shared" si="6"/>
        <v>5</v>
      </c>
      <c r="T9" s="106">
        <f t="shared" si="9"/>
        <v>20</v>
      </c>
      <c r="U9" s="10" t="str">
        <f>IFERROR(IF(OR(Q9="",#REF!="",D9=""),"",IF($Q$6=100,ROUNDUP(Q9*20%,0),IF($Q$6=86,ROUNDUP((Q9/$Q$6)*$U$6,0),IF($Q$6=66,ROUNDUP((Q9/$Q$6)*$U$6,0),"")))),"")</f>
        <v/>
      </c>
      <c r="X9" s="126" t="s">
        <v>1715</v>
      </c>
    </row>
    <row r="10" spans="1:26" ht="21.95" customHeight="1">
      <c r="A10" s="7">
        <v>4</v>
      </c>
      <c r="B10" s="32">
        <f t="shared" si="0"/>
        <v>898</v>
      </c>
      <c r="C10" s="53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103">
        <f>IF(AND(B10="",D10="",F10="",G10=""),"",IF($P$3='Data Entry'!$CK$1,VLOOKUP(F10,Mark,6,0),IF($P$3='Data Entry'!$CK$2,VLOOKUP(F10,Mark,15,0),IF($P$3='Data Entry'!$CK$3,VLOOKUP(F10,Mark,24,0),IF($P$3='Data Entry'!$CK$4,VLOOKUP(F10,Mark,33,0),IF($P$3='Data Entry'!$CK$5,VLOOKUP(F10,Mark,42,0),IF($P$3='Data Entry'!$CK$6,VLOOKUP(F10,Mark,51,0),"")))))))</f>
        <v>8</v>
      </c>
      <c r="I10" s="103" t="str">
        <f>IF(AND(B10="",D10="",F10="",G10=""),"",IF($P$3='Data Entry'!$CK$1,VLOOKUP(F10,Mark,7,0),IF($P$3='Data Entry'!$CK$2,VLOOKUP(F10,Mark,16,0),IF($P$3='Data Entry'!$CK$3,VLOOKUP(F10,Mark,25,0),IF($P$3='Data Entry'!$CK$4,VLOOKUP(F10,Mark,34,0),IF($P$3='Data Entry'!$CK$5,VLOOKUP(F10,Mark,43,0),IF($P$3='Data Entry'!$CK$6,VLOOKUP(F10,Mark,52,0),"")))))))</f>
        <v>AB</v>
      </c>
      <c r="J10" s="103">
        <f>IF(AND(B10="",D10="",F10="",G10=""),"",IF($P$3='Data Entry'!$CK$1,VLOOKUP(F10,Mark,8,0),IF($P$3='Data Entry'!$CK$2,VLOOKUP(F10,Mark,17,0),IF($P$3='Data Entry'!$CK$3,VLOOKUP(F10,Mark,26,0),IF($P$3='Data Entry'!$CK$4,VLOOKUP(F10,Mark,35,0),IF($P$3='Data Entry'!$CK$5,VLOOKUP(F10,Mark,44,0),IF($P$3='Data Entry'!$CK$6,VLOOKUP(F10,Mark,53,0),"")))))))</f>
        <v>0</v>
      </c>
      <c r="K10" s="34">
        <f>IF(AND(B10="",D10="",F10="",G10=""),"",IF($P$3='Data Entry'!$CK$1,VLOOKUP(F10,Mark,9,0),IF($P$3='Data Entry'!$CK$2,VLOOKUP(F10,Mark,18,0),IF($P$3='Data Entry'!$CK$3,VLOOKUP(F10,Mark,27,0),IF($P$3='Data Entry'!$CK$4,VLOOKUP(F10,Mark,36,0),IF($P$3='Data Entry'!$CK$5,VLOOKUP(F10,Mark,45,0),IF($P$3='Data Entry'!$CK$6,VLOOKUP(F10,Mark,54,0),"")))))))</f>
        <v>0</v>
      </c>
      <c r="L10" s="34">
        <f>IF(AND(B10="",D10="",F10="",G10=""),"",IF($P$3='Data Entry'!$CK$1,VLOOKUP(F10,Mark,10,0),IF($P$3='Data Entry'!$CK$2,VLOOKUP(F10,Mark,19,0),IF($P$3='Data Entry'!$CK$3,VLOOKUP(F10,Mark,28,0),IF($P$3='Data Entry'!$CK$4,VLOOKUP(F10,Mark,37,0),IF($P$3='Data Entry'!$CK$5,VLOOKUP(F10,Mark,46,0),IF($P$3='Data Entry'!$CK$6,VLOOKUP(F10,Mark,55,0),"")))))))</f>
        <v>0</v>
      </c>
      <c r="M10" s="34">
        <f>IF(AND(B10="",D10="",F10="",G10=""),"",IF($P$3='Data Entry'!$CK$1,VLOOKUP(F10,Mark,11,0),IF($P$3='Data Entry'!$CK$2,VLOOKUP(F10,Mark,20,0),IF($P$3='Data Entry'!$CK$3,VLOOKUP(F10,Mark,29,0),IF($P$3='Data Entry'!$CK$4,VLOOKUP(F10,Mark,38,0),IF($P$3='Data Entry'!$CK$5,VLOOKUP(F10,Mark,47,0),IF($P$3='Data Entry'!$CK$6,VLOOKUP(F10,Mark,56,0),"")))))))</f>
        <v>0</v>
      </c>
      <c r="N10" s="35">
        <f>IF(AND(B10="",D10="",F10="",G10=""),"",IF($P$3='Data Entry'!$CK$1,VLOOKUP(F10,Mark,12,0),IF($P$3='Data Entry'!$CK$2,VLOOKUP(F10,Mark,21,0),IF($P$3='Data Entry'!$CK$3,VLOOKUP(F10,Mark,30,0),IF($P$3='Data Entry'!$CK$4,VLOOKUP(F10,Mark,39,0),IF($P$3='Data Entry'!$CK$5,VLOOKUP(F10,Mark,48,0),IF($P$3='Data Entry'!$CK$6,VLOOKUP(F10,Mark,57,0),"")))))))</f>
        <v>0</v>
      </c>
      <c r="O10" s="35">
        <f>IF(AND(B10="",D10="",F10="",G10=""),"",IF($P$3='Data Entry'!$CK$1,VLOOKUP(F10,Mark,13,0),IF($P$3='Data Entry'!$CK$2,VLOOKUP(F10,Mark,22,0),IF($P$3='Data Entry'!$CK$3,VLOOKUP(F10,Mark,31,0),IF($P$3='Data Entry'!$CK$4,VLOOKUP(F10,Mark,40,0),IF($P$3='Data Entry'!$CK$5,VLOOKUP(F10,Mark,49,0),IF($P$3='Data Entry'!$CK$6,VLOOKUP(F10,Mark,58,0),"")))))))</f>
        <v>10</v>
      </c>
      <c r="P10" s="35">
        <f>IF(AND(B10="",D10="",F10="",G10=""),"",IF($P$3='Data Entry'!$CK$1,VLOOKUP(F10,Mark,14,0),IF($P$3='Data Entry'!$CK$2,VLOOKUP(F10,Mark,23,0),IF($P$3='Data Entry'!$CK$3,VLOOKUP(F10,Mark,32,0),IF($P$3='Data Entry'!$CK$4,VLOOKUP(F10,Mark,41,0),IF($P$3='Data Entry'!$CK$5,VLOOKUP(F10,Mark,50,0),IF($P$3='Data Entry'!$CK$6,VLOOKUP(F10,Mark,59,0),"")))))))</f>
        <v>1</v>
      </c>
      <c r="Q10" s="36">
        <f t="shared" si="7"/>
        <v>19</v>
      </c>
      <c r="R10" s="105">
        <f t="shared" si="8"/>
        <v>3</v>
      </c>
      <c r="S10" s="105">
        <f t="shared" si="6"/>
        <v>5</v>
      </c>
      <c r="T10" s="106">
        <f t="shared" si="9"/>
        <v>8</v>
      </c>
      <c r="U10" s="10" t="str">
        <f>IFERROR(IF(OR(Q10="",#REF!="",D10=""),"",IF($Q$6=100,ROUNDUP(Q10*20%,0),IF($Q$6=86,ROUNDUP((Q10/$Q$6)*$U$6,0),IF($Q$6=66,ROUNDUP((Q10/$Q$6)*$U$6,0),"")))),"")</f>
        <v/>
      </c>
      <c r="X10" s="125" t="s">
        <v>1718</v>
      </c>
    </row>
    <row r="11" spans="1:26" ht="21.95" customHeight="1">
      <c r="A11" s="7">
        <v>5</v>
      </c>
      <c r="B11" s="32">
        <f t="shared" si="0"/>
        <v>825</v>
      </c>
      <c r="C11" s="53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103">
        <f>IF(AND(B11="",D11="",F11="",G11=""),"",IF($P$3='Data Entry'!$CK$1,VLOOKUP(F11,Mark,6,0),IF($P$3='Data Entry'!$CK$2,VLOOKUP(F11,Mark,15,0),IF($P$3='Data Entry'!$CK$3,VLOOKUP(F11,Mark,24,0),IF($P$3='Data Entry'!$CK$4,VLOOKUP(F11,Mark,33,0),IF($P$3='Data Entry'!$CK$5,VLOOKUP(F11,Mark,42,0),IF($P$3='Data Entry'!$CK$6,VLOOKUP(F11,Mark,51,0),"")))))))</f>
        <v>8</v>
      </c>
      <c r="I11" s="103">
        <f>IF(AND(B11="",D11="",F11="",G11=""),"",IF($P$3='Data Entry'!$CK$1,VLOOKUP(F11,Mark,7,0),IF($P$3='Data Entry'!$CK$2,VLOOKUP(F11,Mark,16,0),IF($P$3='Data Entry'!$CK$3,VLOOKUP(F11,Mark,25,0),IF($P$3='Data Entry'!$CK$4,VLOOKUP(F11,Mark,34,0),IF($P$3='Data Entry'!$CK$5,VLOOKUP(F11,Mark,43,0),IF($P$3='Data Entry'!$CK$6,VLOOKUP(F11,Mark,52,0),"")))))))</f>
        <v>9</v>
      </c>
      <c r="J11" s="103">
        <f>IF(AND(B11="",D11="",F11="",G11=""),"",IF($P$3='Data Entry'!$CK$1,VLOOKUP(F11,Mark,8,0),IF($P$3='Data Entry'!$CK$2,VLOOKUP(F11,Mark,17,0),IF($P$3='Data Entry'!$CK$3,VLOOKUP(F11,Mark,26,0),IF($P$3='Data Entry'!$CK$4,VLOOKUP(F11,Mark,35,0),IF($P$3='Data Entry'!$CK$5,VLOOKUP(F11,Mark,44,0),IF($P$3='Data Entry'!$CK$6,VLOOKUP(F11,Mark,53,0),"")))))))</f>
        <v>0</v>
      </c>
      <c r="K11" s="34">
        <f>IF(AND(B11="",D11="",F11="",G11=""),"",IF($P$3='Data Entry'!$CK$1,VLOOKUP(F11,Mark,9,0),IF($P$3='Data Entry'!$CK$2,VLOOKUP(F11,Mark,18,0),IF($P$3='Data Entry'!$CK$3,VLOOKUP(F11,Mark,27,0),IF($P$3='Data Entry'!$CK$4,VLOOKUP(F11,Mark,36,0),IF($P$3='Data Entry'!$CK$5,VLOOKUP(F11,Mark,45,0),IF($P$3='Data Entry'!$CK$6,VLOOKUP(F11,Mark,54,0),"")))))))</f>
        <v>0</v>
      </c>
      <c r="L11" s="34">
        <f>IF(AND(B11="",D11="",F11="",G11=""),"",IF($P$3='Data Entry'!$CK$1,VLOOKUP(F11,Mark,10,0),IF($P$3='Data Entry'!$CK$2,VLOOKUP(F11,Mark,19,0),IF($P$3='Data Entry'!$CK$3,VLOOKUP(F11,Mark,28,0),IF($P$3='Data Entry'!$CK$4,VLOOKUP(F11,Mark,37,0),IF($P$3='Data Entry'!$CK$5,VLOOKUP(F11,Mark,46,0),IF($P$3='Data Entry'!$CK$6,VLOOKUP(F11,Mark,55,0),"")))))))</f>
        <v>0</v>
      </c>
      <c r="M11" s="34">
        <f>IF(AND(B11="",D11="",F11="",G11=""),"",IF($P$3='Data Entry'!$CK$1,VLOOKUP(F11,Mark,11,0),IF($P$3='Data Entry'!$CK$2,VLOOKUP(F11,Mark,20,0),IF($P$3='Data Entry'!$CK$3,VLOOKUP(F11,Mark,29,0),IF($P$3='Data Entry'!$CK$4,VLOOKUP(F11,Mark,38,0),IF($P$3='Data Entry'!$CK$5,VLOOKUP(F11,Mark,47,0),IF($P$3='Data Entry'!$CK$6,VLOOKUP(F11,Mark,56,0),"")))))))</f>
        <v>0</v>
      </c>
      <c r="N11" s="35">
        <f>IF(AND(B11="",D11="",F11="",G11=""),"",IF($P$3='Data Entry'!$CK$1,VLOOKUP(F11,Mark,12,0),IF($P$3='Data Entry'!$CK$2,VLOOKUP(F11,Mark,21,0),IF($P$3='Data Entry'!$CK$3,VLOOKUP(F11,Mark,30,0),IF($P$3='Data Entry'!$CK$4,VLOOKUP(F11,Mark,39,0),IF($P$3='Data Entry'!$CK$5,VLOOKUP(F11,Mark,48,0),IF($P$3='Data Entry'!$CK$6,VLOOKUP(F11,Mark,57,0),"")))))))</f>
        <v>0</v>
      </c>
      <c r="O11" s="35">
        <f>IF(AND(B11="",D11="",F11="",G11=""),"",IF($P$3='Data Entry'!$CK$1,VLOOKUP(F11,Mark,13,0),IF($P$3='Data Entry'!$CK$2,VLOOKUP(F11,Mark,22,0),IF($P$3='Data Entry'!$CK$3,VLOOKUP(F11,Mark,31,0),IF($P$3='Data Entry'!$CK$4,VLOOKUP(F11,Mark,40,0),IF($P$3='Data Entry'!$CK$5,VLOOKUP(F11,Mark,49,0),IF($P$3='Data Entry'!$CK$6,VLOOKUP(F11,Mark,58,0),"")))))))</f>
        <v>9</v>
      </c>
      <c r="P11" s="35">
        <f>IF(AND(B11="",D11="",F11="",G11=""),"",IF($P$3='Data Entry'!$CK$1,VLOOKUP(F11,Mark,14,0),IF($P$3='Data Entry'!$CK$2,VLOOKUP(F11,Mark,23,0),IF($P$3='Data Entry'!$CK$3,VLOOKUP(F11,Mark,32,0),IF($P$3='Data Entry'!$CK$4,VLOOKUP(F11,Mark,41,0),IF($P$3='Data Entry'!$CK$5,VLOOKUP(F11,Mark,50,0),IF($P$3='Data Entry'!$CK$6,VLOOKUP(F11,Mark,59,0),"")))))))</f>
        <v>2</v>
      </c>
      <c r="Q11" s="36">
        <f t="shared" si="7"/>
        <v>28</v>
      </c>
      <c r="R11" s="105">
        <f t="shared" si="8"/>
        <v>5</v>
      </c>
      <c r="S11" s="105">
        <f t="shared" si="6"/>
        <v>5</v>
      </c>
      <c r="T11" s="106">
        <f t="shared" si="9"/>
        <v>10</v>
      </c>
      <c r="U11" s="10" t="str">
        <f>IFERROR(IF(OR(Q11="",#REF!="",D11=""),"",IF($Q$6=100,ROUNDUP(Q11*20%,0),IF($Q$6=86,ROUNDUP((Q11/$Q$6)*$U$6,0),IF($Q$6=66,ROUNDUP((Q11/$Q$6)*$U$6,0),"")))),"")</f>
        <v/>
      </c>
    </row>
    <row r="12" spans="1:26" ht="21.95" customHeight="1">
      <c r="A12" s="7">
        <v>6</v>
      </c>
      <c r="B12" s="32">
        <f t="shared" si="0"/>
        <v>901</v>
      </c>
      <c r="C12" s="53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103">
        <f>IF(AND(B12="",D12="",F12="",G12=""),"",IF($P$3='Data Entry'!$CK$1,VLOOKUP(F12,Mark,6,0),IF($P$3='Data Entry'!$CK$2,VLOOKUP(F12,Mark,15,0),IF($P$3='Data Entry'!$CK$3,VLOOKUP(F12,Mark,24,0),IF($P$3='Data Entry'!$CK$4,VLOOKUP(F12,Mark,33,0),IF($P$3='Data Entry'!$CK$5,VLOOKUP(F12,Mark,42,0),IF($P$3='Data Entry'!$CK$6,VLOOKUP(F12,Mark,51,0),"")))))))</f>
        <v>6</v>
      </c>
      <c r="I12" s="103">
        <f>IF(AND(B12="",D12="",F12="",G12=""),"",IF($P$3='Data Entry'!$CK$1,VLOOKUP(F12,Mark,7,0),IF($P$3='Data Entry'!$CK$2,VLOOKUP(F12,Mark,16,0),IF($P$3='Data Entry'!$CK$3,VLOOKUP(F12,Mark,25,0),IF($P$3='Data Entry'!$CK$4,VLOOKUP(F12,Mark,34,0),IF($P$3='Data Entry'!$CK$5,VLOOKUP(F12,Mark,43,0),IF($P$3='Data Entry'!$CK$6,VLOOKUP(F12,Mark,52,0),"")))))))</f>
        <v>7</v>
      </c>
      <c r="J12" s="103">
        <f>IF(AND(B12="",D12="",F12="",G12=""),"",IF($P$3='Data Entry'!$CK$1,VLOOKUP(F12,Mark,8,0),IF($P$3='Data Entry'!$CK$2,VLOOKUP(F12,Mark,17,0),IF($P$3='Data Entry'!$CK$3,VLOOKUP(F12,Mark,26,0),IF($P$3='Data Entry'!$CK$4,VLOOKUP(F12,Mark,35,0),IF($P$3='Data Entry'!$CK$5,VLOOKUP(F12,Mark,44,0),IF($P$3='Data Entry'!$CK$6,VLOOKUP(F12,Mark,53,0),"")))))))</f>
        <v>0</v>
      </c>
      <c r="K12" s="34">
        <f>IF(AND(B12="",D12="",F12="",G12=""),"",IF($P$3='Data Entry'!$CK$1,VLOOKUP(F12,Mark,9,0),IF($P$3='Data Entry'!$CK$2,VLOOKUP(F12,Mark,18,0),IF($P$3='Data Entry'!$CK$3,VLOOKUP(F12,Mark,27,0),IF($P$3='Data Entry'!$CK$4,VLOOKUP(F12,Mark,36,0),IF($P$3='Data Entry'!$CK$5,VLOOKUP(F12,Mark,45,0),IF($P$3='Data Entry'!$CK$6,VLOOKUP(F12,Mark,54,0),"")))))))</f>
        <v>0</v>
      </c>
      <c r="L12" s="34">
        <f>IF(AND(B12="",D12="",F12="",G12=""),"",IF($P$3='Data Entry'!$CK$1,VLOOKUP(F12,Mark,10,0),IF($P$3='Data Entry'!$CK$2,VLOOKUP(F12,Mark,19,0),IF($P$3='Data Entry'!$CK$3,VLOOKUP(F12,Mark,28,0),IF($P$3='Data Entry'!$CK$4,VLOOKUP(F12,Mark,37,0),IF($P$3='Data Entry'!$CK$5,VLOOKUP(F12,Mark,46,0),IF($P$3='Data Entry'!$CK$6,VLOOKUP(F12,Mark,55,0),"")))))))</f>
        <v>0</v>
      </c>
      <c r="M12" s="34">
        <f>IF(AND(B12="",D12="",F12="",G12=""),"",IF($P$3='Data Entry'!$CK$1,VLOOKUP(F12,Mark,11,0),IF($P$3='Data Entry'!$CK$2,VLOOKUP(F12,Mark,20,0),IF($P$3='Data Entry'!$CK$3,VLOOKUP(F12,Mark,29,0),IF($P$3='Data Entry'!$CK$4,VLOOKUP(F12,Mark,38,0),IF($P$3='Data Entry'!$CK$5,VLOOKUP(F12,Mark,47,0),IF($P$3='Data Entry'!$CK$6,VLOOKUP(F12,Mark,56,0),"")))))))</f>
        <v>0</v>
      </c>
      <c r="N12" s="35">
        <f>IF(AND(B12="",D12="",F12="",G12=""),"",IF($P$3='Data Entry'!$CK$1,VLOOKUP(F12,Mark,12,0),IF($P$3='Data Entry'!$CK$2,VLOOKUP(F12,Mark,21,0),IF($P$3='Data Entry'!$CK$3,VLOOKUP(F12,Mark,30,0),IF($P$3='Data Entry'!$CK$4,VLOOKUP(F12,Mark,39,0),IF($P$3='Data Entry'!$CK$5,VLOOKUP(F12,Mark,48,0),IF($P$3='Data Entry'!$CK$6,VLOOKUP(F12,Mark,57,0),"")))))))</f>
        <v>0</v>
      </c>
      <c r="O12" s="35">
        <f>IF(AND(B12="",D12="",F12="",G12=""),"",IF($P$3='Data Entry'!$CK$1,VLOOKUP(F12,Mark,13,0),IF($P$3='Data Entry'!$CK$2,VLOOKUP(F12,Mark,22,0),IF($P$3='Data Entry'!$CK$3,VLOOKUP(F12,Mark,31,0),IF($P$3='Data Entry'!$CK$4,VLOOKUP(F12,Mark,40,0),IF($P$3='Data Entry'!$CK$5,VLOOKUP(F12,Mark,49,0),IF($P$3='Data Entry'!$CK$6,VLOOKUP(F12,Mark,58,0),"")))))))</f>
        <v>9</v>
      </c>
      <c r="P12" s="35">
        <f>IF(AND(B12="",D12="",F12="",G12=""),"",IF($P$3='Data Entry'!$CK$1,VLOOKUP(F12,Mark,14,0),IF($P$3='Data Entry'!$CK$2,VLOOKUP(F12,Mark,23,0),IF($P$3='Data Entry'!$CK$3,VLOOKUP(F12,Mark,32,0),IF($P$3='Data Entry'!$CK$4,VLOOKUP(F12,Mark,41,0),IF($P$3='Data Entry'!$CK$5,VLOOKUP(F12,Mark,50,0),IF($P$3='Data Entry'!$CK$6,VLOOKUP(F12,Mark,59,0),"")))))))</f>
        <v>3</v>
      </c>
      <c r="Q12" s="36">
        <f t="shared" si="7"/>
        <v>25</v>
      </c>
      <c r="R12" s="105">
        <f t="shared" si="8"/>
        <v>4</v>
      </c>
      <c r="S12" s="105">
        <f t="shared" si="6"/>
        <v>5</v>
      </c>
      <c r="T12" s="106">
        <f t="shared" si="9"/>
        <v>9</v>
      </c>
      <c r="U12" s="10" t="str">
        <f>IFERROR(IF(OR(Q12="",#REF!="",D12=""),"",IF($Q$6=100,ROUNDUP(Q12*20%,0),IF($Q$6=86,ROUNDUP((Q12/$Q$6)*$U$6,0),IF($Q$6=66,ROUNDUP((Q12/$Q$6)*$U$6,0),"")))),"")</f>
        <v/>
      </c>
    </row>
    <row r="13" spans="1:26" ht="21.95" customHeight="1">
      <c r="A13" s="7">
        <v>7</v>
      </c>
      <c r="B13" s="32">
        <f t="shared" si="0"/>
        <v>897</v>
      </c>
      <c r="C13" s="53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103">
        <f>IF(AND(B13="",D13="",F13="",G13=""),"",IF($P$3='Data Entry'!$CK$1,VLOOKUP(F13,Mark,6,0),IF($P$3='Data Entry'!$CK$2,VLOOKUP(F13,Mark,15,0),IF($P$3='Data Entry'!$CK$3,VLOOKUP(F13,Mark,24,0),IF($P$3='Data Entry'!$CK$4,VLOOKUP(F13,Mark,33,0),IF($P$3='Data Entry'!$CK$5,VLOOKUP(F13,Mark,42,0),IF($P$3='Data Entry'!$CK$6,VLOOKUP(F13,Mark,51,0),"")))))))</f>
        <v>7</v>
      </c>
      <c r="I13" s="103">
        <f>IF(AND(B13="",D13="",F13="",G13=""),"",IF($P$3='Data Entry'!$CK$1,VLOOKUP(F13,Mark,7,0),IF($P$3='Data Entry'!$CK$2,VLOOKUP(F13,Mark,16,0),IF($P$3='Data Entry'!$CK$3,VLOOKUP(F13,Mark,25,0),IF($P$3='Data Entry'!$CK$4,VLOOKUP(F13,Mark,34,0),IF($P$3='Data Entry'!$CK$5,VLOOKUP(F13,Mark,43,0),IF($P$3='Data Entry'!$CK$6,VLOOKUP(F13,Mark,52,0),"")))))))</f>
        <v>9</v>
      </c>
      <c r="J13" s="103">
        <f>IF(AND(B13="",D13="",F13="",G13=""),"",IF($P$3='Data Entry'!$CK$1,VLOOKUP(F13,Mark,8,0),IF($P$3='Data Entry'!$CK$2,VLOOKUP(F13,Mark,17,0),IF($P$3='Data Entry'!$CK$3,VLOOKUP(F13,Mark,26,0),IF($P$3='Data Entry'!$CK$4,VLOOKUP(F13,Mark,35,0),IF($P$3='Data Entry'!$CK$5,VLOOKUP(F13,Mark,44,0),IF($P$3='Data Entry'!$CK$6,VLOOKUP(F13,Mark,53,0),"")))))))</f>
        <v>0</v>
      </c>
      <c r="K13" s="34">
        <f>IF(AND(B13="",D13="",F13="",G13=""),"",IF($P$3='Data Entry'!$CK$1,VLOOKUP(F13,Mark,9,0),IF($P$3='Data Entry'!$CK$2,VLOOKUP(F13,Mark,18,0),IF($P$3='Data Entry'!$CK$3,VLOOKUP(F13,Mark,27,0),IF($P$3='Data Entry'!$CK$4,VLOOKUP(F13,Mark,36,0),IF($P$3='Data Entry'!$CK$5,VLOOKUP(F13,Mark,45,0),IF($P$3='Data Entry'!$CK$6,VLOOKUP(F13,Mark,54,0),"")))))))</f>
        <v>0</v>
      </c>
      <c r="L13" s="34">
        <f>IF(AND(B13="",D13="",F13="",G13=""),"",IF($P$3='Data Entry'!$CK$1,VLOOKUP(F13,Mark,10,0),IF($P$3='Data Entry'!$CK$2,VLOOKUP(F13,Mark,19,0),IF($P$3='Data Entry'!$CK$3,VLOOKUP(F13,Mark,28,0),IF($P$3='Data Entry'!$CK$4,VLOOKUP(F13,Mark,37,0),IF($P$3='Data Entry'!$CK$5,VLOOKUP(F13,Mark,46,0),IF($P$3='Data Entry'!$CK$6,VLOOKUP(F13,Mark,55,0),"")))))))</f>
        <v>0</v>
      </c>
      <c r="M13" s="34">
        <f>IF(AND(B13="",D13="",F13="",G13=""),"",IF($P$3='Data Entry'!$CK$1,VLOOKUP(F13,Mark,11,0),IF($P$3='Data Entry'!$CK$2,VLOOKUP(F13,Mark,20,0),IF($P$3='Data Entry'!$CK$3,VLOOKUP(F13,Mark,29,0),IF($P$3='Data Entry'!$CK$4,VLOOKUP(F13,Mark,38,0),IF($P$3='Data Entry'!$CK$5,VLOOKUP(F13,Mark,47,0),IF($P$3='Data Entry'!$CK$6,VLOOKUP(F13,Mark,56,0),"")))))))</f>
        <v>0</v>
      </c>
      <c r="N13" s="35">
        <f>IF(AND(B13="",D13="",F13="",G13=""),"",IF($P$3='Data Entry'!$CK$1,VLOOKUP(F13,Mark,12,0),IF($P$3='Data Entry'!$CK$2,VLOOKUP(F13,Mark,21,0),IF($P$3='Data Entry'!$CK$3,VLOOKUP(F13,Mark,30,0),IF($P$3='Data Entry'!$CK$4,VLOOKUP(F13,Mark,39,0),IF($P$3='Data Entry'!$CK$5,VLOOKUP(F13,Mark,48,0),IF($P$3='Data Entry'!$CK$6,VLOOKUP(F13,Mark,57,0),"")))))))</f>
        <v>0</v>
      </c>
      <c r="O13" s="35">
        <f>IF(AND(B13="",D13="",F13="",G13=""),"",IF($P$3='Data Entry'!$CK$1,VLOOKUP(F13,Mark,13,0),IF($P$3='Data Entry'!$CK$2,VLOOKUP(F13,Mark,22,0),IF($P$3='Data Entry'!$CK$3,VLOOKUP(F13,Mark,31,0),IF($P$3='Data Entry'!$CK$4,VLOOKUP(F13,Mark,40,0),IF($P$3='Data Entry'!$CK$5,VLOOKUP(F13,Mark,49,0),IF($P$3='Data Entry'!$CK$6,VLOOKUP(F13,Mark,58,0),"")))))))</f>
        <v>9</v>
      </c>
      <c r="P13" s="35">
        <f>IF(AND(B13="",D13="",F13="",G13=""),"",IF($P$3='Data Entry'!$CK$1,VLOOKUP(F13,Mark,14,0),IF($P$3='Data Entry'!$CK$2,VLOOKUP(F13,Mark,23,0),IF($P$3='Data Entry'!$CK$3,VLOOKUP(F13,Mark,32,0),IF($P$3='Data Entry'!$CK$4,VLOOKUP(F13,Mark,41,0),IF($P$3='Data Entry'!$CK$5,VLOOKUP(F13,Mark,50,0),IF($P$3='Data Entry'!$CK$6,VLOOKUP(F13,Mark,59,0),"")))))))</f>
        <v>4</v>
      </c>
      <c r="Q13" s="36">
        <f t="shared" si="7"/>
        <v>29</v>
      </c>
      <c r="R13" s="105">
        <f t="shared" si="8"/>
        <v>5</v>
      </c>
      <c r="S13" s="105">
        <f t="shared" si="6"/>
        <v>5</v>
      </c>
      <c r="T13" s="106">
        <f t="shared" si="9"/>
        <v>10</v>
      </c>
      <c r="U13" s="10" t="str">
        <f>IFERROR(IF(OR(Q13="",#REF!="",D13=""),"",IF($Q$6=100,ROUNDUP(Q13*20%,0),IF($Q$6=86,ROUNDUP((Q13/$Q$6)*$U$6,0),IF($Q$6=66,ROUNDUP((Q13/$Q$6)*$U$6,0),"")))),"")</f>
        <v/>
      </c>
    </row>
    <row r="14" spans="1:26" ht="21.95" customHeight="1">
      <c r="A14" s="7">
        <v>8</v>
      </c>
      <c r="B14" s="32">
        <f t="shared" si="0"/>
        <v>900</v>
      </c>
      <c r="C14" s="53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103">
        <f>IF(AND(B14="",D14="",F14="",G14=""),"",IF($P$3='Data Entry'!$CK$1,VLOOKUP(F14,Mark,6,0),IF($P$3='Data Entry'!$CK$2,VLOOKUP(F14,Mark,15,0),IF($P$3='Data Entry'!$CK$3,VLOOKUP(F14,Mark,24,0),IF($P$3='Data Entry'!$CK$4,VLOOKUP(F14,Mark,33,0),IF($P$3='Data Entry'!$CK$5,VLOOKUP(F14,Mark,42,0),IF($P$3='Data Entry'!$CK$6,VLOOKUP(F14,Mark,51,0),"")))))))</f>
        <v>8</v>
      </c>
      <c r="I14" s="103">
        <f>IF(AND(B14="",D14="",F14="",G14=""),"",IF($P$3='Data Entry'!$CK$1,VLOOKUP(F14,Mark,7,0),IF($P$3='Data Entry'!$CK$2,VLOOKUP(F14,Mark,16,0),IF($P$3='Data Entry'!$CK$3,VLOOKUP(F14,Mark,25,0),IF($P$3='Data Entry'!$CK$4,VLOOKUP(F14,Mark,34,0),IF($P$3='Data Entry'!$CK$5,VLOOKUP(F14,Mark,43,0),IF($P$3='Data Entry'!$CK$6,VLOOKUP(F14,Mark,52,0),"")))))))</f>
        <v>9</v>
      </c>
      <c r="J14" s="103">
        <f>IF(AND(B14="",D14="",F14="",G14=""),"",IF($P$3='Data Entry'!$CK$1,VLOOKUP(F14,Mark,8,0),IF($P$3='Data Entry'!$CK$2,VLOOKUP(F14,Mark,17,0),IF($P$3='Data Entry'!$CK$3,VLOOKUP(F14,Mark,26,0),IF($P$3='Data Entry'!$CK$4,VLOOKUP(F14,Mark,35,0),IF($P$3='Data Entry'!$CK$5,VLOOKUP(F14,Mark,44,0),IF($P$3='Data Entry'!$CK$6,VLOOKUP(F14,Mark,53,0),"")))))))</f>
        <v>0</v>
      </c>
      <c r="K14" s="34">
        <f>IF(AND(B14="",D14="",F14="",G14=""),"",IF($P$3='Data Entry'!$CK$1,VLOOKUP(F14,Mark,9,0),IF($P$3='Data Entry'!$CK$2,VLOOKUP(F14,Mark,18,0),IF($P$3='Data Entry'!$CK$3,VLOOKUP(F14,Mark,27,0),IF($P$3='Data Entry'!$CK$4,VLOOKUP(F14,Mark,36,0),IF($P$3='Data Entry'!$CK$5,VLOOKUP(F14,Mark,45,0),IF($P$3='Data Entry'!$CK$6,VLOOKUP(F14,Mark,54,0),"")))))))</f>
        <v>0</v>
      </c>
      <c r="L14" s="34">
        <f>IF(AND(B14="",D14="",F14="",G14=""),"",IF($P$3='Data Entry'!$CK$1,VLOOKUP(F14,Mark,10,0),IF($P$3='Data Entry'!$CK$2,VLOOKUP(F14,Mark,19,0),IF($P$3='Data Entry'!$CK$3,VLOOKUP(F14,Mark,28,0),IF($P$3='Data Entry'!$CK$4,VLOOKUP(F14,Mark,37,0),IF($P$3='Data Entry'!$CK$5,VLOOKUP(F14,Mark,46,0),IF($P$3='Data Entry'!$CK$6,VLOOKUP(F14,Mark,55,0),"")))))))</f>
        <v>0</v>
      </c>
      <c r="M14" s="34">
        <f>IF(AND(B14="",D14="",F14="",G14=""),"",IF($P$3='Data Entry'!$CK$1,VLOOKUP(F14,Mark,11,0),IF($P$3='Data Entry'!$CK$2,VLOOKUP(F14,Mark,20,0),IF($P$3='Data Entry'!$CK$3,VLOOKUP(F14,Mark,29,0),IF($P$3='Data Entry'!$CK$4,VLOOKUP(F14,Mark,38,0),IF($P$3='Data Entry'!$CK$5,VLOOKUP(F14,Mark,47,0),IF($P$3='Data Entry'!$CK$6,VLOOKUP(F14,Mark,56,0),"")))))))</f>
        <v>0</v>
      </c>
      <c r="N14" s="35">
        <f>IF(AND(B14="",D14="",F14="",G14=""),"",IF($P$3='Data Entry'!$CK$1,VLOOKUP(F14,Mark,12,0),IF($P$3='Data Entry'!$CK$2,VLOOKUP(F14,Mark,21,0),IF($P$3='Data Entry'!$CK$3,VLOOKUP(F14,Mark,30,0),IF($P$3='Data Entry'!$CK$4,VLOOKUP(F14,Mark,39,0),IF($P$3='Data Entry'!$CK$5,VLOOKUP(F14,Mark,48,0),IF($P$3='Data Entry'!$CK$6,VLOOKUP(F14,Mark,57,0),"")))))))</f>
        <v>0</v>
      </c>
      <c r="O14" s="35">
        <f>IF(AND(B14="",D14="",F14="",G14=""),"",IF($P$3='Data Entry'!$CK$1,VLOOKUP(F14,Mark,13,0),IF($P$3='Data Entry'!$CK$2,VLOOKUP(F14,Mark,22,0),IF($P$3='Data Entry'!$CK$3,VLOOKUP(F14,Mark,31,0),IF($P$3='Data Entry'!$CK$4,VLOOKUP(F14,Mark,40,0),IF($P$3='Data Entry'!$CK$5,VLOOKUP(F14,Mark,49,0),IF($P$3='Data Entry'!$CK$6,VLOOKUP(F14,Mark,58,0),"")))))))</f>
        <v>9</v>
      </c>
      <c r="P14" s="35">
        <f>IF(AND(B14="",D14="",F14="",G14=""),"",IF($P$3='Data Entry'!$CK$1,VLOOKUP(F14,Mark,14,0),IF($P$3='Data Entry'!$CK$2,VLOOKUP(F14,Mark,23,0),IF($P$3='Data Entry'!$CK$3,VLOOKUP(F14,Mark,32,0),IF($P$3='Data Entry'!$CK$4,VLOOKUP(F14,Mark,41,0),IF($P$3='Data Entry'!$CK$5,VLOOKUP(F14,Mark,50,0),IF($P$3='Data Entry'!$CK$6,VLOOKUP(F14,Mark,59,0),"")))))))</f>
        <v>5</v>
      </c>
      <c r="Q14" s="36">
        <f t="shared" si="7"/>
        <v>31</v>
      </c>
      <c r="R14" s="105">
        <f t="shared" si="8"/>
        <v>5</v>
      </c>
      <c r="S14" s="105">
        <f t="shared" si="6"/>
        <v>5</v>
      </c>
      <c r="T14" s="106">
        <f t="shared" si="9"/>
        <v>10</v>
      </c>
      <c r="U14" s="10" t="str">
        <f>IFERROR(IF(OR(Q14="",#REF!="",D14=""),"",IF($Q$6=100,ROUNDUP(Q14*20%,0),IF($Q$6=86,ROUNDUP((Q14/$Q$6)*$U$6,0),IF($Q$6=66,ROUNDUP((Q14/$Q$6)*$U$6,0),"")))),"")</f>
        <v/>
      </c>
    </row>
    <row r="15" spans="1:26" ht="21.95" customHeight="1">
      <c r="A15" s="7">
        <v>9</v>
      </c>
      <c r="B15" s="32">
        <f t="shared" si="0"/>
        <v>541</v>
      </c>
      <c r="C15" s="53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103">
        <f>IF(AND(B15="",D15="",F15="",G15=""),"",IF($P$3='Data Entry'!$CK$1,VLOOKUP(F15,Mark,6,0),IF($P$3='Data Entry'!$CK$2,VLOOKUP(F15,Mark,15,0),IF($P$3='Data Entry'!$CK$3,VLOOKUP(F15,Mark,24,0),IF($P$3='Data Entry'!$CK$4,VLOOKUP(F15,Mark,33,0),IF($P$3='Data Entry'!$CK$5,VLOOKUP(F15,Mark,42,0),IF($P$3='Data Entry'!$CK$6,VLOOKUP(F15,Mark,51,0),"")))))))</f>
        <v>9</v>
      </c>
      <c r="I15" s="103">
        <f>IF(AND(B15="",D15="",F15="",G15=""),"",IF($P$3='Data Entry'!$CK$1,VLOOKUP(F15,Mark,7,0),IF($P$3='Data Entry'!$CK$2,VLOOKUP(F15,Mark,16,0),IF($P$3='Data Entry'!$CK$3,VLOOKUP(F15,Mark,25,0),IF($P$3='Data Entry'!$CK$4,VLOOKUP(F15,Mark,34,0),IF($P$3='Data Entry'!$CK$5,VLOOKUP(F15,Mark,43,0),IF($P$3='Data Entry'!$CK$6,VLOOKUP(F15,Mark,52,0),"")))))))</f>
        <v>9</v>
      </c>
      <c r="J15" s="103">
        <f>IF(AND(B15="",D15="",F15="",G15=""),"",IF($P$3='Data Entry'!$CK$1,VLOOKUP(F15,Mark,8,0),IF($P$3='Data Entry'!$CK$2,VLOOKUP(F15,Mark,17,0),IF($P$3='Data Entry'!$CK$3,VLOOKUP(F15,Mark,26,0),IF($P$3='Data Entry'!$CK$4,VLOOKUP(F15,Mark,35,0),IF($P$3='Data Entry'!$CK$5,VLOOKUP(F15,Mark,44,0),IF($P$3='Data Entry'!$CK$6,VLOOKUP(F15,Mark,53,0),"")))))))</f>
        <v>0</v>
      </c>
      <c r="K15" s="34">
        <f>IF(AND(B15="",D15="",F15="",G15=""),"",IF($P$3='Data Entry'!$CK$1,VLOOKUP(F15,Mark,9,0),IF($P$3='Data Entry'!$CK$2,VLOOKUP(F15,Mark,18,0),IF($P$3='Data Entry'!$CK$3,VLOOKUP(F15,Mark,27,0),IF($P$3='Data Entry'!$CK$4,VLOOKUP(F15,Mark,36,0),IF($P$3='Data Entry'!$CK$5,VLOOKUP(F15,Mark,45,0),IF($P$3='Data Entry'!$CK$6,VLOOKUP(F15,Mark,54,0),"")))))))</f>
        <v>0</v>
      </c>
      <c r="L15" s="34">
        <f>IF(AND(B15="",D15="",F15="",G15=""),"",IF($P$3='Data Entry'!$CK$1,VLOOKUP(F15,Mark,10,0),IF($P$3='Data Entry'!$CK$2,VLOOKUP(F15,Mark,19,0),IF($P$3='Data Entry'!$CK$3,VLOOKUP(F15,Mark,28,0),IF($P$3='Data Entry'!$CK$4,VLOOKUP(F15,Mark,37,0),IF($P$3='Data Entry'!$CK$5,VLOOKUP(F15,Mark,46,0),IF($P$3='Data Entry'!$CK$6,VLOOKUP(F15,Mark,55,0),"")))))))</f>
        <v>0</v>
      </c>
      <c r="M15" s="34">
        <f>IF(AND(B15="",D15="",F15="",G15=""),"",IF($P$3='Data Entry'!$CK$1,VLOOKUP(F15,Mark,11,0),IF($P$3='Data Entry'!$CK$2,VLOOKUP(F15,Mark,20,0),IF($P$3='Data Entry'!$CK$3,VLOOKUP(F15,Mark,29,0),IF($P$3='Data Entry'!$CK$4,VLOOKUP(F15,Mark,38,0),IF($P$3='Data Entry'!$CK$5,VLOOKUP(F15,Mark,47,0),IF($P$3='Data Entry'!$CK$6,VLOOKUP(F15,Mark,56,0),"")))))))</f>
        <v>0</v>
      </c>
      <c r="N15" s="35">
        <f>IF(AND(B15="",D15="",F15="",G15=""),"",IF($P$3='Data Entry'!$CK$1,VLOOKUP(F15,Mark,12,0),IF($P$3='Data Entry'!$CK$2,VLOOKUP(F15,Mark,21,0),IF($P$3='Data Entry'!$CK$3,VLOOKUP(F15,Mark,30,0),IF($P$3='Data Entry'!$CK$4,VLOOKUP(F15,Mark,39,0),IF($P$3='Data Entry'!$CK$5,VLOOKUP(F15,Mark,48,0),IF($P$3='Data Entry'!$CK$6,VLOOKUP(F15,Mark,57,0),"")))))))</f>
        <v>0</v>
      </c>
      <c r="O15" s="35">
        <f>IF(AND(B15="",D15="",F15="",G15=""),"",IF($P$3='Data Entry'!$CK$1,VLOOKUP(F15,Mark,13,0),IF($P$3='Data Entry'!$CK$2,VLOOKUP(F15,Mark,22,0),IF($P$3='Data Entry'!$CK$3,VLOOKUP(F15,Mark,31,0),IF($P$3='Data Entry'!$CK$4,VLOOKUP(F15,Mark,40,0),IF($P$3='Data Entry'!$CK$5,VLOOKUP(F15,Mark,49,0),IF($P$3='Data Entry'!$CK$6,VLOOKUP(F15,Mark,58,0),"")))))))</f>
        <v>9</v>
      </c>
      <c r="P15" s="35">
        <f>IF(AND(B15="",D15="",F15="",G15=""),"",IF($P$3='Data Entry'!$CK$1,VLOOKUP(F15,Mark,14,0),IF($P$3='Data Entry'!$CK$2,VLOOKUP(F15,Mark,23,0),IF($P$3='Data Entry'!$CK$3,VLOOKUP(F15,Mark,32,0),IF($P$3='Data Entry'!$CK$4,VLOOKUP(F15,Mark,41,0),IF($P$3='Data Entry'!$CK$5,VLOOKUP(F15,Mark,50,0),IF($P$3='Data Entry'!$CK$6,VLOOKUP(F15,Mark,59,0),"")))))))</f>
        <v>0</v>
      </c>
      <c r="Q15" s="36">
        <f t="shared" si="7"/>
        <v>27</v>
      </c>
      <c r="R15" s="105">
        <f t="shared" si="8"/>
        <v>5</v>
      </c>
      <c r="S15" s="105">
        <f t="shared" si="6"/>
        <v>5</v>
      </c>
      <c r="T15" s="106">
        <f t="shared" si="9"/>
        <v>10</v>
      </c>
      <c r="U15" s="10" t="str">
        <f>IFERROR(IF(OR(Q15="",#REF!="",D15=""),"",IF($Q$6=100,ROUNDUP(Q15*20%,0),IF($Q$6=86,ROUNDUP((Q15/$Q$6)*$U$6,0),IF($Q$6=66,ROUNDUP((Q15/$Q$6)*$U$6,0),"")))),"")</f>
        <v/>
      </c>
    </row>
    <row r="16" spans="1:26" ht="21.95" customHeight="1">
      <c r="A16" s="7">
        <v>10</v>
      </c>
      <c r="B16" s="32">
        <f t="shared" si="0"/>
        <v>830</v>
      </c>
      <c r="C16" s="53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103">
        <f>IF(AND(B16="",D16="",F16="",G16=""),"",IF($P$3='Data Entry'!$CK$1,VLOOKUP(F16,Mark,6,0),IF($P$3='Data Entry'!$CK$2,VLOOKUP(F16,Mark,15,0),IF($P$3='Data Entry'!$CK$3,VLOOKUP(F16,Mark,24,0),IF($P$3='Data Entry'!$CK$4,VLOOKUP(F16,Mark,33,0),IF($P$3='Data Entry'!$CK$5,VLOOKUP(F16,Mark,42,0),IF($P$3='Data Entry'!$CK$6,VLOOKUP(F16,Mark,51,0),"")))))))</f>
        <v>10</v>
      </c>
      <c r="I16" s="103">
        <f>IF(AND(B16="",D16="",F16="",G16=""),"",IF($P$3='Data Entry'!$CK$1,VLOOKUP(F16,Mark,7,0),IF($P$3='Data Entry'!$CK$2,VLOOKUP(F16,Mark,16,0),IF($P$3='Data Entry'!$CK$3,VLOOKUP(F16,Mark,25,0),IF($P$3='Data Entry'!$CK$4,VLOOKUP(F16,Mark,34,0),IF($P$3='Data Entry'!$CK$5,VLOOKUP(F16,Mark,43,0),IF($P$3='Data Entry'!$CK$6,VLOOKUP(F16,Mark,52,0),"")))))))</f>
        <v>9</v>
      </c>
      <c r="J16" s="103">
        <f>IF(AND(B16="",D16="",F16="",G16=""),"",IF($P$3='Data Entry'!$CK$1,VLOOKUP(F16,Mark,8,0),IF($P$3='Data Entry'!$CK$2,VLOOKUP(F16,Mark,17,0),IF($P$3='Data Entry'!$CK$3,VLOOKUP(F16,Mark,26,0),IF($P$3='Data Entry'!$CK$4,VLOOKUP(F16,Mark,35,0),IF($P$3='Data Entry'!$CK$5,VLOOKUP(F16,Mark,44,0),IF($P$3='Data Entry'!$CK$6,VLOOKUP(F16,Mark,53,0),"")))))))</f>
        <v>0</v>
      </c>
      <c r="K16" s="34">
        <f>IF(AND(B16="",D16="",F16="",G16=""),"",IF($P$3='Data Entry'!$CK$1,VLOOKUP(F16,Mark,9,0),IF($P$3='Data Entry'!$CK$2,VLOOKUP(F16,Mark,18,0),IF($P$3='Data Entry'!$CK$3,VLOOKUP(F16,Mark,27,0),IF($P$3='Data Entry'!$CK$4,VLOOKUP(F16,Mark,36,0),IF($P$3='Data Entry'!$CK$5,VLOOKUP(F16,Mark,45,0),IF($P$3='Data Entry'!$CK$6,VLOOKUP(F16,Mark,54,0),"")))))))</f>
        <v>0</v>
      </c>
      <c r="L16" s="34">
        <f>IF(AND(B16="",D16="",F16="",G16=""),"",IF($P$3='Data Entry'!$CK$1,VLOOKUP(F16,Mark,10,0),IF($P$3='Data Entry'!$CK$2,VLOOKUP(F16,Mark,19,0),IF($P$3='Data Entry'!$CK$3,VLOOKUP(F16,Mark,28,0),IF($P$3='Data Entry'!$CK$4,VLOOKUP(F16,Mark,37,0),IF($P$3='Data Entry'!$CK$5,VLOOKUP(F16,Mark,46,0),IF($P$3='Data Entry'!$CK$6,VLOOKUP(F16,Mark,55,0),"")))))))</f>
        <v>0</v>
      </c>
      <c r="M16" s="34">
        <f>IF(AND(B16="",D16="",F16="",G16=""),"",IF($P$3='Data Entry'!$CK$1,VLOOKUP(F16,Mark,11,0),IF($P$3='Data Entry'!$CK$2,VLOOKUP(F16,Mark,20,0),IF($P$3='Data Entry'!$CK$3,VLOOKUP(F16,Mark,29,0),IF($P$3='Data Entry'!$CK$4,VLOOKUP(F16,Mark,38,0),IF($P$3='Data Entry'!$CK$5,VLOOKUP(F16,Mark,47,0),IF($P$3='Data Entry'!$CK$6,VLOOKUP(F16,Mark,56,0),"")))))))</f>
        <v>0</v>
      </c>
      <c r="N16" s="35">
        <f>IF(AND(B16="",D16="",F16="",G16=""),"",IF($P$3='Data Entry'!$CK$1,VLOOKUP(F16,Mark,12,0),IF($P$3='Data Entry'!$CK$2,VLOOKUP(F16,Mark,21,0),IF($P$3='Data Entry'!$CK$3,VLOOKUP(F16,Mark,30,0),IF($P$3='Data Entry'!$CK$4,VLOOKUP(F16,Mark,39,0),IF($P$3='Data Entry'!$CK$5,VLOOKUP(F16,Mark,48,0),IF($P$3='Data Entry'!$CK$6,VLOOKUP(F16,Mark,57,0),"")))))))</f>
        <v>0</v>
      </c>
      <c r="O16" s="35">
        <f>IF(AND(B16="",D16="",F16="",G16=""),"",IF($P$3='Data Entry'!$CK$1,VLOOKUP(F16,Mark,13,0),IF($P$3='Data Entry'!$CK$2,VLOOKUP(F16,Mark,22,0),IF($P$3='Data Entry'!$CK$3,VLOOKUP(F16,Mark,31,0),IF($P$3='Data Entry'!$CK$4,VLOOKUP(F16,Mark,40,0),IF($P$3='Data Entry'!$CK$5,VLOOKUP(F16,Mark,49,0),IF($P$3='Data Entry'!$CK$6,VLOOKUP(F16,Mark,58,0),"")))))))</f>
        <v>9</v>
      </c>
      <c r="P16" s="35">
        <f>IF(AND(B16="",D16="",F16="",G16=""),"",IF($P$3='Data Entry'!$CK$1,VLOOKUP(F16,Mark,14,0),IF($P$3='Data Entry'!$CK$2,VLOOKUP(F16,Mark,23,0),IF($P$3='Data Entry'!$CK$3,VLOOKUP(F16,Mark,32,0),IF($P$3='Data Entry'!$CK$4,VLOOKUP(F16,Mark,41,0),IF($P$3='Data Entry'!$CK$5,VLOOKUP(F16,Mark,50,0),IF($P$3='Data Entry'!$CK$6,VLOOKUP(F16,Mark,59,0),"")))))))</f>
        <v>0</v>
      </c>
      <c r="Q16" s="36">
        <f t="shared" si="7"/>
        <v>28</v>
      </c>
      <c r="R16" s="105">
        <f t="shared" si="8"/>
        <v>5</v>
      </c>
      <c r="S16" s="105">
        <f t="shared" si="6"/>
        <v>5</v>
      </c>
      <c r="T16" s="106">
        <f t="shared" si="9"/>
        <v>10</v>
      </c>
      <c r="U16" s="10" t="str">
        <f>IFERROR(IF(OR(Q16="",#REF!="",D16=""),"",IF($Q$6=100,ROUNDUP(Q16*20%,0),IF($Q$6=86,ROUNDUP((Q16/$Q$6)*$U$6,0),IF($Q$6=66,ROUNDUP((Q16/$Q$6)*$U$6,0),"")))),"")</f>
        <v/>
      </c>
    </row>
    <row r="17" spans="1:21" ht="21.95" customHeight="1">
      <c r="A17" s="7">
        <v>11</v>
      </c>
      <c r="B17" s="32">
        <f t="shared" si="0"/>
        <v>822</v>
      </c>
      <c r="C17" s="53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103">
        <f>IF(AND(B17="",D17="",F17="",G17=""),"",IF($P$3='Data Entry'!$CK$1,VLOOKUP(F17,Mark,6,0),IF($P$3='Data Entry'!$CK$2,VLOOKUP(F17,Mark,15,0),IF($P$3='Data Entry'!$CK$3,VLOOKUP(F17,Mark,24,0),IF($P$3='Data Entry'!$CK$4,VLOOKUP(F17,Mark,33,0),IF($P$3='Data Entry'!$CK$5,VLOOKUP(F17,Mark,42,0),IF($P$3='Data Entry'!$CK$6,VLOOKUP(F17,Mark,51,0),"")))))))</f>
        <v>9</v>
      </c>
      <c r="I17" s="103">
        <f>IF(AND(B17="",D17="",F17="",G17=""),"",IF($P$3='Data Entry'!$CK$1,VLOOKUP(F17,Mark,7,0),IF($P$3='Data Entry'!$CK$2,VLOOKUP(F17,Mark,16,0),IF($P$3='Data Entry'!$CK$3,VLOOKUP(F17,Mark,25,0),IF($P$3='Data Entry'!$CK$4,VLOOKUP(F17,Mark,34,0),IF($P$3='Data Entry'!$CK$5,VLOOKUP(F17,Mark,43,0),IF($P$3='Data Entry'!$CK$6,VLOOKUP(F17,Mark,52,0),"")))))))</f>
        <v>9</v>
      </c>
      <c r="J17" s="103">
        <f>IF(AND(B17="",D17="",F17="",G17=""),"",IF($P$3='Data Entry'!$CK$1,VLOOKUP(F17,Mark,8,0),IF($P$3='Data Entry'!$CK$2,VLOOKUP(F17,Mark,17,0),IF($P$3='Data Entry'!$CK$3,VLOOKUP(F17,Mark,26,0),IF($P$3='Data Entry'!$CK$4,VLOOKUP(F17,Mark,35,0),IF($P$3='Data Entry'!$CK$5,VLOOKUP(F17,Mark,44,0),IF($P$3='Data Entry'!$CK$6,VLOOKUP(F17,Mark,53,0),"")))))))</f>
        <v>0</v>
      </c>
      <c r="K17" s="34">
        <f>IF(AND(B17="",D17="",F17="",G17=""),"",IF($P$3='Data Entry'!$CK$1,VLOOKUP(F17,Mark,9,0),IF($P$3='Data Entry'!$CK$2,VLOOKUP(F17,Mark,18,0),IF($P$3='Data Entry'!$CK$3,VLOOKUP(F17,Mark,27,0),IF($P$3='Data Entry'!$CK$4,VLOOKUP(F17,Mark,36,0),IF($P$3='Data Entry'!$CK$5,VLOOKUP(F17,Mark,45,0),IF($P$3='Data Entry'!$CK$6,VLOOKUP(F17,Mark,54,0),"")))))))</f>
        <v>0</v>
      </c>
      <c r="L17" s="34">
        <f>IF(AND(B17="",D17="",F17="",G17=""),"",IF($P$3='Data Entry'!$CK$1,VLOOKUP(F17,Mark,10,0),IF($P$3='Data Entry'!$CK$2,VLOOKUP(F17,Mark,19,0),IF($P$3='Data Entry'!$CK$3,VLOOKUP(F17,Mark,28,0),IF($P$3='Data Entry'!$CK$4,VLOOKUP(F17,Mark,37,0),IF($P$3='Data Entry'!$CK$5,VLOOKUP(F17,Mark,46,0),IF($P$3='Data Entry'!$CK$6,VLOOKUP(F17,Mark,55,0),"")))))))</f>
        <v>0</v>
      </c>
      <c r="M17" s="34">
        <f>IF(AND(B17="",D17="",F17="",G17=""),"",IF($P$3='Data Entry'!$CK$1,VLOOKUP(F17,Mark,11,0),IF($P$3='Data Entry'!$CK$2,VLOOKUP(F17,Mark,20,0),IF($P$3='Data Entry'!$CK$3,VLOOKUP(F17,Mark,29,0),IF($P$3='Data Entry'!$CK$4,VLOOKUP(F17,Mark,38,0),IF($P$3='Data Entry'!$CK$5,VLOOKUP(F17,Mark,47,0),IF($P$3='Data Entry'!$CK$6,VLOOKUP(F17,Mark,56,0),"")))))))</f>
        <v>0</v>
      </c>
      <c r="N17" s="35">
        <f>IF(AND(B17="",D17="",F17="",G17=""),"",IF($P$3='Data Entry'!$CK$1,VLOOKUP(F17,Mark,12,0),IF($P$3='Data Entry'!$CK$2,VLOOKUP(F17,Mark,21,0),IF($P$3='Data Entry'!$CK$3,VLOOKUP(F17,Mark,30,0),IF($P$3='Data Entry'!$CK$4,VLOOKUP(F17,Mark,39,0),IF($P$3='Data Entry'!$CK$5,VLOOKUP(F17,Mark,48,0),IF($P$3='Data Entry'!$CK$6,VLOOKUP(F17,Mark,57,0),"")))))))</f>
        <v>0</v>
      </c>
      <c r="O17" s="35">
        <f>IF(AND(B17="",D17="",F17="",G17=""),"",IF($P$3='Data Entry'!$CK$1,VLOOKUP(F17,Mark,13,0),IF($P$3='Data Entry'!$CK$2,VLOOKUP(F17,Mark,22,0),IF($P$3='Data Entry'!$CK$3,VLOOKUP(F17,Mark,31,0),IF($P$3='Data Entry'!$CK$4,VLOOKUP(F17,Mark,40,0),IF($P$3='Data Entry'!$CK$5,VLOOKUP(F17,Mark,49,0),IF($P$3='Data Entry'!$CK$6,VLOOKUP(F17,Mark,58,0),"")))))))</f>
        <v>9</v>
      </c>
      <c r="P17" s="35">
        <f>IF(AND(B17="",D17="",F17="",G17=""),"",IF($P$3='Data Entry'!$CK$1,VLOOKUP(F17,Mark,14,0),IF($P$3='Data Entry'!$CK$2,VLOOKUP(F17,Mark,23,0),IF($P$3='Data Entry'!$CK$3,VLOOKUP(F17,Mark,32,0),IF($P$3='Data Entry'!$CK$4,VLOOKUP(F17,Mark,41,0),IF($P$3='Data Entry'!$CK$5,VLOOKUP(F17,Mark,50,0),IF($P$3='Data Entry'!$CK$6,VLOOKUP(F17,Mark,59,0),"")))))))</f>
        <v>0</v>
      </c>
      <c r="Q17" s="36">
        <f t="shared" si="7"/>
        <v>27</v>
      </c>
      <c r="R17" s="105">
        <f t="shared" si="8"/>
        <v>5</v>
      </c>
      <c r="S17" s="105">
        <f t="shared" si="6"/>
        <v>5</v>
      </c>
      <c r="T17" s="106">
        <f t="shared" si="9"/>
        <v>10</v>
      </c>
      <c r="U17" s="10" t="str">
        <f>IFERROR(IF(OR(Q17="",#REF!="",D17=""),"",IF($Q$6=100,ROUNDUP(Q17*20%,0),IF($Q$6=86,ROUNDUP((Q17/$Q$6)*$U$6,0),IF($Q$6=66,ROUNDUP((Q17/$Q$6)*$U$6,0),"")))),"")</f>
        <v/>
      </c>
    </row>
    <row r="18" spans="1:21" ht="21.95" customHeight="1">
      <c r="A18" s="7">
        <v>12</v>
      </c>
      <c r="B18" s="32">
        <f t="shared" si="0"/>
        <v>829</v>
      </c>
      <c r="C18" s="53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103">
        <f>IF(AND(B18="",D18="",F18="",G18=""),"",IF($P$3='Data Entry'!$CK$1,VLOOKUP(F18,Mark,6,0),IF($P$3='Data Entry'!$CK$2,VLOOKUP(F18,Mark,15,0),IF($P$3='Data Entry'!$CK$3,VLOOKUP(F18,Mark,24,0),IF($P$3='Data Entry'!$CK$4,VLOOKUP(F18,Mark,33,0),IF($P$3='Data Entry'!$CK$5,VLOOKUP(F18,Mark,42,0),IF($P$3='Data Entry'!$CK$6,VLOOKUP(F18,Mark,51,0),"")))))))</f>
        <v>9</v>
      </c>
      <c r="I18" s="103">
        <f>IF(AND(B18="",D18="",F18="",G18=""),"",IF($P$3='Data Entry'!$CK$1,VLOOKUP(F18,Mark,7,0),IF($P$3='Data Entry'!$CK$2,VLOOKUP(F18,Mark,16,0),IF($P$3='Data Entry'!$CK$3,VLOOKUP(F18,Mark,25,0),IF($P$3='Data Entry'!$CK$4,VLOOKUP(F18,Mark,34,0),IF($P$3='Data Entry'!$CK$5,VLOOKUP(F18,Mark,43,0),IF($P$3='Data Entry'!$CK$6,VLOOKUP(F18,Mark,52,0),"")))))))</f>
        <v>9</v>
      </c>
      <c r="J18" s="103">
        <f>IF(AND(B18="",D18="",F18="",G18=""),"",IF($P$3='Data Entry'!$CK$1,VLOOKUP(F18,Mark,8,0),IF($P$3='Data Entry'!$CK$2,VLOOKUP(F18,Mark,17,0),IF($P$3='Data Entry'!$CK$3,VLOOKUP(F18,Mark,26,0),IF($P$3='Data Entry'!$CK$4,VLOOKUP(F18,Mark,35,0),IF($P$3='Data Entry'!$CK$5,VLOOKUP(F18,Mark,44,0),IF($P$3='Data Entry'!$CK$6,VLOOKUP(F18,Mark,53,0),"")))))))</f>
        <v>0</v>
      </c>
      <c r="K18" s="34">
        <f>IF(AND(B18="",D18="",F18="",G18=""),"",IF($P$3='Data Entry'!$CK$1,VLOOKUP(F18,Mark,9,0),IF($P$3='Data Entry'!$CK$2,VLOOKUP(F18,Mark,18,0),IF($P$3='Data Entry'!$CK$3,VLOOKUP(F18,Mark,27,0),IF($P$3='Data Entry'!$CK$4,VLOOKUP(F18,Mark,36,0),IF($P$3='Data Entry'!$CK$5,VLOOKUP(F18,Mark,45,0),IF($P$3='Data Entry'!$CK$6,VLOOKUP(F18,Mark,54,0),"")))))))</f>
        <v>0</v>
      </c>
      <c r="L18" s="34">
        <f>IF(AND(B18="",D18="",F18="",G18=""),"",IF($P$3='Data Entry'!$CK$1,VLOOKUP(F18,Mark,10,0),IF($P$3='Data Entry'!$CK$2,VLOOKUP(F18,Mark,19,0),IF($P$3='Data Entry'!$CK$3,VLOOKUP(F18,Mark,28,0),IF($P$3='Data Entry'!$CK$4,VLOOKUP(F18,Mark,37,0),IF($P$3='Data Entry'!$CK$5,VLOOKUP(F18,Mark,46,0),IF($P$3='Data Entry'!$CK$6,VLOOKUP(F18,Mark,55,0),"")))))))</f>
        <v>0</v>
      </c>
      <c r="M18" s="34">
        <f>IF(AND(B18="",D18="",F18="",G18=""),"",IF($P$3='Data Entry'!$CK$1,VLOOKUP(F18,Mark,11,0),IF($P$3='Data Entry'!$CK$2,VLOOKUP(F18,Mark,20,0),IF($P$3='Data Entry'!$CK$3,VLOOKUP(F18,Mark,29,0),IF($P$3='Data Entry'!$CK$4,VLOOKUP(F18,Mark,38,0),IF($P$3='Data Entry'!$CK$5,VLOOKUP(F18,Mark,47,0),IF($P$3='Data Entry'!$CK$6,VLOOKUP(F18,Mark,56,0),"")))))))</f>
        <v>0</v>
      </c>
      <c r="N18" s="35">
        <f>IF(AND(B18="",D18="",F18="",G18=""),"",IF($P$3='Data Entry'!$CK$1,VLOOKUP(F18,Mark,12,0),IF($P$3='Data Entry'!$CK$2,VLOOKUP(F18,Mark,21,0),IF($P$3='Data Entry'!$CK$3,VLOOKUP(F18,Mark,30,0),IF($P$3='Data Entry'!$CK$4,VLOOKUP(F18,Mark,39,0),IF($P$3='Data Entry'!$CK$5,VLOOKUP(F18,Mark,48,0),IF($P$3='Data Entry'!$CK$6,VLOOKUP(F18,Mark,57,0),"")))))))</f>
        <v>0</v>
      </c>
      <c r="O18" s="35">
        <f>IF(AND(B18="",D18="",F18="",G18=""),"",IF($P$3='Data Entry'!$CK$1,VLOOKUP(F18,Mark,13,0),IF($P$3='Data Entry'!$CK$2,VLOOKUP(F18,Mark,22,0),IF($P$3='Data Entry'!$CK$3,VLOOKUP(F18,Mark,31,0),IF($P$3='Data Entry'!$CK$4,VLOOKUP(F18,Mark,40,0),IF($P$3='Data Entry'!$CK$5,VLOOKUP(F18,Mark,49,0),IF($P$3='Data Entry'!$CK$6,VLOOKUP(F18,Mark,58,0),"")))))))</f>
        <v>9</v>
      </c>
      <c r="P18" s="35">
        <f>IF(AND(B18="",D18="",F18="",G18=""),"",IF($P$3='Data Entry'!$CK$1,VLOOKUP(F18,Mark,14,0),IF($P$3='Data Entry'!$CK$2,VLOOKUP(F18,Mark,23,0),IF($P$3='Data Entry'!$CK$3,VLOOKUP(F18,Mark,32,0),IF($P$3='Data Entry'!$CK$4,VLOOKUP(F18,Mark,41,0),IF($P$3='Data Entry'!$CK$5,VLOOKUP(F18,Mark,50,0),IF($P$3='Data Entry'!$CK$6,VLOOKUP(F18,Mark,59,0),"")))))))</f>
        <v>0</v>
      </c>
      <c r="Q18" s="36">
        <f t="shared" si="7"/>
        <v>27</v>
      </c>
      <c r="R18" s="105">
        <f t="shared" si="8"/>
        <v>5</v>
      </c>
      <c r="S18" s="105">
        <f t="shared" si="6"/>
        <v>5</v>
      </c>
      <c r="T18" s="106">
        <f t="shared" si="9"/>
        <v>10</v>
      </c>
      <c r="U18" s="10" t="str">
        <f>IFERROR(IF(OR(Q18="",#REF!="",D18=""),"",IF($Q$6=100,ROUNDUP(Q18*20%,0),IF($Q$6=86,ROUNDUP((Q18/$Q$6)*$U$6,0),IF($Q$6=66,ROUNDUP((Q18/$Q$6)*$U$6,0),"")))),"")</f>
        <v/>
      </c>
    </row>
    <row r="19" spans="1:21" ht="21.95" customHeight="1">
      <c r="A19" s="7">
        <v>13</v>
      </c>
      <c r="B19" s="32">
        <f t="shared" si="0"/>
        <v>817</v>
      </c>
      <c r="C19" s="53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103">
        <f>IF(AND(B19="",D19="",F19="",G19=""),"",IF($P$3='Data Entry'!$CK$1,VLOOKUP(F19,Mark,6,0),IF($P$3='Data Entry'!$CK$2,VLOOKUP(F19,Mark,15,0),IF($P$3='Data Entry'!$CK$3,VLOOKUP(F19,Mark,24,0),IF($P$3='Data Entry'!$CK$4,VLOOKUP(F19,Mark,33,0),IF($P$3='Data Entry'!$CK$5,VLOOKUP(F19,Mark,42,0),IF($P$3='Data Entry'!$CK$6,VLOOKUP(F19,Mark,51,0),"")))))))</f>
        <v>9</v>
      </c>
      <c r="I19" s="103">
        <f>IF(AND(B19="",D19="",F19="",G19=""),"",IF($P$3='Data Entry'!$CK$1,VLOOKUP(F19,Mark,7,0),IF($P$3='Data Entry'!$CK$2,VLOOKUP(F19,Mark,16,0),IF($P$3='Data Entry'!$CK$3,VLOOKUP(F19,Mark,25,0),IF($P$3='Data Entry'!$CK$4,VLOOKUP(F19,Mark,34,0),IF($P$3='Data Entry'!$CK$5,VLOOKUP(F19,Mark,43,0),IF($P$3='Data Entry'!$CK$6,VLOOKUP(F19,Mark,52,0),"")))))))</f>
        <v>9</v>
      </c>
      <c r="J19" s="103">
        <f>IF(AND(B19="",D19="",F19="",G19=""),"",IF($P$3='Data Entry'!$CK$1,VLOOKUP(F19,Mark,8,0),IF($P$3='Data Entry'!$CK$2,VLOOKUP(F19,Mark,17,0),IF($P$3='Data Entry'!$CK$3,VLOOKUP(F19,Mark,26,0),IF($P$3='Data Entry'!$CK$4,VLOOKUP(F19,Mark,35,0),IF($P$3='Data Entry'!$CK$5,VLOOKUP(F19,Mark,44,0),IF($P$3='Data Entry'!$CK$6,VLOOKUP(F19,Mark,53,0),"")))))))</f>
        <v>0</v>
      </c>
      <c r="K19" s="34">
        <f>IF(AND(B19="",D19="",F19="",G19=""),"",IF($P$3='Data Entry'!$CK$1,VLOOKUP(F19,Mark,9,0),IF($P$3='Data Entry'!$CK$2,VLOOKUP(F19,Mark,18,0),IF($P$3='Data Entry'!$CK$3,VLOOKUP(F19,Mark,27,0),IF($P$3='Data Entry'!$CK$4,VLOOKUP(F19,Mark,36,0),IF($P$3='Data Entry'!$CK$5,VLOOKUP(F19,Mark,45,0),IF($P$3='Data Entry'!$CK$6,VLOOKUP(F19,Mark,54,0),"")))))))</f>
        <v>0</v>
      </c>
      <c r="L19" s="34">
        <f>IF(AND(B19="",D19="",F19="",G19=""),"",IF($P$3='Data Entry'!$CK$1,VLOOKUP(F19,Mark,10,0),IF($P$3='Data Entry'!$CK$2,VLOOKUP(F19,Mark,19,0),IF($P$3='Data Entry'!$CK$3,VLOOKUP(F19,Mark,28,0),IF($P$3='Data Entry'!$CK$4,VLOOKUP(F19,Mark,37,0),IF($P$3='Data Entry'!$CK$5,VLOOKUP(F19,Mark,46,0),IF($P$3='Data Entry'!$CK$6,VLOOKUP(F19,Mark,55,0),"")))))))</f>
        <v>0</v>
      </c>
      <c r="M19" s="34">
        <f>IF(AND(B19="",D19="",F19="",G19=""),"",IF($P$3='Data Entry'!$CK$1,VLOOKUP(F19,Mark,11,0),IF($P$3='Data Entry'!$CK$2,VLOOKUP(F19,Mark,20,0),IF($P$3='Data Entry'!$CK$3,VLOOKUP(F19,Mark,29,0),IF($P$3='Data Entry'!$CK$4,VLOOKUP(F19,Mark,38,0),IF($P$3='Data Entry'!$CK$5,VLOOKUP(F19,Mark,47,0),IF($P$3='Data Entry'!$CK$6,VLOOKUP(F19,Mark,56,0),"")))))))</f>
        <v>0</v>
      </c>
      <c r="N19" s="35">
        <f>IF(AND(B19="",D19="",F19="",G19=""),"",IF($P$3='Data Entry'!$CK$1,VLOOKUP(F19,Mark,12,0),IF($P$3='Data Entry'!$CK$2,VLOOKUP(F19,Mark,21,0),IF($P$3='Data Entry'!$CK$3,VLOOKUP(F19,Mark,30,0),IF($P$3='Data Entry'!$CK$4,VLOOKUP(F19,Mark,39,0),IF($P$3='Data Entry'!$CK$5,VLOOKUP(F19,Mark,48,0),IF($P$3='Data Entry'!$CK$6,VLOOKUP(F19,Mark,57,0),"")))))))</f>
        <v>0</v>
      </c>
      <c r="O19" s="35">
        <f>IF(AND(B19="",D19="",F19="",G19=""),"",IF($P$3='Data Entry'!$CK$1,VLOOKUP(F19,Mark,13,0),IF($P$3='Data Entry'!$CK$2,VLOOKUP(F19,Mark,22,0),IF($P$3='Data Entry'!$CK$3,VLOOKUP(F19,Mark,31,0),IF($P$3='Data Entry'!$CK$4,VLOOKUP(F19,Mark,40,0),IF($P$3='Data Entry'!$CK$5,VLOOKUP(F19,Mark,49,0),IF($P$3='Data Entry'!$CK$6,VLOOKUP(F19,Mark,58,0),"")))))))</f>
        <v>9</v>
      </c>
      <c r="P19" s="35">
        <f>IF(AND(B19="",D19="",F19="",G19=""),"",IF($P$3='Data Entry'!$CK$1,VLOOKUP(F19,Mark,14,0),IF($P$3='Data Entry'!$CK$2,VLOOKUP(F19,Mark,23,0),IF($P$3='Data Entry'!$CK$3,VLOOKUP(F19,Mark,32,0),IF($P$3='Data Entry'!$CK$4,VLOOKUP(F19,Mark,41,0),IF($P$3='Data Entry'!$CK$5,VLOOKUP(F19,Mark,50,0),IF($P$3='Data Entry'!$CK$6,VLOOKUP(F19,Mark,59,0),"")))))))</f>
        <v>0</v>
      </c>
      <c r="Q19" s="36">
        <f t="shared" si="7"/>
        <v>27</v>
      </c>
      <c r="R19" s="105">
        <f t="shared" si="8"/>
        <v>5</v>
      </c>
      <c r="S19" s="105">
        <f t="shared" si="6"/>
        <v>5</v>
      </c>
      <c r="T19" s="106">
        <f t="shared" si="9"/>
        <v>10</v>
      </c>
      <c r="U19" s="10" t="str">
        <f>IFERROR(IF(OR(Q19="",#REF!="",D19=""),"",IF($Q$6=100,ROUNDUP(Q19*20%,0),IF($Q$6=86,ROUNDUP((Q19/$Q$6)*$U$6,0),IF($Q$6=66,ROUNDUP((Q19/$Q$6)*$U$6,0),"")))),"")</f>
        <v/>
      </c>
    </row>
    <row r="20" spans="1:21" ht="21.95" customHeight="1">
      <c r="A20" s="7">
        <v>14</v>
      </c>
      <c r="B20" s="32">
        <f t="shared" si="0"/>
        <v>824</v>
      </c>
      <c r="C20" s="53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103">
        <f>IF(AND(B20="",D20="",F20="",G20=""),"",IF($P$3='Data Entry'!$CK$1,VLOOKUP(F20,Mark,6,0),IF($P$3='Data Entry'!$CK$2,VLOOKUP(F20,Mark,15,0),IF($P$3='Data Entry'!$CK$3,VLOOKUP(F20,Mark,24,0),IF($P$3='Data Entry'!$CK$4,VLOOKUP(F20,Mark,33,0),IF($P$3='Data Entry'!$CK$5,VLOOKUP(F20,Mark,42,0),IF($P$3='Data Entry'!$CK$6,VLOOKUP(F20,Mark,51,0),"")))))))</f>
        <v>9</v>
      </c>
      <c r="I20" s="103">
        <f>IF(AND(B20="",D20="",F20="",G20=""),"",IF($P$3='Data Entry'!$CK$1,VLOOKUP(F20,Mark,7,0),IF($P$3='Data Entry'!$CK$2,VLOOKUP(F20,Mark,16,0),IF($P$3='Data Entry'!$CK$3,VLOOKUP(F20,Mark,25,0),IF($P$3='Data Entry'!$CK$4,VLOOKUP(F20,Mark,34,0),IF($P$3='Data Entry'!$CK$5,VLOOKUP(F20,Mark,43,0),IF($P$3='Data Entry'!$CK$6,VLOOKUP(F20,Mark,52,0),"")))))))</f>
        <v>9</v>
      </c>
      <c r="J20" s="103">
        <f>IF(AND(B20="",D20="",F20="",G20=""),"",IF($P$3='Data Entry'!$CK$1,VLOOKUP(F20,Mark,8,0),IF($P$3='Data Entry'!$CK$2,VLOOKUP(F20,Mark,17,0),IF($P$3='Data Entry'!$CK$3,VLOOKUP(F20,Mark,26,0),IF($P$3='Data Entry'!$CK$4,VLOOKUP(F20,Mark,35,0),IF($P$3='Data Entry'!$CK$5,VLOOKUP(F20,Mark,44,0),IF($P$3='Data Entry'!$CK$6,VLOOKUP(F20,Mark,53,0),"")))))))</f>
        <v>0</v>
      </c>
      <c r="K20" s="34">
        <f>IF(AND(B20="",D20="",F20="",G20=""),"",IF($P$3='Data Entry'!$CK$1,VLOOKUP(F20,Mark,9,0),IF($P$3='Data Entry'!$CK$2,VLOOKUP(F20,Mark,18,0),IF($P$3='Data Entry'!$CK$3,VLOOKUP(F20,Mark,27,0),IF($P$3='Data Entry'!$CK$4,VLOOKUP(F20,Mark,36,0),IF($P$3='Data Entry'!$CK$5,VLOOKUP(F20,Mark,45,0),IF($P$3='Data Entry'!$CK$6,VLOOKUP(F20,Mark,54,0),"")))))))</f>
        <v>0</v>
      </c>
      <c r="L20" s="34">
        <f>IF(AND(B20="",D20="",F20="",G20=""),"",IF($P$3='Data Entry'!$CK$1,VLOOKUP(F20,Mark,10,0),IF($P$3='Data Entry'!$CK$2,VLOOKUP(F20,Mark,19,0),IF($P$3='Data Entry'!$CK$3,VLOOKUP(F20,Mark,28,0),IF($P$3='Data Entry'!$CK$4,VLOOKUP(F20,Mark,37,0),IF($P$3='Data Entry'!$CK$5,VLOOKUP(F20,Mark,46,0),IF($P$3='Data Entry'!$CK$6,VLOOKUP(F20,Mark,55,0),"")))))))</f>
        <v>0</v>
      </c>
      <c r="M20" s="34">
        <f>IF(AND(B20="",D20="",F20="",G20=""),"",IF($P$3='Data Entry'!$CK$1,VLOOKUP(F20,Mark,11,0),IF($P$3='Data Entry'!$CK$2,VLOOKUP(F20,Mark,20,0),IF($P$3='Data Entry'!$CK$3,VLOOKUP(F20,Mark,29,0),IF($P$3='Data Entry'!$CK$4,VLOOKUP(F20,Mark,38,0),IF($P$3='Data Entry'!$CK$5,VLOOKUP(F20,Mark,47,0),IF($P$3='Data Entry'!$CK$6,VLOOKUP(F20,Mark,56,0),"")))))))</f>
        <v>0</v>
      </c>
      <c r="N20" s="35">
        <f>IF(AND(B20="",D20="",F20="",G20=""),"",IF($P$3='Data Entry'!$CK$1,VLOOKUP(F20,Mark,12,0),IF($P$3='Data Entry'!$CK$2,VLOOKUP(F20,Mark,21,0),IF($P$3='Data Entry'!$CK$3,VLOOKUP(F20,Mark,30,0),IF($P$3='Data Entry'!$CK$4,VLOOKUP(F20,Mark,39,0),IF($P$3='Data Entry'!$CK$5,VLOOKUP(F20,Mark,48,0),IF($P$3='Data Entry'!$CK$6,VLOOKUP(F20,Mark,57,0),"")))))))</f>
        <v>0</v>
      </c>
      <c r="O20" s="35">
        <f>IF(AND(B20="",D20="",F20="",G20=""),"",IF($P$3='Data Entry'!$CK$1,VLOOKUP(F20,Mark,13,0),IF($P$3='Data Entry'!$CK$2,VLOOKUP(F20,Mark,22,0),IF($P$3='Data Entry'!$CK$3,VLOOKUP(F20,Mark,31,0),IF($P$3='Data Entry'!$CK$4,VLOOKUP(F20,Mark,40,0),IF($P$3='Data Entry'!$CK$5,VLOOKUP(F20,Mark,49,0),IF($P$3='Data Entry'!$CK$6,VLOOKUP(F20,Mark,58,0),"")))))))</f>
        <v>9</v>
      </c>
      <c r="P20" s="35">
        <f>IF(AND(B20="",D20="",F20="",G20=""),"",IF($P$3='Data Entry'!$CK$1,VLOOKUP(F20,Mark,14,0),IF($P$3='Data Entry'!$CK$2,VLOOKUP(F20,Mark,23,0),IF($P$3='Data Entry'!$CK$3,VLOOKUP(F20,Mark,32,0),IF($P$3='Data Entry'!$CK$4,VLOOKUP(F20,Mark,41,0),IF($P$3='Data Entry'!$CK$5,VLOOKUP(F20,Mark,50,0),IF($P$3='Data Entry'!$CK$6,VLOOKUP(F20,Mark,59,0),"")))))))</f>
        <v>0</v>
      </c>
      <c r="Q20" s="36">
        <f t="shared" si="7"/>
        <v>27</v>
      </c>
      <c r="R20" s="105">
        <f t="shared" si="8"/>
        <v>5</v>
      </c>
      <c r="S20" s="105">
        <f t="shared" si="6"/>
        <v>5</v>
      </c>
      <c r="T20" s="106">
        <f t="shared" si="9"/>
        <v>10</v>
      </c>
      <c r="U20" s="10" t="str">
        <f>IFERROR(IF(OR(Q20="",#REF!="",D20=""),"",IF($Q$6=100,ROUNDUP(Q20*20%,0),IF($Q$6=86,ROUNDUP((Q20/$Q$6)*$U$6,0),IF($Q$6=66,ROUNDUP((Q20/$Q$6)*$U$6,0),"")))),"")</f>
        <v/>
      </c>
    </row>
    <row r="21" spans="1:21" ht="21.95" customHeight="1">
      <c r="A21" s="7">
        <v>15</v>
      </c>
      <c r="B21" s="32">
        <f t="shared" si="0"/>
        <v>823</v>
      </c>
      <c r="C21" s="53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103">
        <f>IF(AND(B21="",D21="",F21="",G21=""),"",IF($P$3='Data Entry'!$CK$1,VLOOKUP(F21,Mark,6,0),IF($P$3='Data Entry'!$CK$2,VLOOKUP(F21,Mark,15,0),IF($P$3='Data Entry'!$CK$3,VLOOKUP(F21,Mark,24,0),IF($P$3='Data Entry'!$CK$4,VLOOKUP(F21,Mark,33,0),IF($P$3='Data Entry'!$CK$5,VLOOKUP(F21,Mark,42,0),IF($P$3='Data Entry'!$CK$6,VLOOKUP(F21,Mark,51,0),"")))))))</f>
        <v>9</v>
      </c>
      <c r="I21" s="103">
        <f>IF(AND(B21="",D21="",F21="",G21=""),"",IF($P$3='Data Entry'!$CK$1,VLOOKUP(F21,Mark,7,0),IF($P$3='Data Entry'!$CK$2,VLOOKUP(F21,Mark,16,0),IF($P$3='Data Entry'!$CK$3,VLOOKUP(F21,Mark,25,0),IF($P$3='Data Entry'!$CK$4,VLOOKUP(F21,Mark,34,0),IF($P$3='Data Entry'!$CK$5,VLOOKUP(F21,Mark,43,0),IF($P$3='Data Entry'!$CK$6,VLOOKUP(F21,Mark,52,0),"")))))))</f>
        <v>9</v>
      </c>
      <c r="J21" s="103">
        <f>IF(AND(B21="",D21="",F21="",G21=""),"",IF($P$3='Data Entry'!$CK$1,VLOOKUP(F21,Mark,8,0),IF($P$3='Data Entry'!$CK$2,VLOOKUP(F21,Mark,17,0),IF($P$3='Data Entry'!$CK$3,VLOOKUP(F21,Mark,26,0),IF($P$3='Data Entry'!$CK$4,VLOOKUP(F21,Mark,35,0),IF($P$3='Data Entry'!$CK$5,VLOOKUP(F21,Mark,44,0),IF($P$3='Data Entry'!$CK$6,VLOOKUP(F21,Mark,53,0),"")))))))</f>
        <v>0</v>
      </c>
      <c r="K21" s="34">
        <f>IF(AND(B21="",D21="",F21="",G21=""),"",IF($P$3='Data Entry'!$CK$1,VLOOKUP(F21,Mark,9,0),IF($P$3='Data Entry'!$CK$2,VLOOKUP(F21,Mark,18,0),IF($P$3='Data Entry'!$CK$3,VLOOKUP(F21,Mark,27,0),IF($P$3='Data Entry'!$CK$4,VLOOKUP(F21,Mark,36,0),IF($P$3='Data Entry'!$CK$5,VLOOKUP(F21,Mark,45,0),IF($P$3='Data Entry'!$CK$6,VLOOKUP(F21,Mark,54,0),"")))))))</f>
        <v>0</v>
      </c>
      <c r="L21" s="34">
        <f>IF(AND(B21="",D21="",F21="",G21=""),"",IF($P$3='Data Entry'!$CK$1,VLOOKUP(F21,Mark,10,0),IF($P$3='Data Entry'!$CK$2,VLOOKUP(F21,Mark,19,0),IF($P$3='Data Entry'!$CK$3,VLOOKUP(F21,Mark,28,0),IF($P$3='Data Entry'!$CK$4,VLOOKUP(F21,Mark,37,0),IF($P$3='Data Entry'!$CK$5,VLOOKUP(F21,Mark,46,0),IF($P$3='Data Entry'!$CK$6,VLOOKUP(F21,Mark,55,0),"")))))))</f>
        <v>0</v>
      </c>
      <c r="M21" s="34">
        <f>IF(AND(B21="",D21="",F21="",G21=""),"",IF($P$3='Data Entry'!$CK$1,VLOOKUP(F21,Mark,11,0),IF($P$3='Data Entry'!$CK$2,VLOOKUP(F21,Mark,20,0),IF($P$3='Data Entry'!$CK$3,VLOOKUP(F21,Mark,29,0),IF($P$3='Data Entry'!$CK$4,VLOOKUP(F21,Mark,38,0),IF($P$3='Data Entry'!$CK$5,VLOOKUP(F21,Mark,47,0),IF($P$3='Data Entry'!$CK$6,VLOOKUP(F21,Mark,56,0),"")))))))</f>
        <v>0</v>
      </c>
      <c r="N21" s="35">
        <f>IF(AND(B21="",D21="",F21="",G21=""),"",IF($P$3='Data Entry'!$CK$1,VLOOKUP(F21,Mark,12,0),IF($P$3='Data Entry'!$CK$2,VLOOKUP(F21,Mark,21,0),IF($P$3='Data Entry'!$CK$3,VLOOKUP(F21,Mark,30,0),IF($P$3='Data Entry'!$CK$4,VLOOKUP(F21,Mark,39,0),IF($P$3='Data Entry'!$CK$5,VLOOKUP(F21,Mark,48,0),IF($P$3='Data Entry'!$CK$6,VLOOKUP(F21,Mark,57,0),"")))))))</f>
        <v>0</v>
      </c>
      <c r="O21" s="35">
        <f>IF(AND(B21="",D21="",F21="",G21=""),"",IF($P$3='Data Entry'!$CK$1,VLOOKUP(F21,Mark,13,0),IF($P$3='Data Entry'!$CK$2,VLOOKUP(F21,Mark,22,0),IF($P$3='Data Entry'!$CK$3,VLOOKUP(F21,Mark,31,0),IF($P$3='Data Entry'!$CK$4,VLOOKUP(F21,Mark,40,0),IF($P$3='Data Entry'!$CK$5,VLOOKUP(F21,Mark,49,0),IF($P$3='Data Entry'!$CK$6,VLOOKUP(F21,Mark,58,0),"")))))))</f>
        <v>9</v>
      </c>
      <c r="P21" s="35">
        <f>IF(AND(B21="",D21="",F21="",G21=""),"",IF($P$3='Data Entry'!$CK$1,VLOOKUP(F21,Mark,14,0),IF($P$3='Data Entry'!$CK$2,VLOOKUP(F21,Mark,23,0),IF($P$3='Data Entry'!$CK$3,VLOOKUP(F21,Mark,32,0),IF($P$3='Data Entry'!$CK$4,VLOOKUP(F21,Mark,41,0),IF($P$3='Data Entry'!$CK$5,VLOOKUP(F21,Mark,50,0),IF($P$3='Data Entry'!$CK$6,VLOOKUP(F21,Mark,59,0),"")))))))</f>
        <v>0</v>
      </c>
      <c r="Q21" s="36">
        <f t="shared" si="7"/>
        <v>27</v>
      </c>
      <c r="R21" s="105">
        <f t="shared" si="8"/>
        <v>5</v>
      </c>
      <c r="S21" s="105">
        <f t="shared" si="6"/>
        <v>5</v>
      </c>
      <c r="T21" s="106">
        <f t="shared" si="9"/>
        <v>10</v>
      </c>
      <c r="U21" s="10" t="str">
        <f>IFERROR(IF(OR(Q21="",#REF!="",D21=""),"",IF($Q$6=100,ROUNDUP(Q21*20%,0),IF($Q$6=86,ROUNDUP((Q21/$Q$6)*$U$6,0),IF($Q$6=66,ROUNDUP((Q21/$Q$6)*$U$6,0),"")))),"")</f>
        <v/>
      </c>
    </row>
    <row r="22" spans="1:21" ht="21.95" customHeight="1">
      <c r="A22" s="7">
        <v>16</v>
      </c>
      <c r="B22" s="32">
        <f t="shared" si="0"/>
        <v>587</v>
      </c>
      <c r="C22" s="53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103">
        <f>IF(AND(B22="",D22="",F22="",G22=""),"",IF($P$3='Data Entry'!$CK$1,VLOOKUP(F22,Mark,6,0),IF($P$3='Data Entry'!$CK$2,VLOOKUP(F22,Mark,15,0),IF($P$3='Data Entry'!$CK$3,VLOOKUP(F22,Mark,24,0),IF($P$3='Data Entry'!$CK$4,VLOOKUP(F22,Mark,33,0),IF($P$3='Data Entry'!$CK$5,VLOOKUP(F22,Mark,42,0),IF($P$3='Data Entry'!$CK$6,VLOOKUP(F22,Mark,51,0),"")))))))</f>
        <v>9</v>
      </c>
      <c r="I22" s="103">
        <f>IF(AND(B22="",D22="",F22="",G22=""),"",IF($P$3='Data Entry'!$CK$1,VLOOKUP(F22,Mark,7,0),IF($P$3='Data Entry'!$CK$2,VLOOKUP(F22,Mark,16,0),IF($P$3='Data Entry'!$CK$3,VLOOKUP(F22,Mark,25,0),IF($P$3='Data Entry'!$CK$4,VLOOKUP(F22,Mark,34,0),IF($P$3='Data Entry'!$CK$5,VLOOKUP(F22,Mark,43,0),IF($P$3='Data Entry'!$CK$6,VLOOKUP(F22,Mark,52,0),"")))))))</f>
        <v>9</v>
      </c>
      <c r="J22" s="103">
        <f>IF(AND(B22="",D22="",F22="",G22=""),"",IF($P$3='Data Entry'!$CK$1,VLOOKUP(F22,Mark,8,0),IF($P$3='Data Entry'!$CK$2,VLOOKUP(F22,Mark,17,0),IF($P$3='Data Entry'!$CK$3,VLOOKUP(F22,Mark,26,0),IF($P$3='Data Entry'!$CK$4,VLOOKUP(F22,Mark,35,0),IF($P$3='Data Entry'!$CK$5,VLOOKUP(F22,Mark,44,0),IF($P$3='Data Entry'!$CK$6,VLOOKUP(F22,Mark,53,0),"")))))))</f>
        <v>0</v>
      </c>
      <c r="K22" s="34">
        <f>IF(AND(B22="",D22="",F22="",G22=""),"",IF($P$3='Data Entry'!$CK$1,VLOOKUP(F22,Mark,9,0),IF($P$3='Data Entry'!$CK$2,VLOOKUP(F22,Mark,18,0),IF($P$3='Data Entry'!$CK$3,VLOOKUP(F22,Mark,27,0),IF($P$3='Data Entry'!$CK$4,VLOOKUP(F22,Mark,36,0),IF($P$3='Data Entry'!$CK$5,VLOOKUP(F22,Mark,45,0),IF($P$3='Data Entry'!$CK$6,VLOOKUP(F22,Mark,54,0),"")))))))</f>
        <v>0</v>
      </c>
      <c r="L22" s="34">
        <f>IF(AND(B22="",D22="",F22="",G22=""),"",IF($P$3='Data Entry'!$CK$1,VLOOKUP(F22,Mark,10,0),IF($P$3='Data Entry'!$CK$2,VLOOKUP(F22,Mark,19,0),IF($P$3='Data Entry'!$CK$3,VLOOKUP(F22,Mark,28,0),IF($P$3='Data Entry'!$CK$4,VLOOKUP(F22,Mark,37,0),IF($P$3='Data Entry'!$CK$5,VLOOKUP(F22,Mark,46,0),IF($P$3='Data Entry'!$CK$6,VLOOKUP(F22,Mark,55,0),"")))))))</f>
        <v>0</v>
      </c>
      <c r="M22" s="34">
        <f>IF(AND(B22="",D22="",F22="",G22=""),"",IF($P$3='Data Entry'!$CK$1,VLOOKUP(F22,Mark,11,0),IF($P$3='Data Entry'!$CK$2,VLOOKUP(F22,Mark,20,0),IF($P$3='Data Entry'!$CK$3,VLOOKUP(F22,Mark,29,0),IF($P$3='Data Entry'!$CK$4,VLOOKUP(F22,Mark,38,0),IF($P$3='Data Entry'!$CK$5,VLOOKUP(F22,Mark,47,0),IF($P$3='Data Entry'!$CK$6,VLOOKUP(F22,Mark,56,0),"")))))))</f>
        <v>0</v>
      </c>
      <c r="N22" s="35">
        <f>IF(AND(B22="",D22="",F22="",G22=""),"",IF($P$3='Data Entry'!$CK$1,VLOOKUP(F22,Mark,12,0),IF($P$3='Data Entry'!$CK$2,VLOOKUP(F22,Mark,21,0),IF($P$3='Data Entry'!$CK$3,VLOOKUP(F22,Mark,30,0),IF($P$3='Data Entry'!$CK$4,VLOOKUP(F22,Mark,39,0),IF($P$3='Data Entry'!$CK$5,VLOOKUP(F22,Mark,48,0),IF($P$3='Data Entry'!$CK$6,VLOOKUP(F22,Mark,57,0),"")))))))</f>
        <v>0</v>
      </c>
      <c r="O22" s="35">
        <f>IF(AND(B22="",D22="",F22="",G22=""),"",IF($P$3='Data Entry'!$CK$1,VLOOKUP(F22,Mark,13,0),IF($P$3='Data Entry'!$CK$2,VLOOKUP(F22,Mark,22,0),IF($P$3='Data Entry'!$CK$3,VLOOKUP(F22,Mark,31,0),IF($P$3='Data Entry'!$CK$4,VLOOKUP(F22,Mark,40,0),IF($P$3='Data Entry'!$CK$5,VLOOKUP(F22,Mark,49,0),IF($P$3='Data Entry'!$CK$6,VLOOKUP(F22,Mark,58,0),"")))))))</f>
        <v>9</v>
      </c>
      <c r="P22" s="35">
        <f>IF(AND(B22="",D22="",F22="",G22=""),"",IF($P$3='Data Entry'!$CK$1,VLOOKUP(F22,Mark,14,0),IF($P$3='Data Entry'!$CK$2,VLOOKUP(F22,Mark,23,0),IF($P$3='Data Entry'!$CK$3,VLOOKUP(F22,Mark,32,0),IF($P$3='Data Entry'!$CK$4,VLOOKUP(F22,Mark,41,0),IF($P$3='Data Entry'!$CK$5,VLOOKUP(F22,Mark,50,0),IF($P$3='Data Entry'!$CK$6,VLOOKUP(F22,Mark,59,0),"")))))))</f>
        <v>0</v>
      </c>
      <c r="Q22" s="36">
        <f t="shared" si="7"/>
        <v>27</v>
      </c>
      <c r="R22" s="105">
        <f t="shared" si="8"/>
        <v>5</v>
      </c>
      <c r="S22" s="105">
        <f t="shared" si="6"/>
        <v>5</v>
      </c>
      <c r="T22" s="106">
        <f t="shared" si="9"/>
        <v>10</v>
      </c>
      <c r="U22" s="10" t="str">
        <f>IFERROR(IF(OR(Q22="",#REF!="",D22=""),"",IF($Q$6=100,ROUNDUP(Q22*20%,0),IF($Q$6=86,ROUNDUP((Q22/$Q$6)*$U$6,0),IF($Q$6=66,ROUNDUP((Q22/$Q$6)*$U$6,0),"")))),"")</f>
        <v/>
      </c>
    </row>
    <row r="23" spans="1:21" ht="21.95" customHeight="1">
      <c r="A23" s="7">
        <v>17</v>
      </c>
      <c r="B23" s="32">
        <f t="shared" si="0"/>
        <v>710</v>
      </c>
      <c r="C23" s="53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103">
        <f>IF(AND(B23="",D23="",F23="",G23=""),"",IF($P$3='Data Entry'!$CK$1,VLOOKUP(F23,Mark,6,0),IF($P$3='Data Entry'!$CK$2,VLOOKUP(F23,Mark,15,0),IF($P$3='Data Entry'!$CK$3,VLOOKUP(F23,Mark,24,0),IF($P$3='Data Entry'!$CK$4,VLOOKUP(F23,Mark,33,0),IF($P$3='Data Entry'!$CK$5,VLOOKUP(F23,Mark,42,0),IF($P$3='Data Entry'!$CK$6,VLOOKUP(F23,Mark,51,0),"")))))))</f>
        <v>9</v>
      </c>
      <c r="I23" s="103">
        <f>IF(AND(B23="",D23="",F23="",G23=""),"",IF($P$3='Data Entry'!$CK$1,VLOOKUP(F23,Mark,7,0),IF($P$3='Data Entry'!$CK$2,VLOOKUP(F23,Mark,16,0),IF($P$3='Data Entry'!$CK$3,VLOOKUP(F23,Mark,25,0),IF($P$3='Data Entry'!$CK$4,VLOOKUP(F23,Mark,34,0),IF($P$3='Data Entry'!$CK$5,VLOOKUP(F23,Mark,43,0),IF($P$3='Data Entry'!$CK$6,VLOOKUP(F23,Mark,52,0),"")))))))</f>
        <v>9</v>
      </c>
      <c r="J23" s="103">
        <f>IF(AND(B23="",D23="",F23="",G23=""),"",IF($P$3='Data Entry'!$CK$1,VLOOKUP(F23,Mark,8,0),IF($P$3='Data Entry'!$CK$2,VLOOKUP(F23,Mark,17,0),IF($P$3='Data Entry'!$CK$3,VLOOKUP(F23,Mark,26,0),IF($P$3='Data Entry'!$CK$4,VLOOKUP(F23,Mark,35,0),IF($P$3='Data Entry'!$CK$5,VLOOKUP(F23,Mark,44,0),IF($P$3='Data Entry'!$CK$6,VLOOKUP(F23,Mark,53,0),"")))))))</f>
        <v>0</v>
      </c>
      <c r="K23" s="34">
        <f>IF(AND(B23="",D23="",F23="",G23=""),"",IF($P$3='Data Entry'!$CK$1,VLOOKUP(F23,Mark,9,0),IF($P$3='Data Entry'!$CK$2,VLOOKUP(F23,Mark,18,0),IF($P$3='Data Entry'!$CK$3,VLOOKUP(F23,Mark,27,0),IF($P$3='Data Entry'!$CK$4,VLOOKUP(F23,Mark,36,0),IF($P$3='Data Entry'!$CK$5,VLOOKUP(F23,Mark,45,0),IF($P$3='Data Entry'!$CK$6,VLOOKUP(F23,Mark,54,0),"")))))))</f>
        <v>0</v>
      </c>
      <c r="L23" s="34">
        <f>IF(AND(B23="",D23="",F23="",G23=""),"",IF($P$3='Data Entry'!$CK$1,VLOOKUP(F23,Mark,10,0),IF($P$3='Data Entry'!$CK$2,VLOOKUP(F23,Mark,19,0),IF($P$3='Data Entry'!$CK$3,VLOOKUP(F23,Mark,28,0),IF($P$3='Data Entry'!$CK$4,VLOOKUP(F23,Mark,37,0),IF($P$3='Data Entry'!$CK$5,VLOOKUP(F23,Mark,46,0),IF($P$3='Data Entry'!$CK$6,VLOOKUP(F23,Mark,55,0),"")))))))</f>
        <v>0</v>
      </c>
      <c r="M23" s="34">
        <f>IF(AND(B23="",D23="",F23="",G23=""),"",IF($P$3='Data Entry'!$CK$1,VLOOKUP(F23,Mark,11,0),IF($P$3='Data Entry'!$CK$2,VLOOKUP(F23,Mark,20,0),IF($P$3='Data Entry'!$CK$3,VLOOKUP(F23,Mark,29,0),IF($P$3='Data Entry'!$CK$4,VLOOKUP(F23,Mark,38,0),IF($P$3='Data Entry'!$CK$5,VLOOKUP(F23,Mark,47,0),IF($P$3='Data Entry'!$CK$6,VLOOKUP(F23,Mark,56,0),"")))))))</f>
        <v>0</v>
      </c>
      <c r="N23" s="35">
        <f>IF(AND(B23="",D23="",F23="",G23=""),"",IF($P$3='Data Entry'!$CK$1,VLOOKUP(F23,Mark,12,0),IF($P$3='Data Entry'!$CK$2,VLOOKUP(F23,Mark,21,0),IF($P$3='Data Entry'!$CK$3,VLOOKUP(F23,Mark,30,0),IF($P$3='Data Entry'!$CK$4,VLOOKUP(F23,Mark,39,0),IF($P$3='Data Entry'!$CK$5,VLOOKUP(F23,Mark,48,0),IF($P$3='Data Entry'!$CK$6,VLOOKUP(F23,Mark,57,0),"")))))))</f>
        <v>0</v>
      </c>
      <c r="O23" s="35">
        <f>IF(AND(B23="",D23="",F23="",G23=""),"",IF($P$3='Data Entry'!$CK$1,VLOOKUP(F23,Mark,13,0),IF($P$3='Data Entry'!$CK$2,VLOOKUP(F23,Mark,22,0),IF($P$3='Data Entry'!$CK$3,VLOOKUP(F23,Mark,31,0),IF($P$3='Data Entry'!$CK$4,VLOOKUP(F23,Mark,40,0),IF($P$3='Data Entry'!$CK$5,VLOOKUP(F23,Mark,49,0),IF($P$3='Data Entry'!$CK$6,VLOOKUP(F23,Mark,58,0),"")))))))</f>
        <v>9</v>
      </c>
      <c r="P23" s="35">
        <f>IF(AND(B23="",D23="",F23="",G23=""),"",IF($P$3='Data Entry'!$CK$1,VLOOKUP(F23,Mark,14,0),IF($P$3='Data Entry'!$CK$2,VLOOKUP(F23,Mark,23,0),IF($P$3='Data Entry'!$CK$3,VLOOKUP(F23,Mark,32,0),IF($P$3='Data Entry'!$CK$4,VLOOKUP(F23,Mark,41,0),IF($P$3='Data Entry'!$CK$5,VLOOKUP(F23,Mark,50,0),IF($P$3='Data Entry'!$CK$6,VLOOKUP(F23,Mark,59,0),"")))))))</f>
        <v>0</v>
      </c>
      <c r="Q23" s="36">
        <f t="shared" si="7"/>
        <v>27</v>
      </c>
      <c r="R23" s="105">
        <f t="shared" si="8"/>
        <v>5</v>
      </c>
      <c r="S23" s="105">
        <f t="shared" si="6"/>
        <v>5</v>
      </c>
      <c r="T23" s="106">
        <f t="shared" si="9"/>
        <v>10</v>
      </c>
      <c r="U23" s="10" t="str">
        <f>IFERROR(IF(OR(Q23="",#REF!="",D23=""),"",IF($Q$6=100,ROUNDUP(Q23*20%,0),IF($Q$6=86,ROUNDUP((Q23/$Q$6)*$U$6,0),IF($Q$6=66,ROUNDUP((Q23/$Q$6)*$U$6,0),"")))),"")</f>
        <v/>
      </c>
    </row>
    <row r="24" spans="1:21" ht="21.95" customHeight="1">
      <c r="A24" s="7">
        <v>18</v>
      </c>
      <c r="B24" s="32">
        <f t="shared" si="0"/>
        <v>542</v>
      </c>
      <c r="C24" s="53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103">
        <f>IF(AND(B24="",D24="",F24="",G24=""),"",IF($P$3='Data Entry'!$CK$1,VLOOKUP(F24,Mark,6,0),IF($P$3='Data Entry'!$CK$2,VLOOKUP(F24,Mark,15,0),IF($P$3='Data Entry'!$CK$3,VLOOKUP(F24,Mark,24,0),IF($P$3='Data Entry'!$CK$4,VLOOKUP(F24,Mark,33,0),IF($P$3='Data Entry'!$CK$5,VLOOKUP(F24,Mark,42,0),IF($P$3='Data Entry'!$CK$6,VLOOKUP(F24,Mark,51,0),"")))))))</f>
        <v>9</v>
      </c>
      <c r="I24" s="103">
        <f>IF(AND(B24="",D24="",F24="",G24=""),"",IF($P$3='Data Entry'!$CK$1,VLOOKUP(F24,Mark,7,0),IF($P$3='Data Entry'!$CK$2,VLOOKUP(F24,Mark,16,0),IF($P$3='Data Entry'!$CK$3,VLOOKUP(F24,Mark,25,0),IF($P$3='Data Entry'!$CK$4,VLOOKUP(F24,Mark,34,0),IF($P$3='Data Entry'!$CK$5,VLOOKUP(F24,Mark,43,0),IF($P$3='Data Entry'!$CK$6,VLOOKUP(F24,Mark,52,0),"")))))))</f>
        <v>9</v>
      </c>
      <c r="J24" s="103">
        <f>IF(AND(B24="",D24="",F24="",G24=""),"",IF($P$3='Data Entry'!$CK$1,VLOOKUP(F24,Mark,8,0),IF($P$3='Data Entry'!$CK$2,VLOOKUP(F24,Mark,17,0),IF($P$3='Data Entry'!$CK$3,VLOOKUP(F24,Mark,26,0),IF($P$3='Data Entry'!$CK$4,VLOOKUP(F24,Mark,35,0),IF($P$3='Data Entry'!$CK$5,VLOOKUP(F24,Mark,44,0),IF($P$3='Data Entry'!$CK$6,VLOOKUP(F24,Mark,53,0),"")))))))</f>
        <v>0</v>
      </c>
      <c r="K24" s="34">
        <f>IF(AND(B24="",D24="",F24="",G24=""),"",IF($P$3='Data Entry'!$CK$1,VLOOKUP(F24,Mark,9,0),IF($P$3='Data Entry'!$CK$2,VLOOKUP(F24,Mark,18,0),IF($P$3='Data Entry'!$CK$3,VLOOKUP(F24,Mark,27,0),IF($P$3='Data Entry'!$CK$4,VLOOKUP(F24,Mark,36,0),IF($P$3='Data Entry'!$CK$5,VLOOKUP(F24,Mark,45,0),IF($P$3='Data Entry'!$CK$6,VLOOKUP(F24,Mark,54,0),"")))))))</f>
        <v>0</v>
      </c>
      <c r="L24" s="34">
        <f>IF(AND(B24="",D24="",F24="",G24=""),"",IF($P$3='Data Entry'!$CK$1,VLOOKUP(F24,Mark,10,0),IF($P$3='Data Entry'!$CK$2,VLOOKUP(F24,Mark,19,0),IF($P$3='Data Entry'!$CK$3,VLOOKUP(F24,Mark,28,0),IF($P$3='Data Entry'!$CK$4,VLOOKUP(F24,Mark,37,0),IF($P$3='Data Entry'!$CK$5,VLOOKUP(F24,Mark,46,0),IF($P$3='Data Entry'!$CK$6,VLOOKUP(F24,Mark,55,0),"")))))))</f>
        <v>0</v>
      </c>
      <c r="M24" s="34">
        <f>IF(AND(B24="",D24="",F24="",G24=""),"",IF($P$3='Data Entry'!$CK$1,VLOOKUP(F24,Mark,11,0),IF($P$3='Data Entry'!$CK$2,VLOOKUP(F24,Mark,20,0),IF($P$3='Data Entry'!$CK$3,VLOOKUP(F24,Mark,29,0),IF($P$3='Data Entry'!$CK$4,VLOOKUP(F24,Mark,38,0),IF($P$3='Data Entry'!$CK$5,VLOOKUP(F24,Mark,47,0),IF($P$3='Data Entry'!$CK$6,VLOOKUP(F24,Mark,56,0),"")))))))</f>
        <v>0</v>
      </c>
      <c r="N24" s="35">
        <f>IF(AND(B24="",D24="",F24="",G24=""),"",IF($P$3='Data Entry'!$CK$1,VLOOKUP(F24,Mark,12,0),IF($P$3='Data Entry'!$CK$2,VLOOKUP(F24,Mark,21,0),IF($P$3='Data Entry'!$CK$3,VLOOKUP(F24,Mark,30,0),IF($P$3='Data Entry'!$CK$4,VLOOKUP(F24,Mark,39,0),IF($P$3='Data Entry'!$CK$5,VLOOKUP(F24,Mark,48,0),IF($P$3='Data Entry'!$CK$6,VLOOKUP(F24,Mark,57,0),"")))))))</f>
        <v>0</v>
      </c>
      <c r="O24" s="35">
        <f>IF(AND(B24="",D24="",F24="",G24=""),"",IF($P$3='Data Entry'!$CK$1,VLOOKUP(F24,Mark,13,0),IF($P$3='Data Entry'!$CK$2,VLOOKUP(F24,Mark,22,0),IF($P$3='Data Entry'!$CK$3,VLOOKUP(F24,Mark,31,0),IF($P$3='Data Entry'!$CK$4,VLOOKUP(F24,Mark,40,0),IF($P$3='Data Entry'!$CK$5,VLOOKUP(F24,Mark,49,0),IF($P$3='Data Entry'!$CK$6,VLOOKUP(F24,Mark,58,0),"")))))))</f>
        <v>9</v>
      </c>
      <c r="P24" s="35">
        <f>IF(AND(B24="",D24="",F24="",G24=""),"",IF($P$3='Data Entry'!$CK$1,VLOOKUP(F24,Mark,14,0),IF($P$3='Data Entry'!$CK$2,VLOOKUP(F24,Mark,23,0),IF($P$3='Data Entry'!$CK$3,VLOOKUP(F24,Mark,32,0),IF($P$3='Data Entry'!$CK$4,VLOOKUP(F24,Mark,41,0),IF($P$3='Data Entry'!$CK$5,VLOOKUP(F24,Mark,50,0),IF($P$3='Data Entry'!$CK$6,VLOOKUP(F24,Mark,59,0),"")))))))</f>
        <v>0</v>
      </c>
      <c r="Q24" s="36">
        <f t="shared" si="7"/>
        <v>27</v>
      </c>
      <c r="R24" s="105">
        <f t="shared" si="8"/>
        <v>5</v>
      </c>
      <c r="S24" s="105">
        <f t="shared" si="6"/>
        <v>5</v>
      </c>
      <c r="T24" s="106">
        <f t="shared" si="9"/>
        <v>10</v>
      </c>
      <c r="U24" s="10" t="str">
        <f>IFERROR(IF(OR(Q24="",#REF!="",D24=""),"",IF($Q$6=100,ROUNDUP(Q24*20%,0),IF($Q$6=86,ROUNDUP((Q24/$Q$6)*$U$6,0),IF($Q$6=66,ROUNDUP((Q24/$Q$6)*$U$6,0),"")))),"")</f>
        <v/>
      </c>
    </row>
    <row r="25" spans="1:21" ht="21.95" customHeight="1">
      <c r="A25" s="7">
        <v>19</v>
      </c>
      <c r="B25" s="32">
        <f t="shared" si="0"/>
        <v>718</v>
      </c>
      <c r="C25" s="53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103">
        <f>IF(AND(B25="",D25="",F25="",G25=""),"",IF($P$3='Data Entry'!$CK$1,VLOOKUP(F25,Mark,6,0),IF($P$3='Data Entry'!$CK$2,VLOOKUP(F25,Mark,15,0),IF($P$3='Data Entry'!$CK$3,VLOOKUP(F25,Mark,24,0),IF($P$3='Data Entry'!$CK$4,VLOOKUP(F25,Mark,33,0),IF($P$3='Data Entry'!$CK$5,VLOOKUP(F25,Mark,42,0),IF($P$3='Data Entry'!$CK$6,VLOOKUP(F25,Mark,51,0),"")))))))</f>
        <v>0</v>
      </c>
      <c r="I25" s="103">
        <f>IF(AND(B25="",D25="",F25="",G25=""),"",IF($P$3='Data Entry'!$CK$1,VLOOKUP(F25,Mark,7,0),IF($P$3='Data Entry'!$CK$2,VLOOKUP(F25,Mark,16,0),IF($P$3='Data Entry'!$CK$3,VLOOKUP(F25,Mark,25,0),IF($P$3='Data Entry'!$CK$4,VLOOKUP(F25,Mark,34,0),IF($P$3='Data Entry'!$CK$5,VLOOKUP(F25,Mark,43,0),IF($P$3='Data Entry'!$CK$6,VLOOKUP(F25,Mark,52,0),"")))))))</f>
        <v>0</v>
      </c>
      <c r="J25" s="103">
        <f>IF(AND(B25="",D25="",F25="",G25=""),"",IF($P$3='Data Entry'!$CK$1,VLOOKUP(F25,Mark,8,0),IF($P$3='Data Entry'!$CK$2,VLOOKUP(F25,Mark,17,0),IF($P$3='Data Entry'!$CK$3,VLOOKUP(F25,Mark,26,0),IF($P$3='Data Entry'!$CK$4,VLOOKUP(F25,Mark,35,0),IF($P$3='Data Entry'!$CK$5,VLOOKUP(F25,Mark,44,0),IF($P$3='Data Entry'!$CK$6,VLOOKUP(F25,Mark,53,0),"")))))))</f>
        <v>0</v>
      </c>
      <c r="K25" s="34">
        <f>IF(AND(B25="",D25="",F25="",G25=""),"",IF($P$3='Data Entry'!$CK$1,VLOOKUP(F25,Mark,9,0),IF($P$3='Data Entry'!$CK$2,VLOOKUP(F25,Mark,18,0),IF($P$3='Data Entry'!$CK$3,VLOOKUP(F25,Mark,27,0),IF($P$3='Data Entry'!$CK$4,VLOOKUP(F25,Mark,36,0),IF($P$3='Data Entry'!$CK$5,VLOOKUP(F25,Mark,45,0),IF($P$3='Data Entry'!$CK$6,VLOOKUP(F25,Mark,54,0),"")))))))</f>
        <v>0</v>
      </c>
      <c r="L25" s="34">
        <f>IF(AND(B25="",D25="",F25="",G25=""),"",IF($P$3='Data Entry'!$CK$1,VLOOKUP(F25,Mark,10,0),IF($P$3='Data Entry'!$CK$2,VLOOKUP(F25,Mark,19,0),IF($P$3='Data Entry'!$CK$3,VLOOKUP(F25,Mark,28,0),IF($P$3='Data Entry'!$CK$4,VLOOKUP(F25,Mark,37,0),IF($P$3='Data Entry'!$CK$5,VLOOKUP(F25,Mark,46,0),IF($P$3='Data Entry'!$CK$6,VLOOKUP(F25,Mark,55,0),"")))))))</f>
        <v>0</v>
      </c>
      <c r="M25" s="34">
        <f>IF(AND(B25="",D25="",F25="",G25=""),"",IF($P$3='Data Entry'!$CK$1,VLOOKUP(F25,Mark,11,0),IF($P$3='Data Entry'!$CK$2,VLOOKUP(F25,Mark,20,0),IF($P$3='Data Entry'!$CK$3,VLOOKUP(F25,Mark,29,0),IF($P$3='Data Entry'!$CK$4,VLOOKUP(F25,Mark,38,0),IF($P$3='Data Entry'!$CK$5,VLOOKUP(F25,Mark,47,0),IF($P$3='Data Entry'!$CK$6,VLOOKUP(F25,Mark,56,0),"")))))))</f>
        <v>0</v>
      </c>
      <c r="N25" s="35">
        <f>IF(AND(B25="",D25="",F25="",G25=""),"",IF($P$3='Data Entry'!$CK$1,VLOOKUP(F25,Mark,12,0),IF($P$3='Data Entry'!$CK$2,VLOOKUP(F25,Mark,21,0),IF($P$3='Data Entry'!$CK$3,VLOOKUP(F25,Mark,30,0),IF($P$3='Data Entry'!$CK$4,VLOOKUP(F25,Mark,39,0),IF($P$3='Data Entry'!$CK$5,VLOOKUP(F25,Mark,48,0),IF($P$3='Data Entry'!$CK$6,VLOOKUP(F25,Mark,57,0),"")))))))</f>
        <v>0</v>
      </c>
      <c r="O25" s="35">
        <f>IF(AND(B25="",D25="",F25="",G25=""),"",IF($P$3='Data Entry'!$CK$1,VLOOKUP(F25,Mark,13,0),IF($P$3='Data Entry'!$CK$2,VLOOKUP(F25,Mark,22,0),IF($P$3='Data Entry'!$CK$3,VLOOKUP(F25,Mark,31,0),IF($P$3='Data Entry'!$CK$4,VLOOKUP(F25,Mark,40,0),IF($P$3='Data Entry'!$CK$5,VLOOKUP(F25,Mark,49,0),IF($P$3='Data Entry'!$CK$6,VLOOKUP(F25,Mark,58,0),"")))))))</f>
        <v>0</v>
      </c>
      <c r="P25" s="35">
        <f>IF(AND(B25="",D25="",F25="",G25=""),"",IF($P$3='Data Entry'!$CK$1,VLOOKUP(F25,Mark,14,0),IF($P$3='Data Entry'!$CK$2,VLOOKUP(F25,Mark,23,0),IF($P$3='Data Entry'!$CK$3,VLOOKUP(F25,Mark,32,0),IF($P$3='Data Entry'!$CK$4,VLOOKUP(F25,Mark,41,0),IF($P$3='Data Entry'!$CK$5,VLOOKUP(F25,Mark,50,0),IF($P$3='Data Entry'!$CK$6,VLOOKUP(F25,Mark,59,0),"")))))))</f>
        <v>0</v>
      </c>
      <c r="Q25" s="36">
        <f t="shared" si="7"/>
        <v>0</v>
      </c>
      <c r="R25" s="105">
        <f t="shared" si="8"/>
        <v>0</v>
      </c>
      <c r="S25" s="105">
        <f t="shared" si="6"/>
        <v>5</v>
      </c>
      <c r="T25" s="106">
        <f t="shared" si="9"/>
        <v>5</v>
      </c>
      <c r="U25" s="10" t="str">
        <f>IFERROR(IF(OR(Q25="",#REF!="",D25=""),"",IF($Q$6=100,ROUNDUP(Q25*20%,0),IF($Q$6=86,ROUNDUP((Q25/$Q$6)*$U$6,0),IF($Q$6=66,ROUNDUP((Q25/$Q$6)*$U$6,0),"")))),"")</f>
        <v/>
      </c>
    </row>
    <row r="26" spans="1:21" ht="21.95" customHeight="1">
      <c r="A26" s="7">
        <v>20</v>
      </c>
      <c r="B26" s="32">
        <f t="shared" si="0"/>
        <v>454</v>
      </c>
      <c r="C26" s="53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103">
        <f>IF(AND(B26="",D26="",F26="",G26=""),"",IF($P$3='Data Entry'!$CK$1,VLOOKUP(F26,Mark,6,0),IF($P$3='Data Entry'!$CK$2,VLOOKUP(F26,Mark,15,0),IF($P$3='Data Entry'!$CK$3,VLOOKUP(F26,Mark,24,0),IF($P$3='Data Entry'!$CK$4,VLOOKUP(F26,Mark,33,0),IF($P$3='Data Entry'!$CK$5,VLOOKUP(F26,Mark,42,0),IF($P$3='Data Entry'!$CK$6,VLOOKUP(F26,Mark,51,0),"")))))))</f>
        <v>0</v>
      </c>
      <c r="I26" s="103">
        <f>IF(AND(B26="",D26="",F26="",G26=""),"",IF($P$3='Data Entry'!$CK$1,VLOOKUP(F26,Mark,7,0),IF($P$3='Data Entry'!$CK$2,VLOOKUP(F26,Mark,16,0),IF($P$3='Data Entry'!$CK$3,VLOOKUP(F26,Mark,25,0),IF($P$3='Data Entry'!$CK$4,VLOOKUP(F26,Mark,34,0),IF($P$3='Data Entry'!$CK$5,VLOOKUP(F26,Mark,43,0),IF($P$3='Data Entry'!$CK$6,VLOOKUP(F26,Mark,52,0),"")))))))</f>
        <v>0</v>
      </c>
      <c r="J26" s="103">
        <f>IF(AND(B26="",D26="",F26="",G26=""),"",IF($P$3='Data Entry'!$CK$1,VLOOKUP(F26,Mark,8,0),IF($P$3='Data Entry'!$CK$2,VLOOKUP(F26,Mark,17,0),IF($P$3='Data Entry'!$CK$3,VLOOKUP(F26,Mark,26,0),IF($P$3='Data Entry'!$CK$4,VLOOKUP(F26,Mark,35,0),IF($P$3='Data Entry'!$CK$5,VLOOKUP(F26,Mark,44,0),IF($P$3='Data Entry'!$CK$6,VLOOKUP(F26,Mark,53,0),"")))))))</f>
        <v>0</v>
      </c>
      <c r="K26" s="34">
        <f>IF(AND(B26="",D26="",F26="",G26=""),"",IF($P$3='Data Entry'!$CK$1,VLOOKUP(F26,Mark,9,0),IF($P$3='Data Entry'!$CK$2,VLOOKUP(F26,Mark,18,0),IF($P$3='Data Entry'!$CK$3,VLOOKUP(F26,Mark,27,0),IF($P$3='Data Entry'!$CK$4,VLOOKUP(F26,Mark,36,0),IF($P$3='Data Entry'!$CK$5,VLOOKUP(F26,Mark,45,0),IF($P$3='Data Entry'!$CK$6,VLOOKUP(F26,Mark,54,0),"")))))))</f>
        <v>0</v>
      </c>
      <c r="L26" s="34">
        <f>IF(AND(B26="",D26="",F26="",G26=""),"",IF($P$3='Data Entry'!$CK$1,VLOOKUP(F26,Mark,10,0),IF($P$3='Data Entry'!$CK$2,VLOOKUP(F26,Mark,19,0),IF($P$3='Data Entry'!$CK$3,VLOOKUP(F26,Mark,28,0),IF($P$3='Data Entry'!$CK$4,VLOOKUP(F26,Mark,37,0),IF($P$3='Data Entry'!$CK$5,VLOOKUP(F26,Mark,46,0),IF($P$3='Data Entry'!$CK$6,VLOOKUP(F26,Mark,55,0),"")))))))</f>
        <v>0</v>
      </c>
      <c r="M26" s="34">
        <f>IF(AND(B26="",D26="",F26="",G26=""),"",IF($P$3='Data Entry'!$CK$1,VLOOKUP(F26,Mark,11,0),IF($P$3='Data Entry'!$CK$2,VLOOKUP(F26,Mark,20,0),IF($P$3='Data Entry'!$CK$3,VLOOKUP(F26,Mark,29,0),IF($P$3='Data Entry'!$CK$4,VLOOKUP(F26,Mark,38,0),IF($P$3='Data Entry'!$CK$5,VLOOKUP(F26,Mark,47,0),IF($P$3='Data Entry'!$CK$6,VLOOKUP(F26,Mark,56,0),"")))))))</f>
        <v>0</v>
      </c>
      <c r="N26" s="35">
        <f>IF(AND(B26="",D26="",F26="",G26=""),"",IF($P$3='Data Entry'!$CK$1,VLOOKUP(F26,Mark,12,0),IF($P$3='Data Entry'!$CK$2,VLOOKUP(F26,Mark,21,0),IF($P$3='Data Entry'!$CK$3,VLOOKUP(F26,Mark,30,0),IF($P$3='Data Entry'!$CK$4,VLOOKUP(F26,Mark,39,0),IF($P$3='Data Entry'!$CK$5,VLOOKUP(F26,Mark,48,0),IF($P$3='Data Entry'!$CK$6,VLOOKUP(F26,Mark,57,0),"")))))))</f>
        <v>0</v>
      </c>
      <c r="O26" s="35">
        <f>IF(AND(B26="",D26="",F26="",G26=""),"",IF($P$3='Data Entry'!$CK$1,VLOOKUP(F26,Mark,13,0),IF($P$3='Data Entry'!$CK$2,VLOOKUP(F26,Mark,22,0),IF($P$3='Data Entry'!$CK$3,VLOOKUP(F26,Mark,31,0),IF($P$3='Data Entry'!$CK$4,VLOOKUP(F26,Mark,40,0),IF($P$3='Data Entry'!$CK$5,VLOOKUP(F26,Mark,49,0),IF($P$3='Data Entry'!$CK$6,VLOOKUP(F26,Mark,58,0),"")))))))</f>
        <v>0</v>
      </c>
      <c r="P26" s="35">
        <f>IF(AND(B26="",D26="",F26="",G26=""),"",IF($P$3='Data Entry'!$CK$1,VLOOKUP(F26,Mark,14,0),IF($P$3='Data Entry'!$CK$2,VLOOKUP(F26,Mark,23,0),IF($P$3='Data Entry'!$CK$3,VLOOKUP(F26,Mark,32,0),IF($P$3='Data Entry'!$CK$4,VLOOKUP(F26,Mark,41,0),IF($P$3='Data Entry'!$CK$5,VLOOKUP(F26,Mark,50,0),IF($P$3='Data Entry'!$CK$6,VLOOKUP(F26,Mark,59,0),"")))))))</f>
        <v>0</v>
      </c>
      <c r="Q26" s="36">
        <f t="shared" si="7"/>
        <v>0</v>
      </c>
      <c r="R26" s="105">
        <f t="shared" si="8"/>
        <v>0</v>
      </c>
      <c r="S26" s="105">
        <f t="shared" si="6"/>
        <v>5</v>
      </c>
      <c r="T26" s="106">
        <f t="shared" si="9"/>
        <v>5</v>
      </c>
      <c r="U26" s="10" t="str">
        <f>IFERROR(IF(OR(Q26="",#REF!="",D26=""),"",IF($Q$6=100,ROUNDUP(Q26*20%,0),IF($Q$6=86,ROUNDUP((Q26/$Q$6)*$U$6,0),IF($Q$6=66,ROUNDUP((Q26/$Q$6)*$U$6,0),"")))),"")</f>
        <v/>
      </c>
    </row>
    <row r="27" spans="1:21" ht="21.95" customHeight="1">
      <c r="A27" s="7">
        <v>21</v>
      </c>
      <c r="B27" s="32">
        <f t="shared" si="0"/>
        <v>976</v>
      </c>
      <c r="C27" s="53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103">
        <f>IF(AND(B27="",D27="",F27="",G27=""),"",IF($P$3='Data Entry'!$CK$1,VLOOKUP(F27,Mark,6,0),IF($P$3='Data Entry'!$CK$2,VLOOKUP(F27,Mark,15,0),IF($P$3='Data Entry'!$CK$3,VLOOKUP(F27,Mark,24,0),IF($P$3='Data Entry'!$CK$4,VLOOKUP(F27,Mark,33,0),IF($P$3='Data Entry'!$CK$5,VLOOKUP(F27,Mark,42,0),IF($P$3='Data Entry'!$CK$6,VLOOKUP(F27,Mark,51,0),"")))))))</f>
        <v>0</v>
      </c>
      <c r="I27" s="103">
        <f>IF(AND(B27="",D27="",F27="",G27=""),"",IF($P$3='Data Entry'!$CK$1,VLOOKUP(F27,Mark,7,0),IF($P$3='Data Entry'!$CK$2,VLOOKUP(F27,Mark,16,0),IF($P$3='Data Entry'!$CK$3,VLOOKUP(F27,Mark,25,0),IF($P$3='Data Entry'!$CK$4,VLOOKUP(F27,Mark,34,0),IF($P$3='Data Entry'!$CK$5,VLOOKUP(F27,Mark,43,0),IF($P$3='Data Entry'!$CK$6,VLOOKUP(F27,Mark,52,0),"")))))))</f>
        <v>0</v>
      </c>
      <c r="J27" s="103">
        <f>IF(AND(B27="",D27="",F27="",G27=""),"",IF($P$3='Data Entry'!$CK$1,VLOOKUP(F27,Mark,8,0),IF($P$3='Data Entry'!$CK$2,VLOOKUP(F27,Mark,17,0),IF($P$3='Data Entry'!$CK$3,VLOOKUP(F27,Mark,26,0),IF($P$3='Data Entry'!$CK$4,VLOOKUP(F27,Mark,35,0),IF($P$3='Data Entry'!$CK$5,VLOOKUP(F27,Mark,44,0),IF($P$3='Data Entry'!$CK$6,VLOOKUP(F27,Mark,53,0),"")))))))</f>
        <v>0</v>
      </c>
      <c r="K27" s="34">
        <f>IF(AND(B27="",D27="",F27="",G27=""),"",IF($P$3='Data Entry'!$CK$1,VLOOKUP(F27,Mark,9,0),IF($P$3='Data Entry'!$CK$2,VLOOKUP(F27,Mark,18,0),IF($P$3='Data Entry'!$CK$3,VLOOKUP(F27,Mark,27,0),IF($P$3='Data Entry'!$CK$4,VLOOKUP(F27,Mark,36,0),IF($P$3='Data Entry'!$CK$5,VLOOKUP(F27,Mark,45,0),IF($P$3='Data Entry'!$CK$6,VLOOKUP(F27,Mark,54,0),"")))))))</f>
        <v>0</v>
      </c>
      <c r="L27" s="34">
        <f>IF(AND(B27="",D27="",F27="",G27=""),"",IF($P$3='Data Entry'!$CK$1,VLOOKUP(F27,Mark,10,0),IF($P$3='Data Entry'!$CK$2,VLOOKUP(F27,Mark,19,0),IF($P$3='Data Entry'!$CK$3,VLOOKUP(F27,Mark,28,0),IF($P$3='Data Entry'!$CK$4,VLOOKUP(F27,Mark,37,0),IF($P$3='Data Entry'!$CK$5,VLOOKUP(F27,Mark,46,0),IF($P$3='Data Entry'!$CK$6,VLOOKUP(F27,Mark,55,0),"")))))))</f>
        <v>0</v>
      </c>
      <c r="M27" s="34">
        <f>IF(AND(B27="",D27="",F27="",G27=""),"",IF($P$3='Data Entry'!$CK$1,VLOOKUP(F27,Mark,11,0),IF($P$3='Data Entry'!$CK$2,VLOOKUP(F27,Mark,20,0),IF($P$3='Data Entry'!$CK$3,VLOOKUP(F27,Mark,29,0),IF($P$3='Data Entry'!$CK$4,VLOOKUP(F27,Mark,38,0),IF($P$3='Data Entry'!$CK$5,VLOOKUP(F27,Mark,47,0),IF($P$3='Data Entry'!$CK$6,VLOOKUP(F27,Mark,56,0),"")))))))</f>
        <v>0</v>
      </c>
      <c r="N27" s="35">
        <f>IF(AND(B27="",D27="",F27="",G27=""),"",IF($P$3='Data Entry'!$CK$1,VLOOKUP(F27,Mark,12,0),IF($P$3='Data Entry'!$CK$2,VLOOKUP(F27,Mark,21,0),IF($P$3='Data Entry'!$CK$3,VLOOKUP(F27,Mark,30,0),IF($P$3='Data Entry'!$CK$4,VLOOKUP(F27,Mark,39,0),IF($P$3='Data Entry'!$CK$5,VLOOKUP(F27,Mark,48,0),IF($P$3='Data Entry'!$CK$6,VLOOKUP(F27,Mark,57,0),"")))))))</f>
        <v>0</v>
      </c>
      <c r="O27" s="35">
        <f>IF(AND(B27="",D27="",F27="",G27=""),"",IF($P$3='Data Entry'!$CK$1,VLOOKUP(F27,Mark,13,0),IF($P$3='Data Entry'!$CK$2,VLOOKUP(F27,Mark,22,0),IF($P$3='Data Entry'!$CK$3,VLOOKUP(F27,Mark,31,0),IF($P$3='Data Entry'!$CK$4,VLOOKUP(F27,Mark,40,0),IF($P$3='Data Entry'!$CK$5,VLOOKUP(F27,Mark,49,0),IF($P$3='Data Entry'!$CK$6,VLOOKUP(F27,Mark,58,0),"")))))))</f>
        <v>0</v>
      </c>
      <c r="P27" s="35">
        <f>IF(AND(B27="",D27="",F27="",G27=""),"",IF($P$3='Data Entry'!$CK$1,VLOOKUP(F27,Mark,14,0),IF($P$3='Data Entry'!$CK$2,VLOOKUP(F27,Mark,23,0),IF($P$3='Data Entry'!$CK$3,VLOOKUP(F27,Mark,32,0),IF($P$3='Data Entry'!$CK$4,VLOOKUP(F27,Mark,41,0),IF($P$3='Data Entry'!$CK$5,VLOOKUP(F27,Mark,50,0),IF($P$3='Data Entry'!$CK$6,VLOOKUP(F27,Mark,59,0),"")))))))</f>
        <v>0</v>
      </c>
      <c r="Q27" s="36">
        <f t="shared" si="7"/>
        <v>0</v>
      </c>
      <c r="R27" s="105">
        <f t="shared" si="8"/>
        <v>0</v>
      </c>
      <c r="S27" s="105">
        <f t="shared" si="6"/>
        <v>5</v>
      </c>
      <c r="T27" s="106">
        <f t="shared" si="9"/>
        <v>5</v>
      </c>
      <c r="U27" s="10" t="str">
        <f>IFERROR(IF(OR(Q27="",#REF!="",D27=""),"",IF($Q$6=100,ROUNDUP(Q27*20%,0),IF($Q$6=86,ROUNDUP((Q27/$Q$6)*$U$6,0),IF($Q$6=66,ROUNDUP((Q27/$Q$6)*$U$6,0),"")))),"")</f>
        <v/>
      </c>
    </row>
    <row r="28" spans="1:21" ht="21.95" customHeight="1">
      <c r="A28" s="7">
        <v>22</v>
      </c>
      <c r="B28" s="32">
        <f t="shared" si="0"/>
        <v>221</v>
      </c>
      <c r="C28" s="53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103">
        <f>IF(AND(B28="",D28="",F28="",G28=""),"",IF($P$3='Data Entry'!$CK$1,VLOOKUP(F28,Mark,6,0),IF($P$3='Data Entry'!$CK$2,VLOOKUP(F28,Mark,15,0),IF($P$3='Data Entry'!$CK$3,VLOOKUP(F28,Mark,24,0),IF($P$3='Data Entry'!$CK$4,VLOOKUP(F28,Mark,33,0),IF($P$3='Data Entry'!$CK$5,VLOOKUP(F28,Mark,42,0),IF($P$3='Data Entry'!$CK$6,VLOOKUP(F28,Mark,51,0),"")))))))</f>
        <v>0</v>
      </c>
      <c r="I28" s="103">
        <f>IF(AND(B28="",D28="",F28="",G28=""),"",IF($P$3='Data Entry'!$CK$1,VLOOKUP(F28,Mark,7,0),IF($P$3='Data Entry'!$CK$2,VLOOKUP(F28,Mark,16,0),IF($P$3='Data Entry'!$CK$3,VLOOKUP(F28,Mark,25,0),IF($P$3='Data Entry'!$CK$4,VLOOKUP(F28,Mark,34,0),IF($P$3='Data Entry'!$CK$5,VLOOKUP(F28,Mark,43,0),IF($P$3='Data Entry'!$CK$6,VLOOKUP(F28,Mark,52,0),"")))))))</f>
        <v>0</v>
      </c>
      <c r="J28" s="103">
        <f>IF(AND(B28="",D28="",F28="",G28=""),"",IF($P$3='Data Entry'!$CK$1,VLOOKUP(F28,Mark,8,0),IF($P$3='Data Entry'!$CK$2,VLOOKUP(F28,Mark,17,0),IF($P$3='Data Entry'!$CK$3,VLOOKUP(F28,Mark,26,0),IF($P$3='Data Entry'!$CK$4,VLOOKUP(F28,Mark,35,0),IF($P$3='Data Entry'!$CK$5,VLOOKUP(F28,Mark,44,0),IF($P$3='Data Entry'!$CK$6,VLOOKUP(F28,Mark,53,0),"")))))))</f>
        <v>0</v>
      </c>
      <c r="K28" s="34">
        <f>IF(AND(B28="",D28="",F28="",G28=""),"",IF($P$3='Data Entry'!$CK$1,VLOOKUP(F28,Mark,9,0),IF($P$3='Data Entry'!$CK$2,VLOOKUP(F28,Mark,18,0),IF($P$3='Data Entry'!$CK$3,VLOOKUP(F28,Mark,27,0),IF($P$3='Data Entry'!$CK$4,VLOOKUP(F28,Mark,36,0),IF($P$3='Data Entry'!$CK$5,VLOOKUP(F28,Mark,45,0),IF($P$3='Data Entry'!$CK$6,VLOOKUP(F28,Mark,54,0),"")))))))</f>
        <v>0</v>
      </c>
      <c r="L28" s="34">
        <f>IF(AND(B28="",D28="",F28="",G28=""),"",IF($P$3='Data Entry'!$CK$1,VLOOKUP(F28,Mark,10,0),IF($P$3='Data Entry'!$CK$2,VLOOKUP(F28,Mark,19,0),IF($P$3='Data Entry'!$CK$3,VLOOKUP(F28,Mark,28,0),IF($P$3='Data Entry'!$CK$4,VLOOKUP(F28,Mark,37,0),IF($P$3='Data Entry'!$CK$5,VLOOKUP(F28,Mark,46,0),IF($P$3='Data Entry'!$CK$6,VLOOKUP(F28,Mark,55,0),"")))))))</f>
        <v>0</v>
      </c>
      <c r="M28" s="34">
        <f>IF(AND(B28="",D28="",F28="",G28=""),"",IF($P$3='Data Entry'!$CK$1,VLOOKUP(F28,Mark,11,0),IF($P$3='Data Entry'!$CK$2,VLOOKUP(F28,Mark,20,0),IF($P$3='Data Entry'!$CK$3,VLOOKUP(F28,Mark,29,0),IF($P$3='Data Entry'!$CK$4,VLOOKUP(F28,Mark,38,0),IF($P$3='Data Entry'!$CK$5,VLOOKUP(F28,Mark,47,0),IF($P$3='Data Entry'!$CK$6,VLOOKUP(F28,Mark,56,0),"")))))))</f>
        <v>0</v>
      </c>
      <c r="N28" s="35">
        <f>IF(AND(B28="",D28="",F28="",G28=""),"",IF($P$3='Data Entry'!$CK$1,VLOOKUP(F28,Mark,12,0),IF($P$3='Data Entry'!$CK$2,VLOOKUP(F28,Mark,21,0),IF($P$3='Data Entry'!$CK$3,VLOOKUP(F28,Mark,30,0),IF($P$3='Data Entry'!$CK$4,VLOOKUP(F28,Mark,39,0),IF($P$3='Data Entry'!$CK$5,VLOOKUP(F28,Mark,48,0),IF($P$3='Data Entry'!$CK$6,VLOOKUP(F28,Mark,57,0),"")))))))</f>
        <v>0</v>
      </c>
      <c r="O28" s="35">
        <f>IF(AND(B28="",D28="",F28="",G28=""),"",IF($P$3='Data Entry'!$CK$1,VLOOKUP(F28,Mark,13,0),IF($P$3='Data Entry'!$CK$2,VLOOKUP(F28,Mark,22,0),IF($P$3='Data Entry'!$CK$3,VLOOKUP(F28,Mark,31,0),IF($P$3='Data Entry'!$CK$4,VLOOKUP(F28,Mark,40,0),IF($P$3='Data Entry'!$CK$5,VLOOKUP(F28,Mark,49,0),IF($P$3='Data Entry'!$CK$6,VLOOKUP(F28,Mark,58,0),"")))))))</f>
        <v>0</v>
      </c>
      <c r="P28" s="35">
        <f>IF(AND(B28="",D28="",F28="",G28=""),"",IF($P$3='Data Entry'!$CK$1,VLOOKUP(F28,Mark,14,0),IF($P$3='Data Entry'!$CK$2,VLOOKUP(F28,Mark,23,0),IF($P$3='Data Entry'!$CK$3,VLOOKUP(F28,Mark,32,0),IF($P$3='Data Entry'!$CK$4,VLOOKUP(F28,Mark,41,0),IF($P$3='Data Entry'!$CK$5,VLOOKUP(F28,Mark,50,0),IF($P$3='Data Entry'!$CK$6,VLOOKUP(F28,Mark,59,0),"")))))))</f>
        <v>0</v>
      </c>
      <c r="Q28" s="36">
        <f t="shared" si="7"/>
        <v>0</v>
      </c>
      <c r="R28" s="105">
        <f t="shared" si="8"/>
        <v>0</v>
      </c>
      <c r="S28" s="105">
        <f t="shared" si="6"/>
        <v>5</v>
      </c>
      <c r="T28" s="106">
        <f t="shared" si="9"/>
        <v>5</v>
      </c>
      <c r="U28" s="10" t="str">
        <f>IFERROR(IF(OR(Q28="",#REF!="",D28=""),"",IF($Q$6=100,ROUNDUP(Q28*20%,0),IF($Q$6=86,ROUNDUP((Q28/$Q$6)*$U$6,0),IF($Q$6=66,ROUNDUP((Q28/$Q$6)*$U$6,0),"")))),"")</f>
        <v/>
      </c>
    </row>
    <row r="29" spans="1:21" ht="21.95" customHeight="1">
      <c r="A29" s="7">
        <v>23</v>
      </c>
      <c r="B29" s="32">
        <f t="shared" si="0"/>
        <v>729</v>
      </c>
      <c r="C29" s="53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103">
        <f>IF(AND(B29="",D29="",F29="",G29=""),"",IF($P$3='Data Entry'!$CK$1,VLOOKUP(F29,Mark,6,0),IF($P$3='Data Entry'!$CK$2,VLOOKUP(F29,Mark,15,0),IF($P$3='Data Entry'!$CK$3,VLOOKUP(F29,Mark,24,0),IF($P$3='Data Entry'!$CK$4,VLOOKUP(F29,Mark,33,0),IF($P$3='Data Entry'!$CK$5,VLOOKUP(F29,Mark,42,0),IF($P$3='Data Entry'!$CK$6,VLOOKUP(F29,Mark,51,0),"")))))))</f>
        <v>0</v>
      </c>
      <c r="I29" s="103">
        <f>IF(AND(B29="",D29="",F29="",G29=""),"",IF($P$3='Data Entry'!$CK$1,VLOOKUP(F29,Mark,7,0),IF($P$3='Data Entry'!$CK$2,VLOOKUP(F29,Mark,16,0),IF($P$3='Data Entry'!$CK$3,VLOOKUP(F29,Mark,25,0),IF($P$3='Data Entry'!$CK$4,VLOOKUP(F29,Mark,34,0),IF($P$3='Data Entry'!$CK$5,VLOOKUP(F29,Mark,43,0),IF($P$3='Data Entry'!$CK$6,VLOOKUP(F29,Mark,52,0),"")))))))</f>
        <v>0</v>
      </c>
      <c r="J29" s="103">
        <f>IF(AND(B29="",D29="",F29="",G29=""),"",IF($P$3='Data Entry'!$CK$1,VLOOKUP(F29,Mark,8,0),IF($P$3='Data Entry'!$CK$2,VLOOKUP(F29,Mark,17,0),IF($P$3='Data Entry'!$CK$3,VLOOKUP(F29,Mark,26,0),IF($P$3='Data Entry'!$CK$4,VLOOKUP(F29,Mark,35,0),IF($P$3='Data Entry'!$CK$5,VLOOKUP(F29,Mark,44,0),IF($P$3='Data Entry'!$CK$6,VLOOKUP(F29,Mark,53,0),"")))))))</f>
        <v>0</v>
      </c>
      <c r="K29" s="34">
        <f>IF(AND(B29="",D29="",F29="",G29=""),"",IF($P$3='Data Entry'!$CK$1,VLOOKUP(F29,Mark,9,0),IF($P$3='Data Entry'!$CK$2,VLOOKUP(F29,Mark,18,0),IF($P$3='Data Entry'!$CK$3,VLOOKUP(F29,Mark,27,0),IF($P$3='Data Entry'!$CK$4,VLOOKUP(F29,Mark,36,0),IF($P$3='Data Entry'!$CK$5,VLOOKUP(F29,Mark,45,0),IF($P$3='Data Entry'!$CK$6,VLOOKUP(F29,Mark,54,0),"")))))))</f>
        <v>0</v>
      </c>
      <c r="L29" s="34">
        <f>IF(AND(B29="",D29="",F29="",G29=""),"",IF($P$3='Data Entry'!$CK$1,VLOOKUP(F29,Mark,10,0),IF($P$3='Data Entry'!$CK$2,VLOOKUP(F29,Mark,19,0),IF($P$3='Data Entry'!$CK$3,VLOOKUP(F29,Mark,28,0),IF($P$3='Data Entry'!$CK$4,VLOOKUP(F29,Mark,37,0),IF($P$3='Data Entry'!$CK$5,VLOOKUP(F29,Mark,46,0),IF($P$3='Data Entry'!$CK$6,VLOOKUP(F29,Mark,55,0),"")))))))</f>
        <v>0</v>
      </c>
      <c r="M29" s="34">
        <f>IF(AND(B29="",D29="",F29="",G29=""),"",IF($P$3='Data Entry'!$CK$1,VLOOKUP(F29,Mark,11,0),IF($P$3='Data Entry'!$CK$2,VLOOKUP(F29,Mark,20,0),IF($P$3='Data Entry'!$CK$3,VLOOKUP(F29,Mark,29,0),IF($P$3='Data Entry'!$CK$4,VLOOKUP(F29,Mark,38,0),IF($P$3='Data Entry'!$CK$5,VLOOKUP(F29,Mark,47,0),IF($P$3='Data Entry'!$CK$6,VLOOKUP(F29,Mark,56,0),"")))))))</f>
        <v>0</v>
      </c>
      <c r="N29" s="35">
        <f>IF(AND(B29="",D29="",F29="",G29=""),"",IF($P$3='Data Entry'!$CK$1,VLOOKUP(F29,Mark,12,0),IF($P$3='Data Entry'!$CK$2,VLOOKUP(F29,Mark,21,0),IF($P$3='Data Entry'!$CK$3,VLOOKUP(F29,Mark,30,0),IF($P$3='Data Entry'!$CK$4,VLOOKUP(F29,Mark,39,0),IF($P$3='Data Entry'!$CK$5,VLOOKUP(F29,Mark,48,0),IF($P$3='Data Entry'!$CK$6,VLOOKUP(F29,Mark,57,0),"")))))))</f>
        <v>0</v>
      </c>
      <c r="O29" s="35">
        <f>IF(AND(B29="",D29="",F29="",G29=""),"",IF($P$3='Data Entry'!$CK$1,VLOOKUP(F29,Mark,13,0),IF($P$3='Data Entry'!$CK$2,VLOOKUP(F29,Mark,22,0),IF($P$3='Data Entry'!$CK$3,VLOOKUP(F29,Mark,31,0),IF($P$3='Data Entry'!$CK$4,VLOOKUP(F29,Mark,40,0),IF($P$3='Data Entry'!$CK$5,VLOOKUP(F29,Mark,49,0),IF($P$3='Data Entry'!$CK$6,VLOOKUP(F29,Mark,58,0),"")))))))</f>
        <v>0</v>
      </c>
      <c r="P29" s="35">
        <f>IF(AND(B29="",D29="",F29="",G29=""),"",IF($P$3='Data Entry'!$CK$1,VLOOKUP(F29,Mark,14,0),IF($P$3='Data Entry'!$CK$2,VLOOKUP(F29,Mark,23,0),IF($P$3='Data Entry'!$CK$3,VLOOKUP(F29,Mark,32,0),IF($P$3='Data Entry'!$CK$4,VLOOKUP(F29,Mark,41,0),IF($P$3='Data Entry'!$CK$5,VLOOKUP(F29,Mark,50,0),IF($P$3='Data Entry'!$CK$6,VLOOKUP(F29,Mark,59,0),"")))))))</f>
        <v>0</v>
      </c>
      <c r="Q29" s="36">
        <f t="shared" si="7"/>
        <v>0</v>
      </c>
      <c r="R29" s="105">
        <f t="shared" si="8"/>
        <v>0</v>
      </c>
      <c r="S29" s="105">
        <f t="shared" si="6"/>
        <v>5</v>
      </c>
      <c r="T29" s="106">
        <f t="shared" si="9"/>
        <v>5</v>
      </c>
      <c r="U29" s="10" t="str">
        <f>IFERROR(IF(OR(Q29="",#REF!="",D29=""),"",IF($Q$6=100,ROUNDUP(Q29*20%,0),IF($Q$6=86,ROUNDUP((Q29/$Q$6)*$U$6,0),IF($Q$6=66,ROUNDUP((Q29/$Q$6)*$U$6,0),"")))),"")</f>
        <v/>
      </c>
    </row>
    <row r="30" spans="1:21" ht="21.95" customHeight="1">
      <c r="A30" s="7">
        <v>24</v>
      </c>
      <c r="B30" s="32">
        <f t="shared" si="0"/>
        <v>518</v>
      </c>
      <c r="C30" s="53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103">
        <f>IF(AND(B30="",D30="",F30="",G30=""),"",IF($P$3='Data Entry'!$CK$1,VLOOKUP(F30,Mark,6,0),IF($P$3='Data Entry'!$CK$2,VLOOKUP(F30,Mark,15,0),IF($P$3='Data Entry'!$CK$3,VLOOKUP(F30,Mark,24,0),IF($P$3='Data Entry'!$CK$4,VLOOKUP(F30,Mark,33,0),IF($P$3='Data Entry'!$CK$5,VLOOKUP(F30,Mark,42,0),IF($P$3='Data Entry'!$CK$6,VLOOKUP(F30,Mark,51,0),"")))))))</f>
        <v>0</v>
      </c>
      <c r="I30" s="103">
        <f>IF(AND(B30="",D30="",F30="",G30=""),"",IF($P$3='Data Entry'!$CK$1,VLOOKUP(F30,Mark,7,0),IF($P$3='Data Entry'!$CK$2,VLOOKUP(F30,Mark,16,0),IF($P$3='Data Entry'!$CK$3,VLOOKUP(F30,Mark,25,0),IF($P$3='Data Entry'!$CK$4,VLOOKUP(F30,Mark,34,0),IF($P$3='Data Entry'!$CK$5,VLOOKUP(F30,Mark,43,0),IF($P$3='Data Entry'!$CK$6,VLOOKUP(F30,Mark,52,0),"")))))))</f>
        <v>0</v>
      </c>
      <c r="J30" s="103">
        <f>IF(AND(B30="",D30="",F30="",G30=""),"",IF($P$3='Data Entry'!$CK$1,VLOOKUP(F30,Mark,8,0),IF($P$3='Data Entry'!$CK$2,VLOOKUP(F30,Mark,17,0),IF($P$3='Data Entry'!$CK$3,VLOOKUP(F30,Mark,26,0),IF($P$3='Data Entry'!$CK$4,VLOOKUP(F30,Mark,35,0),IF($P$3='Data Entry'!$CK$5,VLOOKUP(F30,Mark,44,0),IF($P$3='Data Entry'!$CK$6,VLOOKUP(F30,Mark,53,0),"")))))))</f>
        <v>0</v>
      </c>
      <c r="K30" s="34">
        <f>IF(AND(B30="",D30="",F30="",G30=""),"",IF($P$3='Data Entry'!$CK$1,VLOOKUP(F30,Mark,9,0),IF($P$3='Data Entry'!$CK$2,VLOOKUP(F30,Mark,18,0),IF($P$3='Data Entry'!$CK$3,VLOOKUP(F30,Mark,27,0),IF($P$3='Data Entry'!$CK$4,VLOOKUP(F30,Mark,36,0),IF($P$3='Data Entry'!$CK$5,VLOOKUP(F30,Mark,45,0),IF($P$3='Data Entry'!$CK$6,VLOOKUP(F30,Mark,54,0),"")))))))</f>
        <v>0</v>
      </c>
      <c r="L30" s="34">
        <f>IF(AND(B30="",D30="",F30="",G30=""),"",IF($P$3='Data Entry'!$CK$1,VLOOKUP(F30,Mark,10,0),IF($P$3='Data Entry'!$CK$2,VLOOKUP(F30,Mark,19,0),IF($P$3='Data Entry'!$CK$3,VLOOKUP(F30,Mark,28,0),IF($P$3='Data Entry'!$CK$4,VLOOKUP(F30,Mark,37,0),IF($P$3='Data Entry'!$CK$5,VLOOKUP(F30,Mark,46,0),IF($P$3='Data Entry'!$CK$6,VLOOKUP(F30,Mark,55,0),"")))))))</f>
        <v>0</v>
      </c>
      <c r="M30" s="34">
        <f>IF(AND(B30="",D30="",F30="",G30=""),"",IF($P$3='Data Entry'!$CK$1,VLOOKUP(F30,Mark,11,0),IF($P$3='Data Entry'!$CK$2,VLOOKUP(F30,Mark,20,0),IF($P$3='Data Entry'!$CK$3,VLOOKUP(F30,Mark,29,0),IF($P$3='Data Entry'!$CK$4,VLOOKUP(F30,Mark,38,0),IF($P$3='Data Entry'!$CK$5,VLOOKUP(F30,Mark,47,0),IF($P$3='Data Entry'!$CK$6,VLOOKUP(F30,Mark,56,0),"")))))))</f>
        <v>0</v>
      </c>
      <c r="N30" s="35">
        <f>IF(AND(B30="",D30="",F30="",G30=""),"",IF($P$3='Data Entry'!$CK$1,VLOOKUP(F30,Mark,12,0),IF($P$3='Data Entry'!$CK$2,VLOOKUP(F30,Mark,21,0),IF($P$3='Data Entry'!$CK$3,VLOOKUP(F30,Mark,30,0),IF($P$3='Data Entry'!$CK$4,VLOOKUP(F30,Mark,39,0),IF($P$3='Data Entry'!$CK$5,VLOOKUP(F30,Mark,48,0),IF($P$3='Data Entry'!$CK$6,VLOOKUP(F30,Mark,57,0),"")))))))</f>
        <v>0</v>
      </c>
      <c r="O30" s="35">
        <f>IF(AND(B30="",D30="",F30="",G30=""),"",IF($P$3='Data Entry'!$CK$1,VLOOKUP(F30,Mark,13,0),IF($P$3='Data Entry'!$CK$2,VLOOKUP(F30,Mark,22,0),IF($P$3='Data Entry'!$CK$3,VLOOKUP(F30,Mark,31,0),IF($P$3='Data Entry'!$CK$4,VLOOKUP(F30,Mark,40,0),IF($P$3='Data Entry'!$CK$5,VLOOKUP(F30,Mark,49,0),IF($P$3='Data Entry'!$CK$6,VLOOKUP(F30,Mark,58,0),"")))))))</f>
        <v>0</v>
      </c>
      <c r="P30" s="35">
        <f>IF(AND(B30="",D30="",F30="",G30=""),"",IF($P$3='Data Entry'!$CK$1,VLOOKUP(F30,Mark,14,0),IF($P$3='Data Entry'!$CK$2,VLOOKUP(F30,Mark,23,0),IF($P$3='Data Entry'!$CK$3,VLOOKUP(F30,Mark,32,0),IF($P$3='Data Entry'!$CK$4,VLOOKUP(F30,Mark,41,0),IF($P$3='Data Entry'!$CK$5,VLOOKUP(F30,Mark,50,0),IF($P$3='Data Entry'!$CK$6,VLOOKUP(F30,Mark,59,0),"")))))))</f>
        <v>0</v>
      </c>
      <c r="Q30" s="36">
        <f t="shared" si="7"/>
        <v>0</v>
      </c>
      <c r="R30" s="105">
        <f t="shared" si="8"/>
        <v>0</v>
      </c>
      <c r="S30" s="105">
        <f t="shared" si="6"/>
        <v>5</v>
      </c>
      <c r="T30" s="106">
        <f t="shared" si="9"/>
        <v>5</v>
      </c>
      <c r="U30" s="10" t="str">
        <f>IFERROR(IF(OR(Q30="",#REF!="",D30=""),"",IF($Q$6=100,ROUNDUP(Q30*20%,0),IF($Q$6=86,ROUNDUP((Q30/$Q$6)*$U$6,0),IF($Q$6=66,ROUNDUP((Q30/$Q$6)*$U$6,0),"")))),"")</f>
        <v/>
      </c>
    </row>
    <row r="31" spans="1:21" ht="21.95" customHeight="1">
      <c r="A31" s="7">
        <v>25</v>
      </c>
      <c r="B31" s="32">
        <f t="shared" si="0"/>
        <v>866</v>
      </c>
      <c r="C31" s="53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103">
        <f>IF(AND(B31="",D31="",F31="",G31=""),"",IF($P$3='Data Entry'!$CK$1,VLOOKUP(F31,Mark,6,0),IF($P$3='Data Entry'!$CK$2,VLOOKUP(F31,Mark,15,0),IF($P$3='Data Entry'!$CK$3,VLOOKUP(F31,Mark,24,0),IF($P$3='Data Entry'!$CK$4,VLOOKUP(F31,Mark,33,0),IF($P$3='Data Entry'!$CK$5,VLOOKUP(F31,Mark,42,0),IF($P$3='Data Entry'!$CK$6,VLOOKUP(F31,Mark,51,0),"")))))))</f>
        <v>0</v>
      </c>
      <c r="I31" s="103">
        <f>IF(AND(B31="",D31="",F31="",G31=""),"",IF($P$3='Data Entry'!$CK$1,VLOOKUP(F31,Mark,7,0),IF($P$3='Data Entry'!$CK$2,VLOOKUP(F31,Mark,16,0),IF($P$3='Data Entry'!$CK$3,VLOOKUP(F31,Mark,25,0),IF($P$3='Data Entry'!$CK$4,VLOOKUP(F31,Mark,34,0),IF($P$3='Data Entry'!$CK$5,VLOOKUP(F31,Mark,43,0),IF($P$3='Data Entry'!$CK$6,VLOOKUP(F31,Mark,52,0),"")))))))</f>
        <v>0</v>
      </c>
      <c r="J31" s="103">
        <f>IF(AND(B31="",D31="",F31="",G31=""),"",IF($P$3='Data Entry'!$CK$1,VLOOKUP(F31,Mark,8,0),IF($P$3='Data Entry'!$CK$2,VLOOKUP(F31,Mark,17,0),IF($P$3='Data Entry'!$CK$3,VLOOKUP(F31,Mark,26,0),IF($P$3='Data Entry'!$CK$4,VLOOKUP(F31,Mark,35,0),IF($P$3='Data Entry'!$CK$5,VLOOKUP(F31,Mark,44,0),IF($P$3='Data Entry'!$CK$6,VLOOKUP(F31,Mark,53,0),"")))))))</f>
        <v>0</v>
      </c>
      <c r="K31" s="34">
        <f>IF(AND(B31="",D31="",F31="",G31=""),"",IF($P$3='Data Entry'!$CK$1,VLOOKUP(F31,Mark,9,0),IF($P$3='Data Entry'!$CK$2,VLOOKUP(F31,Mark,18,0),IF($P$3='Data Entry'!$CK$3,VLOOKUP(F31,Mark,27,0),IF($P$3='Data Entry'!$CK$4,VLOOKUP(F31,Mark,36,0),IF($P$3='Data Entry'!$CK$5,VLOOKUP(F31,Mark,45,0),IF($P$3='Data Entry'!$CK$6,VLOOKUP(F31,Mark,54,0),"")))))))</f>
        <v>0</v>
      </c>
      <c r="L31" s="34">
        <f>IF(AND(B31="",D31="",F31="",G31=""),"",IF($P$3='Data Entry'!$CK$1,VLOOKUP(F31,Mark,10,0),IF($P$3='Data Entry'!$CK$2,VLOOKUP(F31,Mark,19,0),IF($P$3='Data Entry'!$CK$3,VLOOKUP(F31,Mark,28,0),IF($P$3='Data Entry'!$CK$4,VLOOKUP(F31,Mark,37,0),IF($P$3='Data Entry'!$CK$5,VLOOKUP(F31,Mark,46,0),IF($P$3='Data Entry'!$CK$6,VLOOKUP(F31,Mark,55,0),"")))))))</f>
        <v>0</v>
      </c>
      <c r="M31" s="34">
        <f>IF(AND(B31="",D31="",F31="",G31=""),"",IF($P$3='Data Entry'!$CK$1,VLOOKUP(F31,Mark,11,0),IF($P$3='Data Entry'!$CK$2,VLOOKUP(F31,Mark,20,0),IF($P$3='Data Entry'!$CK$3,VLOOKUP(F31,Mark,29,0),IF($P$3='Data Entry'!$CK$4,VLOOKUP(F31,Mark,38,0),IF($P$3='Data Entry'!$CK$5,VLOOKUP(F31,Mark,47,0),IF($P$3='Data Entry'!$CK$6,VLOOKUP(F31,Mark,56,0),"")))))))</f>
        <v>0</v>
      </c>
      <c r="N31" s="35">
        <f>IF(AND(B31="",D31="",F31="",G31=""),"",IF($P$3='Data Entry'!$CK$1,VLOOKUP(F31,Mark,12,0),IF($P$3='Data Entry'!$CK$2,VLOOKUP(F31,Mark,21,0),IF($P$3='Data Entry'!$CK$3,VLOOKUP(F31,Mark,30,0),IF($P$3='Data Entry'!$CK$4,VLOOKUP(F31,Mark,39,0),IF($P$3='Data Entry'!$CK$5,VLOOKUP(F31,Mark,48,0),IF($P$3='Data Entry'!$CK$6,VLOOKUP(F31,Mark,57,0),"")))))))</f>
        <v>0</v>
      </c>
      <c r="O31" s="35">
        <f>IF(AND(B31="",D31="",F31="",G31=""),"",IF($P$3='Data Entry'!$CK$1,VLOOKUP(F31,Mark,13,0),IF($P$3='Data Entry'!$CK$2,VLOOKUP(F31,Mark,22,0),IF($P$3='Data Entry'!$CK$3,VLOOKUP(F31,Mark,31,0),IF($P$3='Data Entry'!$CK$4,VLOOKUP(F31,Mark,40,0),IF($P$3='Data Entry'!$CK$5,VLOOKUP(F31,Mark,49,0),IF($P$3='Data Entry'!$CK$6,VLOOKUP(F31,Mark,58,0),"")))))))</f>
        <v>0</v>
      </c>
      <c r="P31" s="35">
        <f>IF(AND(B31="",D31="",F31="",G31=""),"",IF($P$3='Data Entry'!$CK$1,VLOOKUP(F31,Mark,14,0),IF($P$3='Data Entry'!$CK$2,VLOOKUP(F31,Mark,23,0),IF($P$3='Data Entry'!$CK$3,VLOOKUP(F31,Mark,32,0),IF($P$3='Data Entry'!$CK$4,VLOOKUP(F31,Mark,41,0),IF($P$3='Data Entry'!$CK$5,VLOOKUP(F31,Mark,50,0),IF($P$3='Data Entry'!$CK$6,VLOOKUP(F31,Mark,59,0),"")))))))</f>
        <v>0</v>
      </c>
      <c r="Q31" s="36">
        <f t="shared" si="7"/>
        <v>0</v>
      </c>
      <c r="R31" s="105">
        <f t="shared" si="8"/>
        <v>0</v>
      </c>
      <c r="S31" s="105">
        <f t="shared" si="6"/>
        <v>5</v>
      </c>
      <c r="T31" s="106">
        <f t="shared" si="9"/>
        <v>5</v>
      </c>
      <c r="U31" s="10" t="str">
        <f>IFERROR(IF(OR(Q31="",#REF!="",D31=""),"",IF($Q$6=100,ROUNDUP(Q31*20%,0),IF($Q$6=86,ROUNDUP((Q31/$Q$6)*$U$6,0),IF($Q$6=66,ROUNDUP((Q31/$Q$6)*$U$6,0),"")))),"")</f>
        <v/>
      </c>
    </row>
    <row r="32" spans="1:21" ht="21.95" customHeight="1">
      <c r="A32" s="7">
        <v>26</v>
      </c>
      <c r="B32" s="32">
        <f t="shared" si="0"/>
        <v>544</v>
      </c>
      <c r="C32" s="53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103">
        <f>IF(AND(B32="",D32="",F32="",G32=""),"",IF($P$3='Data Entry'!$CK$1,VLOOKUP(F32,Mark,6,0),IF($P$3='Data Entry'!$CK$2,VLOOKUP(F32,Mark,15,0),IF($P$3='Data Entry'!$CK$3,VLOOKUP(F32,Mark,24,0),IF($P$3='Data Entry'!$CK$4,VLOOKUP(F32,Mark,33,0),IF($P$3='Data Entry'!$CK$5,VLOOKUP(F32,Mark,42,0),IF($P$3='Data Entry'!$CK$6,VLOOKUP(F32,Mark,51,0),"")))))))</f>
        <v>0</v>
      </c>
      <c r="I32" s="103">
        <f>IF(AND(B32="",D32="",F32="",G32=""),"",IF($P$3='Data Entry'!$CK$1,VLOOKUP(F32,Mark,7,0),IF($P$3='Data Entry'!$CK$2,VLOOKUP(F32,Mark,16,0),IF($P$3='Data Entry'!$CK$3,VLOOKUP(F32,Mark,25,0),IF($P$3='Data Entry'!$CK$4,VLOOKUP(F32,Mark,34,0),IF($P$3='Data Entry'!$CK$5,VLOOKUP(F32,Mark,43,0),IF($P$3='Data Entry'!$CK$6,VLOOKUP(F32,Mark,52,0),"")))))))</f>
        <v>0</v>
      </c>
      <c r="J32" s="103">
        <f>IF(AND(B32="",D32="",F32="",G32=""),"",IF($P$3='Data Entry'!$CK$1,VLOOKUP(F32,Mark,8,0),IF($P$3='Data Entry'!$CK$2,VLOOKUP(F32,Mark,17,0),IF($P$3='Data Entry'!$CK$3,VLOOKUP(F32,Mark,26,0),IF($P$3='Data Entry'!$CK$4,VLOOKUP(F32,Mark,35,0),IF($P$3='Data Entry'!$CK$5,VLOOKUP(F32,Mark,44,0),IF($P$3='Data Entry'!$CK$6,VLOOKUP(F32,Mark,53,0),"")))))))</f>
        <v>0</v>
      </c>
      <c r="K32" s="34">
        <f>IF(AND(B32="",D32="",F32="",G32=""),"",IF($P$3='Data Entry'!$CK$1,VLOOKUP(F32,Mark,9,0),IF($P$3='Data Entry'!$CK$2,VLOOKUP(F32,Mark,18,0),IF($P$3='Data Entry'!$CK$3,VLOOKUP(F32,Mark,27,0),IF($P$3='Data Entry'!$CK$4,VLOOKUP(F32,Mark,36,0),IF($P$3='Data Entry'!$CK$5,VLOOKUP(F32,Mark,45,0),IF($P$3='Data Entry'!$CK$6,VLOOKUP(F32,Mark,54,0),"")))))))</f>
        <v>0</v>
      </c>
      <c r="L32" s="34">
        <f>IF(AND(B32="",D32="",F32="",G32=""),"",IF($P$3='Data Entry'!$CK$1,VLOOKUP(F32,Mark,10,0),IF($P$3='Data Entry'!$CK$2,VLOOKUP(F32,Mark,19,0),IF($P$3='Data Entry'!$CK$3,VLOOKUP(F32,Mark,28,0),IF($P$3='Data Entry'!$CK$4,VLOOKUP(F32,Mark,37,0),IF($P$3='Data Entry'!$CK$5,VLOOKUP(F32,Mark,46,0),IF($P$3='Data Entry'!$CK$6,VLOOKUP(F32,Mark,55,0),"")))))))</f>
        <v>0</v>
      </c>
      <c r="M32" s="34">
        <f>IF(AND(B32="",D32="",F32="",G32=""),"",IF($P$3='Data Entry'!$CK$1,VLOOKUP(F32,Mark,11,0),IF($P$3='Data Entry'!$CK$2,VLOOKUP(F32,Mark,20,0),IF($P$3='Data Entry'!$CK$3,VLOOKUP(F32,Mark,29,0),IF($P$3='Data Entry'!$CK$4,VLOOKUP(F32,Mark,38,0),IF($P$3='Data Entry'!$CK$5,VLOOKUP(F32,Mark,47,0),IF($P$3='Data Entry'!$CK$6,VLOOKUP(F32,Mark,56,0),"")))))))</f>
        <v>0</v>
      </c>
      <c r="N32" s="35">
        <f>IF(AND(B32="",D32="",F32="",G32=""),"",IF($P$3='Data Entry'!$CK$1,VLOOKUP(F32,Mark,12,0),IF($P$3='Data Entry'!$CK$2,VLOOKUP(F32,Mark,21,0),IF($P$3='Data Entry'!$CK$3,VLOOKUP(F32,Mark,30,0),IF($P$3='Data Entry'!$CK$4,VLOOKUP(F32,Mark,39,0),IF($P$3='Data Entry'!$CK$5,VLOOKUP(F32,Mark,48,0),IF($P$3='Data Entry'!$CK$6,VLOOKUP(F32,Mark,57,0),"")))))))</f>
        <v>0</v>
      </c>
      <c r="O32" s="35">
        <f>IF(AND(B32="",D32="",F32="",G32=""),"",IF($P$3='Data Entry'!$CK$1,VLOOKUP(F32,Mark,13,0),IF($P$3='Data Entry'!$CK$2,VLOOKUP(F32,Mark,22,0),IF($P$3='Data Entry'!$CK$3,VLOOKUP(F32,Mark,31,0),IF($P$3='Data Entry'!$CK$4,VLOOKUP(F32,Mark,40,0),IF($P$3='Data Entry'!$CK$5,VLOOKUP(F32,Mark,49,0),IF($P$3='Data Entry'!$CK$6,VLOOKUP(F32,Mark,58,0),"")))))))</f>
        <v>0</v>
      </c>
      <c r="P32" s="35">
        <f>IF(AND(B32="",D32="",F32="",G32=""),"",IF($P$3='Data Entry'!$CK$1,VLOOKUP(F32,Mark,14,0),IF($P$3='Data Entry'!$CK$2,VLOOKUP(F32,Mark,23,0),IF($P$3='Data Entry'!$CK$3,VLOOKUP(F32,Mark,32,0),IF($P$3='Data Entry'!$CK$4,VLOOKUP(F32,Mark,41,0),IF($P$3='Data Entry'!$CK$5,VLOOKUP(F32,Mark,50,0),IF($P$3='Data Entry'!$CK$6,VLOOKUP(F32,Mark,59,0),"")))))))</f>
        <v>0</v>
      </c>
      <c r="Q32" s="36">
        <f t="shared" si="7"/>
        <v>0</v>
      </c>
      <c r="R32" s="105">
        <f t="shared" si="8"/>
        <v>0</v>
      </c>
      <c r="S32" s="105">
        <f t="shared" si="6"/>
        <v>5</v>
      </c>
      <c r="T32" s="106">
        <f t="shared" si="9"/>
        <v>5</v>
      </c>
      <c r="U32" s="10" t="str">
        <f>IFERROR(IF(OR(Q32="",#REF!="",D32=""),"",IF($Q$6=100,ROUNDUP(Q32*20%,0),IF($Q$6=86,ROUNDUP((Q32/$Q$6)*$U$6,0),IF($Q$6=66,ROUNDUP((Q32/$Q$6)*$U$6,0),"")))),"")</f>
        <v/>
      </c>
    </row>
    <row r="33" spans="1:21" ht="21.95" customHeight="1">
      <c r="A33" s="7">
        <v>27</v>
      </c>
      <c r="B33" s="32">
        <f t="shared" si="0"/>
        <v>224</v>
      </c>
      <c r="C33" s="53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103">
        <f>IF(AND(B33="",D33="",F33="",G33=""),"",IF($P$3='Data Entry'!$CK$1,VLOOKUP(F33,Mark,6,0),IF($P$3='Data Entry'!$CK$2,VLOOKUP(F33,Mark,15,0),IF($P$3='Data Entry'!$CK$3,VLOOKUP(F33,Mark,24,0),IF($P$3='Data Entry'!$CK$4,VLOOKUP(F33,Mark,33,0),IF($P$3='Data Entry'!$CK$5,VLOOKUP(F33,Mark,42,0),IF($P$3='Data Entry'!$CK$6,VLOOKUP(F33,Mark,51,0),"")))))))</f>
        <v>0</v>
      </c>
      <c r="I33" s="103">
        <f>IF(AND(B33="",D33="",F33="",G33=""),"",IF($P$3='Data Entry'!$CK$1,VLOOKUP(F33,Mark,7,0),IF($P$3='Data Entry'!$CK$2,VLOOKUP(F33,Mark,16,0),IF($P$3='Data Entry'!$CK$3,VLOOKUP(F33,Mark,25,0),IF($P$3='Data Entry'!$CK$4,VLOOKUP(F33,Mark,34,0),IF($P$3='Data Entry'!$CK$5,VLOOKUP(F33,Mark,43,0),IF($P$3='Data Entry'!$CK$6,VLOOKUP(F33,Mark,52,0),"")))))))</f>
        <v>0</v>
      </c>
      <c r="J33" s="103">
        <f>IF(AND(B33="",D33="",F33="",G33=""),"",IF($P$3='Data Entry'!$CK$1,VLOOKUP(F33,Mark,8,0),IF($P$3='Data Entry'!$CK$2,VLOOKUP(F33,Mark,17,0),IF($P$3='Data Entry'!$CK$3,VLOOKUP(F33,Mark,26,0),IF($P$3='Data Entry'!$CK$4,VLOOKUP(F33,Mark,35,0),IF($P$3='Data Entry'!$CK$5,VLOOKUP(F33,Mark,44,0),IF($P$3='Data Entry'!$CK$6,VLOOKUP(F33,Mark,53,0),"")))))))</f>
        <v>0</v>
      </c>
      <c r="K33" s="34">
        <f>IF(AND(B33="",D33="",F33="",G33=""),"",IF($P$3='Data Entry'!$CK$1,VLOOKUP(F33,Mark,9,0),IF($P$3='Data Entry'!$CK$2,VLOOKUP(F33,Mark,18,0),IF($P$3='Data Entry'!$CK$3,VLOOKUP(F33,Mark,27,0),IF($P$3='Data Entry'!$CK$4,VLOOKUP(F33,Mark,36,0),IF($P$3='Data Entry'!$CK$5,VLOOKUP(F33,Mark,45,0),IF($P$3='Data Entry'!$CK$6,VLOOKUP(F33,Mark,54,0),"")))))))</f>
        <v>0</v>
      </c>
      <c r="L33" s="34">
        <f>IF(AND(B33="",D33="",F33="",G33=""),"",IF($P$3='Data Entry'!$CK$1,VLOOKUP(F33,Mark,10,0),IF($P$3='Data Entry'!$CK$2,VLOOKUP(F33,Mark,19,0),IF($P$3='Data Entry'!$CK$3,VLOOKUP(F33,Mark,28,0),IF($P$3='Data Entry'!$CK$4,VLOOKUP(F33,Mark,37,0),IF($P$3='Data Entry'!$CK$5,VLOOKUP(F33,Mark,46,0),IF($P$3='Data Entry'!$CK$6,VLOOKUP(F33,Mark,55,0),"")))))))</f>
        <v>0</v>
      </c>
      <c r="M33" s="34">
        <f>IF(AND(B33="",D33="",F33="",G33=""),"",IF($P$3='Data Entry'!$CK$1,VLOOKUP(F33,Mark,11,0),IF($P$3='Data Entry'!$CK$2,VLOOKUP(F33,Mark,20,0),IF($P$3='Data Entry'!$CK$3,VLOOKUP(F33,Mark,29,0),IF($P$3='Data Entry'!$CK$4,VLOOKUP(F33,Mark,38,0),IF($P$3='Data Entry'!$CK$5,VLOOKUP(F33,Mark,47,0),IF($P$3='Data Entry'!$CK$6,VLOOKUP(F33,Mark,56,0),"")))))))</f>
        <v>0</v>
      </c>
      <c r="N33" s="35">
        <f>IF(AND(B33="",D33="",F33="",G33=""),"",IF($P$3='Data Entry'!$CK$1,VLOOKUP(F33,Mark,12,0),IF($P$3='Data Entry'!$CK$2,VLOOKUP(F33,Mark,21,0),IF($P$3='Data Entry'!$CK$3,VLOOKUP(F33,Mark,30,0),IF($P$3='Data Entry'!$CK$4,VLOOKUP(F33,Mark,39,0),IF($P$3='Data Entry'!$CK$5,VLOOKUP(F33,Mark,48,0),IF($P$3='Data Entry'!$CK$6,VLOOKUP(F33,Mark,57,0),"")))))))</f>
        <v>0</v>
      </c>
      <c r="O33" s="35">
        <f>IF(AND(B33="",D33="",F33="",G33=""),"",IF($P$3='Data Entry'!$CK$1,VLOOKUP(F33,Mark,13,0),IF($P$3='Data Entry'!$CK$2,VLOOKUP(F33,Mark,22,0),IF($P$3='Data Entry'!$CK$3,VLOOKUP(F33,Mark,31,0),IF($P$3='Data Entry'!$CK$4,VLOOKUP(F33,Mark,40,0),IF($P$3='Data Entry'!$CK$5,VLOOKUP(F33,Mark,49,0),IF($P$3='Data Entry'!$CK$6,VLOOKUP(F33,Mark,58,0),"")))))))</f>
        <v>0</v>
      </c>
      <c r="P33" s="35">
        <f>IF(AND(B33="",D33="",F33="",G33=""),"",IF($P$3='Data Entry'!$CK$1,VLOOKUP(F33,Mark,14,0),IF($P$3='Data Entry'!$CK$2,VLOOKUP(F33,Mark,23,0),IF($P$3='Data Entry'!$CK$3,VLOOKUP(F33,Mark,32,0),IF($P$3='Data Entry'!$CK$4,VLOOKUP(F33,Mark,41,0),IF($P$3='Data Entry'!$CK$5,VLOOKUP(F33,Mark,50,0),IF($P$3='Data Entry'!$CK$6,VLOOKUP(F33,Mark,59,0),"")))))))</f>
        <v>0</v>
      </c>
      <c r="Q33" s="36">
        <f t="shared" si="7"/>
        <v>0</v>
      </c>
      <c r="R33" s="105">
        <f t="shared" si="8"/>
        <v>0</v>
      </c>
      <c r="S33" s="105">
        <f t="shared" si="6"/>
        <v>5</v>
      </c>
      <c r="T33" s="106">
        <f t="shared" si="9"/>
        <v>5</v>
      </c>
      <c r="U33" s="10" t="str">
        <f>IFERROR(IF(OR(Q33="",#REF!="",D33=""),"",IF($Q$6=100,ROUNDUP(Q33*20%,0),IF($Q$6=86,ROUNDUP((Q33/$Q$6)*$U$6,0),IF($Q$6=66,ROUNDUP((Q33/$Q$6)*$U$6,0),"")))),"")</f>
        <v/>
      </c>
    </row>
    <row r="34" spans="1:21" ht="21.95" customHeight="1">
      <c r="A34" s="7">
        <v>28</v>
      </c>
      <c r="B34" s="32">
        <f t="shared" si="0"/>
        <v>726</v>
      </c>
      <c r="C34" s="53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103">
        <f>IF(AND(B34="",D34="",F34="",G34=""),"",IF($P$3='Data Entry'!$CK$1,VLOOKUP(F34,Mark,6,0),IF($P$3='Data Entry'!$CK$2,VLOOKUP(F34,Mark,15,0),IF($P$3='Data Entry'!$CK$3,VLOOKUP(F34,Mark,24,0),IF($P$3='Data Entry'!$CK$4,VLOOKUP(F34,Mark,33,0),IF($P$3='Data Entry'!$CK$5,VLOOKUP(F34,Mark,42,0),IF($P$3='Data Entry'!$CK$6,VLOOKUP(F34,Mark,51,0),"")))))))</f>
        <v>0</v>
      </c>
      <c r="I34" s="103">
        <f>IF(AND(B34="",D34="",F34="",G34=""),"",IF($P$3='Data Entry'!$CK$1,VLOOKUP(F34,Mark,7,0),IF($P$3='Data Entry'!$CK$2,VLOOKUP(F34,Mark,16,0),IF($P$3='Data Entry'!$CK$3,VLOOKUP(F34,Mark,25,0),IF($P$3='Data Entry'!$CK$4,VLOOKUP(F34,Mark,34,0),IF($P$3='Data Entry'!$CK$5,VLOOKUP(F34,Mark,43,0),IF($P$3='Data Entry'!$CK$6,VLOOKUP(F34,Mark,52,0),"")))))))</f>
        <v>0</v>
      </c>
      <c r="J34" s="103">
        <f>IF(AND(B34="",D34="",F34="",G34=""),"",IF($P$3='Data Entry'!$CK$1,VLOOKUP(F34,Mark,8,0),IF($P$3='Data Entry'!$CK$2,VLOOKUP(F34,Mark,17,0),IF($P$3='Data Entry'!$CK$3,VLOOKUP(F34,Mark,26,0),IF($P$3='Data Entry'!$CK$4,VLOOKUP(F34,Mark,35,0),IF($P$3='Data Entry'!$CK$5,VLOOKUP(F34,Mark,44,0),IF($P$3='Data Entry'!$CK$6,VLOOKUP(F34,Mark,53,0),"")))))))</f>
        <v>0</v>
      </c>
      <c r="K34" s="34">
        <f>IF(AND(B34="",D34="",F34="",G34=""),"",IF($P$3='Data Entry'!$CK$1,VLOOKUP(F34,Mark,9,0),IF($P$3='Data Entry'!$CK$2,VLOOKUP(F34,Mark,18,0),IF($P$3='Data Entry'!$CK$3,VLOOKUP(F34,Mark,27,0),IF($P$3='Data Entry'!$CK$4,VLOOKUP(F34,Mark,36,0),IF($P$3='Data Entry'!$CK$5,VLOOKUP(F34,Mark,45,0),IF($P$3='Data Entry'!$CK$6,VLOOKUP(F34,Mark,54,0),"")))))))</f>
        <v>0</v>
      </c>
      <c r="L34" s="34">
        <f>IF(AND(B34="",D34="",F34="",G34=""),"",IF($P$3='Data Entry'!$CK$1,VLOOKUP(F34,Mark,10,0),IF($P$3='Data Entry'!$CK$2,VLOOKUP(F34,Mark,19,0),IF($P$3='Data Entry'!$CK$3,VLOOKUP(F34,Mark,28,0),IF($P$3='Data Entry'!$CK$4,VLOOKUP(F34,Mark,37,0),IF($P$3='Data Entry'!$CK$5,VLOOKUP(F34,Mark,46,0),IF($P$3='Data Entry'!$CK$6,VLOOKUP(F34,Mark,55,0),"")))))))</f>
        <v>0</v>
      </c>
      <c r="M34" s="34">
        <f>IF(AND(B34="",D34="",F34="",G34=""),"",IF($P$3='Data Entry'!$CK$1,VLOOKUP(F34,Mark,11,0),IF($P$3='Data Entry'!$CK$2,VLOOKUP(F34,Mark,20,0),IF($P$3='Data Entry'!$CK$3,VLOOKUP(F34,Mark,29,0),IF($P$3='Data Entry'!$CK$4,VLOOKUP(F34,Mark,38,0),IF($P$3='Data Entry'!$CK$5,VLOOKUP(F34,Mark,47,0),IF($P$3='Data Entry'!$CK$6,VLOOKUP(F34,Mark,56,0),"")))))))</f>
        <v>0</v>
      </c>
      <c r="N34" s="35">
        <f>IF(AND(B34="",D34="",F34="",G34=""),"",IF($P$3='Data Entry'!$CK$1,VLOOKUP(F34,Mark,12,0),IF($P$3='Data Entry'!$CK$2,VLOOKUP(F34,Mark,21,0),IF($P$3='Data Entry'!$CK$3,VLOOKUP(F34,Mark,30,0),IF($P$3='Data Entry'!$CK$4,VLOOKUP(F34,Mark,39,0),IF($P$3='Data Entry'!$CK$5,VLOOKUP(F34,Mark,48,0),IF($P$3='Data Entry'!$CK$6,VLOOKUP(F34,Mark,57,0),"")))))))</f>
        <v>0</v>
      </c>
      <c r="O34" s="35">
        <f>IF(AND(B34="",D34="",F34="",G34=""),"",IF($P$3='Data Entry'!$CK$1,VLOOKUP(F34,Mark,13,0),IF($P$3='Data Entry'!$CK$2,VLOOKUP(F34,Mark,22,0),IF($P$3='Data Entry'!$CK$3,VLOOKUP(F34,Mark,31,0),IF($P$3='Data Entry'!$CK$4,VLOOKUP(F34,Mark,40,0),IF($P$3='Data Entry'!$CK$5,VLOOKUP(F34,Mark,49,0),IF($P$3='Data Entry'!$CK$6,VLOOKUP(F34,Mark,58,0),"")))))))</f>
        <v>0</v>
      </c>
      <c r="P34" s="35">
        <f>IF(AND(B34="",D34="",F34="",G34=""),"",IF($P$3='Data Entry'!$CK$1,VLOOKUP(F34,Mark,14,0),IF($P$3='Data Entry'!$CK$2,VLOOKUP(F34,Mark,23,0),IF($P$3='Data Entry'!$CK$3,VLOOKUP(F34,Mark,32,0),IF($P$3='Data Entry'!$CK$4,VLOOKUP(F34,Mark,41,0),IF($P$3='Data Entry'!$CK$5,VLOOKUP(F34,Mark,50,0),IF($P$3='Data Entry'!$CK$6,VLOOKUP(F34,Mark,59,0),"")))))))</f>
        <v>0</v>
      </c>
      <c r="Q34" s="36">
        <f t="shared" si="7"/>
        <v>0</v>
      </c>
      <c r="R34" s="105">
        <f t="shared" si="8"/>
        <v>0</v>
      </c>
      <c r="S34" s="105">
        <f t="shared" si="6"/>
        <v>5</v>
      </c>
      <c r="T34" s="106">
        <f t="shared" si="9"/>
        <v>5</v>
      </c>
      <c r="U34" s="10" t="str">
        <f>IFERROR(IF(OR(Q34="",#REF!="",D34=""),"",IF($Q$6=100,ROUNDUP(Q34*20%,0),IF($Q$6=86,ROUNDUP((Q34/$Q$6)*$U$6,0),IF($Q$6=66,ROUNDUP((Q34/$Q$6)*$U$6,0),"")))),"")</f>
        <v/>
      </c>
    </row>
    <row r="35" spans="1:21" ht="21.95" customHeight="1">
      <c r="A35" s="7">
        <v>29</v>
      </c>
      <c r="B35" s="32">
        <f t="shared" si="0"/>
        <v>912</v>
      </c>
      <c r="C35" s="53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103">
        <f>IF(AND(B35="",D35="",F35="",G35=""),"",IF($P$3='Data Entry'!$CK$1,VLOOKUP(F35,Mark,6,0),IF($P$3='Data Entry'!$CK$2,VLOOKUP(F35,Mark,15,0),IF($P$3='Data Entry'!$CK$3,VLOOKUP(F35,Mark,24,0),IF($P$3='Data Entry'!$CK$4,VLOOKUP(F35,Mark,33,0),IF($P$3='Data Entry'!$CK$5,VLOOKUP(F35,Mark,42,0),IF($P$3='Data Entry'!$CK$6,VLOOKUP(F35,Mark,51,0),"")))))))</f>
        <v>0</v>
      </c>
      <c r="I35" s="103">
        <f>IF(AND(B35="",D35="",F35="",G35=""),"",IF($P$3='Data Entry'!$CK$1,VLOOKUP(F35,Mark,7,0),IF($P$3='Data Entry'!$CK$2,VLOOKUP(F35,Mark,16,0),IF($P$3='Data Entry'!$CK$3,VLOOKUP(F35,Mark,25,0),IF($P$3='Data Entry'!$CK$4,VLOOKUP(F35,Mark,34,0),IF($P$3='Data Entry'!$CK$5,VLOOKUP(F35,Mark,43,0),IF($P$3='Data Entry'!$CK$6,VLOOKUP(F35,Mark,52,0),"")))))))</f>
        <v>0</v>
      </c>
      <c r="J35" s="103">
        <f>IF(AND(B35="",D35="",F35="",G35=""),"",IF($P$3='Data Entry'!$CK$1,VLOOKUP(F35,Mark,8,0),IF($P$3='Data Entry'!$CK$2,VLOOKUP(F35,Mark,17,0),IF($P$3='Data Entry'!$CK$3,VLOOKUP(F35,Mark,26,0),IF($P$3='Data Entry'!$CK$4,VLOOKUP(F35,Mark,35,0),IF($P$3='Data Entry'!$CK$5,VLOOKUP(F35,Mark,44,0),IF($P$3='Data Entry'!$CK$6,VLOOKUP(F35,Mark,53,0),"")))))))</f>
        <v>0</v>
      </c>
      <c r="K35" s="34">
        <f>IF(AND(B35="",D35="",F35="",G35=""),"",IF($P$3='Data Entry'!$CK$1,VLOOKUP(F35,Mark,9,0),IF($P$3='Data Entry'!$CK$2,VLOOKUP(F35,Mark,18,0),IF($P$3='Data Entry'!$CK$3,VLOOKUP(F35,Mark,27,0),IF($P$3='Data Entry'!$CK$4,VLOOKUP(F35,Mark,36,0),IF($P$3='Data Entry'!$CK$5,VLOOKUP(F35,Mark,45,0),IF($P$3='Data Entry'!$CK$6,VLOOKUP(F35,Mark,54,0),"")))))))</f>
        <v>0</v>
      </c>
      <c r="L35" s="34">
        <f>IF(AND(B35="",D35="",F35="",G35=""),"",IF($P$3='Data Entry'!$CK$1,VLOOKUP(F35,Mark,10,0),IF($P$3='Data Entry'!$CK$2,VLOOKUP(F35,Mark,19,0),IF($P$3='Data Entry'!$CK$3,VLOOKUP(F35,Mark,28,0),IF($P$3='Data Entry'!$CK$4,VLOOKUP(F35,Mark,37,0),IF($P$3='Data Entry'!$CK$5,VLOOKUP(F35,Mark,46,0),IF($P$3='Data Entry'!$CK$6,VLOOKUP(F35,Mark,55,0),"")))))))</f>
        <v>0</v>
      </c>
      <c r="M35" s="34">
        <f>IF(AND(B35="",D35="",F35="",G35=""),"",IF($P$3='Data Entry'!$CK$1,VLOOKUP(F35,Mark,11,0),IF($P$3='Data Entry'!$CK$2,VLOOKUP(F35,Mark,20,0),IF($P$3='Data Entry'!$CK$3,VLOOKUP(F35,Mark,29,0),IF($P$3='Data Entry'!$CK$4,VLOOKUP(F35,Mark,38,0),IF($P$3='Data Entry'!$CK$5,VLOOKUP(F35,Mark,47,0),IF($P$3='Data Entry'!$CK$6,VLOOKUP(F35,Mark,56,0),"")))))))</f>
        <v>0</v>
      </c>
      <c r="N35" s="35">
        <f>IF(AND(B35="",D35="",F35="",G35=""),"",IF($P$3='Data Entry'!$CK$1,VLOOKUP(F35,Mark,12,0),IF($P$3='Data Entry'!$CK$2,VLOOKUP(F35,Mark,21,0),IF($P$3='Data Entry'!$CK$3,VLOOKUP(F35,Mark,30,0),IF($P$3='Data Entry'!$CK$4,VLOOKUP(F35,Mark,39,0),IF($P$3='Data Entry'!$CK$5,VLOOKUP(F35,Mark,48,0),IF($P$3='Data Entry'!$CK$6,VLOOKUP(F35,Mark,57,0),"")))))))</f>
        <v>0</v>
      </c>
      <c r="O35" s="35">
        <f>IF(AND(B35="",D35="",F35="",G35=""),"",IF($P$3='Data Entry'!$CK$1,VLOOKUP(F35,Mark,13,0),IF($P$3='Data Entry'!$CK$2,VLOOKUP(F35,Mark,22,0),IF($P$3='Data Entry'!$CK$3,VLOOKUP(F35,Mark,31,0),IF($P$3='Data Entry'!$CK$4,VLOOKUP(F35,Mark,40,0),IF($P$3='Data Entry'!$CK$5,VLOOKUP(F35,Mark,49,0),IF($P$3='Data Entry'!$CK$6,VLOOKUP(F35,Mark,58,0),"")))))))</f>
        <v>0</v>
      </c>
      <c r="P35" s="35">
        <f>IF(AND(B35="",D35="",F35="",G35=""),"",IF($P$3='Data Entry'!$CK$1,VLOOKUP(F35,Mark,14,0),IF($P$3='Data Entry'!$CK$2,VLOOKUP(F35,Mark,23,0),IF($P$3='Data Entry'!$CK$3,VLOOKUP(F35,Mark,32,0),IF($P$3='Data Entry'!$CK$4,VLOOKUP(F35,Mark,41,0),IF($P$3='Data Entry'!$CK$5,VLOOKUP(F35,Mark,50,0),IF($P$3='Data Entry'!$CK$6,VLOOKUP(F35,Mark,59,0),"")))))))</f>
        <v>0</v>
      </c>
      <c r="Q35" s="36">
        <f t="shared" si="7"/>
        <v>0</v>
      </c>
      <c r="R35" s="105">
        <f t="shared" si="8"/>
        <v>0</v>
      </c>
      <c r="S35" s="105">
        <f t="shared" si="6"/>
        <v>5</v>
      </c>
      <c r="T35" s="106">
        <f t="shared" si="9"/>
        <v>5</v>
      </c>
      <c r="U35" s="10" t="str">
        <f>IFERROR(IF(OR(Q35="",#REF!="",D35=""),"",IF($Q$6=100,ROUNDUP(Q35*20%,0),IF($Q$6=86,ROUNDUP((Q35/$Q$6)*$U$6,0),IF($Q$6=66,ROUNDUP((Q35/$Q$6)*$U$6,0),"")))),"")</f>
        <v/>
      </c>
    </row>
    <row r="36" spans="1:21" ht="21.95" customHeight="1">
      <c r="A36" s="7">
        <v>30</v>
      </c>
      <c r="B36" s="32">
        <f t="shared" si="0"/>
        <v>869</v>
      </c>
      <c r="C36" s="53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103">
        <f>IF(AND(B36="",D36="",F36="",G36=""),"",IF($P$3='Data Entry'!$CK$1,VLOOKUP(F36,Mark,6,0),IF($P$3='Data Entry'!$CK$2,VLOOKUP(F36,Mark,15,0),IF($P$3='Data Entry'!$CK$3,VLOOKUP(F36,Mark,24,0),IF($P$3='Data Entry'!$CK$4,VLOOKUP(F36,Mark,33,0),IF($P$3='Data Entry'!$CK$5,VLOOKUP(F36,Mark,42,0),IF($P$3='Data Entry'!$CK$6,VLOOKUP(F36,Mark,51,0),"")))))))</f>
        <v>0</v>
      </c>
      <c r="I36" s="103">
        <f>IF(AND(B36="",D36="",F36="",G36=""),"",IF($P$3='Data Entry'!$CK$1,VLOOKUP(F36,Mark,7,0),IF($P$3='Data Entry'!$CK$2,VLOOKUP(F36,Mark,16,0),IF($P$3='Data Entry'!$CK$3,VLOOKUP(F36,Mark,25,0),IF($P$3='Data Entry'!$CK$4,VLOOKUP(F36,Mark,34,0),IF($P$3='Data Entry'!$CK$5,VLOOKUP(F36,Mark,43,0),IF($P$3='Data Entry'!$CK$6,VLOOKUP(F36,Mark,52,0),"")))))))</f>
        <v>0</v>
      </c>
      <c r="J36" s="103">
        <f>IF(AND(B36="",D36="",F36="",G36=""),"",IF($P$3='Data Entry'!$CK$1,VLOOKUP(F36,Mark,8,0),IF($P$3='Data Entry'!$CK$2,VLOOKUP(F36,Mark,17,0),IF($P$3='Data Entry'!$CK$3,VLOOKUP(F36,Mark,26,0),IF($P$3='Data Entry'!$CK$4,VLOOKUP(F36,Mark,35,0),IF($P$3='Data Entry'!$CK$5,VLOOKUP(F36,Mark,44,0),IF($P$3='Data Entry'!$CK$6,VLOOKUP(F36,Mark,53,0),"")))))))</f>
        <v>0</v>
      </c>
      <c r="K36" s="34">
        <f>IF(AND(B36="",D36="",F36="",G36=""),"",IF($P$3='Data Entry'!$CK$1,VLOOKUP(F36,Mark,9,0),IF($P$3='Data Entry'!$CK$2,VLOOKUP(F36,Mark,18,0),IF($P$3='Data Entry'!$CK$3,VLOOKUP(F36,Mark,27,0),IF($P$3='Data Entry'!$CK$4,VLOOKUP(F36,Mark,36,0),IF($P$3='Data Entry'!$CK$5,VLOOKUP(F36,Mark,45,0),IF($P$3='Data Entry'!$CK$6,VLOOKUP(F36,Mark,54,0),"")))))))</f>
        <v>0</v>
      </c>
      <c r="L36" s="34">
        <f>IF(AND(B36="",D36="",F36="",G36=""),"",IF($P$3='Data Entry'!$CK$1,VLOOKUP(F36,Mark,10,0),IF($P$3='Data Entry'!$CK$2,VLOOKUP(F36,Mark,19,0),IF($P$3='Data Entry'!$CK$3,VLOOKUP(F36,Mark,28,0),IF($P$3='Data Entry'!$CK$4,VLOOKUP(F36,Mark,37,0),IF($P$3='Data Entry'!$CK$5,VLOOKUP(F36,Mark,46,0),IF($P$3='Data Entry'!$CK$6,VLOOKUP(F36,Mark,55,0),"")))))))</f>
        <v>0</v>
      </c>
      <c r="M36" s="34">
        <f>IF(AND(B36="",D36="",F36="",G36=""),"",IF($P$3='Data Entry'!$CK$1,VLOOKUP(F36,Mark,11,0),IF($P$3='Data Entry'!$CK$2,VLOOKUP(F36,Mark,20,0),IF($P$3='Data Entry'!$CK$3,VLOOKUP(F36,Mark,29,0),IF($P$3='Data Entry'!$CK$4,VLOOKUP(F36,Mark,38,0),IF($P$3='Data Entry'!$CK$5,VLOOKUP(F36,Mark,47,0),IF($P$3='Data Entry'!$CK$6,VLOOKUP(F36,Mark,56,0),"")))))))</f>
        <v>0</v>
      </c>
      <c r="N36" s="35">
        <f>IF(AND(B36="",D36="",F36="",G36=""),"",IF($P$3='Data Entry'!$CK$1,VLOOKUP(F36,Mark,12,0),IF($P$3='Data Entry'!$CK$2,VLOOKUP(F36,Mark,21,0),IF($P$3='Data Entry'!$CK$3,VLOOKUP(F36,Mark,30,0),IF($P$3='Data Entry'!$CK$4,VLOOKUP(F36,Mark,39,0),IF($P$3='Data Entry'!$CK$5,VLOOKUP(F36,Mark,48,0),IF($P$3='Data Entry'!$CK$6,VLOOKUP(F36,Mark,57,0),"")))))))</f>
        <v>0</v>
      </c>
      <c r="O36" s="35">
        <f>IF(AND(B36="",D36="",F36="",G36=""),"",IF($P$3='Data Entry'!$CK$1,VLOOKUP(F36,Mark,13,0),IF($P$3='Data Entry'!$CK$2,VLOOKUP(F36,Mark,22,0),IF($P$3='Data Entry'!$CK$3,VLOOKUP(F36,Mark,31,0),IF($P$3='Data Entry'!$CK$4,VLOOKUP(F36,Mark,40,0),IF($P$3='Data Entry'!$CK$5,VLOOKUP(F36,Mark,49,0),IF($P$3='Data Entry'!$CK$6,VLOOKUP(F36,Mark,58,0),"")))))))</f>
        <v>0</v>
      </c>
      <c r="P36" s="35">
        <f>IF(AND(B36="",D36="",F36="",G36=""),"",IF($P$3='Data Entry'!$CK$1,VLOOKUP(F36,Mark,14,0),IF($P$3='Data Entry'!$CK$2,VLOOKUP(F36,Mark,23,0),IF($P$3='Data Entry'!$CK$3,VLOOKUP(F36,Mark,32,0),IF($P$3='Data Entry'!$CK$4,VLOOKUP(F36,Mark,41,0),IF($P$3='Data Entry'!$CK$5,VLOOKUP(F36,Mark,50,0),IF($P$3='Data Entry'!$CK$6,VLOOKUP(F36,Mark,59,0),"")))))))</f>
        <v>0</v>
      </c>
      <c r="Q36" s="36">
        <f t="shared" si="7"/>
        <v>0</v>
      </c>
      <c r="R36" s="105">
        <f t="shared" si="8"/>
        <v>0</v>
      </c>
      <c r="S36" s="105">
        <f t="shared" si="6"/>
        <v>5</v>
      </c>
      <c r="T36" s="106">
        <f t="shared" si="9"/>
        <v>5</v>
      </c>
      <c r="U36" s="10" t="str">
        <f>IFERROR(IF(OR(Q36="",#REF!="",D36=""),"",IF($Q$6=100,ROUNDUP(Q36*20%,0),IF($Q$6=86,ROUNDUP((Q36/$Q$6)*$U$6,0),IF($Q$6=66,ROUNDUP((Q36/$Q$6)*$U$6,0),"")))),"")</f>
        <v/>
      </c>
    </row>
    <row r="37" spans="1:21" ht="21.95" customHeight="1">
      <c r="A37" s="7">
        <v>31</v>
      </c>
      <c r="B37" s="32" t="str">
        <f t="shared" si="0"/>
        <v/>
      </c>
      <c r="C37" s="5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103" t="str">
        <f>IF(AND(B37="",D37="",F37="",G37=""),"",IF($P$3='Data Entry'!$CK$1,VLOOKUP(F37,Mark,6,0),IF($P$3='Data Entry'!$CK$2,VLOOKUP(F37,Mark,15,0),IF($P$3='Data Entry'!$CK$3,VLOOKUP(F37,Mark,24,0),IF($P$3='Data Entry'!$CK$4,VLOOKUP(F37,Mark,33,0),IF($P$3='Data Entry'!$CK$5,VLOOKUP(F37,Mark,42,0),IF($P$3='Data Entry'!$CK$6,VLOOKUP(F37,Mark,51,0),"")))))))</f>
        <v/>
      </c>
      <c r="I37" s="103" t="str">
        <f>IF(AND(B37="",D37="",F37="",G37=""),"",IF($P$3='Data Entry'!$CK$1,VLOOKUP(F37,Mark,7,0),IF($P$3='Data Entry'!$CK$2,VLOOKUP(F37,Mark,16,0),IF($P$3='Data Entry'!$CK$3,VLOOKUP(F37,Mark,25,0),IF($P$3='Data Entry'!$CK$4,VLOOKUP(F37,Mark,34,0),IF($P$3='Data Entry'!$CK$5,VLOOKUP(F37,Mark,43,0),IF($P$3='Data Entry'!$CK$6,VLOOKUP(F37,Mark,52,0),"")))))))</f>
        <v/>
      </c>
      <c r="J37" s="103" t="str">
        <f>IF(AND(B37="",D37="",F37="",G37=""),"",IF($P$3='Data Entry'!$CK$1,VLOOKUP(F37,Mark,8,0),IF($P$3='Data Entry'!$CK$2,VLOOKUP(F37,Mark,17,0),IF($P$3='Data Entry'!$CK$3,VLOOKUP(F37,Mark,26,0),IF($P$3='Data Entry'!$CK$4,VLOOKUP(F37,Mark,35,0),IF($P$3='Data Entry'!$CK$5,VLOOKUP(F37,Mark,44,0),IF($P$3='Data Entry'!$CK$6,VLOOKUP(F37,Mark,53,0),"")))))))</f>
        <v/>
      </c>
      <c r="K37" s="34" t="str">
        <f>IF(AND(B37="",D37="",F37="",G37=""),"",IF($P$3='Data Entry'!$CK$1,VLOOKUP(F37,Mark,9,0),IF($P$3='Data Entry'!$CK$2,VLOOKUP(F37,Mark,18,0),IF($P$3='Data Entry'!$CK$3,VLOOKUP(F37,Mark,27,0),IF($P$3='Data Entry'!$CK$4,VLOOKUP(F37,Mark,36,0),IF($P$3='Data Entry'!$CK$5,VLOOKUP(F37,Mark,45,0),IF($P$3='Data Entry'!$CK$6,VLOOKUP(F37,Mark,54,0),"")))))))</f>
        <v/>
      </c>
      <c r="L37" s="34" t="str">
        <f>IF(AND(B37="",D37="",F37="",G37=""),"",IF($P$3='Data Entry'!$CK$1,VLOOKUP(F37,Mark,10,0),IF($P$3='Data Entry'!$CK$2,VLOOKUP(F37,Mark,19,0),IF($P$3='Data Entry'!$CK$3,VLOOKUP(F37,Mark,28,0),IF($P$3='Data Entry'!$CK$4,VLOOKUP(F37,Mark,37,0),IF($P$3='Data Entry'!$CK$5,VLOOKUP(F37,Mark,46,0),IF($P$3='Data Entry'!$CK$6,VLOOKUP(F37,Mark,55,0),"")))))))</f>
        <v/>
      </c>
      <c r="M37" s="34" t="str">
        <f>IF(AND(B37="",D37="",F37="",G37=""),"",IF($P$3='Data Entry'!$CK$1,VLOOKUP(F37,Mark,11,0),IF($P$3='Data Entry'!$CK$2,VLOOKUP(F37,Mark,20,0),IF($P$3='Data Entry'!$CK$3,VLOOKUP(F37,Mark,29,0),IF($P$3='Data Entry'!$CK$4,VLOOKUP(F37,Mark,38,0),IF($P$3='Data Entry'!$CK$5,VLOOKUP(F37,Mark,47,0),IF($P$3='Data Entry'!$CK$6,VLOOKUP(F37,Mark,56,0),"")))))))</f>
        <v/>
      </c>
      <c r="N37" s="35" t="str">
        <f>IF(AND(B37="",D37="",F37="",G37=""),"",IF($P$3='Data Entry'!$CK$1,VLOOKUP(F37,Mark,12,0),IF($P$3='Data Entry'!$CK$2,VLOOKUP(F37,Mark,21,0),IF($P$3='Data Entry'!$CK$3,VLOOKUP(F37,Mark,30,0),IF($P$3='Data Entry'!$CK$4,VLOOKUP(F37,Mark,39,0),IF($P$3='Data Entry'!$CK$5,VLOOKUP(F37,Mark,48,0),IF($P$3='Data Entry'!$CK$6,VLOOKUP(F37,Mark,57,0),"")))))))</f>
        <v/>
      </c>
      <c r="O37" s="35" t="str">
        <f>IF(AND(B37="",D37="",F37="",G37=""),"",IF($P$3='Data Entry'!$CK$1,VLOOKUP(F37,Mark,13,0),IF($P$3='Data Entry'!$CK$2,VLOOKUP(F37,Mark,22,0),IF($P$3='Data Entry'!$CK$3,VLOOKUP(F37,Mark,31,0),IF($P$3='Data Entry'!$CK$4,VLOOKUP(F37,Mark,40,0),IF($P$3='Data Entry'!$CK$5,VLOOKUP(F37,Mark,49,0),IF($P$3='Data Entry'!$CK$6,VLOOKUP(F37,Mark,58,0),"")))))))</f>
        <v/>
      </c>
      <c r="P37" s="35" t="str">
        <f>IF(AND(B37="",D37="",F37="",G37=""),"",IF($P$3='Data Entry'!$CK$1,VLOOKUP(F37,Mark,14,0),IF($P$3='Data Entry'!$CK$2,VLOOKUP(F37,Mark,23,0),IF($P$3='Data Entry'!$CK$3,VLOOKUP(F37,Mark,32,0),IF($P$3='Data Entry'!$CK$4,VLOOKUP(F37,Mark,41,0),IF($P$3='Data Entry'!$CK$5,VLOOKUP(F37,Mark,50,0),IF($P$3='Data Entry'!$CK$6,VLOOKUP(F37,Mark,59,0),"")))))))</f>
        <v/>
      </c>
      <c r="Q37" s="36" t="str">
        <f t="shared" si="7"/>
        <v/>
      </c>
      <c r="R37" s="105" t="str">
        <f t="shared" si="8"/>
        <v/>
      </c>
      <c r="S37" s="105" t="str">
        <f t="shared" si="6"/>
        <v/>
      </c>
      <c r="T37" s="106" t="str">
        <f t="shared" si="9"/>
        <v/>
      </c>
      <c r="U37" s="10" t="str">
        <f>IFERROR(IF(OR(Q37="",#REF!="",D37=""),"",IF($Q$6=100,ROUNDUP(Q37*20%,0),IF($Q$6=86,ROUNDUP((Q37/$Q$6)*$U$6,0),IF($Q$6=66,ROUNDUP((Q37/$Q$6)*$U$6,0),"")))),"")</f>
        <v/>
      </c>
    </row>
    <row r="38" spans="1:21" ht="21.95" customHeight="1">
      <c r="A38" s="7">
        <v>32</v>
      </c>
      <c r="B38" s="32" t="str">
        <f t="shared" si="0"/>
        <v/>
      </c>
      <c r="C38" s="53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103" t="str">
        <f>IF(AND(B38="",D38="",F38="",G38=""),"",IF($P$3='Data Entry'!$CK$1,VLOOKUP(F38,Mark,6,0),IF($P$3='Data Entry'!$CK$2,VLOOKUP(F38,Mark,15,0),IF($P$3='Data Entry'!$CK$3,VLOOKUP(F38,Mark,24,0),IF($P$3='Data Entry'!$CK$4,VLOOKUP(F38,Mark,33,0),IF($P$3='Data Entry'!$CK$5,VLOOKUP(F38,Mark,42,0),IF($P$3='Data Entry'!$CK$6,VLOOKUP(F38,Mark,51,0),"")))))))</f>
        <v/>
      </c>
      <c r="I38" s="103" t="str">
        <f>IF(AND(B38="",D38="",F38="",G38=""),"",IF($P$3='Data Entry'!$CK$1,VLOOKUP(F38,Mark,7,0),IF($P$3='Data Entry'!$CK$2,VLOOKUP(F38,Mark,16,0),IF($P$3='Data Entry'!$CK$3,VLOOKUP(F38,Mark,25,0),IF($P$3='Data Entry'!$CK$4,VLOOKUP(F38,Mark,34,0),IF($P$3='Data Entry'!$CK$5,VLOOKUP(F38,Mark,43,0),IF($P$3='Data Entry'!$CK$6,VLOOKUP(F38,Mark,52,0),"")))))))</f>
        <v/>
      </c>
      <c r="J38" s="103" t="str">
        <f>IF(AND(B38="",D38="",F38="",G38=""),"",IF($P$3='Data Entry'!$CK$1,VLOOKUP(F38,Mark,8,0),IF($P$3='Data Entry'!$CK$2,VLOOKUP(F38,Mark,17,0),IF($P$3='Data Entry'!$CK$3,VLOOKUP(F38,Mark,26,0),IF($P$3='Data Entry'!$CK$4,VLOOKUP(F38,Mark,35,0),IF($P$3='Data Entry'!$CK$5,VLOOKUP(F38,Mark,44,0),IF($P$3='Data Entry'!$CK$6,VLOOKUP(F38,Mark,53,0),"")))))))</f>
        <v/>
      </c>
      <c r="K38" s="34" t="str">
        <f>IF(AND(B38="",D38="",F38="",G38=""),"",IF($P$3='Data Entry'!$CK$1,VLOOKUP(F38,Mark,9,0),IF($P$3='Data Entry'!$CK$2,VLOOKUP(F38,Mark,18,0),IF($P$3='Data Entry'!$CK$3,VLOOKUP(F38,Mark,27,0),IF($P$3='Data Entry'!$CK$4,VLOOKUP(F38,Mark,36,0),IF($P$3='Data Entry'!$CK$5,VLOOKUP(F38,Mark,45,0),IF($P$3='Data Entry'!$CK$6,VLOOKUP(F38,Mark,54,0),"")))))))</f>
        <v/>
      </c>
      <c r="L38" s="34" t="str">
        <f>IF(AND(B38="",D38="",F38="",G38=""),"",IF($P$3='Data Entry'!$CK$1,VLOOKUP(F38,Mark,10,0),IF($P$3='Data Entry'!$CK$2,VLOOKUP(F38,Mark,19,0),IF($P$3='Data Entry'!$CK$3,VLOOKUP(F38,Mark,28,0),IF($P$3='Data Entry'!$CK$4,VLOOKUP(F38,Mark,37,0),IF($P$3='Data Entry'!$CK$5,VLOOKUP(F38,Mark,46,0),IF($P$3='Data Entry'!$CK$6,VLOOKUP(F38,Mark,55,0),"")))))))</f>
        <v/>
      </c>
      <c r="M38" s="34" t="str">
        <f>IF(AND(B38="",D38="",F38="",G38=""),"",IF($P$3='Data Entry'!$CK$1,VLOOKUP(F38,Mark,11,0),IF($P$3='Data Entry'!$CK$2,VLOOKUP(F38,Mark,20,0),IF($P$3='Data Entry'!$CK$3,VLOOKUP(F38,Mark,29,0),IF($P$3='Data Entry'!$CK$4,VLOOKUP(F38,Mark,38,0),IF($P$3='Data Entry'!$CK$5,VLOOKUP(F38,Mark,47,0),IF($P$3='Data Entry'!$CK$6,VLOOKUP(F38,Mark,56,0),"")))))))</f>
        <v/>
      </c>
      <c r="N38" s="35" t="str">
        <f>IF(AND(B38="",D38="",F38="",G38=""),"",IF($P$3='Data Entry'!$CK$1,VLOOKUP(F38,Mark,12,0),IF($P$3='Data Entry'!$CK$2,VLOOKUP(F38,Mark,21,0),IF($P$3='Data Entry'!$CK$3,VLOOKUP(F38,Mark,30,0),IF($P$3='Data Entry'!$CK$4,VLOOKUP(F38,Mark,39,0),IF($P$3='Data Entry'!$CK$5,VLOOKUP(F38,Mark,48,0),IF($P$3='Data Entry'!$CK$6,VLOOKUP(F38,Mark,57,0),"")))))))</f>
        <v/>
      </c>
      <c r="O38" s="35" t="str">
        <f>IF(AND(B38="",D38="",F38="",G38=""),"",IF($P$3='Data Entry'!$CK$1,VLOOKUP(F38,Mark,13,0),IF($P$3='Data Entry'!$CK$2,VLOOKUP(F38,Mark,22,0),IF($P$3='Data Entry'!$CK$3,VLOOKUP(F38,Mark,31,0),IF($P$3='Data Entry'!$CK$4,VLOOKUP(F38,Mark,40,0),IF($P$3='Data Entry'!$CK$5,VLOOKUP(F38,Mark,49,0),IF($P$3='Data Entry'!$CK$6,VLOOKUP(F38,Mark,58,0),"")))))))</f>
        <v/>
      </c>
      <c r="P38" s="35" t="str">
        <f>IF(AND(B38="",D38="",F38="",G38=""),"",IF($P$3='Data Entry'!$CK$1,VLOOKUP(F38,Mark,14,0),IF($P$3='Data Entry'!$CK$2,VLOOKUP(F38,Mark,23,0),IF($P$3='Data Entry'!$CK$3,VLOOKUP(F38,Mark,32,0),IF($P$3='Data Entry'!$CK$4,VLOOKUP(F38,Mark,41,0),IF($P$3='Data Entry'!$CK$5,VLOOKUP(F38,Mark,50,0),IF($P$3='Data Entry'!$CK$6,VLOOKUP(F38,Mark,59,0),"")))))))</f>
        <v/>
      </c>
      <c r="Q38" s="36" t="str">
        <f t="shared" si="7"/>
        <v/>
      </c>
      <c r="R38" s="105" t="str">
        <f t="shared" si="8"/>
        <v/>
      </c>
      <c r="S38" s="105" t="str">
        <f t="shared" si="6"/>
        <v/>
      </c>
      <c r="T38" s="106" t="str">
        <f t="shared" si="9"/>
        <v/>
      </c>
      <c r="U38" s="10" t="str">
        <f>IFERROR(IF(OR(Q38="",#REF!="",D38=""),"",IF($Q$6=100,ROUNDUP(Q38*20%,0),IF($Q$6=86,ROUNDUP((Q38/$Q$6)*$U$6,0),IF($Q$6=66,ROUNDUP((Q38/$Q$6)*$U$6,0),"")))),"")</f>
        <v/>
      </c>
    </row>
    <row r="39" spans="1:21" ht="21.95" customHeight="1">
      <c r="A39" s="7">
        <v>33</v>
      </c>
      <c r="B39" s="32" t="str">
        <f t="shared" ref="B39:B70" si="10">IFERROR(IF($C$3="","",VLOOKUP(A39,NAME,4,0)),"")</f>
        <v/>
      </c>
      <c r="C39" s="53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103" t="str">
        <f>IF(AND(B39="",D39="",F39="",G39=""),"",IF($P$3='Data Entry'!$CK$1,VLOOKUP(F39,Mark,6,0),IF($P$3='Data Entry'!$CK$2,VLOOKUP(F39,Mark,15,0),IF($P$3='Data Entry'!$CK$3,VLOOKUP(F39,Mark,24,0),IF($P$3='Data Entry'!$CK$4,VLOOKUP(F39,Mark,33,0),IF($P$3='Data Entry'!$CK$5,VLOOKUP(F39,Mark,42,0),IF($P$3='Data Entry'!$CK$6,VLOOKUP(F39,Mark,51,0),"")))))))</f>
        <v/>
      </c>
      <c r="I39" s="103" t="str">
        <f>IF(AND(B39="",D39="",F39="",G39=""),"",IF($P$3='Data Entry'!$CK$1,VLOOKUP(F39,Mark,7,0),IF($P$3='Data Entry'!$CK$2,VLOOKUP(F39,Mark,16,0),IF($P$3='Data Entry'!$CK$3,VLOOKUP(F39,Mark,25,0),IF($P$3='Data Entry'!$CK$4,VLOOKUP(F39,Mark,34,0),IF($P$3='Data Entry'!$CK$5,VLOOKUP(F39,Mark,43,0),IF($P$3='Data Entry'!$CK$6,VLOOKUP(F39,Mark,52,0),"")))))))</f>
        <v/>
      </c>
      <c r="J39" s="103" t="str">
        <f>IF(AND(B39="",D39="",F39="",G39=""),"",IF($P$3='Data Entry'!$CK$1,VLOOKUP(F39,Mark,8,0),IF($P$3='Data Entry'!$CK$2,VLOOKUP(F39,Mark,17,0),IF($P$3='Data Entry'!$CK$3,VLOOKUP(F39,Mark,26,0),IF($P$3='Data Entry'!$CK$4,VLOOKUP(F39,Mark,35,0),IF($P$3='Data Entry'!$CK$5,VLOOKUP(F39,Mark,44,0),IF($P$3='Data Entry'!$CK$6,VLOOKUP(F39,Mark,53,0),"")))))))</f>
        <v/>
      </c>
      <c r="K39" s="34" t="str">
        <f>IF(AND(B39="",D39="",F39="",G39=""),"",IF($P$3='Data Entry'!$CK$1,VLOOKUP(F39,Mark,9,0),IF($P$3='Data Entry'!$CK$2,VLOOKUP(F39,Mark,18,0),IF($P$3='Data Entry'!$CK$3,VLOOKUP(F39,Mark,27,0),IF($P$3='Data Entry'!$CK$4,VLOOKUP(F39,Mark,36,0),IF($P$3='Data Entry'!$CK$5,VLOOKUP(F39,Mark,45,0),IF($P$3='Data Entry'!$CK$6,VLOOKUP(F39,Mark,54,0),"")))))))</f>
        <v/>
      </c>
      <c r="L39" s="34" t="str">
        <f>IF(AND(B39="",D39="",F39="",G39=""),"",IF($P$3='Data Entry'!$CK$1,VLOOKUP(F39,Mark,10,0),IF($P$3='Data Entry'!$CK$2,VLOOKUP(F39,Mark,19,0),IF($P$3='Data Entry'!$CK$3,VLOOKUP(F39,Mark,28,0),IF($P$3='Data Entry'!$CK$4,VLOOKUP(F39,Mark,37,0),IF($P$3='Data Entry'!$CK$5,VLOOKUP(F39,Mark,46,0),IF($P$3='Data Entry'!$CK$6,VLOOKUP(F39,Mark,55,0),"")))))))</f>
        <v/>
      </c>
      <c r="M39" s="34" t="str">
        <f>IF(AND(B39="",D39="",F39="",G39=""),"",IF($P$3='Data Entry'!$CK$1,VLOOKUP(F39,Mark,11,0),IF($P$3='Data Entry'!$CK$2,VLOOKUP(F39,Mark,20,0),IF($P$3='Data Entry'!$CK$3,VLOOKUP(F39,Mark,29,0),IF($P$3='Data Entry'!$CK$4,VLOOKUP(F39,Mark,38,0),IF($P$3='Data Entry'!$CK$5,VLOOKUP(F39,Mark,47,0),IF($P$3='Data Entry'!$CK$6,VLOOKUP(F39,Mark,56,0),"")))))))</f>
        <v/>
      </c>
      <c r="N39" s="35" t="str">
        <f>IF(AND(B39="",D39="",F39="",G39=""),"",IF($P$3='Data Entry'!$CK$1,VLOOKUP(F39,Mark,12,0),IF($P$3='Data Entry'!$CK$2,VLOOKUP(F39,Mark,21,0),IF($P$3='Data Entry'!$CK$3,VLOOKUP(F39,Mark,30,0),IF($P$3='Data Entry'!$CK$4,VLOOKUP(F39,Mark,39,0),IF($P$3='Data Entry'!$CK$5,VLOOKUP(F39,Mark,48,0),IF($P$3='Data Entry'!$CK$6,VLOOKUP(F39,Mark,57,0),"")))))))</f>
        <v/>
      </c>
      <c r="O39" s="35" t="str">
        <f>IF(AND(B39="",D39="",F39="",G39=""),"",IF($P$3='Data Entry'!$CK$1,VLOOKUP(F39,Mark,13,0),IF($P$3='Data Entry'!$CK$2,VLOOKUP(F39,Mark,22,0),IF($P$3='Data Entry'!$CK$3,VLOOKUP(F39,Mark,31,0),IF($P$3='Data Entry'!$CK$4,VLOOKUP(F39,Mark,40,0),IF($P$3='Data Entry'!$CK$5,VLOOKUP(F39,Mark,49,0),IF($P$3='Data Entry'!$CK$6,VLOOKUP(F39,Mark,58,0),"")))))))</f>
        <v/>
      </c>
      <c r="P39" s="35" t="str">
        <f>IF(AND(B39="",D39="",F39="",G39=""),"",IF($P$3='Data Entry'!$CK$1,VLOOKUP(F39,Mark,14,0),IF($P$3='Data Entry'!$CK$2,VLOOKUP(F39,Mark,23,0),IF($P$3='Data Entry'!$CK$3,VLOOKUP(F39,Mark,32,0),IF($P$3='Data Entry'!$CK$4,VLOOKUP(F39,Mark,41,0),IF($P$3='Data Entry'!$CK$5,VLOOKUP(F39,Mark,50,0),IF($P$3='Data Entry'!$CK$6,VLOOKUP(F39,Mark,59,0),"")))))))</f>
        <v/>
      </c>
      <c r="Q39" s="36" t="str">
        <f t="shared" si="7"/>
        <v/>
      </c>
      <c r="R39" s="105" t="str">
        <f t="shared" si="8"/>
        <v/>
      </c>
      <c r="S39" s="105" t="str">
        <f t="shared" ref="S39:S70" si="16">IFERROR(IF(AND($P$3=""),"",IF(AND(Q39=""),"",IF(AND(F39=""),"",IF(AND(VLOOKUP(F39,Mark,5,0)&gt;85),5,IF(AND(VLOOKUP(F39,Mark,5,0)&gt;75),4,IF(AND(VLOOKUP(F39,Mark,5,0)&gt;=65),3,0)))))),"")</f>
        <v/>
      </c>
      <c r="T39" s="106" t="str">
        <f t="shared" si="9"/>
        <v/>
      </c>
      <c r="U39" s="10" t="str">
        <f>IFERROR(IF(OR(Q39="",#REF!="",D39=""),"",IF($Q$6=100,ROUNDUP(Q39*20%,0),IF($Q$6=86,ROUNDUP((Q39/$Q$6)*$U$6,0),IF($Q$6=66,ROUNDUP((Q39/$Q$6)*$U$6,0),"")))),"")</f>
        <v/>
      </c>
    </row>
    <row r="40" spans="1:21" ht="21.95" customHeight="1">
      <c r="A40" s="7">
        <v>34</v>
      </c>
      <c r="B40" s="32" t="str">
        <f t="shared" si="10"/>
        <v/>
      </c>
      <c r="C40" s="53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103" t="str">
        <f>IF(AND(B40="",D40="",F40="",G40=""),"",IF($P$3='Data Entry'!$CK$1,VLOOKUP(F40,Mark,6,0),IF($P$3='Data Entry'!$CK$2,VLOOKUP(F40,Mark,15,0),IF($P$3='Data Entry'!$CK$3,VLOOKUP(F40,Mark,24,0),IF($P$3='Data Entry'!$CK$4,VLOOKUP(F40,Mark,33,0),IF($P$3='Data Entry'!$CK$5,VLOOKUP(F40,Mark,42,0),IF($P$3='Data Entry'!$CK$6,VLOOKUP(F40,Mark,51,0),"")))))))</f>
        <v/>
      </c>
      <c r="I40" s="103" t="str">
        <f>IF(AND(B40="",D40="",F40="",G40=""),"",IF($P$3='Data Entry'!$CK$1,VLOOKUP(F40,Mark,7,0),IF($P$3='Data Entry'!$CK$2,VLOOKUP(F40,Mark,16,0),IF($P$3='Data Entry'!$CK$3,VLOOKUP(F40,Mark,25,0),IF($P$3='Data Entry'!$CK$4,VLOOKUP(F40,Mark,34,0),IF($P$3='Data Entry'!$CK$5,VLOOKUP(F40,Mark,43,0),IF($P$3='Data Entry'!$CK$6,VLOOKUP(F40,Mark,52,0),"")))))))</f>
        <v/>
      </c>
      <c r="J40" s="103" t="str">
        <f>IF(AND(B40="",D40="",F40="",G40=""),"",IF($P$3='Data Entry'!$CK$1,VLOOKUP(F40,Mark,8,0),IF($P$3='Data Entry'!$CK$2,VLOOKUP(F40,Mark,17,0),IF($P$3='Data Entry'!$CK$3,VLOOKUP(F40,Mark,26,0),IF($P$3='Data Entry'!$CK$4,VLOOKUP(F40,Mark,35,0),IF($P$3='Data Entry'!$CK$5,VLOOKUP(F40,Mark,44,0),IF($P$3='Data Entry'!$CK$6,VLOOKUP(F40,Mark,53,0),"")))))))</f>
        <v/>
      </c>
      <c r="K40" s="34" t="str">
        <f>IF(AND(B40="",D40="",F40="",G40=""),"",IF($P$3='Data Entry'!$CK$1,VLOOKUP(F40,Mark,9,0),IF($P$3='Data Entry'!$CK$2,VLOOKUP(F40,Mark,18,0),IF($P$3='Data Entry'!$CK$3,VLOOKUP(F40,Mark,27,0),IF($P$3='Data Entry'!$CK$4,VLOOKUP(F40,Mark,36,0),IF($P$3='Data Entry'!$CK$5,VLOOKUP(F40,Mark,45,0),IF($P$3='Data Entry'!$CK$6,VLOOKUP(F40,Mark,54,0),"")))))))</f>
        <v/>
      </c>
      <c r="L40" s="34" t="str">
        <f>IF(AND(B40="",D40="",F40="",G40=""),"",IF($P$3='Data Entry'!$CK$1,VLOOKUP(F40,Mark,10,0),IF($P$3='Data Entry'!$CK$2,VLOOKUP(F40,Mark,19,0),IF($P$3='Data Entry'!$CK$3,VLOOKUP(F40,Mark,28,0),IF($P$3='Data Entry'!$CK$4,VLOOKUP(F40,Mark,37,0),IF($P$3='Data Entry'!$CK$5,VLOOKUP(F40,Mark,46,0),IF($P$3='Data Entry'!$CK$6,VLOOKUP(F40,Mark,55,0),"")))))))</f>
        <v/>
      </c>
      <c r="M40" s="34" t="str">
        <f>IF(AND(B40="",D40="",F40="",G40=""),"",IF($P$3='Data Entry'!$CK$1,VLOOKUP(F40,Mark,11,0),IF($P$3='Data Entry'!$CK$2,VLOOKUP(F40,Mark,20,0),IF($P$3='Data Entry'!$CK$3,VLOOKUP(F40,Mark,29,0),IF($P$3='Data Entry'!$CK$4,VLOOKUP(F40,Mark,38,0),IF($P$3='Data Entry'!$CK$5,VLOOKUP(F40,Mark,47,0),IF($P$3='Data Entry'!$CK$6,VLOOKUP(F40,Mark,56,0),"")))))))</f>
        <v/>
      </c>
      <c r="N40" s="35" t="str">
        <f>IF(AND(B40="",D40="",F40="",G40=""),"",IF($P$3='Data Entry'!$CK$1,VLOOKUP(F40,Mark,12,0),IF($P$3='Data Entry'!$CK$2,VLOOKUP(F40,Mark,21,0),IF($P$3='Data Entry'!$CK$3,VLOOKUP(F40,Mark,30,0),IF($P$3='Data Entry'!$CK$4,VLOOKUP(F40,Mark,39,0),IF($P$3='Data Entry'!$CK$5,VLOOKUP(F40,Mark,48,0),IF($P$3='Data Entry'!$CK$6,VLOOKUP(F40,Mark,57,0),"")))))))</f>
        <v/>
      </c>
      <c r="O40" s="35" t="str">
        <f>IF(AND(B40="",D40="",F40="",G40=""),"",IF($P$3='Data Entry'!$CK$1,VLOOKUP(F40,Mark,13,0),IF($P$3='Data Entry'!$CK$2,VLOOKUP(F40,Mark,22,0),IF($P$3='Data Entry'!$CK$3,VLOOKUP(F40,Mark,31,0),IF($P$3='Data Entry'!$CK$4,VLOOKUP(F40,Mark,40,0),IF($P$3='Data Entry'!$CK$5,VLOOKUP(F40,Mark,49,0),IF($P$3='Data Entry'!$CK$6,VLOOKUP(F40,Mark,58,0),"")))))))</f>
        <v/>
      </c>
      <c r="P40" s="35" t="str">
        <f>IF(AND(B40="",D40="",F40="",G40=""),"",IF($P$3='Data Entry'!$CK$1,VLOOKUP(F40,Mark,14,0),IF($P$3='Data Entry'!$CK$2,VLOOKUP(F40,Mark,23,0),IF($P$3='Data Entry'!$CK$3,VLOOKUP(F40,Mark,32,0),IF($P$3='Data Entry'!$CK$4,VLOOKUP(F40,Mark,41,0),IF($P$3='Data Entry'!$CK$5,VLOOKUP(F40,Mark,50,0),IF($P$3='Data Entry'!$CK$6,VLOOKUP(F40,Mark,59,0),"")))))))</f>
        <v/>
      </c>
      <c r="Q40" s="36" t="str">
        <f t="shared" si="7"/>
        <v/>
      </c>
      <c r="R40" s="105" t="str">
        <f t="shared" si="8"/>
        <v/>
      </c>
      <c r="S40" s="105" t="str">
        <f t="shared" si="16"/>
        <v/>
      </c>
      <c r="T40" s="106" t="str">
        <f t="shared" si="9"/>
        <v/>
      </c>
      <c r="U40" s="10" t="str">
        <f>IFERROR(IF(OR(Q40="",#REF!="",D40=""),"",IF($Q$6=100,ROUNDUP(Q40*20%,0),IF($Q$6=86,ROUNDUP((Q40/$Q$6)*$U$6,0),IF($Q$6=66,ROUNDUP((Q40/$Q$6)*$U$6,0),"")))),"")</f>
        <v/>
      </c>
    </row>
    <row r="41" spans="1:21" ht="21.95" customHeight="1">
      <c r="A41" s="7">
        <v>35</v>
      </c>
      <c r="B41" s="32" t="str">
        <f t="shared" si="10"/>
        <v/>
      </c>
      <c r="C41" s="53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103" t="str">
        <f>IF(AND(B41="",D41="",F41="",G41=""),"",IF($P$3='Data Entry'!$CK$1,VLOOKUP(F41,Mark,6,0),IF($P$3='Data Entry'!$CK$2,VLOOKUP(F41,Mark,15,0),IF($P$3='Data Entry'!$CK$3,VLOOKUP(F41,Mark,24,0),IF($P$3='Data Entry'!$CK$4,VLOOKUP(F41,Mark,33,0),IF($P$3='Data Entry'!$CK$5,VLOOKUP(F41,Mark,42,0),IF($P$3='Data Entry'!$CK$6,VLOOKUP(F41,Mark,51,0),"")))))))</f>
        <v/>
      </c>
      <c r="I41" s="103" t="str">
        <f>IF(AND(B41="",D41="",F41="",G41=""),"",IF($P$3='Data Entry'!$CK$1,VLOOKUP(F41,Mark,7,0),IF($P$3='Data Entry'!$CK$2,VLOOKUP(F41,Mark,16,0),IF($P$3='Data Entry'!$CK$3,VLOOKUP(F41,Mark,25,0),IF($P$3='Data Entry'!$CK$4,VLOOKUP(F41,Mark,34,0),IF($P$3='Data Entry'!$CK$5,VLOOKUP(F41,Mark,43,0),IF($P$3='Data Entry'!$CK$6,VLOOKUP(F41,Mark,52,0),"")))))))</f>
        <v/>
      </c>
      <c r="J41" s="103" t="str">
        <f>IF(AND(B41="",D41="",F41="",G41=""),"",IF($P$3='Data Entry'!$CK$1,VLOOKUP(F41,Mark,8,0),IF($P$3='Data Entry'!$CK$2,VLOOKUP(F41,Mark,17,0),IF($P$3='Data Entry'!$CK$3,VLOOKUP(F41,Mark,26,0),IF($P$3='Data Entry'!$CK$4,VLOOKUP(F41,Mark,35,0),IF($P$3='Data Entry'!$CK$5,VLOOKUP(F41,Mark,44,0),IF($P$3='Data Entry'!$CK$6,VLOOKUP(F41,Mark,53,0),"")))))))</f>
        <v/>
      </c>
      <c r="K41" s="34" t="str">
        <f>IF(AND(B41="",D41="",F41="",G41=""),"",IF($P$3='Data Entry'!$CK$1,VLOOKUP(F41,Mark,9,0),IF($P$3='Data Entry'!$CK$2,VLOOKUP(F41,Mark,18,0),IF($P$3='Data Entry'!$CK$3,VLOOKUP(F41,Mark,27,0),IF($P$3='Data Entry'!$CK$4,VLOOKUP(F41,Mark,36,0),IF($P$3='Data Entry'!$CK$5,VLOOKUP(F41,Mark,45,0),IF($P$3='Data Entry'!$CK$6,VLOOKUP(F41,Mark,54,0),"")))))))</f>
        <v/>
      </c>
      <c r="L41" s="34" t="str">
        <f>IF(AND(B41="",D41="",F41="",G41=""),"",IF($P$3='Data Entry'!$CK$1,VLOOKUP(F41,Mark,10,0),IF($P$3='Data Entry'!$CK$2,VLOOKUP(F41,Mark,19,0),IF($P$3='Data Entry'!$CK$3,VLOOKUP(F41,Mark,28,0),IF($P$3='Data Entry'!$CK$4,VLOOKUP(F41,Mark,37,0),IF($P$3='Data Entry'!$CK$5,VLOOKUP(F41,Mark,46,0),IF($P$3='Data Entry'!$CK$6,VLOOKUP(F41,Mark,55,0),"")))))))</f>
        <v/>
      </c>
      <c r="M41" s="34" t="str">
        <f>IF(AND(B41="",D41="",F41="",G41=""),"",IF($P$3='Data Entry'!$CK$1,VLOOKUP(F41,Mark,11,0),IF($P$3='Data Entry'!$CK$2,VLOOKUP(F41,Mark,20,0),IF($P$3='Data Entry'!$CK$3,VLOOKUP(F41,Mark,29,0),IF($P$3='Data Entry'!$CK$4,VLOOKUP(F41,Mark,38,0),IF($P$3='Data Entry'!$CK$5,VLOOKUP(F41,Mark,47,0),IF($P$3='Data Entry'!$CK$6,VLOOKUP(F41,Mark,56,0),"")))))))</f>
        <v/>
      </c>
      <c r="N41" s="35" t="str">
        <f>IF(AND(B41="",D41="",F41="",G41=""),"",IF($P$3='Data Entry'!$CK$1,VLOOKUP(F41,Mark,12,0),IF($P$3='Data Entry'!$CK$2,VLOOKUP(F41,Mark,21,0),IF($P$3='Data Entry'!$CK$3,VLOOKUP(F41,Mark,30,0),IF($P$3='Data Entry'!$CK$4,VLOOKUP(F41,Mark,39,0),IF($P$3='Data Entry'!$CK$5,VLOOKUP(F41,Mark,48,0),IF($P$3='Data Entry'!$CK$6,VLOOKUP(F41,Mark,57,0),"")))))))</f>
        <v/>
      </c>
      <c r="O41" s="35" t="str">
        <f>IF(AND(B41="",D41="",F41="",G41=""),"",IF($P$3='Data Entry'!$CK$1,VLOOKUP(F41,Mark,13,0),IF($P$3='Data Entry'!$CK$2,VLOOKUP(F41,Mark,22,0),IF($P$3='Data Entry'!$CK$3,VLOOKUP(F41,Mark,31,0),IF($P$3='Data Entry'!$CK$4,VLOOKUP(F41,Mark,40,0),IF($P$3='Data Entry'!$CK$5,VLOOKUP(F41,Mark,49,0),IF($P$3='Data Entry'!$CK$6,VLOOKUP(F41,Mark,58,0),"")))))))</f>
        <v/>
      </c>
      <c r="P41" s="35" t="str">
        <f>IF(AND(B41="",D41="",F41="",G41=""),"",IF($P$3='Data Entry'!$CK$1,VLOOKUP(F41,Mark,14,0),IF($P$3='Data Entry'!$CK$2,VLOOKUP(F41,Mark,23,0),IF($P$3='Data Entry'!$CK$3,VLOOKUP(F41,Mark,32,0),IF($P$3='Data Entry'!$CK$4,VLOOKUP(F41,Mark,41,0),IF($P$3='Data Entry'!$CK$5,VLOOKUP(F41,Mark,50,0),IF($P$3='Data Entry'!$CK$6,VLOOKUP(F41,Mark,59,0),"")))))))</f>
        <v/>
      </c>
      <c r="Q41" s="36" t="str">
        <f t="shared" si="7"/>
        <v/>
      </c>
      <c r="R41" s="105" t="str">
        <f t="shared" si="8"/>
        <v/>
      </c>
      <c r="S41" s="105" t="str">
        <f t="shared" si="16"/>
        <v/>
      </c>
      <c r="T41" s="106" t="str">
        <f t="shared" si="9"/>
        <v/>
      </c>
      <c r="U41" s="10" t="str">
        <f>IFERROR(IF(OR(Q41="",#REF!="",D41=""),"",IF($Q$6=100,ROUNDUP(Q41*20%,0),IF($Q$6=86,ROUNDUP((Q41/$Q$6)*$U$6,0),IF($Q$6=66,ROUNDUP((Q41/$Q$6)*$U$6,0),"")))),"")</f>
        <v/>
      </c>
    </row>
    <row r="42" spans="1:21" ht="21.95" customHeight="1">
      <c r="A42" s="7">
        <v>36</v>
      </c>
      <c r="B42" s="32" t="str">
        <f t="shared" si="10"/>
        <v/>
      </c>
      <c r="C42" s="53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103" t="str">
        <f>IF(AND(B42="",D42="",F42="",G42=""),"",IF($P$3='Data Entry'!$CK$1,VLOOKUP(F42,Mark,6,0),IF($P$3='Data Entry'!$CK$2,VLOOKUP(F42,Mark,15,0),IF($P$3='Data Entry'!$CK$3,VLOOKUP(F42,Mark,24,0),IF($P$3='Data Entry'!$CK$4,VLOOKUP(F42,Mark,33,0),IF($P$3='Data Entry'!$CK$5,VLOOKUP(F42,Mark,42,0),IF($P$3='Data Entry'!$CK$6,VLOOKUP(F42,Mark,51,0),"")))))))</f>
        <v/>
      </c>
      <c r="I42" s="103" t="str">
        <f>IF(AND(B42="",D42="",F42="",G42=""),"",IF($P$3='Data Entry'!$CK$1,VLOOKUP(F42,Mark,7,0),IF($P$3='Data Entry'!$CK$2,VLOOKUP(F42,Mark,16,0),IF($P$3='Data Entry'!$CK$3,VLOOKUP(F42,Mark,25,0),IF($P$3='Data Entry'!$CK$4,VLOOKUP(F42,Mark,34,0),IF($P$3='Data Entry'!$CK$5,VLOOKUP(F42,Mark,43,0),IF($P$3='Data Entry'!$CK$6,VLOOKUP(F42,Mark,52,0),"")))))))</f>
        <v/>
      </c>
      <c r="J42" s="103" t="str">
        <f>IF(AND(B42="",D42="",F42="",G42=""),"",IF($P$3='Data Entry'!$CK$1,VLOOKUP(F42,Mark,8,0),IF($P$3='Data Entry'!$CK$2,VLOOKUP(F42,Mark,17,0),IF($P$3='Data Entry'!$CK$3,VLOOKUP(F42,Mark,26,0),IF($P$3='Data Entry'!$CK$4,VLOOKUP(F42,Mark,35,0),IF($P$3='Data Entry'!$CK$5,VLOOKUP(F42,Mark,44,0),IF($P$3='Data Entry'!$CK$6,VLOOKUP(F42,Mark,53,0),"")))))))</f>
        <v/>
      </c>
      <c r="K42" s="34" t="str">
        <f>IF(AND(B42="",D42="",F42="",G42=""),"",IF($P$3='Data Entry'!$CK$1,VLOOKUP(F42,Mark,9,0),IF($P$3='Data Entry'!$CK$2,VLOOKUP(F42,Mark,18,0),IF($P$3='Data Entry'!$CK$3,VLOOKUP(F42,Mark,27,0),IF($P$3='Data Entry'!$CK$4,VLOOKUP(F42,Mark,36,0),IF($P$3='Data Entry'!$CK$5,VLOOKUP(F42,Mark,45,0),IF($P$3='Data Entry'!$CK$6,VLOOKUP(F42,Mark,54,0),"")))))))</f>
        <v/>
      </c>
      <c r="L42" s="34" t="str">
        <f>IF(AND(B42="",D42="",F42="",G42=""),"",IF($P$3='Data Entry'!$CK$1,VLOOKUP(F42,Mark,10,0),IF($P$3='Data Entry'!$CK$2,VLOOKUP(F42,Mark,19,0),IF($P$3='Data Entry'!$CK$3,VLOOKUP(F42,Mark,28,0),IF($P$3='Data Entry'!$CK$4,VLOOKUP(F42,Mark,37,0),IF($P$3='Data Entry'!$CK$5,VLOOKUP(F42,Mark,46,0),IF($P$3='Data Entry'!$CK$6,VLOOKUP(F42,Mark,55,0),"")))))))</f>
        <v/>
      </c>
      <c r="M42" s="34" t="str">
        <f>IF(AND(B42="",D42="",F42="",G42=""),"",IF($P$3='Data Entry'!$CK$1,VLOOKUP(F42,Mark,11,0),IF($P$3='Data Entry'!$CK$2,VLOOKUP(F42,Mark,20,0),IF($P$3='Data Entry'!$CK$3,VLOOKUP(F42,Mark,29,0),IF($P$3='Data Entry'!$CK$4,VLOOKUP(F42,Mark,38,0),IF($P$3='Data Entry'!$CK$5,VLOOKUP(F42,Mark,47,0),IF($P$3='Data Entry'!$CK$6,VLOOKUP(F42,Mark,56,0),"")))))))</f>
        <v/>
      </c>
      <c r="N42" s="35" t="str">
        <f>IF(AND(B42="",D42="",F42="",G42=""),"",IF($P$3='Data Entry'!$CK$1,VLOOKUP(F42,Mark,12,0),IF($P$3='Data Entry'!$CK$2,VLOOKUP(F42,Mark,21,0),IF($P$3='Data Entry'!$CK$3,VLOOKUP(F42,Mark,30,0),IF($P$3='Data Entry'!$CK$4,VLOOKUP(F42,Mark,39,0),IF($P$3='Data Entry'!$CK$5,VLOOKUP(F42,Mark,48,0),IF($P$3='Data Entry'!$CK$6,VLOOKUP(F42,Mark,57,0),"")))))))</f>
        <v/>
      </c>
      <c r="O42" s="35" t="str">
        <f>IF(AND(B42="",D42="",F42="",G42=""),"",IF($P$3='Data Entry'!$CK$1,VLOOKUP(F42,Mark,13,0),IF($P$3='Data Entry'!$CK$2,VLOOKUP(F42,Mark,22,0),IF($P$3='Data Entry'!$CK$3,VLOOKUP(F42,Mark,31,0),IF($P$3='Data Entry'!$CK$4,VLOOKUP(F42,Mark,40,0),IF($P$3='Data Entry'!$CK$5,VLOOKUP(F42,Mark,49,0),IF($P$3='Data Entry'!$CK$6,VLOOKUP(F42,Mark,58,0),"")))))))</f>
        <v/>
      </c>
      <c r="P42" s="35" t="str">
        <f>IF(AND(B42="",D42="",F42="",G42=""),"",IF($P$3='Data Entry'!$CK$1,VLOOKUP(F42,Mark,14,0),IF($P$3='Data Entry'!$CK$2,VLOOKUP(F42,Mark,23,0),IF($P$3='Data Entry'!$CK$3,VLOOKUP(F42,Mark,32,0),IF($P$3='Data Entry'!$CK$4,VLOOKUP(F42,Mark,41,0),IF($P$3='Data Entry'!$CK$5,VLOOKUP(F42,Mark,50,0),IF($P$3='Data Entry'!$CK$6,VLOOKUP(F42,Mark,59,0),"")))))))</f>
        <v/>
      </c>
      <c r="Q42" s="36" t="str">
        <f t="shared" si="7"/>
        <v/>
      </c>
      <c r="R42" s="105" t="str">
        <f t="shared" si="8"/>
        <v/>
      </c>
      <c r="S42" s="105" t="str">
        <f t="shared" si="16"/>
        <v/>
      </c>
      <c r="T42" s="106" t="str">
        <f t="shared" si="9"/>
        <v/>
      </c>
      <c r="U42" s="10" t="str">
        <f>IFERROR(IF(OR(Q42="",#REF!="",D42=""),"",IF($Q$6=100,ROUNDUP(Q42*20%,0),IF($Q$6=86,ROUNDUP((Q42/$Q$6)*$U$6,0),IF($Q$6=66,ROUNDUP((Q42/$Q$6)*$U$6,0),"")))),"")</f>
        <v/>
      </c>
    </row>
    <row r="43" spans="1:21" ht="21.95" customHeight="1">
      <c r="A43" s="7">
        <v>37</v>
      </c>
      <c r="B43" s="32" t="str">
        <f t="shared" si="10"/>
        <v/>
      </c>
      <c r="C43" s="53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103" t="str">
        <f>IF(AND(B43="",D43="",F43="",G43=""),"",IF($P$3='Data Entry'!$CK$1,VLOOKUP(F43,Mark,6,0),IF($P$3='Data Entry'!$CK$2,VLOOKUP(F43,Mark,15,0),IF($P$3='Data Entry'!$CK$3,VLOOKUP(F43,Mark,24,0),IF($P$3='Data Entry'!$CK$4,VLOOKUP(F43,Mark,33,0),IF($P$3='Data Entry'!$CK$5,VLOOKUP(F43,Mark,42,0),IF($P$3='Data Entry'!$CK$6,VLOOKUP(F43,Mark,51,0),"")))))))</f>
        <v/>
      </c>
      <c r="I43" s="103" t="str">
        <f>IF(AND(B43="",D43="",F43="",G43=""),"",IF($P$3='Data Entry'!$CK$1,VLOOKUP(F43,Mark,7,0),IF($P$3='Data Entry'!$CK$2,VLOOKUP(F43,Mark,16,0),IF($P$3='Data Entry'!$CK$3,VLOOKUP(F43,Mark,25,0),IF($P$3='Data Entry'!$CK$4,VLOOKUP(F43,Mark,34,0),IF($P$3='Data Entry'!$CK$5,VLOOKUP(F43,Mark,43,0),IF($P$3='Data Entry'!$CK$6,VLOOKUP(F43,Mark,52,0),"")))))))</f>
        <v/>
      </c>
      <c r="J43" s="103" t="str">
        <f>IF(AND(B43="",D43="",F43="",G43=""),"",IF($P$3='Data Entry'!$CK$1,VLOOKUP(F43,Mark,8,0),IF($P$3='Data Entry'!$CK$2,VLOOKUP(F43,Mark,17,0),IF($P$3='Data Entry'!$CK$3,VLOOKUP(F43,Mark,26,0),IF($P$3='Data Entry'!$CK$4,VLOOKUP(F43,Mark,35,0),IF($P$3='Data Entry'!$CK$5,VLOOKUP(F43,Mark,44,0),IF($P$3='Data Entry'!$CK$6,VLOOKUP(F43,Mark,53,0),"")))))))</f>
        <v/>
      </c>
      <c r="K43" s="34" t="str">
        <f>IF(AND(B43="",D43="",F43="",G43=""),"",IF($P$3='Data Entry'!$CK$1,VLOOKUP(F43,Mark,9,0),IF($P$3='Data Entry'!$CK$2,VLOOKUP(F43,Mark,18,0),IF($P$3='Data Entry'!$CK$3,VLOOKUP(F43,Mark,27,0),IF($P$3='Data Entry'!$CK$4,VLOOKUP(F43,Mark,36,0),IF($P$3='Data Entry'!$CK$5,VLOOKUP(F43,Mark,45,0),IF($P$3='Data Entry'!$CK$6,VLOOKUP(F43,Mark,54,0),"")))))))</f>
        <v/>
      </c>
      <c r="L43" s="34" t="str">
        <f>IF(AND(B43="",D43="",F43="",G43=""),"",IF($P$3='Data Entry'!$CK$1,VLOOKUP(F43,Mark,10,0),IF($P$3='Data Entry'!$CK$2,VLOOKUP(F43,Mark,19,0),IF($P$3='Data Entry'!$CK$3,VLOOKUP(F43,Mark,28,0),IF($P$3='Data Entry'!$CK$4,VLOOKUP(F43,Mark,37,0),IF($P$3='Data Entry'!$CK$5,VLOOKUP(F43,Mark,46,0),IF($P$3='Data Entry'!$CK$6,VLOOKUP(F43,Mark,55,0),"")))))))</f>
        <v/>
      </c>
      <c r="M43" s="34" t="str">
        <f>IF(AND(B43="",D43="",F43="",G43=""),"",IF($P$3='Data Entry'!$CK$1,VLOOKUP(F43,Mark,11,0),IF($P$3='Data Entry'!$CK$2,VLOOKUP(F43,Mark,20,0),IF($P$3='Data Entry'!$CK$3,VLOOKUP(F43,Mark,29,0),IF($P$3='Data Entry'!$CK$4,VLOOKUP(F43,Mark,38,0),IF($P$3='Data Entry'!$CK$5,VLOOKUP(F43,Mark,47,0),IF($P$3='Data Entry'!$CK$6,VLOOKUP(F43,Mark,56,0),"")))))))</f>
        <v/>
      </c>
      <c r="N43" s="35" t="str">
        <f>IF(AND(B43="",D43="",F43="",G43=""),"",IF($P$3='Data Entry'!$CK$1,VLOOKUP(F43,Mark,12,0),IF($P$3='Data Entry'!$CK$2,VLOOKUP(F43,Mark,21,0),IF($P$3='Data Entry'!$CK$3,VLOOKUP(F43,Mark,30,0),IF($P$3='Data Entry'!$CK$4,VLOOKUP(F43,Mark,39,0),IF($P$3='Data Entry'!$CK$5,VLOOKUP(F43,Mark,48,0),IF($P$3='Data Entry'!$CK$6,VLOOKUP(F43,Mark,57,0),"")))))))</f>
        <v/>
      </c>
      <c r="O43" s="35" t="str">
        <f>IF(AND(B43="",D43="",F43="",G43=""),"",IF($P$3='Data Entry'!$CK$1,VLOOKUP(F43,Mark,13,0),IF($P$3='Data Entry'!$CK$2,VLOOKUP(F43,Mark,22,0),IF($P$3='Data Entry'!$CK$3,VLOOKUP(F43,Mark,31,0),IF($P$3='Data Entry'!$CK$4,VLOOKUP(F43,Mark,40,0),IF($P$3='Data Entry'!$CK$5,VLOOKUP(F43,Mark,49,0),IF($P$3='Data Entry'!$CK$6,VLOOKUP(F43,Mark,58,0),"")))))))</f>
        <v/>
      </c>
      <c r="P43" s="35" t="str">
        <f>IF(AND(B43="",D43="",F43="",G43=""),"",IF($P$3='Data Entry'!$CK$1,VLOOKUP(F43,Mark,14,0),IF($P$3='Data Entry'!$CK$2,VLOOKUP(F43,Mark,23,0),IF($P$3='Data Entry'!$CK$3,VLOOKUP(F43,Mark,32,0),IF($P$3='Data Entry'!$CK$4,VLOOKUP(F43,Mark,41,0),IF($P$3='Data Entry'!$CK$5,VLOOKUP(F43,Mark,50,0),IF($P$3='Data Entry'!$CK$6,VLOOKUP(F43,Mark,59,0),"")))))))</f>
        <v/>
      </c>
      <c r="Q43" s="36" t="str">
        <f t="shared" si="7"/>
        <v/>
      </c>
      <c r="R43" s="105" t="str">
        <f t="shared" si="8"/>
        <v/>
      </c>
      <c r="S43" s="105" t="str">
        <f t="shared" si="16"/>
        <v/>
      </c>
      <c r="T43" s="106" t="str">
        <f t="shared" si="9"/>
        <v/>
      </c>
      <c r="U43" s="10" t="str">
        <f>IFERROR(IF(OR(Q43="",#REF!="",D43=""),"",IF($Q$6=100,ROUNDUP(Q43*20%,0),IF($Q$6=86,ROUNDUP((Q43/$Q$6)*$U$6,0),IF($Q$6=66,ROUNDUP((Q43/$Q$6)*$U$6,0),"")))),"")</f>
        <v/>
      </c>
    </row>
    <row r="44" spans="1:21" ht="21.95" customHeight="1">
      <c r="A44" s="7">
        <v>38</v>
      </c>
      <c r="B44" s="32" t="str">
        <f t="shared" si="10"/>
        <v/>
      </c>
      <c r="C44" s="53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103" t="str">
        <f>IF(AND(B44="",D44="",F44="",G44=""),"",IF($P$3='Data Entry'!$CK$1,VLOOKUP(F44,Mark,6,0),IF($P$3='Data Entry'!$CK$2,VLOOKUP(F44,Mark,15,0),IF($P$3='Data Entry'!$CK$3,VLOOKUP(F44,Mark,24,0),IF($P$3='Data Entry'!$CK$4,VLOOKUP(F44,Mark,33,0),IF($P$3='Data Entry'!$CK$5,VLOOKUP(F44,Mark,42,0),IF($P$3='Data Entry'!$CK$6,VLOOKUP(F44,Mark,51,0),"")))))))</f>
        <v/>
      </c>
      <c r="I44" s="103" t="str">
        <f>IF(AND(B44="",D44="",F44="",G44=""),"",IF($P$3='Data Entry'!$CK$1,VLOOKUP(F44,Mark,7,0),IF($P$3='Data Entry'!$CK$2,VLOOKUP(F44,Mark,16,0),IF($P$3='Data Entry'!$CK$3,VLOOKUP(F44,Mark,25,0),IF($P$3='Data Entry'!$CK$4,VLOOKUP(F44,Mark,34,0),IF($P$3='Data Entry'!$CK$5,VLOOKUP(F44,Mark,43,0),IF($P$3='Data Entry'!$CK$6,VLOOKUP(F44,Mark,52,0),"")))))))</f>
        <v/>
      </c>
      <c r="J44" s="103" t="str">
        <f>IF(AND(B44="",D44="",F44="",G44=""),"",IF($P$3='Data Entry'!$CK$1,VLOOKUP(F44,Mark,8,0),IF($P$3='Data Entry'!$CK$2,VLOOKUP(F44,Mark,17,0),IF($P$3='Data Entry'!$CK$3,VLOOKUP(F44,Mark,26,0),IF($P$3='Data Entry'!$CK$4,VLOOKUP(F44,Mark,35,0),IF($P$3='Data Entry'!$CK$5,VLOOKUP(F44,Mark,44,0),IF($P$3='Data Entry'!$CK$6,VLOOKUP(F44,Mark,53,0),"")))))))</f>
        <v/>
      </c>
      <c r="K44" s="34" t="str">
        <f>IF(AND(B44="",D44="",F44="",G44=""),"",IF($P$3='Data Entry'!$CK$1,VLOOKUP(F44,Mark,9,0),IF($P$3='Data Entry'!$CK$2,VLOOKUP(F44,Mark,18,0),IF($P$3='Data Entry'!$CK$3,VLOOKUP(F44,Mark,27,0),IF($P$3='Data Entry'!$CK$4,VLOOKUP(F44,Mark,36,0),IF($P$3='Data Entry'!$CK$5,VLOOKUP(F44,Mark,45,0),IF($P$3='Data Entry'!$CK$6,VLOOKUP(F44,Mark,54,0),"")))))))</f>
        <v/>
      </c>
      <c r="L44" s="34" t="str">
        <f>IF(AND(B44="",D44="",F44="",G44=""),"",IF($P$3='Data Entry'!$CK$1,VLOOKUP(F44,Mark,10,0),IF($P$3='Data Entry'!$CK$2,VLOOKUP(F44,Mark,19,0),IF($P$3='Data Entry'!$CK$3,VLOOKUP(F44,Mark,28,0),IF($P$3='Data Entry'!$CK$4,VLOOKUP(F44,Mark,37,0),IF($P$3='Data Entry'!$CK$5,VLOOKUP(F44,Mark,46,0),IF($P$3='Data Entry'!$CK$6,VLOOKUP(F44,Mark,55,0),"")))))))</f>
        <v/>
      </c>
      <c r="M44" s="34" t="str">
        <f>IF(AND(B44="",D44="",F44="",G44=""),"",IF($P$3='Data Entry'!$CK$1,VLOOKUP(F44,Mark,11,0),IF($P$3='Data Entry'!$CK$2,VLOOKUP(F44,Mark,20,0),IF($P$3='Data Entry'!$CK$3,VLOOKUP(F44,Mark,29,0),IF($P$3='Data Entry'!$CK$4,VLOOKUP(F44,Mark,38,0),IF($P$3='Data Entry'!$CK$5,VLOOKUP(F44,Mark,47,0),IF($P$3='Data Entry'!$CK$6,VLOOKUP(F44,Mark,56,0),"")))))))</f>
        <v/>
      </c>
      <c r="N44" s="35" t="str">
        <f>IF(AND(B44="",D44="",F44="",G44=""),"",IF($P$3='Data Entry'!$CK$1,VLOOKUP(F44,Mark,12,0),IF($P$3='Data Entry'!$CK$2,VLOOKUP(F44,Mark,21,0),IF($P$3='Data Entry'!$CK$3,VLOOKUP(F44,Mark,30,0),IF($P$3='Data Entry'!$CK$4,VLOOKUP(F44,Mark,39,0),IF($P$3='Data Entry'!$CK$5,VLOOKUP(F44,Mark,48,0),IF($P$3='Data Entry'!$CK$6,VLOOKUP(F44,Mark,57,0),"")))))))</f>
        <v/>
      </c>
      <c r="O44" s="35" t="str">
        <f>IF(AND(B44="",D44="",F44="",G44=""),"",IF($P$3='Data Entry'!$CK$1,VLOOKUP(F44,Mark,13,0),IF($P$3='Data Entry'!$CK$2,VLOOKUP(F44,Mark,22,0),IF($P$3='Data Entry'!$CK$3,VLOOKUP(F44,Mark,31,0),IF($P$3='Data Entry'!$CK$4,VLOOKUP(F44,Mark,40,0),IF($P$3='Data Entry'!$CK$5,VLOOKUP(F44,Mark,49,0),IF($P$3='Data Entry'!$CK$6,VLOOKUP(F44,Mark,58,0),"")))))))</f>
        <v/>
      </c>
      <c r="P44" s="35" t="str">
        <f>IF(AND(B44="",D44="",F44="",G44=""),"",IF($P$3='Data Entry'!$CK$1,VLOOKUP(F44,Mark,14,0),IF($P$3='Data Entry'!$CK$2,VLOOKUP(F44,Mark,23,0),IF($P$3='Data Entry'!$CK$3,VLOOKUP(F44,Mark,32,0),IF($P$3='Data Entry'!$CK$4,VLOOKUP(F44,Mark,41,0),IF($P$3='Data Entry'!$CK$5,VLOOKUP(F44,Mark,50,0),IF($P$3='Data Entry'!$CK$6,VLOOKUP(F44,Mark,59,0),"")))))))</f>
        <v/>
      </c>
      <c r="Q44" s="36" t="str">
        <f t="shared" si="7"/>
        <v/>
      </c>
      <c r="R44" s="105" t="str">
        <f t="shared" si="8"/>
        <v/>
      </c>
      <c r="S44" s="105" t="str">
        <f t="shared" si="16"/>
        <v/>
      </c>
      <c r="T44" s="106" t="str">
        <f t="shared" si="9"/>
        <v/>
      </c>
      <c r="U44" s="10" t="str">
        <f>IFERROR(IF(OR(Q44="",#REF!="",D44=""),"",IF($Q$6=100,ROUNDUP(Q44*20%,0),IF($Q$6=86,ROUNDUP((Q44/$Q$6)*$U$6,0),IF($Q$6=66,ROUNDUP((Q44/$Q$6)*$U$6,0),"")))),"")</f>
        <v/>
      </c>
    </row>
    <row r="45" spans="1:21" ht="21.95" customHeight="1">
      <c r="A45" s="7">
        <v>39</v>
      </c>
      <c r="B45" s="32" t="str">
        <f t="shared" si="10"/>
        <v/>
      </c>
      <c r="C45" s="53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103" t="str">
        <f>IF(AND(B45="",D45="",F45="",G45=""),"",IF($P$3='Data Entry'!$CK$1,VLOOKUP(F45,Mark,6,0),IF($P$3='Data Entry'!$CK$2,VLOOKUP(F45,Mark,15,0),IF($P$3='Data Entry'!$CK$3,VLOOKUP(F45,Mark,24,0),IF($P$3='Data Entry'!$CK$4,VLOOKUP(F45,Mark,33,0),IF($P$3='Data Entry'!$CK$5,VLOOKUP(F45,Mark,42,0),IF($P$3='Data Entry'!$CK$6,VLOOKUP(F45,Mark,51,0),"")))))))</f>
        <v/>
      </c>
      <c r="I45" s="103" t="str">
        <f>IF(AND(B45="",D45="",F45="",G45=""),"",IF($P$3='Data Entry'!$CK$1,VLOOKUP(F45,Mark,7,0),IF($P$3='Data Entry'!$CK$2,VLOOKUP(F45,Mark,16,0),IF($P$3='Data Entry'!$CK$3,VLOOKUP(F45,Mark,25,0),IF($P$3='Data Entry'!$CK$4,VLOOKUP(F45,Mark,34,0),IF($P$3='Data Entry'!$CK$5,VLOOKUP(F45,Mark,43,0),IF($P$3='Data Entry'!$CK$6,VLOOKUP(F45,Mark,52,0),"")))))))</f>
        <v/>
      </c>
      <c r="J45" s="103" t="str">
        <f>IF(AND(B45="",D45="",F45="",G45=""),"",IF($P$3='Data Entry'!$CK$1,VLOOKUP(F45,Mark,8,0),IF($P$3='Data Entry'!$CK$2,VLOOKUP(F45,Mark,17,0),IF($P$3='Data Entry'!$CK$3,VLOOKUP(F45,Mark,26,0),IF($P$3='Data Entry'!$CK$4,VLOOKUP(F45,Mark,35,0),IF($P$3='Data Entry'!$CK$5,VLOOKUP(F45,Mark,44,0),IF($P$3='Data Entry'!$CK$6,VLOOKUP(F45,Mark,53,0),"")))))))</f>
        <v/>
      </c>
      <c r="K45" s="34" t="str">
        <f>IF(AND(B45="",D45="",F45="",G45=""),"",IF($P$3='Data Entry'!$CK$1,VLOOKUP(F45,Mark,9,0),IF($P$3='Data Entry'!$CK$2,VLOOKUP(F45,Mark,18,0),IF($P$3='Data Entry'!$CK$3,VLOOKUP(F45,Mark,27,0),IF($P$3='Data Entry'!$CK$4,VLOOKUP(F45,Mark,36,0),IF($P$3='Data Entry'!$CK$5,VLOOKUP(F45,Mark,45,0),IF($P$3='Data Entry'!$CK$6,VLOOKUP(F45,Mark,54,0),"")))))))</f>
        <v/>
      </c>
      <c r="L45" s="34" t="str">
        <f>IF(AND(B45="",D45="",F45="",G45=""),"",IF($P$3='Data Entry'!$CK$1,VLOOKUP(F45,Mark,10,0),IF($P$3='Data Entry'!$CK$2,VLOOKUP(F45,Mark,19,0),IF($P$3='Data Entry'!$CK$3,VLOOKUP(F45,Mark,28,0),IF($P$3='Data Entry'!$CK$4,VLOOKUP(F45,Mark,37,0),IF($P$3='Data Entry'!$CK$5,VLOOKUP(F45,Mark,46,0),IF($P$3='Data Entry'!$CK$6,VLOOKUP(F45,Mark,55,0),"")))))))</f>
        <v/>
      </c>
      <c r="M45" s="34" t="str">
        <f>IF(AND(B45="",D45="",F45="",G45=""),"",IF($P$3='Data Entry'!$CK$1,VLOOKUP(F45,Mark,11,0),IF($P$3='Data Entry'!$CK$2,VLOOKUP(F45,Mark,20,0),IF($P$3='Data Entry'!$CK$3,VLOOKUP(F45,Mark,29,0),IF($P$3='Data Entry'!$CK$4,VLOOKUP(F45,Mark,38,0),IF($P$3='Data Entry'!$CK$5,VLOOKUP(F45,Mark,47,0),IF($P$3='Data Entry'!$CK$6,VLOOKUP(F45,Mark,56,0),"")))))))</f>
        <v/>
      </c>
      <c r="N45" s="35" t="str">
        <f>IF(AND(B45="",D45="",F45="",G45=""),"",IF($P$3='Data Entry'!$CK$1,VLOOKUP(F45,Mark,12,0),IF($P$3='Data Entry'!$CK$2,VLOOKUP(F45,Mark,21,0),IF($P$3='Data Entry'!$CK$3,VLOOKUP(F45,Mark,30,0),IF($P$3='Data Entry'!$CK$4,VLOOKUP(F45,Mark,39,0),IF($P$3='Data Entry'!$CK$5,VLOOKUP(F45,Mark,48,0),IF($P$3='Data Entry'!$CK$6,VLOOKUP(F45,Mark,57,0),"")))))))</f>
        <v/>
      </c>
      <c r="O45" s="35" t="str">
        <f>IF(AND(B45="",D45="",F45="",G45=""),"",IF($P$3='Data Entry'!$CK$1,VLOOKUP(F45,Mark,13,0),IF($P$3='Data Entry'!$CK$2,VLOOKUP(F45,Mark,22,0),IF($P$3='Data Entry'!$CK$3,VLOOKUP(F45,Mark,31,0),IF($P$3='Data Entry'!$CK$4,VLOOKUP(F45,Mark,40,0),IF($P$3='Data Entry'!$CK$5,VLOOKUP(F45,Mark,49,0),IF($P$3='Data Entry'!$CK$6,VLOOKUP(F45,Mark,58,0),"")))))))</f>
        <v/>
      </c>
      <c r="P45" s="35" t="str">
        <f>IF(AND(B45="",D45="",F45="",G45=""),"",IF($P$3='Data Entry'!$CK$1,VLOOKUP(F45,Mark,14,0),IF($P$3='Data Entry'!$CK$2,VLOOKUP(F45,Mark,23,0),IF($P$3='Data Entry'!$CK$3,VLOOKUP(F45,Mark,32,0),IF($P$3='Data Entry'!$CK$4,VLOOKUP(F45,Mark,41,0),IF($P$3='Data Entry'!$CK$5,VLOOKUP(F45,Mark,50,0),IF($P$3='Data Entry'!$CK$6,VLOOKUP(F45,Mark,59,0),"")))))))</f>
        <v/>
      </c>
      <c r="Q45" s="36" t="str">
        <f t="shared" si="7"/>
        <v/>
      </c>
      <c r="R45" s="105" t="str">
        <f t="shared" si="8"/>
        <v/>
      </c>
      <c r="S45" s="105" t="str">
        <f t="shared" si="16"/>
        <v/>
      </c>
      <c r="T45" s="106" t="str">
        <f t="shared" si="9"/>
        <v/>
      </c>
      <c r="U45" s="10" t="str">
        <f>IFERROR(IF(OR(Q45="",#REF!="",D45=""),"",IF($Q$6=100,ROUNDUP(Q45*20%,0),IF($Q$6=86,ROUNDUP((Q45/$Q$6)*$U$6,0),IF($Q$6=66,ROUNDUP((Q45/$Q$6)*$U$6,0),"")))),"")</f>
        <v/>
      </c>
    </row>
    <row r="46" spans="1:21" ht="21.95" customHeight="1">
      <c r="A46" s="7">
        <v>40</v>
      </c>
      <c r="B46" s="32" t="str">
        <f t="shared" si="10"/>
        <v/>
      </c>
      <c r="C46" s="53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103" t="str">
        <f>IF(AND(B46="",D46="",F46="",G46=""),"",IF($P$3='Data Entry'!$CK$1,VLOOKUP(F46,Mark,6,0),IF($P$3='Data Entry'!$CK$2,VLOOKUP(F46,Mark,15,0),IF($P$3='Data Entry'!$CK$3,VLOOKUP(F46,Mark,24,0),IF($P$3='Data Entry'!$CK$4,VLOOKUP(F46,Mark,33,0),IF($P$3='Data Entry'!$CK$5,VLOOKUP(F46,Mark,42,0),IF($P$3='Data Entry'!$CK$6,VLOOKUP(F46,Mark,51,0),"")))))))</f>
        <v/>
      </c>
      <c r="I46" s="103" t="str">
        <f>IF(AND(B46="",D46="",F46="",G46=""),"",IF($P$3='Data Entry'!$CK$1,VLOOKUP(F46,Mark,7,0),IF($P$3='Data Entry'!$CK$2,VLOOKUP(F46,Mark,16,0),IF($P$3='Data Entry'!$CK$3,VLOOKUP(F46,Mark,25,0),IF($P$3='Data Entry'!$CK$4,VLOOKUP(F46,Mark,34,0),IF($P$3='Data Entry'!$CK$5,VLOOKUP(F46,Mark,43,0),IF($P$3='Data Entry'!$CK$6,VLOOKUP(F46,Mark,52,0),"")))))))</f>
        <v/>
      </c>
      <c r="J46" s="103" t="str">
        <f>IF(AND(B46="",D46="",F46="",G46=""),"",IF($P$3='Data Entry'!$CK$1,VLOOKUP(F46,Mark,8,0),IF($P$3='Data Entry'!$CK$2,VLOOKUP(F46,Mark,17,0),IF($P$3='Data Entry'!$CK$3,VLOOKUP(F46,Mark,26,0),IF($P$3='Data Entry'!$CK$4,VLOOKUP(F46,Mark,35,0),IF($P$3='Data Entry'!$CK$5,VLOOKUP(F46,Mark,44,0),IF($P$3='Data Entry'!$CK$6,VLOOKUP(F46,Mark,53,0),"")))))))</f>
        <v/>
      </c>
      <c r="K46" s="34" t="str">
        <f>IF(AND(B46="",D46="",F46="",G46=""),"",IF($P$3='Data Entry'!$CK$1,VLOOKUP(F46,Mark,9,0),IF($P$3='Data Entry'!$CK$2,VLOOKUP(F46,Mark,18,0),IF($P$3='Data Entry'!$CK$3,VLOOKUP(F46,Mark,27,0),IF($P$3='Data Entry'!$CK$4,VLOOKUP(F46,Mark,36,0),IF($P$3='Data Entry'!$CK$5,VLOOKUP(F46,Mark,45,0),IF($P$3='Data Entry'!$CK$6,VLOOKUP(F46,Mark,54,0),"")))))))</f>
        <v/>
      </c>
      <c r="L46" s="34" t="str">
        <f>IF(AND(B46="",D46="",F46="",G46=""),"",IF($P$3='Data Entry'!$CK$1,VLOOKUP(F46,Mark,10,0),IF($P$3='Data Entry'!$CK$2,VLOOKUP(F46,Mark,19,0),IF($P$3='Data Entry'!$CK$3,VLOOKUP(F46,Mark,28,0),IF($P$3='Data Entry'!$CK$4,VLOOKUP(F46,Mark,37,0),IF($P$3='Data Entry'!$CK$5,VLOOKUP(F46,Mark,46,0),IF($P$3='Data Entry'!$CK$6,VLOOKUP(F46,Mark,55,0),"")))))))</f>
        <v/>
      </c>
      <c r="M46" s="34" t="str">
        <f>IF(AND(B46="",D46="",F46="",G46=""),"",IF($P$3='Data Entry'!$CK$1,VLOOKUP(F46,Mark,11,0),IF($P$3='Data Entry'!$CK$2,VLOOKUP(F46,Mark,20,0),IF($P$3='Data Entry'!$CK$3,VLOOKUP(F46,Mark,29,0),IF($P$3='Data Entry'!$CK$4,VLOOKUP(F46,Mark,38,0),IF($P$3='Data Entry'!$CK$5,VLOOKUP(F46,Mark,47,0),IF($P$3='Data Entry'!$CK$6,VLOOKUP(F46,Mark,56,0),"")))))))</f>
        <v/>
      </c>
      <c r="N46" s="35" t="str">
        <f>IF(AND(B46="",D46="",F46="",G46=""),"",IF($P$3='Data Entry'!$CK$1,VLOOKUP(F46,Mark,12,0),IF($P$3='Data Entry'!$CK$2,VLOOKUP(F46,Mark,21,0),IF($P$3='Data Entry'!$CK$3,VLOOKUP(F46,Mark,30,0),IF($P$3='Data Entry'!$CK$4,VLOOKUP(F46,Mark,39,0),IF($P$3='Data Entry'!$CK$5,VLOOKUP(F46,Mark,48,0),IF($P$3='Data Entry'!$CK$6,VLOOKUP(F46,Mark,57,0),"")))))))</f>
        <v/>
      </c>
      <c r="O46" s="35" t="str">
        <f>IF(AND(B46="",D46="",F46="",G46=""),"",IF($P$3='Data Entry'!$CK$1,VLOOKUP(F46,Mark,13,0),IF($P$3='Data Entry'!$CK$2,VLOOKUP(F46,Mark,22,0),IF($P$3='Data Entry'!$CK$3,VLOOKUP(F46,Mark,31,0),IF($P$3='Data Entry'!$CK$4,VLOOKUP(F46,Mark,40,0),IF($P$3='Data Entry'!$CK$5,VLOOKUP(F46,Mark,49,0),IF($P$3='Data Entry'!$CK$6,VLOOKUP(F46,Mark,58,0),"")))))))</f>
        <v/>
      </c>
      <c r="P46" s="35" t="str">
        <f>IF(AND(B46="",D46="",F46="",G46=""),"",IF($P$3='Data Entry'!$CK$1,VLOOKUP(F46,Mark,14,0),IF($P$3='Data Entry'!$CK$2,VLOOKUP(F46,Mark,23,0),IF($P$3='Data Entry'!$CK$3,VLOOKUP(F46,Mark,32,0),IF($P$3='Data Entry'!$CK$4,VLOOKUP(F46,Mark,41,0),IF($P$3='Data Entry'!$CK$5,VLOOKUP(F46,Mark,50,0),IF($P$3='Data Entry'!$CK$6,VLOOKUP(F46,Mark,59,0),"")))))))</f>
        <v/>
      </c>
      <c r="Q46" s="36" t="str">
        <f t="shared" si="7"/>
        <v/>
      </c>
      <c r="R46" s="105" t="str">
        <f t="shared" si="8"/>
        <v/>
      </c>
      <c r="S46" s="105" t="str">
        <f t="shared" si="16"/>
        <v/>
      </c>
      <c r="T46" s="106" t="str">
        <f t="shared" si="9"/>
        <v/>
      </c>
      <c r="U46" s="10" t="str">
        <f>IFERROR(IF(OR(Q46="",#REF!="",D46=""),"",IF($Q$6=100,ROUNDUP(Q46*20%,0),IF($Q$6=86,ROUNDUP((Q46/$Q$6)*$U$6,0),IF($Q$6=66,ROUNDUP((Q46/$Q$6)*$U$6,0),"")))),"")</f>
        <v/>
      </c>
    </row>
    <row r="47" spans="1:21" ht="21.95" customHeight="1">
      <c r="A47" s="7">
        <v>41</v>
      </c>
      <c r="B47" s="32" t="str">
        <f t="shared" si="10"/>
        <v/>
      </c>
      <c r="C47" s="53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103" t="str">
        <f>IF(AND(B47="",D47="",F47="",G47=""),"",IF($P$3='Data Entry'!$CK$1,VLOOKUP(F47,Mark,6,0),IF($P$3='Data Entry'!$CK$2,VLOOKUP(F47,Mark,15,0),IF($P$3='Data Entry'!$CK$3,VLOOKUP(F47,Mark,24,0),IF($P$3='Data Entry'!$CK$4,VLOOKUP(F47,Mark,33,0),IF($P$3='Data Entry'!$CK$5,VLOOKUP(F47,Mark,42,0),IF($P$3='Data Entry'!$CK$6,VLOOKUP(F47,Mark,51,0),"")))))))</f>
        <v/>
      </c>
      <c r="I47" s="103" t="str">
        <f>IF(AND(B47="",D47="",F47="",G47=""),"",IF($P$3='Data Entry'!$CK$1,VLOOKUP(F47,Mark,7,0),IF($P$3='Data Entry'!$CK$2,VLOOKUP(F47,Mark,16,0),IF($P$3='Data Entry'!$CK$3,VLOOKUP(F47,Mark,25,0),IF($P$3='Data Entry'!$CK$4,VLOOKUP(F47,Mark,34,0),IF($P$3='Data Entry'!$CK$5,VLOOKUP(F47,Mark,43,0),IF($P$3='Data Entry'!$CK$6,VLOOKUP(F47,Mark,52,0),"")))))))</f>
        <v/>
      </c>
      <c r="J47" s="103" t="str">
        <f>IF(AND(B47="",D47="",F47="",G47=""),"",IF($P$3='Data Entry'!$CK$1,VLOOKUP(F47,Mark,8,0),IF($P$3='Data Entry'!$CK$2,VLOOKUP(F47,Mark,17,0),IF($P$3='Data Entry'!$CK$3,VLOOKUP(F47,Mark,26,0),IF($P$3='Data Entry'!$CK$4,VLOOKUP(F47,Mark,35,0),IF($P$3='Data Entry'!$CK$5,VLOOKUP(F47,Mark,44,0),IF($P$3='Data Entry'!$CK$6,VLOOKUP(F47,Mark,53,0),"")))))))</f>
        <v/>
      </c>
      <c r="K47" s="34" t="str">
        <f>IF(AND(B47="",D47="",F47="",G47=""),"",IF($P$3='Data Entry'!$CK$1,VLOOKUP(F47,Mark,9,0),IF($P$3='Data Entry'!$CK$2,VLOOKUP(F47,Mark,18,0),IF($P$3='Data Entry'!$CK$3,VLOOKUP(F47,Mark,27,0),IF($P$3='Data Entry'!$CK$4,VLOOKUP(F47,Mark,36,0),IF($P$3='Data Entry'!$CK$5,VLOOKUP(F47,Mark,45,0),IF($P$3='Data Entry'!$CK$6,VLOOKUP(F47,Mark,54,0),"")))))))</f>
        <v/>
      </c>
      <c r="L47" s="34" t="str">
        <f>IF(AND(B47="",D47="",F47="",G47=""),"",IF($P$3='Data Entry'!$CK$1,VLOOKUP(F47,Mark,10,0),IF($P$3='Data Entry'!$CK$2,VLOOKUP(F47,Mark,19,0),IF($P$3='Data Entry'!$CK$3,VLOOKUP(F47,Mark,28,0),IF($P$3='Data Entry'!$CK$4,VLOOKUP(F47,Mark,37,0),IF($P$3='Data Entry'!$CK$5,VLOOKUP(F47,Mark,46,0),IF($P$3='Data Entry'!$CK$6,VLOOKUP(F47,Mark,55,0),"")))))))</f>
        <v/>
      </c>
      <c r="M47" s="34" t="str">
        <f>IF(AND(B47="",D47="",F47="",G47=""),"",IF($P$3='Data Entry'!$CK$1,VLOOKUP(F47,Mark,11,0),IF($P$3='Data Entry'!$CK$2,VLOOKUP(F47,Mark,20,0),IF($P$3='Data Entry'!$CK$3,VLOOKUP(F47,Mark,29,0),IF($P$3='Data Entry'!$CK$4,VLOOKUP(F47,Mark,38,0),IF($P$3='Data Entry'!$CK$5,VLOOKUP(F47,Mark,47,0),IF($P$3='Data Entry'!$CK$6,VLOOKUP(F47,Mark,56,0),"")))))))</f>
        <v/>
      </c>
      <c r="N47" s="35" t="str">
        <f>IF(AND(B47="",D47="",F47="",G47=""),"",IF($P$3='Data Entry'!$CK$1,VLOOKUP(F47,Mark,12,0),IF($P$3='Data Entry'!$CK$2,VLOOKUP(F47,Mark,21,0),IF($P$3='Data Entry'!$CK$3,VLOOKUP(F47,Mark,30,0),IF($P$3='Data Entry'!$CK$4,VLOOKUP(F47,Mark,39,0),IF($P$3='Data Entry'!$CK$5,VLOOKUP(F47,Mark,48,0),IF($P$3='Data Entry'!$CK$6,VLOOKUP(F47,Mark,57,0),"")))))))</f>
        <v/>
      </c>
      <c r="O47" s="35" t="str">
        <f>IF(AND(B47="",D47="",F47="",G47=""),"",IF($P$3='Data Entry'!$CK$1,VLOOKUP(F47,Mark,13,0),IF($P$3='Data Entry'!$CK$2,VLOOKUP(F47,Mark,22,0),IF($P$3='Data Entry'!$CK$3,VLOOKUP(F47,Mark,31,0),IF($P$3='Data Entry'!$CK$4,VLOOKUP(F47,Mark,40,0),IF($P$3='Data Entry'!$CK$5,VLOOKUP(F47,Mark,49,0),IF($P$3='Data Entry'!$CK$6,VLOOKUP(F47,Mark,58,0),"")))))))</f>
        <v/>
      </c>
      <c r="P47" s="35" t="str">
        <f>IF(AND(B47="",D47="",F47="",G47=""),"",IF($P$3='Data Entry'!$CK$1,VLOOKUP(F47,Mark,14,0),IF($P$3='Data Entry'!$CK$2,VLOOKUP(F47,Mark,23,0),IF($P$3='Data Entry'!$CK$3,VLOOKUP(F47,Mark,32,0),IF($P$3='Data Entry'!$CK$4,VLOOKUP(F47,Mark,41,0),IF($P$3='Data Entry'!$CK$5,VLOOKUP(F47,Mark,50,0),IF($P$3='Data Entry'!$CK$6,VLOOKUP(F47,Mark,59,0),"")))))))</f>
        <v/>
      </c>
      <c r="Q47" s="36" t="str">
        <f t="shared" si="7"/>
        <v/>
      </c>
      <c r="R47" s="105" t="str">
        <f t="shared" si="8"/>
        <v/>
      </c>
      <c r="S47" s="105" t="str">
        <f t="shared" si="16"/>
        <v/>
      </c>
      <c r="T47" s="106" t="str">
        <f t="shared" si="9"/>
        <v/>
      </c>
      <c r="U47" s="10" t="str">
        <f>IFERROR(IF(OR(Q47="",#REF!="",D47=""),"",IF($Q$6=100,ROUNDUP(Q47*20%,0),IF($Q$6=86,ROUNDUP((Q47/$Q$6)*$U$6,0),IF($Q$6=66,ROUNDUP((Q47/$Q$6)*$U$6,0),"")))),"")</f>
        <v/>
      </c>
    </row>
    <row r="48" spans="1:21" ht="21.95" customHeight="1">
      <c r="A48" s="7">
        <v>42</v>
      </c>
      <c r="B48" s="32" t="str">
        <f t="shared" si="10"/>
        <v/>
      </c>
      <c r="C48" s="53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103" t="str">
        <f>IF(AND(B48="",D48="",F48="",G48=""),"",IF($P$3='Data Entry'!$CK$1,VLOOKUP(F48,Mark,6,0),IF($P$3='Data Entry'!$CK$2,VLOOKUP(F48,Mark,15,0),IF($P$3='Data Entry'!$CK$3,VLOOKUP(F48,Mark,24,0),IF($P$3='Data Entry'!$CK$4,VLOOKUP(F48,Mark,33,0),IF($P$3='Data Entry'!$CK$5,VLOOKUP(F48,Mark,42,0),IF($P$3='Data Entry'!$CK$6,VLOOKUP(F48,Mark,51,0),"")))))))</f>
        <v/>
      </c>
      <c r="I48" s="103" t="str">
        <f>IF(AND(B48="",D48="",F48="",G48=""),"",IF($P$3='Data Entry'!$CK$1,VLOOKUP(F48,Mark,7,0),IF($P$3='Data Entry'!$CK$2,VLOOKUP(F48,Mark,16,0),IF($P$3='Data Entry'!$CK$3,VLOOKUP(F48,Mark,25,0),IF($P$3='Data Entry'!$CK$4,VLOOKUP(F48,Mark,34,0),IF($P$3='Data Entry'!$CK$5,VLOOKUP(F48,Mark,43,0),IF($P$3='Data Entry'!$CK$6,VLOOKUP(F48,Mark,52,0),"")))))))</f>
        <v/>
      </c>
      <c r="J48" s="103" t="str">
        <f>IF(AND(B48="",D48="",F48="",G48=""),"",IF($P$3='Data Entry'!$CK$1,VLOOKUP(F48,Mark,8,0),IF($P$3='Data Entry'!$CK$2,VLOOKUP(F48,Mark,17,0),IF($P$3='Data Entry'!$CK$3,VLOOKUP(F48,Mark,26,0),IF($P$3='Data Entry'!$CK$4,VLOOKUP(F48,Mark,35,0),IF($P$3='Data Entry'!$CK$5,VLOOKUP(F48,Mark,44,0),IF($P$3='Data Entry'!$CK$6,VLOOKUP(F48,Mark,53,0),"")))))))</f>
        <v/>
      </c>
      <c r="K48" s="34" t="str">
        <f>IF(AND(B48="",D48="",F48="",G48=""),"",IF($P$3='Data Entry'!$CK$1,VLOOKUP(F48,Mark,9,0),IF($P$3='Data Entry'!$CK$2,VLOOKUP(F48,Mark,18,0),IF($P$3='Data Entry'!$CK$3,VLOOKUP(F48,Mark,27,0),IF($P$3='Data Entry'!$CK$4,VLOOKUP(F48,Mark,36,0),IF($P$3='Data Entry'!$CK$5,VLOOKUP(F48,Mark,45,0),IF($P$3='Data Entry'!$CK$6,VLOOKUP(F48,Mark,54,0),"")))))))</f>
        <v/>
      </c>
      <c r="L48" s="34" t="str">
        <f>IF(AND(B48="",D48="",F48="",G48=""),"",IF($P$3='Data Entry'!$CK$1,VLOOKUP(F48,Mark,10,0),IF($P$3='Data Entry'!$CK$2,VLOOKUP(F48,Mark,19,0),IF($P$3='Data Entry'!$CK$3,VLOOKUP(F48,Mark,28,0),IF($P$3='Data Entry'!$CK$4,VLOOKUP(F48,Mark,37,0),IF($P$3='Data Entry'!$CK$5,VLOOKUP(F48,Mark,46,0),IF($P$3='Data Entry'!$CK$6,VLOOKUP(F48,Mark,55,0),"")))))))</f>
        <v/>
      </c>
      <c r="M48" s="34" t="str">
        <f>IF(AND(B48="",D48="",F48="",G48=""),"",IF($P$3='Data Entry'!$CK$1,VLOOKUP(F48,Mark,11,0),IF($P$3='Data Entry'!$CK$2,VLOOKUP(F48,Mark,20,0),IF($P$3='Data Entry'!$CK$3,VLOOKUP(F48,Mark,29,0),IF($P$3='Data Entry'!$CK$4,VLOOKUP(F48,Mark,38,0),IF($P$3='Data Entry'!$CK$5,VLOOKUP(F48,Mark,47,0),IF($P$3='Data Entry'!$CK$6,VLOOKUP(F48,Mark,56,0),"")))))))</f>
        <v/>
      </c>
      <c r="N48" s="35" t="str">
        <f>IF(AND(B48="",D48="",F48="",G48=""),"",IF($P$3='Data Entry'!$CK$1,VLOOKUP(F48,Mark,12,0),IF($P$3='Data Entry'!$CK$2,VLOOKUP(F48,Mark,21,0),IF($P$3='Data Entry'!$CK$3,VLOOKUP(F48,Mark,30,0),IF($P$3='Data Entry'!$CK$4,VLOOKUP(F48,Mark,39,0),IF($P$3='Data Entry'!$CK$5,VLOOKUP(F48,Mark,48,0),IF($P$3='Data Entry'!$CK$6,VLOOKUP(F48,Mark,57,0),"")))))))</f>
        <v/>
      </c>
      <c r="O48" s="35" t="str">
        <f>IF(AND(B48="",D48="",F48="",G48=""),"",IF($P$3='Data Entry'!$CK$1,VLOOKUP(F48,Mark,13,0),IF($P$3='Data Entry'!$CK$2,VLOOKUP(F48,Mark,22,0),IF($P$3='Data Entry'!$CK$3,VLOOKUP(F48,Mark,31,0),IF($P$3='Data Entry'!$CK$4,VLOOKUP(F48,Mark,40,0),IF($P$3='Data Entry'!$CK$5,VLOOKUP(F48,Mark,49,0),IF($P$3='Data Entry'!$CK$6,VLOOKUP(F48,Mark,58,0),"")))))))</f>
        <v/>
      </c>
      <c r="P48" s="35" t="str">
        <f>IF(AND(B48="",D48="",F48="",G48=""),"",IF($P$3='Data Entry'!$CK$1,VLOOKUP(F48,Mark,14,0),IF($P$3='Data Entry'!$CK$2,VLOOKUP(F48,Mark,23,0),IF($P$3='Data Entry'!$CK$3,VLOOKUP(F48,Mark,32,0),IF($P$3='Data Entry'!$CK$4,VLOOKUP(F48,Mark,41,0),IF($P$3='Data Entry'!$CK$5,VLOOKUP(F48,Mark,50,0),IF($P$3='Data Entry'!$CK$6,VLOOKUP(F48,Mark,59,0),"")))))))</f>
        <v/>
      </c>
      <c r="Q48" s="36" t="str">
        <f t="shared" si="7"/>
        <v/>
      </c>
      <c r="R48" s="105" t="str">
        <f t="shared" si="8"/>
        <v/>
      </c>
      <c r="S48" s="105" t="str">
        <f t="shared" si="16"/>
        <v/>
      </c>
      <c r="T48" s="106" t="str">
        <f t="shared" si="9"/>
        <v/>
      </c>
      <c r="U48" s="10" t="str">
        <f>IFERROR(IF(OR(Q48="",#REF!="",D48=""),"",IF($Q$6=100,ROUNDUP(Q48*20%,0),IF($Q$6=86,ROUNDUP((Q48/$Q$6)*$U$6,0),IF($Q$6=66,ROUNDUP((Q48/$Q$6)*$U$6,0),"")))),"")</f>
        <v/>
      </c>
    </row>
    <row r="49" spans="1:21" ht="21.95" customHeight="1">
      <c r="A49" s="7">
        <v>43</v>
      </c>
      <c r="B49" s="32" t="str">
        <f t="shared" si="10"/>
        <v/>
      </c>
      <c r="C49" s="53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103" t="str">
        <f>IF(AND(B49="",D49="",F49="",G49=""),"",IF($P$3='Data Entry'!$CK$1,VLOOKUP(F49,Mark,6,0),IF($P$3='Data Entry'!$CK$2,VLOOKUP(F49,Mark,15,0),IF($P$3='Data Entry'!$CK$3,VLOOKUP(F49,Mark,24,0),IF($P$3='Data Entry'!$CK$4,VLOOKUP(F49,Mark,33,0),IF($P$3='Data Entry'!$CK$5,VLOOKUP(F49,Mark,42,0),IF($P$3='Data Entry'!$CK$6,VLOOKUP(F49,Mark,51,0),"")))))))</f>
        <v/>
      </c>
      <c r="I49" s="103" t="str">
        <f>IF(AND(B49="",D49="",F49="",G49=""),"",IF($P$3='Data Entry'!$CK$1,VLOOKUP(F49,Mark,7,0),IF($P$3='Data Entry'!$CK$2,VLOOKUP(F49,Mark,16,0),IF($P$3='Data Entry'!$CK$3,VLOOKUP(F49,Mark,25,0),IF($P$3='Data Entry'!$CK$4,VLOOKUP(F49,Mark,34,0),IF($P$3='Data Entry'!$CK$5,VLOOKUP(F49,Mark,43,0),IF($P$3='Data Entry'!$CK$6,VLOOKUP(F49,Mark,52,0),"")))))))</f>
        <v/>
      </c>
      <c r="J49" s="103" t="str">
        <f>IF(AND(B49="",D49="",F49="",G49=""),"",IF($P$3='Data Entry'!$CK$1,VLOOKUP(F49,Mark,8,0),IF($P$3='Data Entry'!$CK$2,VLOOKUP(F49,Mark,17,0),IF($P$3='Data Entry'!$CK$3,VLOOKUP(F49,Mark,26,0),IF($P$3='Data Entry'!$CK$4,VLOOKUP(F49,Mark,35,0),IF($P$3='Data Entry'!$CK$5,VLOOKUP(F49,Mark,44,0),IF($P$3='Data Entry'!$CK$6,VLOOKUP(F49,Mark,53,0),"")))))))</f>
        <v/>
      </c>
      <c r="K49" s="34" t="str">
        <f>IF(AND(B49="",D49="",F49="",G49=""),"",IF($P$3='Data Entry'!$CK$1,VLOOKUP(F49,Mark,9,0),IF($P$3='Data Entry'!$CK$2,VLOOKUP(F49,Mark,18,0),IF($P$3='Data Entry'!$CK$3,VLOOKUP(F49,Mark,27,0),IF($P$3='Data Entry'!$CK$4,VLOOKUP(F49,Mark,36,0),IF($P$3='Data Entry'!$CK$5,VLOOKUP(F49,Mark,45,0),IF($P$3='Data Entry'!$CK$6,VLOOKUP(F49,Mark,54,0),"")))))))</f>
        <v/>
      </c>
      <c r="L49" s="34" t="str">
        <f>IF(AND(B49="",D49="",F49="",G49=""),"",IF($P$3='Data Entry'!$CK$1,VLOOKUP(F49,Mark,10,0),IF($P$3='Data Entry'!$CK$2,VLOOKUP(F49,Mark,19,0),IF($P$3='Data Entry'!$CK$3,VLOOKUP(F49,Mark,28,0),IF($P$3='Data Entry'!$CK$4,VLOOKUP(F49,Mark,37,0),IF($P$3='Data Entry'!$CK$5,VLOOKUP(F49,Mark,46,0),IF($P$3='Data Entry'!$CK$6,VLOOKUP(F49,Mark,55,0),"")))))))</f>
        <v/>
      </c>
      <c r="M49" s="34" t="str">
        <f>IF(AND(B49="",D49="",F49="",G49=""),"",IF($P$3='Data Entry'!$CK$1,VLOOKUP(F49,Mark,11,0),IF($P$3='Data Entry'!$CK$2,VLOOKUP(F49,Mark,20,0),IF($P$3='Data Entry'!$CK$3,VLOOKUP(F49,Mark,29,0),IF($P$3='Data Entry'!$CK$4,VLOOKUP(F49,Mark,38,0),IF($P$3='Data Entry'!$CK$5,VLOOKUP(F49,Mark,47,0),IF($P$3='Data Entry'!$CK$6,VLOOKUP(F49,Mark,56,0),"")))))))</f>
        <v/>
      </c>
      <c r="N49" s="35" t="str">
        <f>IF(AND(B49="",D49="",F49="",G49=""),"",IF($P$3='Data Entry'!$CK$1,VLOOKUP(F49,Mark,12,0),IF($P$3='Data Entry'!$CK$2,VLOOKUP(F49,Mark,21,0),IF($P$3='Data Entry'!$CK$3,VLOOKUP(F49,Mark,30,0),IF($P$3='Data Entry'!$CK$4,VLOOKUP(F49,Mark,39,0),IF($P$3='Data Entry'!$CK$5,VLOOKUP(F49,Mark,48,0),IF($P$3='Data Entry'!$CK$6,VLOOKUP(F49,Mark,57,0),"")))))))</f>
        <v/>
      </c>
      <c r="O49" s="35" t="str">
        <f>IF(AND(B49="",D49="",F49="",G49=""),"",IF($P$3='Data Entry'!$CK$1,VLOOKUP(F49,Mark,13,0),IF($P$3='Data Entry'!$CK$2,VLOOKUP(F49,Mark,22,0),IF($P$3='Data Entry'!$CK$3,VLOOKUP(F49,Mark,31,0),IF($P$3='Data Entry'!$CK$4,VLOOKUP(F49,Mark,40,0),IF($P$3='Data Entry'!$CK$5,VLOOKUP(F49,Mark,49,0),IF($P$3='Data Entry'!$CK$6,VLOOKUP(F49,Mark,58,0),"")))))))</f>
        <v/>
      </c>
      <c r="P49" s="35" t="str">
        <f>IF(AND(B49="",D49="",F49="",G49=""),"",IF($P$3='Data Entry'!$CK$1,VLOOKUP(F49,Mark,14,0),IF($P$3='Data Entry'!$CK$2,VLOOKUP(F49,Mark,23,0),IF($P$3='Data Entry'!$CK$3,VLOOKUP(F49,Mark,32,0),IF($P$3='Data Entry'!$CK$4,VLOOKUP(F49,Mark,41,0),IF($P$3='Data Entry'!$CK$5,VLOOKUP(F49,Mark,50,0),IF($P$3='Data Entry'!$CK$6,VLOOKUP(F49,Mark,59,0),"")))))))</f>
        <v/>
      </c>
      <c r="Q49" s="36" t="str">
        <f t="shared" si="7"/>
        <v/>
      </c>
      <c r="R49" s="105" t="str">
        <f t="shared" si="8"/>
        <v/>
      </c>
      <c r="S49" s="105" t="str">
        <f t="shared" si="16"/>
        <v/>
      </c>
      <c r="T49" s="106" t="str">
        <f t="shared" si="9"/>
        <v/>
      </c>
      <c r="U49" s="10" t="str">
        <f>IFERROR(IF(OR(Q49="",#REF!="",D49=""),"",IF($Q$6=100,ROUNDUP(Q49*20%,0),IF($Q$6=86,ROUNDUP((Q49/$Q$6)*$U$6,0),IF($Q$6=66,ROUNDUP((Q49/$Q$6)*$U$6,0),"")))),"")</f>
        <v/>
      </c>
    </row>
    <row r="50" spans="1:21" ht="21.95" customHeight="1">
      <c r="A50" s="7">
        <v>44</v>
      </c>
      <c r="B50" s="32" t="str">
        <f t="shared" si="10"/>
        <v/>
      </c>
      <c r="C50" s="53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103" t="str">
        <f>IF(AND(B50="",D50="",F50="",G50=""),"",IF($P$3='Data Entry'!$CK$1,VLOOKUP(F50,Mark,6,0),IF($P$3='Data Entry'!$CK$2,VLOOKUP(F50,Mark,15,0),IF($P$3='Data Entry'!$CK$3,VLOOKUP(F50,Mark,24,0),IF($P$3='Data Entry'!$CK$4,VLOOKUP(F50,Mark,33,0),IF($P$3='Data Entry'!$CK$5,VLOOKUP(F50,Mark,42,0),IF($P$3='Data Entry'!$CK$6,VLOOKUP(F50,Mark,51,0),"")))))))</f>
        <v/>
      </c>
      <c r="I50" s="103" t="str">
        <f>IF(AND(B50="",D50="",F50="",G50=""),"",IF($P$3='Data Entry'!$CK$1,VLOOKUP(F50,Mark,7,0),IF($P$3='Data Entry'!$CK$2,VLOOKUP(F50,Mark,16,0),IF($P$3='Data Entry'!$CK$3,VLOOKUP(F50,Mark,25,0),IF($P$3='Data Entry'!$CK$4,VLOOKUP(F50,Mark,34,0),IF($P$3='Data Entry'!$CK$5,VLOOKUP(F50,Mark,43,0),IF($P$3='Data Entry'!$CK$6,VLOOKUP(F50,Mark,52,0),"")))))))</f>
        <v/>
      </c>
      <c r="J50" s="103" t="str">
        <f>IF(AND(B50="",D50="",F50="",G50=""),"",IF($P$3='Data Entry'!$CK$1,VLOOKUP(F50,Mark,8,0),IF($P$3='Data Entry'!$CK$2,VLOOKUP(F50,Mark,17,0),IF($P$3='Data Entry'!$CK$3,VLOOKUP(F50,Mark,26,0),IF($P$3='Data Entry'!$CK$4,VLOOKUP(F50,Mark,35,0),IF($P$3='Data Entry'!$CK$5,VLOOKUP(F50,Mark,44,0),IF($P$3='Data Entry'!$CK$6,VLOOKUP(F50,Mark,53,0),"")))))))</f>
        <v/>
      </c>
      <c r="K50" s="34" t="str">
        <f>IF(AND(B50="",D50="",F50="",G50=""),"",IF($P$3='Data Entry'!$CK$1,VLOOKUP(F50,Mark,9,0),IF($P$3='Data Entry'!$CK$2,VLOOKUP(F50,Mark,18,0),IF($P$3='Data Entry'!$CK$3,VLOOKUP(F50,Mark,27,0),IF($P$3='Data Entry'!$CK$4,VLOOKUP(F50,Mark,36,0),IF($P$3='Data Entry'!$CK$5,VLOOKUP(F50,Mark,45,0),IF($P$3='Data Entry'!$CK$6,VLOOKUP(F50,Mark,54,0),"")))))))</f>
        <v/>
      </c>
      <c r="L50" s="34" t="str">
        <f>IF(AND(B50="",D50="",F50="",G50=""),"",IF($P$3='Data Entry'!$CK$1,VLOOKUP(F50,Mark,10,0),IF($P$3='Data Entry'!$CK$2,VLOOKUP(F50,Mark,19,0),IF($P$3='Data Entry'!$CK$3,VLOOKUP(F50,Mark,28,0),IF($P$3='Data Entry'!$CK$4,VLOOKUP(F50,Mark,37,0),IF($P$3='Data Entry'!$CK$5,VLOOKUP(F50,Mark,46,0),IF($P$3='Data Entry'!$CK$6,VLOOKUP(F50,Mark,55,0),"")))))))</f>
        <v/>
      </c>
      <c r="M50" s="34" t="str">
        <f>IF(AND(B50="",D50="",F50="",G50=""),"",IF($P$3='Data Entry'!$CK$1,VLOOKUP(F50,Mark,11,0),IF($P$3='Data Entry'!$CK$2,VLOOKUP(F50,Mark,20,0),IF($P$3='Data Entry'!$CK$3,VLOOKUP(F50,Mark,29,0),IF($P$3='Data Entry'!$CK$4,VLOOKUP(F50,Mark,38,0),IF($P$3='Data Entry'!$CK$5,VLOOKUP(F50,Mark,47,0),IF($P$3='Data Entry'!$CK$6,VLOOKUP(F50,Mark,56,0),"")))))))</f>
        <v/>
      </c>
      <c r="N50" s="35" t="str">
        <f>IF(AND(B50="",D50="",F50="",G50=""),"",IF($P$3='Data Entry'!$CK$1,VLOOKUP(F50,Mark,12,0),IF($P$3='Data Entry'!$CK$2,VLOOKUP(F50,Mark,21,0),IF($P$3='Data Entry'!$CK$3,VLOOKUP(F50,Mark,30,0),IF($P$3='Data Entry'!$CK$4,VLOOKUP(F50,Mark,39,0),IF($P$3='Data Entry'!$CK$5,VLOOKUP(F50,Mark,48,0),IF($P$3='Data Entry'!$CK$6,VLOOKUP(F50,Mark,57,0),"")))))))</f>
        <v/>
      </c>
      <c r="O50" s="35" t="str">
        <f>IF(AND(B50="",D50="",F50="",G50=""),"",IF($P$3='Data Entry'!$CK$1,VLOOKUP(F50,Mark,13,0),IF($P$3='Data Entry'!$CK$2,VLOOKUP(F50,Mark,22,0),IF($P$3='Data Entry'!$CK$3,VLOOKUP(F50,Mark,31,0),IF($P$3='Data Entry'!$CK$4,VLOOKUP(F50,Mark,40,0),IF($P$3='Data Entry'!$CK$5,VLOOKUP(F50,Mark,49,0),IF($P$3='Data Entry'!$CK$6,VLOOKUP(F50,Mark,58,0),"")))))))</f>
        <v/>
      </c>
      <c r="P50" s="35" t="str">
        <f>IF(AND(B50="",D50="",F50="",G50=""),"",IF($P$3='Data Entry'!$CK$1,VLOOKUP(F50,Mark,14,0),IF($P$3='Data Entry'!$CK$2,VLOOKUP(F50,Mark,23,0),IF($P$3='Data Entry'!$CK$3,VLOOKUP(F50,Mark,32,0),IF($P$3='Data Entry'!$CK$4,VLOOKUP(F50,Mark,41,0),IF($P$3='Data Entry'!$CK$5,VLOOKUP(F50,Mark,50,0),IF($P$3='Data Entry'!$CK$6,VLOOKUP(F50,Mark,59,0),"")))))))</f>
        <v/>
      </c>
      <c r="Q50" s="36" t="str">
        <f t="shared" si="7"/>
        <v/>
      </c>
      <c r="R50" s="105" t="str">
        <f t="shared" si="8"/>
        <v/>
      </c>
      <c r="S50" s="105" t="str">
        <f t="shared" si="16"/>
        <v/>
      </c>
      <c r="T50" s="106" t="str">
        <f t="shared" si="9"/>
        <v/>
      </c>
      <c r="U50" s="10" t="str">
        <f>IFERROR(IF(OR(Q50="",#REF!="",D50=""),"",IF($Q$6=100,ROUNDUP(Q50*20%,0),IF($Q$6=86,ROUNDUP((Q50/$Q$6)*$U$6,0),IF($Q$6=66,ROUNDUP((Q50/$Q$6)*$U$6,0),"")))),"")</f>
        <v/>
      </c>
    </row>
    <row r="51" spans="1:21" ht="21.95" customHeight="1">
      <c r="A51" s="7">
        <v>45</v>
      </c>
      <c r="B51" s="32" t="str">
        <f t="shared" si="10"/>
        <v/>
      </c>
      <c r="C51" s="53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103" t="str">
        <f>IF(AND(B51="",D51="",F51="",G51=""),"",IF($P$3='Data Entry'!$CK$1,VLOOKUP(F51,Mark,6,0),IF($P$3='Data Entry'!$CK$2,VLOOKUP(F51,Mark,15,0),IF($P$3='Data Entry'!$CK$3,VLOOKUP(F51,Mark,24,0),IF($P$3='Data Entry'!$CK$4,VLOOKUP(F51,Mark,33,0),IF($P$3='Data Entry'!$CK$5,VLOOKUP(F51,Mark,42,0),IF($P$3='Data Entry'!$CK$6,VLOOKUP(F51,Mark,51,0),"")))))))</f>
        <v/>
      </c>
      <c r="I51" s="103" t="str">
        <f>IF(AND(B51="",D51="",F51="",G51=""),"",IF($P$3='Data Entry'!$CK$1,VLOOKUP(F51,Mark,7,0),IF($P$3='Data Entry'!$CK$2,VLOOKUP(F51,Mark,16,0),IF($P$3='Data Entry'!$CK$3,VLOOKUP(F51,Mark,25,0),IF($P$3='Data Entry'!$CK$4,VLOOKUP(F51,Mark,34,0),IF($P$3='Data Entry'!$CK$5,VLOOKUP(F51,Mark,43,0),IF($P$3='Data Entry'!$CK$6,VLOOKUP(F51,Mark,52,0),"")))))))</f>
        <v/>
      </c>
      <c r="J51" s="103" t="str">
        <f>IF(AND(B51="",D51="",F51="",G51=""),"",IF($P$3='Data Entry'!$CK$1,VLOOKUP(F51,Mark,8,0),IF($P$3='Data Entry'!$CK$2,VLOOKUP(F51,Mark,17,0),IF($P$3='Data Entry'!$CK$3,VLOOKUP(F51,Mark,26,0),IF($P$3='Data Entry'!$CK$4,VLOOKUP(F51,Mark,35,0),IF($P$3='Data Entry'!$CK$5,VLOOKUP(F51,Mark,44,0),IF($P$3='Data Entry'!$CK$6,VLOOKUP(F51,Mark,53,0),"")))))))</f>
        <v/>
      </c>
      <c r="K51" s="34" t="str">
        <f>IF(AND(B51="",D51="",F51="",G51=""),"",IF($P$3='Data Entry'!$CK$1,VLOOKUP(F51,Mark,9,0),IF($P$3='Data Entry'!$CK$2,VLOOKUP(F51,Mark,18,0),IF($P$3='Data Entry'!$CK$3,VLOOKUP(F51,Mark,27,0),IF($P$3='Data Entry'!$CK$4,VLOOKUP(F51,Mark,36,0),IF($P$3='Data Entry'!$CK$5,VLOOKUP(F51,Mark,45,0),IF($P$3='Data Entry'!$CK$6,VLOOKUP(F51,Mark,54,0),"")))))))</f>
        <v/>
      </c>
      <c r="L51" s="34" t="str">
        <f>IF(AND(B51="",D51="",F51="",G51=""),"",IF($P$3='Data Entry'!$CK$1,VLOOKUP(F51,Mark,10,0),IF($P$3='Data Entry'!$CK$2,VLOOKUP(F51,Mark,19,0),IF($P$3='Data Entry'!$CK$3,VLOOKUP(F51,Mark,28,0),IF($P$3='Data Entry'!$CK$4,VLOOKUP(F51,Mark,37,0),IF($P$3='Data Entry'!$CK$5,VLOOKUP(F51,Mark,46,0),IF($P$3='Data Entry'!$CK$6,VLOOKUP(F51,Mark,55,0),"")))))))</f>
        <v/>
      </c>
      <c r="M51" s="34" t="str">
        <f>IF(AND(B51="",D51="",F51="",G51=""),"",IF($P$3='Data Entry'!$CK$1,VLOOKUP(F51,Mark,11,0),IF($P$3='Data Entry'!$CK$2,VLOOKUP(F51,Mark,20,0),IF($P$3='Data Entry'!$CK$3,VLOOKUP(F51,Mark,29,0),IF($P$3='Data Entry'!$CK$4,VLOOKUP(F51,Mark,38,0),IF($P$3='Data Entry'!$CK$5,VLOOKUP(F51,Mark,47,0),IF($P$3='Data Entry'!$CK$6,VLOOKUP(F51,Mark,56,0),"")))))))</f>
        <v/>
      </c>
      <c r="N51" s="35" t="str">
        <f>IF(AND(B51="",D51="",F51="",G51=""),"",IF($P$3='Data Entry'!$CK$1,VLOOKUP(F51,Mark,12,0),IF($P$3='Data Entry'!$CK$2,VLOOKUP(F51,Mark,21,0),IF($P$3='Data Entry'!$CK$3,VLOOKUP(F51,Mark,30,0),IF($P$3='Data Entry'!$CK$4,VLOOKUP(F51,Mark,39,0),IF($P$3='Data Entry'!$CK$5,VLOOKUP(F51,Mark,48,0),IF($P$3='Data Entry'!$CK$6,VLOOKUP(F51,Mark,57,0),"")))))))</f>
        <v/>
      </c>
      <c r="O51" s="35" t="str">
        <f>IF(AND(B51="",D51="",F51="",G51=""),"",IF($P$3='Data Entry'!$CK$1,VLOOKUP(F51,Mark,13,0),IF($P$3='Data Entry'!$CK$2,VLOOKUP(F51,Mark,22,0),IF($P$3='Data Entry'!$CK$3,VLOOKUP(F51,Mark,31,0),IF($P$3='Data Entry'!$CK$4,VLOOKUP(F51,Mark,40,0),IF($P$3='Data Entry'!$CK$5,VLOOKUP(F51,Mark,49,0),IF($P$3='Data Entry'!$CK$6,VLOOKUP(F51,Mark,58,0),"")))))))</f>
        <v/>
      </c>
      <c r="P51" s="35" t="str">
        <f>IF(AND(B51="",D51="",F51="",G51=""),"",IF($P$3='Data Entry'!$CK$1,VLOOKUP(F51,Mark,14,0),IF($P$3='Data Entry'!$CK$2,VLOOKUP(F51,Mark,23,0),IF($P$3='Data Entry'!$CK$3,VLOOKUP(F51,Mark,32,0),IF($P$3='Data Entry'!$CK$4,VLOOKUP(F51,Mark,41,0),IF($P$3='Data Entry'!$CK$5,VLOOKUP(F51,Mark,50,0),IF($P$3='Data Entry'!$CK$6,VLOOKUP(F51,Mark,59,0),"")))))))</f>
        <v/>
      </c>
      <c r="Q51" s="36" t="str">
        <f t="shared" si="7"/>
        <v/>
      </c>
      <c r="R51" s="105" t="str">
        <f t="shared" si="8"/>
        <v/>
      </c>
      <c r="S51" s="105" t="str">
        <f t="shared" si="16"/>
        <v/>
      </c>
      <c r="T51" s="106" t="str">
        <f t="shared" si="9"/>
        <v/>
      </c>
      <c r="U51" s="10" t="str">
        <f>IFERROR(IF(OR(Q51="",#REF!="",D51=""),"",IF($Q$6=100,ROUNDUP(Q51*20%,0),IF($Q$6=86,ROUNDUP((Q51/$Q$6)*$U$6,0),IF($Q$6=66,ROUNDUP((Q51/$Q$6)*$U$6,0),"")))),"")</f>
        <v/>
      </c>
    </row>
    <row r="52" spans="1:21" ht="21.95" customHeight="1">
      <c r="A52" s="7">
        <v>46</v>
      </c>
      <c r="B52" s="32" t="str">
        <f t="shared" si="10"/>
        <v/>
      </c>
      <c r="C52" s="53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103" t="str">
        <f>IF(AND(B52="",D52="",F52="",G52=""),"",IF($P$3='Data Entry'!$CK$1,VLOOKUP(F52,Mark,6,0),IF($P$3='Data Entry'!$CK$2,VLOOKUP(F52,Mark,15,0),IF($P$3='Data Entry'!$CK$3,VLOOKUP(F52,Mark,24,0),IF($P$3='Data Entry'!$CK$4,VLOOKUP(F52,Mark,33,0),IF($P$3='Data Entry'!$CK$5,VLOOKUP(F52,Mark,42,0),IF($P$3='Data Entry'!$CK$6,VLOOKUP(F52,Mark,51,0),"")))))))</f>
        <v/>
      </c>
      <c r="I52" s="103" t="str">
        <f>IF(AND(B52="",D52="",F52="",G52=""),"",IF($P$3='Data Entry'!$CK$1,VLOOKUP(F52,Mark,7,0),IF($P$3='Data Entry'!$CK$2,VLOOKUP(F52,Mark,16,0),IF($P$3='Data Entry'!$CK$3,VLOOKUP(F52,Mark,25,0),IF($P$3='Data Entry'!$CK$4,VLOOKUP(F52,Mark,34,0),IF($P$3='Data Entry'!$CK$5,VLOOKUP(F52,Mark,43,0),IF($P$3='Data Entry'!$CK$6,VLOOKUP(F52,Mark,52,0),"")))))))</f>
        <v/>
      </c>
      <c r="J52" s="103" t="str">
        <f>IF(AND(B52="",D52="",F52="",G52=""),"",IF($P$3='Data Entry'!$CK$1,VLOOKUP(F52,Mark,8,0),IF($P$3='Data Entry'!$CK$2,VLOOKUP(F52,Mark,17,0),IF($P$3='Data Entry'!$CK$3,VLOOKUP(F52,Mark,26,0),IF($P$3='Data Entry'!$CK$4,VLOOKUP(F52,Mark,35,0),IF($P$3='Data Entry'!$CK$5,VLOOKUP(F52,Mark,44,0),IF($P$3='Data Entry'!$CK$6,VLOOKUP(F52,Mark,53,0),"")))))))</f>
        <v/>
      </c>
      <c r="K52" s="34" t="str">
        <f>IF(AND(B52="",D52="",F52="",G52=""),"",IF($P$3='Data Entry'!$CK$1,VLOOKUP(F52,Mark,9,0),IF($P$3='Data Entry'!$CK$2,VLOOKUP(F52,Mark,18,0),IF($P$3='Data Entry'!$CK$3,VLOOKUP(F52,Mark,27,0),IF($P$3='Data Entry'!$CK$4,VLOOKUP(F52,Mark,36,0),IF($P$3='Data Entry'!$CK$5,VLOOKUP(F52,Mark,45,0),IF($P$3='Data Entry'!$CK$6,VLOOKUP(F52,Mark,54,0),"")))))))</f>
        <v/>
      </c>
      <c r="L52" s="34" t="str">
        <f>IF(AND(B52="",D52="",F52="",G52=""),"",IF($P$3='Data Entry'!$CK$1,VLOOKUP(F52,Mark,10,0),IF($P$3='Data Entry'!$CK$2,VLOOKUP(F52,Mark,19,0),IF($P$3='Data Entry'!$CK$3,VLOOKUP(F52,Mark,28,0),IF($P$3='Data Entry'!$CK$4,VLOOKUP(F52,Mark,37,0),IF($P$3='Data Entry'!$CK$5,VLOOKUP(F52,Mark,46,0),IF($P$3='Data Entry'!$CK$6,VLOOKUP(F52,Mark,55,0),"")))))))</f>
        <v/>
      </c>
      <c r="M52" s="34" t="str">
        <f>IF(AND(B52="",D52="",F52="",G52=""),"",IF($P$3='Data Entry'!$CK$1,VLOOKUP(F52,Mark,11,0),IF($P$3='Data Entry'!$CK$2,VLOOKUP(F52,Mark,20,0),IF($P$3='Data Entry'!$CK$3,VLOOKUP(F52,Mark,29,0),IF($P$3='Data Entry'!$CK$4,VLOOKUP(F52,Mark,38,0),IF($P$3='Data Entry'!$CK$5,VLOOKUP(F52,Mark,47,0),IF($P$3='Data Entry'!$CK$6,VLOOKUP(F52,Mark,56,0),"")))))))</f>
        <v/>
      </c>
      <c r="N52" s="35" t="str">
        <f>IF(AND(B52="",D52="",F52="",G52=""),"",IF($P$3='Data Entry'!$CK$1,VLOOKUP(F52,Mark,12,0),IF($P$3='Data Entry'!$CK$2,VLOOKUP(F52,Mark,21,0),IF($P$3='Data Entry'!$CK$3,VLOOKUP(F52,Mark,30,0),IF($P$3='Data Entry'!$CK$4,VLOOKUP(F52,Mark,39,0),IF($P$3='Data Entry'!$CK$5,VLOOKUP(F52,Mark,48,0),IF($P$3='Data Entry'!$CK$6,VLOOKUP(F52,Mark,57,0),"")))))))</f>
        <v/>
      </c>
      <c r="O52" s="35" t="str">
        <f>IF(AND(B52="",D52="",F52="",G52=""),"",IF($P$3='Data Entry'!$CK$1,VLOOKUP(F52,Mark,13,0),IF($P$3='Data Entry'!$CK$2,VLOOKUP(F52,Mark,22,0),IF($P$3='Data Entry'!$CK$3,VLOOKUP(F52,Mark,31,0),IF($P$3='Data Entry'!$CK$4,VLOOKUP(F52,Mark,40,0),IF($P$3='Data Entry'!$CK$5,VLOOKUP(F52,Mark,49,0),IF($P$3='Data Entry'!$CK$6,VLOOKUP(F52,Mark,58,0),"")))))))</f>
        <v/>
      </c>
      <c r="P52" s="35" t="str">
        <f>IF(AND(B52="",D52="",F52="",G52=""),"",IF($P$3='Data Entry'!$CK$1,VLOOKUP(F52,Mark,14,0),IF($P$3='Data Entry'!$CK$2,VLOOKUP(F52,Mark,23,0),IF($P$3='Data Entry'!$CK$3,VLOOKUP(F52,Mark,32,0),IF($P$3='Data Entry'!$CK$4,VLOOKUP(F52,Mark,41,0),IF($P$3='Data Entry'!$CK$5,VLOOKUP(F52,Mark,50,0),IF($P$3='Data Entry'!$CK$6,VLOOKUP(F52,Mark,59,0),"")))))))</f>
        <v/>
      </c>
      <c r="Q52" s="36" t="str">
        <f t="shared" si="7"/>
        <v/>
      </c>
      <c r="R52" s="105" t="str">
        <f t="shared" si="8"/>
        <v/>
      </c>
      <c r="S52" s="105" t="str">
        <f t="shared" si="16"/>
        <v/>
      </c>
      <c r="T52" s="106" t="str">
        <f t="shared" si="9"/>
        <v/>
      </c>
      <c r="U52" s="10" t="str">
        <f>IFERROR(IF(OR(Q52="",#REF!="",D52=""),"",IF($Q$6=100,ROUNDUP(Q52*20%,0),IF($Q$6=86,ROUNDUP((Q52/$Q$6)*$U$6,0),IF($Q$6=66,ROUNDUP((Q52/$Q$6)*$U$6,0),"")))),"")</f>
        <v/>
      </c>
    </row>
    <row r="53" spans="1:21" ht="21.95" customHeight="1">
      <c r="A53" s="7">
        <v>47</v>
      </c>
      <c r="B53" s="32" t="str">
        <f t="shared" si="10"/>
        <v/>
      </c>
      <c r="C53" s="53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103" t="str">
        <f>IF(AND(B53="",D53="",F53="",G53=""),"",IF($P$3='Data Entry'!$CK$1,VLOOKUP(F53,Mark,6,0),IF($P$3='Data Entry'!$CK$2,VLOOKUP(F53,Mark,15,0),IF($P$3='Data Entry'!$CK$3,VLOOKUP(F53,Mark,24,0),IF($P$3='Data Entry'!$CK$4,VLOOKUP(F53,Mark,33,0),IF($P$3='Data Entry'!$CK$5,VLOOKUP(F53,Mark,42,0),IF($P$3='Data Entry'!$CK$6,VLOOKUP(F53,Mark,51,0),"")))))))</f>
        <v/>
      </c>
      <c r="I53" s="103" t="str">
        <f>IF(AND(B53="",D53="",F53="",G53=""),"",IF($P$3='Data Entry'!$CK$1,VLOOKUP(F53,Mark,7,0),IF($P$3='Data Entry'!$CK$2,VLOOKUP(F53,Mark,16,0),IF($P$3='Data Entry'!$CK$3,VLOOKUP(F53,Mark,25,0),IF($P$3='Data Entry'!$CK$4,VLOOKUP(F53,Mark,34,0),IF($P$3='Data Entry'!$CK$5,VLOOKUP(F53,Mark,43,0),IF($P$3='Data Entry'!$CK$6,VLOOKUP(F53,Mark,52,0),"")))))))</f>
        <v/>
      </c>
      <c r="J53" s="103" t="str">
        <f>IF(AND(B53="",D53="",F53="",G53=""),"",IF($P$3='Data Entry'!$CK$1,VLOOKUP(F53,Mark,8,0),IF($P$3='Data Entry'!$CK$2,VLOOKUP(F53,Mark,17,0),IF($P$3='Data Entry'!$CK$3,VLOOKUP(F53,Mark,26,0),IF($P$3='Data Entry'!$CK$4,VLOOKUP(F53,Mark,35,0),IF($P$3='Data Entry'!$CK$5,VLOOKUP(F53,Mark,44,0),IF($P$3='Data Entry'!$CK$6,VLOOKUP(F53,Mark,53,0),"")))))))</f>
        <v/>
      </c>
      <c r="K53" s="34" t="str">
        <f>IF(AND(B53="",D53="",F53="",G53=""),"",IF($P$3='Data Entry'!$CK$1,VLOOKUP(F53,Mark,9,0),IF($P$3='Data Entry'!$CK$2,VLOOKUP(F53,Mark,18,0),IF($P$3='Data Entry'!$CK$3,VLOOKUP(F53,Mark,27,0),IF($P$3='Data Entry'!$CK$4,VLOOKUP(F53,Mark,36,0),IF($P$3='Data Entry'!$CK$5,VLOOKUP(F53,Mark,45,0),IF($P$3='Data Entry'!$CK$6,VLOOKUP(F53,Mark,54,0),"")))))))</f>
        <v/>
      </c>
      <c r="L53" s="34" t="str">
        <f>IF(AND(B53="",D53="",F53="",G53=""),"",IF($P$3='Data Entry'!$CK$1,VLOOKUP(F53,Mark,10,0),IF($P$3='Data Entry'!$CK$2,VLOOKUP(F53,Mark,19,0),IF($P$3='Data Entry'!$CK$3,VLOOKUP(F53,Mark,28,0),IF($P$3='Data Entry'!$CK$4,VLOOKUP(F53,Mark,37,0),IF($P$3='Data Entry'!$CK$5,VLOOKUP(F53,Mark,46,0),IF($P$3='Data Entry'!$CK$6,VLOOKUP(F53,Mark,55,0),"")))))))</f>
        <v/>
      </c>
      <c r="M53" s="34" t="str">
        <f>IF(AND(B53="",D53="",F53="",G53=""),"",IF($P$3='Data Entry'!$CK$1,VLOOKUP(F53,Mark,11,0),IF($P$3='Data Entry'!$CK$2,VLOOKUP(F53,Mark,20,0),IF($P$3='Data Entry'!$CK$3,VLOOKUP(F53,Mark,29,0),IF($P$3='Data Entry'!$CK$4,VLOOKUP(F53,Mark,38,0),IF($P$3='Data Entry'!$CK$5,VLOOKUP(F53,Mark,47,0),IF($P$3='Data Entry'!$CK$6,VLOOKUP(F53,Mark,56,0),"")))))))</f>
        <v/>
      </c>
      <c r="N53" s="35" t="str">
        <f>IF(AND(B53="",D53="",F53="",G53=""),"",IF($P$3='Data Entry'!$CK$1,VLOOKUP(F53,Mark,12,0),IF($P$3='Data Entry'!$CK$2,VLOOKUP(F53,Mark,21,0),IF($P$3='Data Entry'!$CK$3,VLOOKUP(F53,Mark,30,0),IF($P$3='Data Entry'!$CK$4,VLOOKUP(F53,Mark,39,0),IF($P$3='Data Entry'!$CK$5,VLOOKUP(F53,Mark,48,0),IF($P$3='Data Entry'!$CK$6,VLOOKUP(F53,Mark,57,0),"")))))))</f>
        <v/>
      </c>
      <c r="O53" s="35" t="str">
        <f>IF(AND(B53="",D53="",F53="",G53=""),"",IF($P$3='Data Entry'!$CK$1,VLOOKUP(F53,Mark,13,0),IF($P$3='Data Entry'!$CK$2,VLOOKUP(F53,Mark,22,0),IF($P$3='Data Entry'!$CK$3,VLOOKUP(F53,Mark,31,0),IF($P$3='Data Entry'!$CK$4,VLOOKUP(F53,Mark,40,0),IF($P$3='Data Entry'!$CK$5,VLOOKUP(F53,Mark,49,0),IF($P$3='Data Entry'!$CK$6,VLOOKUP(F53,Mark,58,0),"")))))))</f>
        <v/>
      </c>
      <c r="P53" s="35" t="str">
        <f>IF(AND(B53="",D53="",F53="",G53=""),"",IF($P$3='Data Entry'!$CK$1,VLOOKUP(F53,Mark,14,0),IF($P$3='Data Entry'!$CK$2,VLOOKUP(F53,Mark,23,0),IF($P$3='Data Entry'!$CK$3,VLOOKUP(F53,Mark,32,0),IF($P$3='Data Entry'!$CK$4,VLOOKUP(F53,Mark,41,0),IF($P$3='Data Entry'!$CK$5,VLOOKUP(F53,Mark,50,0),IF($P$3='Data Entry'!$CK$6,VLOOKUP(F53,Mark,59,0),"")))))))</f>
        <v/>
      </c>
      <c r="Q53" s="36" t="str">
        <f t="shared" si="7"/>
        <v/>
      </c>
      <c r="R53" s="105" t="str">
        <f t="shared" si="8"/>
        <v/>
      </c>
      <c r="S53" s="105" t="str">
        <f t="shared" si="16"/>
        <v/>
      </c>
      <c r="T53" s="106" t="str">
        <f t="shared" si="9"/>
        <v/>
      </c>
      <c r="U53" s="10" t="str">
        <f>IFERROR(IF(OR(Q53="",#REF!="",D53=""),"",IF($Q$6=100,ROUNDUP(Q53*20%,0),IF($Q$6=86,ROUNDUP((Q53/$Q$6)*$U$6,0),IF($Q$6=66,ROUNDUP((Q53/$Q$6)*$U$6,0),"")))),"")</f>
        <v/>
      </c>
    </row>
    <row r="54" spans="1:21" ht="21.95" customHeight="1">
      <c r="A54" s="7">
        <v>48</v>
      </c>
      <c r="B54" s="32" t="str">
        <f t="shared" si="10"/>
        <v/>
      </c>
      <c r="C54" s="53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103" t="str">
        <f>IF(AND(B54="",D54="",F54="",G54=""),"",IF($P$3='Data Entry'!$CK$1,VLOOKUP(F54,Mark,6,0),IF($P$3='Data Entry'!$CK$2,VLOOKUP(F54,Mark,15,0),IF($P$3='Data Entry'!$CK$3,VLOOKUP(F54,Mark,24,0),IF($P$3='Data Entry'!$CK$4,VLOOKUP(F54,Mark,33,0),IF($P$3='Data Entry'!$CK$5,VLOOKUP(F54,Mark,42,0),IF($P$3='Data Entry'!$CK$6,VLOOKUP(F54,Mark,51,0),"")))))))</f>
        <v/>
      </c>
      <c r="I54" s="103" t="str">
        <f>IF(AND(B54="",D54="",F54="",G54=""),"",IF($P$3='Data Entry'!$CK$1,VLOOKUP(F54,Mark,7,0),IF($P$3='Data Entry'!$CK$2,VLOOKUP(F54,Mark,16,0),IF($P$3='Data Entry'!$CK$3,VLOOKUP(F54,Mark,25,0),IF($P$3='Data Entry'!$CK$4,VLOOKUP(F54,Mark,34,0),IF($P$3='Data Entry'!$CK$5,VLOOKUP(F54,Mark,43,0),IF($P$3='Data Entry'!$CK$6,VLOOKUP(F54,Mark,52,0),"")))))))</f>
        <v/>
      </c>
      <c r="J54" s="103" t="str">
        <f>IF(AND(B54="",D54="",F54="",G54=""),"",IF($P$3='Data Entry'!$CK$1,VLOOKUP(F54,Mark,8,0),IF($P$3='Data Entry'!$CK$2,VLOOKUP(F54,Mark,17,0),IF($P$3='Data Entry'!$CK$3,VLOOKUP(F54,Mark,26,0),IF($P$3='Data Entry'!$CK$4,VLOOKUP(F54,Mark,35,0),IF($P$3='Data Entry'!$CK$5,VLOOKUP(F54,Mark,44,0),IF($P$3='Data Entry'!$CK$6,VLOOKUP(F54,Mark,53,0),"")))))))</f>
        <v/>
      </c>
      <c r="K54" s="34" t="str">
        <f>IF(AND(B54="",D54="",F54="",G54=""),"",IF($P$3='Data Entry'!$CK$1,VLOOKUP(F54,Mark,9,0),IF($P$3='Data Entry'!$CK$2,VLOOKUP(F54,Mark,18,0),IF($P$3='Data Entry'!$CK$3,VLOOKUP(F54,Mark,27,0),IF($P$3='Data Entry'!$CK$4,VLOOKUP(F54,Mark,36,0),IF($P$3='Data Entry'!$CK$5,VLOOKUP(F54,Mark,45,0),IF($P$3='Data Entry'!$CK$6,VLOOKUP(F54,Mark,54,0),"")))))))</f>
        <v/>
      </c>
      <c r="L54" s="34" t="str">
        <f>IF(AND(B54="",D54="",F54="",G54=""),"",IF($P$3='Data Entry'!$CK$1,VLOOKUP(F54,Mark,10,0),IF($P$3='Data Entry'!$CK$2,VLOOKUP(F54,Mark,19,0),IF($P$3='Data Entry'!$CK$3,VLOOKUP(F54,Mark,28,0),IF($P$3='Data Entry'!$CK$4,VLOOKUP(F54,Mark,37,0),IF($P$3='Data Entry'!$CK$5,VLOOKUP(F54,Mark,46,0),IF($P$3='Data Entry'!$CK$6,VLOOKUP(F54,Mark,55,0),"")))))))</f>
        <v/>
      </c>
      <c r="M54" s="34" t="str">
        <f>IF(AND(B54="",D54="",F54="",G54=""),"",IF($P$3='Data Entry'!$CK$1,VLOOKUP(F54,Mark,11,0),IF($P$3='Data Entry'!$CK$2,VLOOKUP(F54,Mark,20,0),IF($P$3='Data Entry'!$CK$3,VLOOKUP(F54,Mark,29,0),IF($P$3='Data Entry'!$CK$4,VLOOKUP(F54,Mark,38,0),IF($P$3='Data Entry'!$CK$5,VLOOKUP(F54,Mark,47,0),IF($P$3='Data Entry'!$CK$6,VLOOKUP(F54,Mark,56,0),"")))))))</f>
        <v/>
      </c>
      <c r="N54" s="35" t="str">
        <f>IF(AND(B54="",D54="",F54="",G54=""),"",IF($P$3='Data Entry'!$CK$1,VLOOKUP(F54,Mark,12,0),IF($P$3='Data Entry'!$CK$2,VLOOKUP(F54,Mark,21,0),IF($P$3='Data Entry'!$CK$3,VLOOKUP(F54,Mark,30,0),IF($P$3='Data Entry'!$CK$4,VLOOKUP(F54,Mark,39,0),IF($P$3='Data Entry'!$CK$5,VLOOKUP(F54,Mark,48,0),IF($P$3='Data Entry'!$CK$6,VLOOKUP(F54,Mark,57,0),"")))))))</f>
        <v/>
      </c>
      <c r="O54" s="35" t="str">
        <f>IF(AND(B54="",D54="",F54="",G54=""),"",IF($P$3='Data Entry'!$CK$1,VLOOKUP(F54,Mark,13,0),IF($P$3='Data Entry'!$CK$2,VLOOKUP(F54,Mark,22,0),IF($P$3='Data Entry'!$CK$3,VLOOKUP(F54,Mark,31,0),IF($P$3='Data Entry'!$CK$4,VLOOKUP(F54,Mark,40,0),IF($P$3='Data Entry'!$CK$5,VLOOKUP(F54,Mark,49,0),IF($P$3='Data Entry'!$CK$6,VLOOKUP(F54,Mark,58,0),"")))))))</f>
        <v/>
      </c>
      <c r="P54" s="35" t="str">
        <f>IF(AND(B54="",D54="",F54="",G54=""),"",IF($P$3='Data Entry'!$CK$1,VLOOKUP(F54,Mark,14,0),IF($P$3='Data Entry'!$CK$2,VLOOKUP(F54,Mark,23,0),IF($P$3='Data Entry'!$CK$3,VLOOKUP(F54,Mark,32,0),IF($P$3='Data Entry'!$CK$4,VLOOKUP(F54,Mark,41,0),IF($P$3='Data Entry'!$CK$5,VLOOKUP(F54,Mark,50,0),IF($P$3='Data Entry'!$CK$6,VLOOKUP(F54,Mark,59,0),"")))))))</f>
        <v/>
      </c>
      <c r="Q54" s="36" t="str">
        <f t="shared" si="7"/>
        <v/>
      </c>
      <c r="R54" s="105" t="str">
        <f t="shared" si="8"/>
        <v/>
      </c>
      <c r="S54" s="105" t="str">
        <f t="shared" si="16"/>
        <v/>
      </c>
      <c r="T54" s="106" t="str">
        <f t="shared" si="9"/>
        <v/>
      </c>
      <c r="U54" s="10" t="str">
        <f>IFERROR(IF(OR(Q54="",#REF!="",D54=""),"",IF($Q$6=100,ROUNDUP(Q54*20%,0),IF($Q$6=86,ROUNDUP((Q54/$Q$6)*$U$6,0),IF($Q$6=66,ROUNDUP((Q54/$Q$6)*$U$6,0),"")))),"")</f>
        <v/>
      </c>
    </row>
    <row r="55" spans="1:21" ht="21.95" customHeight="1">
      <c r="A55" s="7">
        <v>49</v>
      </c>
      <c r="B55" s="32" t="str">
        <f t="shared" si="10"/>
        <v/>
      </c>
      <c r="C55" s="53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103" t="str">
        <f>IF(AND(B55="",D55="",F55="",G55=""),"",IF($P$3='Data Entry'!$CK$1,VLOOKUP(F55,Mark,6,0),IF($P$3='Data Entry'!$CK$2,VLOOKUP(F55,Mark,15,0),IF($P$3='Data Entry'!$CK$3,VLOOKUP(F55,Mark,24,0),IF($P$3='Data Entry'!$CK$4,VLOOKUP(F55,Mark,33,0),IF($P$3='Data Entry'!$CK$5,VLOOKUP(F55,Mark,42,0),IF($P$3='Data Entry'!$CK$6,VLOOKUP(F55,Mark,51,0),"")))))))</f>
        <v/>
      </c>
      <c r="I55" s="103" t="str">
        <f>IF(AND(B55="",D55="",F55="",G55=""),"",IF($P$3='Data Entry'!$CK$1,VLOOKUP(F55,Mark,7,0),IF($P$3='Data Entry'!$CK$2,VLOOKUP(F55,Mark,16,0),IF($P$3='Data Entry'!$CK$3,VLOOKUP(F55,Mark,25,0),IF($P$3='Data Entry'!$CK$4,VLOOKUP(F55,Mark,34,0),IF($P$3='Data Entry'!$CK$5,VLOOKUP(F55,Mark,43,0),IF($P$3='Data Entry'!$CK$6,VLOOKUP(F55,Mark,52,0),"")))))))</f>
        <v/>
      </c>
      <c r="J55" s="103" t="str">
        <f>IF(AND(B55="",D55="",F55="",G55=""),"",IF($P$3='Data Entry'!$CK$1,VLOOKUP(F55,Mark,8,0),IF($P$3='Data Entry'!$CK$2,VLOOKUP(F55,Mark,17,0),IF($P$3='Data Entry'!$CK$3,VLOOKUP(F55,Mark,26,0),IF($P$3='Data Entry'!$CK$4,VLOOKUP(F55,Mark,35,0),IF($P$3='Data Entry'!$CK$5,VLOOKUP(F55,Mark,44,0),IF($P$3='Data Entry'!$CK$6,VLOOKUP(F55,Mark,53,0),"")))))))</f>
        <v/>
      </c>
      <c r="K55" s="34" t="str">
        <f>IF(AND(B55="",D55="",F55="",G55=""),"",IF($P$3='Data Entry'!$CK$1,VLOOKUP(F55,Mark,9,0),IF($P$3='Data Entry'!$CK$2,VLOOKUP(F55,Mark,18,0),IF($P$3='Data Entry'!$CK$3,VLOOKUP(F55,Mark,27,0),IF($P$3='Data Entry'!$CK$4,VLOOKUP(F55,Mark,36,0),IF($P$3='Data Entry'!$CK$5,VLOOKUP(F55,Mark,45,0),IF($P$3='Data Entry'!$CK$6,VLOOKUP(F55,Mark,54,0),"")))))))</f>
        <v/>
      </c>
      <c r="L55" s="34" t="str">
        <f>IF(AND(B55="",D55="",F55="",G55=""),"",IF($P$3='Data Entry'!$CK$1,VLOOKUP(F55,Mark,10,0),IF($P$3='Data Entry'!$CK$2,VLOOKUP(F55,Mark,19,0),IF($P$3='Data Entry'!$CK$3,VLOOKUP(F55,Mark,28,0),IF($P$3='Data Entry'!$CK$4,VLOOKUP(F55,Mark,37,0),IF($P$3='Data Entry'!$CK$5,VLOOKUP(F55,Mark,46,0),IF($P$3='Data Entry'!$CK$6,VLOOKUP(F55,Mark,55,0),"")))))))</f>
        <v/>
      </c>
      <c r="M55" s="34" t="str">
        <f>IF(AND(B55="",D55="",F55="",G55=""),"",IF($P$3='Data Entry'!$CK$1,VLOOKUP(F55,Mark,11,0),IF($P$3='Data Entry'!$CK$2,VLOOKUP(F55,Mark,20,0),IF($P$3='Data Entry'!$CK$3,VLOOKUP(F55,Mark,29,0),IF($P$3='Data Entry'!$CK$4,VLOOKUP(F55,Mark,38,0),IF($P$3='Data Entry'!$CK$5,VLOOKUP(F55,Mark,47,0),IF($P$3='Data Entry'!$CK$6,VLOOKUP(F55,Mark,56,0),"")))))))</f>
        <v/>
      </c>
      <c r="N55" s="35" t="str">
        <f>IF(AND(B55="",D55="",F55="",G55=""),"",IF($P$3='Data Entry'!$CK$1,VLOOKUP(F55,Mark,12,0),IF($P$3='Data Entry'!$CK$2,VLOOKUP(F55,Mark,21,0),IF($P$3='Data Entry'!$CK$3,VLOOKUP(F55,Mark,30,0),IF($P$3='Data Entry'!$CK$4,VLOOKUP(F55,Mark,39,0),IF($P$3='Data Entry'!$CK$5,VLOOKUP(F55,Mark,48,0),IF($P$3='Data Entry'!$CK$6,VLOOKUP(F55,Mark,57,0),"")))))))</f>
        <v/>
      </c>
      <c r="O55" s="35" t="str">
        <f>IF(AND(B55="",D55="",F55="",G55=""),"",IF($P$3='Data Entry'!$CK$1,VLOOKUP(F55,Mark,13,0),IF($P$3='Data Entry'!$CK$2,VLOOKUP(F55,Mark,22,0),IF($P$3='Data Entry'!$CK$3,VLOOKUP(F55,Mark,31,0),IF($P$3='Data Entry'!$CK$4,VLOOKUP(F55,Mark,40,0),IF($P$3='Data Entry'!$CK$5,VLOOKUP(F55,Mark,49,0),IF($P$3='Data Entry'!$CK$6,VLOOKUP(F55,Mark,58,0),"")))))))</f>
        <v/>
      </c>
      <c r="P55" s="35" t="str">
        <f>IF(AND(B55="",D55="",F55="",G55=""),"",IF($P$3='Data Entry'!$CK$1,VLOOKUP(F55,Mark,14,0),IF($P$3='Data Entry'!$CK$2,VLOOKUP(F55,Mark,23,0),IF($P$3='Data Entry'!$CK$3,VLOOKUP(F55,Mark,32,0),IF($P$3='Data Entry'!$CK$4,VLOOKUP(F55,Mark,41,0),IF($P$3='Data Entry'!$CK$5,VLOOKUP(F55,Mark,50,0),IF($P$3='Data Entry'!$CK$6,VLOOKUP(F55,Mark,59,0),"")))))))</f>
        <v/>
      </c>
      <c r="Q55" s="36" t="str">
        <f t="shared" si="7"/>
        <v/>
      </c>
      <c r="R55" s="105" t="str">
        <f t="shared" si="8"/>
        <v/>
      </c>
      <c r="S55" s="105" t="str">
        <f t="shared" si="16"/>
        <v/>
      </c>
      <c r="T55" s="106" t="str">
        <f t="shared" si="9"/>
        <v/>
      </c>
      <c r="U55" s="10" t="str">
        <f>IFERROR(IF(OR(Q55="",#REF!="",D55=""),"",IF($Q$6=100,ROUNDUP(Q55*20%,0),IF($Q$6=86,ROUNDUP((Q55/$Q$6)*$U$6,0),IF($Q$6=66,ROUNDUP((Q55/$Q$6)*$U$6,0),"")))),"")</f>
        <v/>
      </c>
    </row>
    <row r="56" spans="1:21" ht="21.95" customHeight="1">
      <c r="A56" s="7">
        <v>50</v>
      </c>
      <c r="B56" s="32" t="str">
        <f t="shared" si="10"/>
        <v/>
      </c>
      <c r="C56" s="53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103" t="str">
        <f>IF(AND(B56="",D56="",F56="",G56=""),"",IF($P$3='Data Entry'!$CK$1,VLOOKUP(F56,Mark,6,0),IF($P$3='Data Entry'!$CK$2,VLOOKUP(F56,Mark,15,0),IF($P$3='Data Entry'!$CK$3,VLOOKUP(F56,Mark,24,0),IF($P$3='Data Entry'!$CK$4,VLOOKUP(F56,Mark,33,0),IF($P$3='Data Entry'!$CK$5,VLOOKUP(F56,Mark,42,0),IF($P$3='Data Entry'!$CK$6,VLOOKUP(F56,Mark,51,0),"")))))))</f>
        <v/>
      </c>
      <c r="I56" s="103" t="str">
        <f>IF(AND(B56="",D56="",F56="",G56=""),"",IF($P$3='Data Entry'!$CK$1,VLOOKUP(F56,Mark,7,0),IF($P$3='Data Entry'!$CK$2,VLOOKUP(F56,Mark,16,0),IF($P$3='Data Entry'!$CK$3,VLOOKUP(F56,Mark,25,0),IF($P$3='Data Entry'!$CK$4,VLOOKUP(F56,Mark,34,0),IF($P$3='Data Entry'!$CK$5,VLOOKUP(F56,Mark,43,0),IF($P$3='Data Entry'!$CK$6,VLOOKUP(F56,Mark,52,0),"")))))))</f>
        <v/>
      </c>
      <c r="J56" s="103" t="str">
        <f>IF(AND(B56="",D56="",F56="",G56=""),"",IF($P$3='Data Entry'!$CK$1,VLOOKUP(F56,Mark,8,0),IF($P$3='Data Entry'!$CK$2,VLOOKUP(F56,Mark,17,0),IF($P$3='Data Entry'!$CK$3,VLOOKUP(F56,Mark,26,0),IF($P$3='Data Entry'!$CK$4,VLOOKUP(F56,Mark,35,0),IF($P$3='Data Entry'!$CK$5,VLOOKUP(F56,Mark,44,0),IF($P$3='Data Entry'!$CK$6,VLOOKUP(F56,Mark,53,0),"")))))))</f>
        <v/>
      </c>
      <c r="K56" s="34" t="str">
        <f>IF(AND(B56="",D56="",F56="",G56=""),"",IF($P$3='Data Entry'!$CK$1,VLOOKUP(F56,Mark,9,0),IF($P$3='Data Entry'!$CK$2,VLOOKUP(F56,Mark,18,0),IF($P$3='Data Entry'!$CK$3,VLOOKUP(F56,Mark,27,0),IF($P$3='Data Entry'!$CK$4,VLOOKUP(F56,Mark,36,0),IF($P$3='Data Entry'!$CK$5,VLOOKUP(F56,Mark,45,0),IF($P$3='Data Entry'!$CK$6,VLOOKUP(F56,Mark,54,0),"")))))))</f>
        <v/>
      </c>
      <c r="L56" s="34" t="str">
        <f>IF(AND(B56="",D56="",F56="",G56=""),"",IF($P$3='Data Entry'!$CK$1,VLOOKUP(F56,Mark,10,0),IF($P$3='Data Entry'!$CK$2,VLOOKUP(F56,Mark,19,0),IF($P$3='Data Entry'!$CK$3,VLOOKUP(F56,Mark,28,0),IF($P$3='Data Entry'!$CK$4,VLOOKUP(F56,Mark,37,0),IF($P$3='Data Entry'!$CK$5,VLOOKUP(F56,Mark,46,0),IF($P$3='Data Entry'!$CK$6,VLOOKUP(F56,Mark,55,0),"")))))))</f>
        <v/>
      </c>
      <c r="M56" s="34" t="str">
        <f>IF(AND(B56="",D56="",F56="",G56=""),"",IF($P$3='Data Entry'!$CK$1,VLOOKUP(F56,Mark,11,0),IF($P$3='Data Entry'!$CK$2,VLOOKUP(F56,Mark,20,0),IF($P$3='Data Entry'!$CK$3,VLOOKUP(F56,Mark,29,0),IF($P$3='Data Entry'!$CK$4,VLOOKUP(F56,Mark,38,0),IF($P$3='Data Entry'!$CK$5,VLOOKUP(F56,Mark,47,0),IF($P$3='Data Entry'!$CK$6,VLOOKUP(F56,Mark,56,0),"")))))))</f>
        <v/>
      </c>
      <c r="N56" s="35" t="str">
        <f>IF(AND(B56="",D56="",F56="",G56=""),"",IF($P$3='Data Entry'!$CK$1,VLOOKUP(F56,Mark,12,0),IF($P$3='Data Entry'!$CK$2,VLOOKUP(F56,Mark,21,0),IF($P$3='Data Entry'!$CK$3,VLOOKUP(F56,Mark,30,0),IF($P$3='Data Entry'!$CK$4,VLOOKUP(F56,Mark,39,0),IF($P$3='Data Entry'!$CK$5,VLOOKUP(F56,Mark,48,0),IF($P$3='Data Entry'!$CK$6,VLOOKUP(F56,Mark,57,0),"")))))))</f>
        <v/>
      </c>
      <c r="O56" s="35" t="str">
        <f>IF(AND(B56="",D56="",F56="",G56=""),"",IF($P$3='Data Entry'!$CK$1,VLOOKUP(F56,Mark,13,0),IF($P$3='Data Entry'!$CK$2,VLOOKUP(F56,Mark,22,0),IF($P$3='Data Entry'!$CK$3,VLOOKUP(F56,Mark,31,0),IF($P$3='Data Entry'!$CK$4,VLOOKUP(F56,Mark,40,0),IF($P$3='Data Entry'!$CK$5,VLOOKUP(F56,Mark,49,0),IF($P$3='Data Entry'!$CK$6,VLOOKUP(F56,Mark,58,0),"")))))))</f>
        <v/>
      </c>
      <c r="P56" s="35" t="str">
        <f>IF(AND(B56="",D56="",F56="",G56=""),"",IF($P$3='Data Entry'!$CK$1,VLOOKUP(F56,Mark,14,0),IF($P$3='Data Entry'!$CK$2,VLOOKUP(F56,Mark,23,0),IF($P$3='Data Entry'!$CK$3,VLOOKUP(F56,Mark,32,0),IF($P$3='Data Entry'!$CK$4,VLOOKUP(F56,Mark,41,0),IF($P$3='Data Entry'!$CK$5,VLOOKUP(F56,Mark,50,0),IF($P$3='Data Entry'!$CK$6,VLOOKUP(F56,Mark,59,0),"")))))))</f>
        <v/>
      </c>
      <c r="Q56" s="36" t="str">
        <f t="shared" si="7"/>
        <v/>
      </c>
      <c r="R56" s="105" t="str">
        <f t="shared" si="8"/>
        <v/>
      </c>
      <c r="S56" s="105" t="str">
        <f t="shared" si="16"/>
        <v/>
      </c>
      <c r="T56" s="106" t="str">
        <f t="shared" si="9"/>
        <v/>
      </c>
      <c r="U56" s="10" t="str">
        <f>IFERROR(IF(OR(Q56="",#REF!="",D56=""),"",IF($Q$6=100,ROUNDUP(Q56*20%,0),IF($Q$6=86,ROUNDUP((Q56/$Q$6)*$U$6,0),IF($Q$6=66,ROUNDUP((Q56/$Q$6)*$U$6,0),"")))),"")</f>
        <v/>
      </c>
    </row>
    <row r="57" spans="1:21" ht="21.95" customHeight="1">
      <c r="A57" s="7">
        <v>51</v>
      </c>
      <c r="B57" s="32" t="str">
        <f t="shared" si="10"/>
        <v/>
      </c>
      <c r="C57" s="53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103" t="str">
        <f>IF(AND(B57="",D57="",F57="",G57=""),"",IF($P$3='Data Entry'!$CK$1,VLOOKUP(F57,Mark,6,0),IF($P$3='Data Entry'!$CK$2,VLOOKUP(F57,Mark,15,0),IF($P$3='Data Entry'!$CK$3,VLOOKUP(F57,Mark,24,0),IF($P$3='Data Entry'!$CK$4,VLOOKUP(F57,Mark,33,0),IF($P$3='Data Entry'!$CK$5,VLOOKUP(F57,Mark,42,0),IF($P$3='Data Entry'!$CK$6,VLOOKUP(F57,Mark,51,0),"")))))))</f>
        <v/>
      </c>
      <c r="I57" s="103" t="str">
        <f>IF(AND(B57="",D57="",F57="",G57=""),"",IF($P$3='Data Entry'!$CK$1,VLOOKUP(F57,Mark,7,0),IF($P$3='Data Entry'!$CK$2,VLOOKUP(F57,Mark,16,0),IF($P$3='Data Entry'!$CK$3,VLOOKUP(F57,Mark,25,0),IF($P$3='Data Entry'!$CK$4,VLOOKUP(F57,Mark,34,0),IF($P$3='Data Entry'!$CK$5,VLOOKUP(F57,Mark,43,0),IF($P$3='Data Entry'!$CK$6,VLOOKUP(F57,Mark,52,0),"")))))))</f>
        <v/>
      </c>
      <c r="J57" s="103" t="str">
        <f>IF(AND(B57="",D57="",F57="",G57=""),"",IF($P$3='Data Entry'!$CK$1,VLOOKUP(F57,Mark,8,0),IF($P$3='Data Entry'!$CK$2,VLOOKUP(F57,Mark,17,0),IF($P$3='Data Entry'!$CK$3,VLOOKUP(F57,Mark,26,0),IF($P$3='Data Entry'!$CK$4,VLOOKUP(F57,Mark,35,0),IF($P$3='Data Entry'!$CK$5,VLOOKUP(F57,Mark,44,0),IF($P$3='Data Entry'!$CK$6,VLOOKUP(F57,Mark,53,0),"")))))))</f>
        <v/>
      </c>
      <c r="K57" s="34" t="str">
        <f>IF(AND(B57="",D57="",F57="",G57=""),"",IF($P$3='Data Entry'!$CK$1,VLOOKUP(F57,Mark,9,0),IF($P$3='Data Entry'!$CK$2,VLOOKUP(F57,Mark,18,0),IF($P$3='Data Entry'!$CK$3,VLOOKUP(F57,Mark,27,0),IF($P$3='Data Entry'!$CK$4,VLOOKUP(F57,Mark,36,0),IF($P$3='Data Entry'!$CK$5,VLOOKUP(F57,Mark,45,0),IF($P$3='Data Entry'!$CK$6,VLOOKUP(F57,Mark,54,0),"")))))))</f>
        <v/>
      </c>
      <c r="L57" s="34" t="str">
        <f>IF(AND(B57="",D57="",F57="",G57=""),"",IF($P$3='Data Entry'!$CK$1,VLOOKUP(F57,Mark,10,0),IF($P$3='Data Entry'!$CK$2,VLOOKUP(F57,Mark,19,0),IF($P$3='Data Entry'!$CK$3,VLOOKUP(F57,Mark,28,0),IF($P$3='Data Entry'!$CK$4,VLOOKUP(F57,Mark,37,0),IF($P$3='Data Entry'!$CK$5,VLOOKUP(F57,Mark,46,0),IF($P$3='Data Entry'!$CK$6,VLOOKUP(F57,Mark,55,0),"")))))))</f>
        <v/>
      </c>
      <c r="M57" s="34" t="str">
        <f>IF(AND(B57="",D57="",F57="",G57=""),"",IF($P$3='Data Entry'!$CK$1,VLOOKUP(F57,Mark,11,0),IF($P$3='Data Entry'!$CK$2,VLOOKUP(F57,Mark,20,0),IF($P$3='Data Entry'!$CK$3,VLOOKUP(F57,Mark,29,0),IF($P$3='Data Entry'!$CK$4,VLOOKUP(F57,Mark,38,0),IF($P$3='Data Entry'!$CK$5,VLOOKUP(F57,Mark,47,0),IF($P$3='Data Entry'!$CK$6,VLOOKUP(F57,Mark,56,0),"")))))))</f>
        <v/>
      </c>
      <c r="N57" s="35" t="str">
        <f>IF(AND(B57="",D57="",F57="",G57=""),"",IF($P$3='Data Entry'!$CK$1,VLOOKUP(F57,Mark,12,0),IF($P$3='Data Entry'!$CK$2,VLOOKUP(F57,Mark,21,0),IF($P$3='Data Entry'!$CK$3,VLOOKUP(F57,Mark,30,0),IF($P$3='Data Entry'!$CK$4,VLOOKUP(F57,Mark,39,0),IF($P$3='Data Entry'!$CK$5,VLOOKUP(F57,Mark,48,0),IF($P$3='Data Entry'!$CK$6,VLOOKUP(F57,Mark,57,0),"")))))))</f>
        <v/>
      </c>
      <c r="O57" s="35" t="str">
        <f>IF(AND(B57="",D57="",F57="",G57=""),"",IF($P$3='Data Entry'!$CK$1,VLOOKUP(F57,Mark,13,0),IF($P$3='Data Entry'!$CK$2,VLOOKUP(F57,Mark,22,0),IF($P$3='Data Entry'!$CK$3,VLOOKUP(F57,Mark,31,0),IF($P$3='Data Entry'!$CK$4,VLOOKUP(F57,Mark,40,0),IF($P$3='Data Entry'!$CK$5,VLOOKUP(F57,Mark,49,0),IF($P$3='Data Entry'!$CK$6,VLOOKUP(F57,Mark,58,0),"")))))))</f>
        <v/>
      </c>
      <c r="P57" s="35" t="str">
        <f>IF(AND(B57="",D57="",F57="",G57=""),"",IF($P$3='Data Entry'!$CK$1,VLOOKUP(F57,Mark,14,0),IF($P$3='Data Entry'!$CK$2,VLOOKUP(F57,Mark,23,0),IF($P$3='Data Entry'!$CK$3,VLOOKUP(F57,Mark,32,0),IF($P$3='Data Entry'!$CK$4,VLOOKUP(F57,Mark,41,0),IF($P$3='Data Entry'!$CK$5,VLOOKUP(F57,Mark,50,0),IF($P$3='Data Entry'!$CK$6,VLOOKUP(F57,Mark,59,0),"")))))))</f>
        <v/>
      </c>
      <c r="Q57" s="36" t="str">
        <f t="shared" si="7"/>
        <v/>
      </c>
      <c r="R57" s="105" t="str">
        <f t="shared" si="8"/>
        <v/>
      </c>
      <c r="S57" s="105" t="str">
        <f t="shared" si="16"/>
        <v/>
      </c>
      <c r="T57" s="106" t="str">
        <f t="shared" si="9"/>
        <v/>
      </c>
      <c r="U57" s="10" t="str">
        <f>IFERROR(IF(OR(Q57="",#REF!="",D57=""),"",IF($Q$6=100,ROUNDUP(Q57*20%,0),IF($Q$6=86,ROUNDUP((Q57/$Q$6)*$U$6,0),IF($Q$6=66,ROUNDUP((Q57/$Q$6)*$U$6,0),"")))),"")</f>
        <v/>
      </c>
    </row>
    <row r="58" spans="1:21" ht="21.95" customHeight="1">
      <c r="A58" s="7">
        <v>52</v>
      </c>
      <c r="B58" s="32" t="str">
        <f t="shared" si="10"/>
        <v/>
      </c>
      <c r="C58" s="53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103" t="str">
        <f>IF(AND(B58="",D58="",F58="",G58=""),"",IF($P$3='Data Entry'!$CK$1,VLOOKUP(F58,Mark,6,0),IF($P$3='Data Entry'!$CK$2,VLOOKUP(F58,Mark,15,0),IF($P$3='Data Entry'!$CK$3,VLOOKUP(F58,Mark,24,0),IF($P$3='Data Entry'!$CK$4,VLOOKUP(F58,Mark,33,0),IF($P$3='Data Entry'!$CK$5,VLOOKUP(F58,Mark,42,0),IF($P$3='Data Entry'!$CK$6,VLOOKUP(F58,Mark,51,0),"")))))))</f>
        <v/>
      </c>
      <c r="I58" s="103" t="str">
        <f>IF(AND(B58="",D58="",F58="",G58=""),"",IF($P$3='Data Entry'!$CK$1,VLOOKUP(F58,Mark,7,0),IF($P$3='Data Entry'!$CK$2,VLOOKUP(F58,Mark,16,0),IF($P$3='Data Entry'!$CK$3,VLOOKUP(F58,Mark,25,0),IF($P$3='Data Entry'!$CK$4,VLOOKUP(F58,Mark,34,0),IF($P$3='Data Entry'!$CK$5,VLOOKUP(F58,Mark,43,0),IF($P$3='Data Entry'!$CK$6,VLOOKUP(F58,Mark,52,0),"")))))))</f>
        <v/>
      </c>
      <c r="J58" s="103" t="str">
        <f>IF(AND(B58="",D58="",F58="",G58=""),"",IF($P$3='Data Entry'!$CK$1,VLOOKUP(F58,Mark,8,0),IF($P$3='Data Entry'!$CK$2,VLOOKUP(F58,Mark,17,0),IF($P$3='Data Entry'!$CK$3,VLOOKUP(F58,Mark,26,0),IF($P$3='Data Entry'!$CK$4,VLOOKUP(F58,Mark,35,0),IF($P$3='Data Entry'!$CK$5,VLOOKUP(F58,Mark,44,0),IF($P$3='Data Entry'!$CK$6,VLOOKUP(F58,Mark,53,0),"")))))))</f>
        <v/>
      </c>
      <c r="K58" s="34" t="str">
        <f>IF(AND(B58="",D58="",F58="",G58=""),"",IF($P$3='Data Entry'!$CK$1,VLOOKUP(F58,Mark,9,0),IF($P$3='Data Entry'!$CK$2,VLOOKUP(F58,Mark,18,0),IF($P$3='Data Entry'!$CK$3,VLOOKUP(F58,Mark,27,0),IF($P$3='Data Entry'!$CK$4,VLOOKUP(F58,Mark,36,0),IF($P$3='Data Entry'!$CK$5,VLOOKUP(F58,Mark,45,0),IF($P$3='Data Entry'!$CK$6,VLOOKUP(F58,Mark,54,0),"")))))))</f>
        <v/>
      </c>
      <c r="L58" s="34" t="str">
        <f>IF(AND(B58="",D58="",F58="",G58=""),"",IF($P$3='Data Entry'!$CK$1,VLOOKUP(F58,Mark,10,0),IF($P$3='Data Entry'!$CK$2,VLOOKUP(F58,Mark,19,0),IF($P$3='Data Entry'!$CK$3,VLOOKUP(F58,Mark,28,0),IF($P$3='Data Entry'!$CK$4,VLOOKUP(F58,Mark,37,0),IF($P$3='Data Entry'!$CK$5,VLOOKUP(F58,Mark,46,0),IF($P$3='Data Entry'!$CK$6,VLOOKUP(F58,Mark,55,0),"")))))))</f>
        <v/>
      </c>
      <c r="M58" s="34" t="str">
        <f>IF(AND(B58="",D58="",F58="",G58=""),"",IF($P$3='Data Entry'!$CK$1,VLOOKUP(F58,Mark,11,0),IF($P$3='Data Entry'!$CK$2,VLOOKUP(F58,Mark,20,0),IF($P$3='Data Entry'!$CK$3,VLOOKUP(F58,Mark,29,0),IF($P$3='Data Entry'!$CK$4,VLOOKUP(F58,Mark,38,0),IF($P$3='Data Entry'!$CK$5,VLOOKUP(F58,Mark,47,0),IF($P$3='Data Entry'!$CK$6,VLOOKUP(F58,Mark,56,0),"")))))))</f>
        <v/>
      </c>
      <c r="N58" s="35" t="str">
        <f>IF(AND(B58="",D58="",F58="",G58=""),"",IF($P$3='Data Entry'!$CK$1,VLOOKUP(F58,Mark,12,0),IF($P$3='Data Entry'!$CK$2,VLOOKUP(F58,Mark,21,0),IF($P$3='Data Entry'!$CK$3,VLOOKUP(F58,Mark,30,0),IF($P$3='Data Entry'!$CK$4,VLOOKUP(F58,Mark,39,0),IF($P$3='Data Entry'!$CK$5,VLOOKUP(F58,Mark,48,0),IF($P$3='Data Entry'!$CK$6,VLOOKUP(F58,Mark,57,0),"")))))))</f>
        <v/>
      </c>
      <c r="O58" s="35" t="str">
        <f>IF(AND(B58="",D58="",F58="",G58=""),"",IF($P$3='Data Entry'!$CK$1,VLOOKUP(F58,Mark,13,0),IF($P$3='Data Entry'!$CK$2,VLOOKUP(F58,Mark,22,0),IF($P$3='Data Entry'!$CK$3,VLOOKUP(F58,Mark,31,0),IF($P$3='Data Entry'!$CK$4,VLOOKUP(F58,Mark,40,0),IF($P$3='Data Entry'!$CK$5,VLOOKUP(F58,Mark,49,0),IF($P$3='Data Entry'!$CK$6,VLOOKUP(F58,Mark,58,0),"")))))))</f>
        <v/>
      </c>
      <c r="P58" s="35" t="str">
        <f>IF(AND(B58="",D58="",F58="",G58=""),"",IF($P$3='Data Entry'!$CK$1,VLOOKUP(F58,Mark,14,0),IF($P$3='Data Entry'!$CK$2,VLOOKUP(F58,Mark,23,0),IF($P$3='Data Entry'!$CK$3,VLOOKUP(F58,Mark,32,0),IF($P$3='Data Entry'!$CK$4,VLOOKUP(F58,Mark,41,0),IF($P$3='Data Entry'!$CK$5,VLOOKUP(F58,Mark,50,0),IF($P$3='Data Entry'!$CK$6,VLOOKUP(F58,Mark,59,0),"")))))))</f>
        <v/>
      </c>
      <c r="Q58" s="36" t="str">
        <f t="shared" si="7"/>
        <v/>
      </c>
      <c r="R58" s="105" t="str">
        <f t="shared" si="8"/>
        <v/>
      </c>
      <c r="S58" s="105" t="str">
        <f t="shared" si="16"/>
        <v/>
      </c>
      <c r="T58" s="106" t="str">
        <f t="shared" si="9"/>
        <v/>
      </c>
      <c r="U58" s="10" t="str">
        <f>IFERROR(IF(OR(Q58="",#REF!="",D58=""),"",IF($Q$6=100,ROUNDUP(Q58*20%,0),IF($Q$6=86,ROUNDUP((Q58/$Q$6)*$U$6,0),IF($Q$6=66,ROUNDUP((Q58/$Q$6)*$U$6,0),"")))),"")</f>
        <v/>
      </c>
    </row>
    <row r="59" spans="1:21" ht="21.95" customHeight="1">
      <c r="A59" s="7">
        <v>53</v>
      </c>
      <c r="B59" s="32" t="str">
        <f t="shared" si="10"/>
        <v/>
      </c>
      <c r="C59" s="53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103" t="str">
        <f>IF(AND(B59="",D59="",F59="",G59=""),"",IF($P$3='Data Entry'!$CK$1,VLOOKUP(F59,Mark,6,0),IF($P$3='Data Entry'!$CK$2,VLOOKUP(F59,Mark,15,0),IF($P$3='Data Entry'!$CK$3,VLOOKUP(F59,Mark,24,0),IF($P$3='Data Entry'!$CK$4,VLOOKUP(F59,Mark,33,0),IF($P$3='Data Entry'!$CK$5,VLOOKUP(F59,Mark,42,0),IF($P$3='Data Entry'!$CK$6,VLOOKUP(F59,Mark,51,0),"")))))))</f>
        <v/>
      </c>
      <c r="I59" s="103" t="str">
        <f>IF(AND(B59="",D59="",F59="",G59=""),"",IF($P$3='Data Entry'!$CK$1,VLOOKUP(F59,Mark,7,0),IF($P$3='Data Entry'!$CK$2,VLOOKUP(F59,Mark,16,0),IF($P$3='Data Entry'!$CK$3,VLOOKUP(F59,Mark,25,0),IF($P$3='Data Entry'!$CK$4,VLOOKUP(F59,Mark,34,0),IF($P$3='Data Entry'!$CK$5,VLOOKUP(F59,Mark,43,0),IF($P$3='Data Entry'!$CK$6,VLOOKUP(F59,Mark,52,0),"")))))))</f>
        <v/>
      </c>
      <c r="J59" s="103" t="str">
        <f>IF(AND(B59="",D59="",F59="",G59=""),"",IF($P$3='Data Entry'!$CK$1,VLOOKUP(F59,Mark,8,0),IF($P$3='Data Entry'!$CK$2,VLOOKUP(F59,Mark,17,0),IF($P$3='Data Entry'!$CK$3,VLOOKUP(F59,Mark,26,0),IF($P$3='Data Entry'!$CK$4,VLOOKUP(F59,Mark,35,0),IF($P$3='Data Entry'!$CK$5,VLOOKUP(F59,Mark,44,0),IF($P$3='Data Entry'!$CK$6,VLOOKUP(F59,Mark,53,0),"")))))))</f>
        <v/>
      </c>
      <c r="K59" s="34" t="str">
        <f>IF(AND(B59="",D59="",F59="",G59=""),"",IF($P$3='Data Entry'!$CK$1,VLOOKUP(F59,Mark,9,0),IF($P$3='Data Entry'!$CK$2,VLOOKUP(F59,Mark,18,0),IF($P$3='Data Entry'!$CK$3,VLOOKUP(F59,Mark,27,0),IF($P$3='Data Entry'!$CK$4,VLOOKUP(F59,Mark,36,0),IF($P$3='Data Entry'!$CK$5,VLOOKUP(F59,Mark,45,0),IF($P$3='Data Entry'!$CK$6,VLOOKUP(F59,Mark,54,0),"")))))))</f>
        <v/>
      </c>
      <c r="L59" s="34" t="str">
        <f>IF(AND(B59="",D59="",F59="",G59=""),"",IF($P$3='Data Entry'!$CK$1,VLOOKUP(F59,Mark,10,0),IF($P$3='Data Entry'!$CK$2,VLOOKUP(F59,Mark,19,0),IF($P$3='Data Entry'!$CK$3,VLOOKUP(F59,Mark,28,0),IF($P$3='Data Entry'!$CK$4,VLOOKUP(F59,Mark,37,0),IF($P$3='Data Entry'!$CK$5,VLOOKUP(F59,Mark,46,0),IF($P$3='Data Entry'!$CK$6,VLOOKUP(F59,Mark,55,0),"")))))))</f>
        <v/>
      </c>
      <c r="M59" s="34" t="str">
        <f>IF(AND(B59="",D59="",F59="",G59=""),"",IF($P$3='Data Entry'!$CK$1,VLOOKUP(F59,Mark,11,0),IF($P$3='Data Entry'!$CK$2,VLOOKUP(F59,Mark,20,0),IF($P$3='Data Entry'!$CK$3,VLOOKUP(F59,Mark,29,0),IF($P$3='Data Entry'!$CK$4,VLOOKUP(F59,Mark,38,0),IF($P$3='Data Entry'!$CK$5,VLOOKUP(F59,Mark,47,0),IF($P$3='Data Entry'!$CK$6,VLOOKUP(F59,Mark,56,0),"")))))))</f>
        <v/>
      </c>
      <c r="N59" s="35" t="str">
        <f>IF(AND(B59="",D59="",F59="",G59=""),"",IF($P$3='Data Entry'!$CK$1,VLOOKUP(F59,Mark,12,0),IF($P$3='Data Entry'!$CK$2,VLOOKUP(F59,Mark,21,0),IF($P$3='Data Entry'!$CK$3,VLOOKUP(F59,Mark,30,0),IF($P$3='Data Entry'!$CK$4,VLOOKUP(F59,Mark,39,0),IF($P$3='Data Entry'!$CK$5,VLOOKUP(F59,Mark,48,0),IF($P$3='Data Entry'!$CK$6,VLOOKUP(F59,Mark,57,0),"")))))))</f>
        <v/>
      </c>
      <c r="O59" s="35" t="str">
        <f>IF(AND(B59="",D59="",F59="",G59=""),"",IF($P$3='Data Entry'!$CK$1,VLOOKUP(F59,Mark,13,0),IF($P$3='Data Entry'!$CK$2,VLOOKUP(F59,Mark,22,0),IF($P$3='Data Entry'!$CK$3,VLOOKUP(F59,Mark,31,0),IF($P$3='Data Entry'!$CK$4,VLOOKUP(F59,Mark,40,0),IF($P$3='Data Entry'!$CK$5,VLOOKUP(F59,Mark,49,0),IF($P$3='Data Entry'!$CK$6,VLOOKUP(F59,Mark,58,0),"")))))))</f>
        <v/>
      </c>
      <c r="P59" s="35" t="str">
        <f>IF(AND(B59="",D59="",F59="",G59=""),"",IF($P$3='Data Entry'!$CK$1,VLOOKUP(F59,Mark,14,0),IF($P$3='Data Entry'!$CK$2,VLOOKUP(F59,Mark,23,0),IF($P$3='Data Entry'!$CK$3,VLOOKUP(F59,Mark,32,0),IF($P$3='Data Entry'!$CK$4,VLOOKUP(F59,Mark,41,0),IF($P$3='Data Entry'!$CK$5,VLOOKUP(F59,Mark,50,0),IF($P$3='Data Entry'!$CK$6,VLOOKUP(F59,Mark,59,0),"")))))))</f>
        <v/>
      </c>
      <c r="Q59" s="36" t="str">
        <f t="shared" si="7"/>
        <v/>
      </c>
      <c r="R59" s="105" t="str">
        <f t="shared" si="8"/>
        <v/>
      </c>
      <c r="S59" s="105" t="str">
        <f t="shared" si="16"/>
        <v/>
      </c>
      <c r="T59" s="106" t="str">
        <f t="shared" si="9"/>
        <v/>
      </c>
      <c r="U59" s="10" t="str">
        <f>IFERROR(IF(OR(Q59="",#REF!="",D59=""),"",IF($Q$6=100,ROUNDUP(Q59*20%,0),IF($Q$6=86,ROUNDUP((Q59/$Q$6)*$U$6,0),IF($Q$6=66,ROUNDUP((Q59/$Q$6)*$U$6,0),"")))),"")</f>
        <v/>
      </c>
    </row>
    <row r="60" spans="1:21" ht="21.95" customHeight="1">
      <c r="A60" s="7">
        <v>54</v>
      </c>
      <c r="B60" s="32" t="str">
        <f t="shared" si="10"/>
        <v/>
      </c>
      <c r="C60" s="53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103" t="str">
        <f>IF(AND(B60="",D60="",F60="",G60=""),"",IF($P$3='Data Entry'!$CK$1,VLOOKUP(F60,Mark,6,0),IF($P$3='Data Entry'!$CK$2,VLOOKUP(F60,Mark,15,0),IF($P$3='Data Entry'!$CK$3,VLOOKUP(F60,Mark,24,0),IF($P$3='Data Entry'!$CK$4,VLOOKUP(F60,Mark,33,0),IF($P$3='Data Entry'!$CK$5,VLOOKUP(F60,Mark,42,0),IF($P$3='Data Entry'!$CK$6,VLOOKUP(F60,Mark,51,0),"")))))))</f>
        <v/>
      </c>
      <c r="I60" s="103" t="str">
        <f>IF(AND(B60="",D60="",F60="",G60=""),"",IF($P$3='Data Entry'!$CK$1,VLOOKUP(F60,Mark,7,0),IF($P$3='Data Entry'!$CK$2,VLOOKUP(F60,Mark,16,0),IF($P$3='Data Entry'!$CK$3,VLOOKUP(F60,Mark,25,0),IF($P$3='Data Entry'!$CK$4,VLOOKUP(F60,Mark,34,0),IF($P$3='Data Entry'!$CK$5,VLOOKUP(F60,Mark,43,0),IF($P$3='Data Entry'!$CK$6,VLOOKUP(F60,Mark,52,0),"")))))))</f>
        <v/>
      </c>
      <c r="J60" s="103" t="str">
        <f>IF(AND(B60="",D60="",F60="",G60=""),"",IF($P$3='Data Entry'!$CK$1,VLOOKUP(F60,Mark,8,0),IF($P$3='Data Entry'!$CK$2,VLOOKUP(F60,Mark,17,0),IF($P$3='Data Entry'!$CK$3,VLOOKUP(F60,Mark,26,0),IF($P$3='Data Entry'!$CK$4,VLOOKUP(F60,Mark,35,0),IF($P$3='Data Entry'!$CK$5,VLOOKUP(F60,Mark,44,0),IF($P$3='Data Entry'!$CK$6,VLOOKUP(F60,Mark,53,0),"")))))))</f>
        <v/>
      </c>
      <c r="K60" s="34" t="str">
        <f>IF(AND(B60="",D60="",F60="",G60=""),"",IF($P$3='Data Entry'!$CK$1,VLOOKUP(F60,Mark,9,0),IF($P$3='Data Entry'!$CK$2,VLOOKUP(F60,Mark,18,0),IF($P$3='Data Entry'!$CK$3,VLOOKUP(F60,Mark,27,0),IF($P$3='Data Entry'!$CK$4,VLOOKUP(F60,Mark,36,0),IF($P$3='Data Entry'!$CK$5,VLOOKUP(F60,Mark,45,0),IF($P$3='Data Entry'!$CK$6,VLOOKUP(F60,Mark,54,0),"")))))))</f>
        <v/>
      </c>
      <c r="L60" s="34" t="str">
        <f>IF(AND(B60="",D60="",F60="",G60=""),"",IF($P$3='Data Entry'!$CK$1,VLOOKUP(F60,Mark,10,0),IF($P$3='Data Entry'!$CK$2,VLOOKUP(F60,Mark,19,0),IF($P$3='Data Entry'!$CK$3,VLOOKUP(F60,Mark,28,0),IF($P$3='Data Entry'!$CK$4,VLOOKUP(F60,Mark,37,0),IF($P$3='Data Entry'!$CK$5,VLOOKUP(F60,Mark,46,0),IF($P$3='Data Entry'!$CK$6,VLOOKUP(F60,Mark,55,0),"")))))))</f>
        <v/>
      </c>
      <c r="M60" s="34" t="str">
        <f>IF(AND(B60="",D60="",F60="",G60=""),"",IF($P$3='Data Entry'!$CK$1,VLOOKUP(F60,Mark,11,0),IF($P$3='Data Entry'!$CK$2,VLOOKUP(F60,Mark,20,0),IF($P$3='Data Entry'!$CK$3,VLOOKUP(F60,Mark,29,0),IF($P$3='Data Entry'!$CK$4,VLOOKUP(F60,Mark,38,0),IF($P$3='Data Entry'!$CK$5,VLOOKUP(F60,Mark,47,0),IF($P$3='Data Entry'!$CK$6,VLOOKUP(F60,Mark,56,0),"")))))))</f>
        <v/>
      </c>
      <c r="N60" s="35" t="str">
        <f>IF(AND(B60="",D60="",F60="",G60=""),"",IF($P$3='Data Entry'!$CK$1,VLOOKUP(F60,Mark,12,0),IF($P$3='Data Entry'!$CK$2,VLOOKUP(F60,Mark,21,0),IF($P$3='Data Entry'!$CK$3,VLOOKUP(F60,Mark,30,0),IF($P$3='Data Entry'!$CK$4,VLOOKUP(F60,Mark,39,0),IF($P$3='Data Entry'!$CK$5,VLOOKUP(F60,Mark,48,0),IF($P$3='Data Entry'!$CK$6,VLOOKUP(F60,Mark,57,0),"")))))))</f>
        <v/>
      </c>
      <c r="O60" s="35" t="str">
        <f>IF(AND(B60="",D60="",F60="",G60=""),"",IF($P$3='Data Entry'!$CK$1,VLOOKUP(F60,Mark,13,0),IF($P$3='Data Entry'!$CK$2,VLOOKUP(F60,Mark,22,0),IF($P$3='Data Entry'!$CK$3,VLOOKUP(F60,Mark,31,0),IF($P$3='Data Entry'!$CK$4,VLOOKUP(F60,Mark,40,0),IF($P$3='Data Entry'!$CK$5,VLOOKUP(F60,Mark,49,0),IF($P$3='Data Entry'!$CK$6,VLOOKUP(F60,Mark,58,0),"")))))))</f>
        <v/>
      </c>
      <c r="P60" s="35" t="str">
        <f>IF(AND(B60="",D60="",F60="",G60=""),"",IF($P$3='Data Entry'!$CK$1,VLOOKUP(F60,Mark,14,0),IF($P$3='Data Entry'!$CK$2,VLOOKUP(F60,Mark,23,0),IF($P$3='Data Entry'!$CK$3,VLOOKUP(F60,Mark,32,0),IF($P$3='Data Entry'!$CK$4,VLOOKUP(F60,Mark,41,0),IF($P$3='Data Entry'!$CK$5,VLOOKUP(F60,Mark,50,0),IF($P$3='Data Entry'!$CK$6,VLOOKUP(F60,Mark,59,0),"")))))))</f>
        <v/>
      </c>
      <c r="Q60" s="36" t="str">
        <f t="shared" si="7"/>
        <v/>
      </c>
      <c r="R60" s="105" t="str">
        <f t="shared" si="8"/>
        <v/>
      </c>
      <c r="S60" s="105" t="str">
        <f t="shared" si="16"/>
        <v/>
      </c>
      <c r="T60" s="106" t="str">
        <f t="shared" si="9"/>
        <v/>
      </c>
      <c r="U60" s="10" t="str">
        <f>IFERROR(IF(OR(Q60="",#REF!="",D60=""),"",IF($Q$6=100,ROUNDUP(Q60*20%,0),IF($Q$6=86,ROUNDUP((Q60/$Q$6)*$U$6,0),IF($Q$6=66,ROUNDUP((Q60/$Q$6)*$U$6,0),"")))),"")</f>
        <v/>
      </c>
    </row>
    <row r="61" spans="1:21" ht="21.95" customHeight="1">
      <c r="A61" s="7">
        <v>55</v>
      </c>
      <c r="B61" s="32" t="str">
        <f t="shared" si="10"/>
        <v/>
      </c>
      <c r="C61" s="53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103" t="str">
        <f>IF(AND(B61="",D61="",F61="",G61=""),"",IF($P$3='Data Entry'!$CK$1,VLOOKUP(F61,Mark,6,0),IF($P$3='Data Entry'!$CK$2,VLOOKUP(F61,Mark,15,0),IF($P$3='Data Entry'!$CK$3,VLOOKUP(F61,Mark,24,0),IF($P$3='Data Entry'!$CK$4,VLOOKUP(F61,Mark,33,0),IF($P$3='Data Entry'!$CK$5,VLOOKUP(F61,Mark,42,0),IF($P$3='Data Entry'!$CK$6,VLOOKUP(F61,Mark,51,0),"")))))))</f>
        <v/>
      </c>
      <c r="I61" s="103" t="str">
        <f>IF(AND(B61="",D61="",F61="",G61=""),"",IF($P$3='Data Entry'!$CK$1,VLOOKUP(F61,Mark,7,0),IF($P$3='Data Entry'!$CK$2,VLOOKUP(F61,Mark,16,0),IF($P$3='Data Entry'!$CK$3,VLOOKUP(F61,Mark,25,0),IF($P$3='Data Entry'!$CK$4,VLOOKUP(F61,Mark,34,0),IF($P$3='Data Entry'!$CK$5,VLOOKUP(F61,Mark,43,0),IF($P$3='Data Entry'!$CK$6,VLOOKUP(F61,Mark,52,0),"")))))))</f>
        <v/>
      </c>
      <c r="J61" s="103" t="str">
        <f>IF(AND(B61="",D61="",F61="",G61=""),"",IF($P$3='Data Entry'!$CK$1,VLOOKUP(F61,Mark,8,0),IF($P$3='Data Entry'!$CK$2,VLOOKUP(F61,Mark,17,0),IF($P$3='Data Entry'!$CK$3,VLOOKUP(F61,Mark,26,0),IF($P$3='Data Entry'!$CK$4,VLOOKUP(F61,Mark,35,0),IF($P$3='Data Entry'!$CK$5,VLOOKUP(F61,Mark,44,0),IF($P$3='Data Entry'!$CK$6,VLOOKUP(F61,Mark,53,0),"")))))))</f>
        <v/>
      </c>
      <c r="K61" s="34" t="str">
        <f>IF(AND(B61="",D61="",F61="",G61=""),"",IF($P$3='Data Entry'!$CK$1,VLOOKUP(F61,Mark,9,0),IF($P$3='Data Entry'!$CK$2,VLOOKUP(F61,Mark,18,0),IF($P$3='Data Entry'!$CK$3,VLOOKUP(F61,Mark,27,0),IF($P$3='Data Entry'!$CK$4,VLOOKUP(F61,Mark,36,0),IF($P$3='Data Entry'!$CK$5,VLOOKUP(F61,Mark,45,0),IF($P$3='Data Entry'!$CK$6,VLOOKUP(F61,Mark,54,0),"")))))))</f>
        <v/>
      </c>
      <c r="L61" s="34" t="str">
        <f>IF(AND(B61="",D61="",F61="",G61=""),"",IF($P$3='Data Entry'!$CK$1,VLOOKUP(F61,Mark,10,0),IF($P$3='Data Entry'!$CK$2,VLOOKUP(F61,Mark,19,0),IF($P$3='Data Entry'!$CK$3,VLOOKUP(F61,Mark,28,0),IF($P$3='Data Entry'!$CK$4,VLOOKUP(F61,Mark,37,0),IF($P$3='Data Entry'!$CK$5,VLOOKUP(F61,Mark,46,0),IF($P$3='Data Entry'!$CK$6,VLOOKUP(F61,Mark,55,0),"")))))))</f>
        <v/>
      </c>
      <c r="M61" s="34" t="str">
        <f>IF(AND(B61="",D61="",F61="",G61=""),"",IF($P$3='Data Entry'!$CK$1,VLOOKUP(F61,Mark,11,0),IF($P$3='Data Entry'!$CK$2,VLOOKUP(F61,Mark,20,0),IF($P$3='Data Entry'!$CK$3,VLOOKUP(F61,Mark,29,0),IF($P$3='Data Entry'!$CK$4,VLOOKUP(F61,Mark,38,0),IF($P$3='Data Entry'!$CK$5,VLOOKUP(F61,Mark,47,0),IF($P$3='Data Entry'!$CK$6,VLOOKUP(F61,Mark,56,0),"")))))))</f>
        <v/>
      </c>
      <c r="N61" s="35" t="str">
        <f>IF(AND(B61="",D61="",F61="",G61=""),"",IF($P$3='Data Entry'!$CK$1,VLOOKUP(F61,Mark,12,0),IF($P$3='Data Entry'!$CK$2,VLOOKUP(F61,Mark,21,0),IF($P$3='Data Entry'!$CK$3,VLOOKUP(F61,Mark,30,0),IF($P$3='Data Entry'!$CK$4,VLOOKUP(F61,Mark,39,0),IF($P$3='Data Entry'!$CK$5,VLOOKUP(F61,Mark,48,0),IF($P$3='Data Entry'!$CK$6,VLOOKUP(F61,Mark,57,0),"")))))))</f>
        <v/>
      </c>
      <c r="O61" s="35" t="str">
        <f>IF(AND(B61="",D61="",F61="",G61=""),"",IF($P$3='Data Entry'!$CK$1,VLOOKUP(F61,Mark,13,0),IF($P$3='Data Entry'!$CK$2,VLOOKUP(F61,Mark,22,0),IF($P$3='Data Entry'!$CK$3,VLOOKUP(F61,Mark,31,0),IF($P$3='Data Entry'!$CK$4,VLOOKUP(F61,Mark,40,0),IF($P$3='Data Entry'!$CK$5,VLOOKUP(F61,Mark,49,0),IF($P$3='Data Entry'!$CK$6,VLOOKUP(F61,Mark,58,0),"")))))))</f>
        <v/>
      </c>
      <c r="P61" s="35" t="str">
        <f>IF(AND(B61="",D61="",F61="",G61=""),"",IF($P$3='Data Entry'!$CK$1,VLOOKUP(F61,Mark,14,0),IF($P$3='Data Entry'!$CK$2,VLOOKUP(F61,Mark,23,0),IF($P$3='Data Entry'!$CK$3,VLOOKUP(F61,Mark,32,0),IF($P$3='Data Entry'!$CK$4,VLOOKUP(F61,Mark,41,0),IF($P$3='Data Entry'!$CK$5,VLOOKUP(F61,Mark,50,0),IF($P$3='Data Entry'!$CK$6,VLOOKUP(F61,Mark,59,0),"")))))))</f>
        <v/>
      </c>
      <c r="Q61" s="36" t="str">
        <f t="shared" si="7"/>
        <v/>
      </c>
      <c r="R61" s="105" t="str">
        <f t="shared" si="8"/>
        <v/>
      </c>
      <c r="S61" s="105" t="str">
        <f t="shared" si="16"/>
        <v/>
      </c>
      <c r="T61" s="106" t="str">
        <f t="shared" si="9"/>
        <v/>
      </c>
      <c r="U61" s="10" t="str">
        <f>IFERROR(IF(OR(Q61="",#REF!="",D61=""),"",IF($Q$6=100,ROUNDUP(Q61*20%,0),IF($Q$6=86,ROUNDUP((Q61/$Q$6)*$U$6,0),IF($Q$6=66,ROUNDUP((Q61/$Q$6)*$U$6,0),"")))),"")</f>
        <v/>
      </c>
    </row>
    <row r="62" spans="1:21" ht="21.95" customHeight="1">
      <c r="A62" s="7">
        <v>56</v>
      </c>
      <c r="B62" s="32" t="str">
        <f t="shared" si="10"/>
        <v/>
      </c>
      <c r="C62" s="53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103" t="str">
        <f>IF(AND(B62="",D62="",F62="",G62=""),"",IF($P$3='Data Entry'!$CK$1,VLOOKUP(F62,Mark,6,0),IF($P$3='Data Entry'!$CK$2,VLOOKUP(F62,Mark,15,0),IF($P$3='Data Entry'!$CK$3,VLOOKUP(F62,Mark,24,0),IF($P$3='Data Entry'!$CK$4,VLOOKUP(F62,Mark,33,0),IF($P$3='Data Entry'!$CK$5,VLOOKUP(F62,Mark,42,0),IF($P$3='Data Entry'!$CK$6,VLOOKUP(F62,Mark,51,0),"")))))))</f>
        <v/>
      </c>
      <c r="I62" s="103" t="str">
        <f>IF(AND(B62="",D62="",F62="",G62=""),"",IF($P$3='Data Entry'!$CK$1,VLOOKUP(F62,Mark,7,0),IF($P$3='Data Entry'!$CK$2,VLOOKUP(F62,Mark,16,0),IF($P$3='Data Entry'!$CK$3,VLOOKUP(F62,Mark,25,0),IF($P$3='Data Entry'!$CK$4,VLOOKUP(F62,Mark,34,0),IF($P$3='Data Entry'!$CK$5,VLOOKUP(F62,Mark,43,0),IF($P$3='Data Entry'!$CK$6,VLOOKUP(F62,Mark,52,0),"")))))))</f>
        <v/>
      </c>
      <c r="J62" s="103" t="str">
        <f>IF(AND(B62="",D62="",F62="",G62=""),"",IF($P$3='Data Entry'!$CK$1,VLOOKUP(F62,Mark,8,0),IF($P$3='Data Entry'!$CK$2,VLOOKUP(F62,Mark,17,0),IF($P$3='Data Entry'!$CK$3,VLOOKUP(F62,Mark,26,0),IF($P$3='Data Entry'!$CK$4,VLOOKUP(F62,Mark,35,0),IF($P$3='Data Entry'!$CK$5,VLOOKUP(F62,Mark,44,0),IF($P$3='Data Entry'!$CK$6,VLOOKUP(F62,Mark,53,0),"")))))))</f>
        <v/>
      </c>
      <c r="K62" s="34" t="str">
        <f>IF(AND(B62="",D62="",F62="",G62=""),"",IF($P$3='Data Entry'!$CK$1,VLOOKUP(F62,Mark,9,0),IF($P$3='Data Entry'!$CK$2,VLOOKUP(F62,Mark,18,0),IF($P$3='Data Entry'!$CK$3,VLOOKUP(F62,Mark,27,0),IF($P$3='Data Entry'!$CK$4,VLOOKUP(F62,Mark,36,0),IF($P$3='Data Entry'!$CK$5,VLOOKUP(F62,Mark,45,0),IF($P$3='Data Entry'!$CK$6,VLOOKUP(F62,Mark,54,0),"")))))))</f>
        <v/>
      </c>
      <c r="L62" s="34" t="str">
        <f>IF(AND(B62="",D62="",F62="",G62=""),"",IF($P$3='Data Entry'!$CK$1,VLOOKUP(F62,Mark,10,0),IF($P$3='Data Entry'!$CK$2,VLOOKUP(F62,Mark,19,0),IF($P$3='Data Entry'!$CK$3,VLOOKUP(F62,Mark,28,0),IF($P$3='Data Entry'!$CK$4,VLOOKUP(F62,Mark,37,0),IF($P$3='Data Entry'!$CK$5,VLOOKUP(F62,Mark,46,0),IF($P$3='Data Entry'!$CK$6,VLOOKUP(F62,Mark,55,0),"")))))))</f>
        <v/>
      </c>
      <c r="M62" s="34" t="str">
        <f>IF(AND(B62="",D62="",F62="",G62=""),"",IF($P$3='Data Entry'!$CK$1,VLOOKUP(F62,Mark,11,0),IF($P$3='Data Entry'!$CK$2,VLOOKUP(F62,Mark,20,0),IF($P$3='Data Entry'!$CK$3,VLOOKUP(F62,Mark,29,0),IF($P$3='Data Entry'!$CK$4,VLOOKUP(F62,Mark,38,0),IF($P$3='Data Entry'!$CK$5,VLOOKUP(F62,Mark,47,0),IF($P$3='Data Entry'!$CK$6,VLOOKUP(F62,Mark,56,0),"")))))))</f>
        <v/>
      </c>
      <c r="N62" s="35" t="str">
        <f>IF(AND(B62="",D62="",F62="",G62=""),"",IF($P$3='Data Entry'!$CK$1,VLOOKUP(F62,Mark,12,0),IF($P$3='Data Entry'!$CK$2,VLOOKUP(F62,Mark,21,0),IF($P$3='Data Entry'!$CK$3,VLOOKUP(F62,Mark,30,0),IF($P$3='Data Entry'!$CK$4,VLOOKUP(F62,Mark,39,0),IF($P$3='Data Entry'!$CK$5,VLOOKUP(F62,Mark,48,0),IF($P$3='Data Entry'!$CK$6,VLOOKUP(F62,Mark,57,0),"")))))))</f>
        <v/>
      </c>
      <c r="O62" s="35" t="str">
        <f>IF(AND(B62="",D62="",F62="",G62=""),"",IF($P$3='Data Entry'!$CK$1,VLOOKUP(F62,Mark,13,0),IF($P$3='Data Entry'!$CK$2,VLOOKUP(F62,Mark,22,0),IF($P$3='Data Entry'!$CK$3,VLOOKUP(F62,Mark,31,0),IF($P$3='Data Entry'!$CK$4,VLOOKUP(F62,Mark,40,0),IF($P$3='Data Entry'!$CK$5,VLOOKUP(F62,Mark,49,0),IF($P$3='Data Entry'!$CK$6,VLOOKUP(F62,Mark,58,0),"")))))))</f>
        <v/>
      </c>
      <c r="P62" s="35" t="str">
        <f>IF(AND(B62="",D62="",F62="",G62=""),"",IF($P$3='Data Entry'!$CK$1,VLOOKUP(F62,Mark,14,0),IF($P$3='Data Entry'!$CK$2,VLOOKUP(F62,Mark,23,0),IF($P$3='Data Entry'!$CK$3,VLOOKUP(F62,Mark,32,0),IF($P$3='Data Entry'!$CK$4,VLOOKUP(F62,Mark,41,0),IF($P$3='Data Entry'!$CK$5,VLOOKUP(F62,Mark,50,0),IF($P$3='Data Entry'!$CK$6,VLOOKUP(F62,Mark,59,0),"")))))))</f>
        <v/>
      </c>
      <c r="Q62" s="36" t="str">
        <f t="shared" si="7"/>
        <v/>
      </c>
      <c r="R62" s="105" t="str">
        <f t="shared" si="8"/>
        <v/>
      </c>
      <c r="S62" s="105" t="str">
        <f t="shared" si="16"/>
        <v/>
      </c>
      <c r="T62" s="106" t="str">
        <f t="shared" si="9"/>
        <v/>
      </c>
      <c r="U62" s="10" t="str">
        <f>IFERROR(IF(OR(Q62="",#REF!="",D62=""),"",IF($Q$6=100,ROUNDUP(Q62*20%,0),IF($Q$6=86,ROUNDUP((Q62/$Q$6)*$U$6,0),IF($Q$6=66,ROUNDUP((Q62/$Q$6)*$U$6,0),"")))),"")</f>
        <v/>
      </c>
    </row>
    <row r="63" spans="1:21" ht="21.95" customHeight="1">
      <c r="A63" s="7">
        <v>57</v>
      </c>
      <c r="B63" s="32" t="str">
        <f t="shared" si="10"/>
        <v/>
      </c>
      <c r="C63" s="53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103" t="str">
        <f>IF(AND(B63="",D63="",F63="",G63=""),"",IF($P$3='Data Entry'!$CK$1,VLOOKUP(F63,Mark,6,0),IF($P$3='Data Entry'!$CK$2,VLOOKUP(F63,Mark,15,0),IF($P$3='Data Entry'!$CK$3,VLOOKUP(F63,Mark,24,0),IF($P$3='Data Entry'!$CK$4,VLOOKUP(F63,Mark,33,0),IF($P$3='Data Entry'!$CK$5,VLOOKUP(F63,Mark,42,0),IF($P$3='Data Entry'!$CK$6,VLOOKUP(F63,Mark,51,0),"")))))))</f>
        <v/>
      </c>
      <c r="I63" s="103" t="str">
        <f>IF(AND(B63="",D63="",F63="",G63=""),"",IF($P$3='Data Entry'!$CK$1,VLOOKUP(F63,Mark,7,0),IF($P$3='Data Entry'!$CK$2,VLOOKUP(F63,Mark,16,0),IF($P$3='Data Entry'!$CK$3,VLOOKUP(F63,Mark,25,0),IF($P$3='Data Entry'!$CK$4,VLOOKUP(F63,Mark,34,0),IF($P$3='Data Entry'!$CK$5,VLOOKUP(F63,Mark,43,0),IF($P$3='Data Entry'!$CK$6,VLOOKUP(F63,Mark,52,0),"")))))))</f>
        <v/>
      </c>
      <c r="J63" s="103" t="str">
        <f>IF(AND(B63="",D63="",F63="",G63=""),"",IF($P$3='Data Entry'!$CK$1,VLOOKUP(F63,Mark,8,0),IF($P$3='Data Entry'!$CK$2,VLOOKUP(F63,Mark,17,0),IF($P$3='Data Entry'!$CK$3,VLOOKUP(F63,Mark,26,0),IF($P$3='Data Entry'!$CK$4,VLOOKUP(F63,Mark,35,0),IF($P$3='Data Entry'!$CK$5,VLOOKUP(F63,Mark,44,0),IF($P$3='Data Entry'!$CK$6,VLOOKUP(F63,Mark,53,0),"")))))))</f>
        <v/>
      </c>
      <c r="K63" s="34" t="str">
        <f>IF(AND(B63="",D63="",F63="",G63=""),"",IF($P$3='Data Entry'!$CK$1,VLOOKUP(F63,Mark,9,0),IF($P$3='Data Entry'!$CK$2,VLOOKUP(F63,Mark,18,0),IF($P$3='Data Entry'!$CK$3,VLOOKUP(F63,Mark,27,0),IF($P$3='Data Entry'!$CK$4,VLOOKUP(F63,Mark,36,0),IF($P$3='Data Entry'!$CK$5,VLOOKUP(F63,Mark,45,0),IF($P$3='Data Entry'!$CK$6,VLOOKUP(F63,Mark,54,0),"")))))))</f>
        <v/>
      </c>
      <c r="L63" s="34" t="str">
        <f>IF(AND(B63="",D63="",F63="",G63=""),"",IF($P$3='Data Entry'!$CK$1,VLOOKUP(F63,Mark,10,0),IF($P$3='Data Entry'!$CK$2,VLOOKUP(F63,Mark,19,0),IF($P$3='Data Entry'!$CK$3,VLOOKUP(F63,Mark,28,0),IF($P$3='Data Entry'!$CK$4,VLOOKUP(F63,Mark,37,0),IF($P$3='Data Entry'!$CK$5,VLOOKUP(F63,Mark,46,0),IF($P$3='Data Entry'!$CK$6,VLOOKUP(F63,Mark,55,0),"")))))))</f>
        <v/>
      </c>
      <c r="M63" s="34" t="str">
        <f>IF(AND(B63="",D63="",F63="",G63=""),"",IF($P$3='Data Entry'!$CK$1,VLOOKUP(F63,Mark,11,0),IF($P$3='Data Entry'!$CK$2,VLOOKUP(F63,Mark,20,0),IF($P$3='Data Entry'!$CK$3,VLOOKUP(F63,Mark,29,0),IF($P$3='Data Entry'!$CK$4,VLOOKUP(F63,Mark,38,0),IF($P$3='Data Entry'!$CK$5,VLOOKUP(F63,Mark,47,0),IF($P$3='Data Entry'!$CK$6,VLOOKUP(F63,Mark,56,0),"")))))))</f>
        <v/>
      </c>
      <c r="N63" s="35" t="str">
        <f>IF(AND(B63="",D63="",F63="",G63=""),"",IF($P$3='Data Entry'!$CK$1,VLOOKUP(F63,Mark,12,0),IF($P$3='Data Entry'!$CK$2,VLOOKUP(F63,Mark,21,0),IF($P$3='Data Entry'!$CK$3,VLOOKUP(F63,Mark,30,0),IF($P$3='Data Entry'!$CK$4,VLOOKUP(F63,Mark,39,0),IF($P$3='Data Entry'!$CK$5,VLOOKUP(F63,Mark,48,0),IF($P$3='Data Entry'!$CK$6,VLOOKUP(F63,Mark,57,0),"")))))))</f>
        <v/>
      </c>
      <c r="O63" s="35" t="str">
        <f>IF(AND(B63="",D63="",F63="",G63=""),"",IF($P$3='Data Entry'!$CK$1,VLOOKUP(F63,Mark,13,0),IF($P$3='Data Entry'!$CK$2,VLOOKUP(F63,Mark,22,0),IF($P$3='Data Entry'!$CK$3,VLOOKUP(F63,Mark,31,0),IF($P$3='Data Entry'!$CK$4,VLOOKUP(F63,Mark,40,0),IF($P$3='Data Entry'!$CK$5,VLOOKUP(F63,Mark,49,0),IF($P$3='Data Entry'!$CK$6,VLOOKUP(F63,Mark,58,0),"")))))))</f>
        <v/>
      </c>
      <c r="P63" s="35" t="str">
        <f>IF(AND(B63="",D63="",F63="",G63=""),"",IF($P$3='Data Entry'!$CK$1,VLOOKUP(F63,Mark,14,0),IF($P$3='Data Entry'!$CK$2,VLOOKUP(F63,Mark,23,0),IF($P$3='Data Entry'!$CK$3,VLOOKUP(F63,Mark,32,0),IF($P$3='Data Entry'!$CK$4,VLOOKUP(F63,Mark,41,0),IF($P$3='Data Entry'!$CK$5,VLOOKUP(F63,Mark,50,0),IF($P$3='Data Entry'!$CK$6,VLOOKUP(F63,Mark,59,0),"")))))))</f>
        <v/>
      </c>
      <c r="Q63" s="36" t="str">
        <f t="shared" si="7"/>
        <v/>
      </c>
      <c r="R63" s="105" t="str">
        <f t="shared" si="8"/>
        <v/>
      </c>
      <c r="S63" s="105" t="str">
        <f t="shared" si="16"/>
        <v/>
      </c>
      <c r="T63" s="106" t="str">
        <f t="shared" si="9"/>
        <v/>
      </c>
      <c r="U63" s="10" t="str">
        <f>IFERROR(IF(OR(Q63="",#REF!="",D63=""),"",IF($Q$6=100,ROUNDUP(Q63*20%,0),IF($Q$6=86,ROUNDUP((Q63/$Q$6)*$U$6,0),IF($Q$6=66,ROUNDUP((Q63/$Q$6)*$U$6,0),"")))),"")</f>
        <v/>
      </c>
    </row>
    <row r="64" spans="1:21" ht="21.95" customHeight="1">
      <c r="A64" s="7">
        <v>58</v>
      </c>
      <c r="B64" s="32" t="str">
        <f t="shared" si="10"/>
        <v/>
      </c>
      <c r="C64" s="53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103" t="str">
        <f>IF(AND(B64="",D64="",F64="",G64=""),"",IF($P$3='Data Entry'!$CK$1,VLOOKUP(F64,Mark,6,0),IF($P$3='Data Entry'!$CK$2,VLOOKUP(F64,Mark,15,0),IF($P$3='Data Entry'!$CK$3,VLOOKUP(F64,Mark,24,0),IF($P$3='Data Entry'!$CK$4,VLOOKUP(F64,Mark,33,0),IF($P$3='Data Entry'!$CK$5,VLOOKUP(F64,Mark,42,0),IF($P$3='Data Entry'!$CK$6,VLOOKUP(F64,Mark,51,0),"")))))))</f>
        <v/>
      </c>
      <c r="I64" s="103" t="str">
        <f>IF(AND(B64="",D64="",F64="",G64=""),"",IF($P$3='Data Entry'!$CK$1,VLOOKUP(F64,Mark,7,0),IF($P$3='Data Entry'!$CK$2,VLOOKUP(F64,Mark,16,0),IF($P$3='Data Entry'!$CK$3,VLOOKUP(F64,Mark,25,0),IF($P$3='Data Entry'!$CK$4,VLOOKUP(F64,Mark,34,0),IF($P$3='Data Entry'!$CK$5,VLOOKUP(F64,Mark,43,0),IF($P$3='Data Entry'!$CK$6,VLOOKUP(F64,Mark,52,0),"")))))))</f>
        <v/>
      </c>
      <c r="J64" s="103" t="str">
        <f>IF(AND(B64="",D64="",F64="",G64=""),"",IF($P$3='Data Entry'!$CK$1,VLOOKUP(F64,Mark,8,0),IF($P$3='Data Entry'!$CK$2,VLOOKUP(F64,Mark,17,0),IF($P$3='Data Entry'!$CK$3,VLOOKUP(F64,Mark,26,0),IF($P$3='Data Entry'!$CK$4,VLOOKUP(F64,Mark,35,0),IF($P$3='Data Entry'!$CK$5,VLOOKUP(F64,Mark,44,0),IF($P$3='Data Entry'!$CK$6,VLOOKUP(F64,Mark,53,0),"")))))))</f>
        <v/>
      </c>
      <c r="K64" s="34" t="str">
        <f>IF(AND(B64="",D64="",F64="",G64=""),"",IF($P$3='Data Entry'!$CK$1,VLOOKUP(F64,Mark,9,0),IF($P$3='Data Entry'!$CK$2,VLOOKUP(F64,Mark,18,0),IF($P$3='Data Entry'!$CK$3,VLOOKUP(F64,Mark,27,0),IF($P$3='Data Entry'!$CK$4,VLOOKUP(F64,Mark,36,0),IF($P$3='Data Entry'!$CK$5,VLOOKUP(F64,Mark,45,0),IF($P$3='Data Entry'!$CK$6,VLOOKUP(F64,Mark,54,0),"")))))))</f>
        <v/>
      </c>
      <c r="L64" s="34" t="str">
        <f>IF(AND(B64="",D64="",F64="",G64=""),"",IF($P$3='Data Entry'!$CK$1,VLOOKUP(F64,Mark,10,0),IF($P$3='Data Entry'!$CK$2,VLOOKUP(F64,Mark,19,0),IF($P$3='Data Entry'!$CK$3,VLOOKUP(F64,Mark,28,0),IF($P$3='Data Entry'!$CK$4,VLOOKUP(F64,Mark,37,0),IF($P$3='Data Entry'!$CK$5,VLOOKUP(F64,Mark,46,0),IF($P$3='Data Entry'!$CK$6,VLOOKUP(F64,Mark,55,0),"")))))))</f>
        <v/>
      </c>
      <c r="M64" s="34" t="str">
        <f>IF(AND(B64="",D64="",F64="",G64=""),"",IF($P$3='Data Entry'!$CK$1,VLOOKUP(F64,Mark,11,0),IF($P$3='Data Entry'!$CK$2,VLOOKUP(F64,Mark,20,0),IF($P$3='Data Entry'!$CK$3,VLOOKUP(F64,Mark,29,0),IF($P$3='Data Entry'!$CK$4,VLOOKUP(F64,Mark,38,0),IF($P$3='Data Entry'!$CK$5,VLOOKUP(F64,Mark,47,0),IF($P$3='Data Entry'!$CK$6,VLOOKUP(F64,Mark,56,0),"")))))))</f>
        <v/>
      </c>
      <c r="N64" s="35" t="str">
        <f>IF(AND(B64="",D64="",F64="",G64=""),"",IF($P$3='Data Entry'!$CK$1,VLOOKUP(F64,Mark,12,0),IF($P$3='Data Entry'!$CK$2,VLOOKUP(F64,Mark,21,0),IF($P$3='Data Entry'!$CK$3,VLOOKUP(F64,Mark,30,0),IF($P$3='Data Entry'!$CK$4,VLOOKUP(F64,Mark,39,0),IF($P$3='Data Entry'!$CK$5,VLOOKUP(F64,Mark,48,0),IF($P$3='Data Entry'!$CK$6,VLOOKUP(F64,Mark,57,0),"")))))))</f>
        <v/>
      </c>
      <c r="O64" s="35" t="str">
        <f>IF(AND(B64="",D64="",F64="",G64=""),"",IF($P$3='Data Entry'!$CK$1,VLOOKUP(F64,Mark,13,0),IF($P$3='Data Entry'!$CK$2,VLOOKUP(F64,Mark,22,0),IF($P$3='Data Entry'!$CK$3,VLOOKUP(F64,Mark,31,0),IF($P$3='Data Entry'!$CK$4,VLOOKUP(F64,Mark,40,0),IF($P$3='Data Entry'!$CK$5,VLOOKUP(F64,Mark,49,0),IF($P$3='Data Entry'!$CK$6,VLOOKUP(F64,Mark,58,0),"")))))))</f>
        <v/>
      </c>
      <c r="P64" s="35" t="str">
        <f>IF(AND(B64="",D64="",F64="",G64=""),"",IF($P$3='Data Entry'!$CK$1,VLOOKUP(F64,Mark,14,0),IF($P$3='Data Entry'!$CK$2,VLOOKUP(F64,Mark,23,0),IF($P$3='Data Entry'!$CK$3,VLOOKUP(F64,Mark,32,0),IF($P$3='Data Entry'!$CK$4,VLOOKUP(F64,Mark,41,0),IF($P$3='Data Entry'!$CK$5,VLOOKUP(F64,Mark,50,0),IF($P$3='Data Entry'!$CK$6,VLOOKUP(F64,Mark,59,0),"")))))))</f>
        <v/>
      </c>
      <c r="Q64" s="36" t="str">
        <f t="shared" si="7"/>
        <v/>
      </c>
      <c r="R64" s="105" t="str">
        <f t="shared" si="8"/>
        <v/>
      </c>
      <c r="S64" s="105" t="str">
        <f t="shared" si="16"/>
        <v/>
      </c>
      <c r="T64" s="106" t="str">
        <f t="shared" si="9"/>
        <v/>
      </c>
      <c r="U64" s="10" t="str">
        <f>IFERROR(IF(OR(Q64="",#REF!="",D64=""),"",IF($Q$6=100,ROUNDUP(Q64*20%,0),IF($Q$6=86,ROUNDUP((Q64/$Q$6)*$U$6,0),IF($Q$6=66,ROUNDUP((Q64/$Q$6)*$U$6,0),"")))),"")</f>
        <v/>
      </c>
    </row>
    <row r="65" spans="1:21" ht="21.95" customHeight="1">
      <c r="A65" s="7">
        <v>59</v>
      </c>
      <c r="B65" s="32" t="str">
        <f t="shared" si="10"/>
        <v/>
      </c>
      <c r="C65" s="53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103" t="str">
        <f>IF(AND(B65="",D65="",F65="",G65=""),"",IF($P$3='Data Entry'!$CK$1,VLOOKUP(F65,Mark,6,0),IF($P$3='Data Entry'!$CK$2,VLOOKUP(F65,Mark,15,0),IF($P$3='Data Entry'!$CK$3,VLOOKUP(F65,Mark,24,0),IF($P$3='Data Entry'!$CK$4,VLOOKUP(F65,Mark,33,0),IF($P$3='Data Entry'!$CK$5,VLOOKUP(F65,Mark,42,0),IF($P$3='Data Entry'!$CK$6,VLOOKUP(F65,Mark,51,0),"")))))))</f>
        <v/>
      </c>
      <c r="I65" s="103" t="str">
        <f>IF(AND(B65="",D65="",F65="",G65=""),"",IF($P$3='Data Entry'!$CK$1,VLOOKUP(F65,Mark,7,0),IF($P$3='Data Entry'!$CK$2,VLOOKUP(F65,Mark,16,0),IF($P$3='Data Entry'!$CK$3,VLOOKUP(F65,Mark,25,0),IF($P$3='Data Entry'!$CK$4,VLOOKUP(F65,Mark,34,0),IF($P$3='Data Entry'!$CK$5,VLOOKUP(F65,Mark,43,0),IF($P$3='Data Entry'!$CK$6,VLOOKUP(F65,Mark,52,0),"")))))))</f>
        <v/>
      </c>
      <c r="J65" s="103" t="str">
        <f>IF(AND(B65="",D65="",F65="",G65=""),"",IF($P$3='Data Entry'!$CK$1,VLOOKUP(F65,Mark,8,0),IF($P$3='Data Entry'!$CK$2,VLOOKUP(F65,Mark,17,0),IF($P$3='Data Entry'!$CK$3,VLOOKUP(F65,Mark,26,0),IF($P$3='Data Entry'!$CK$4,VLOOKUP(F65,Mark,35,0),IF($P$3='Data Entry'!$CK$5,VLOOKUP(F65,Mark,44,0),IF($P$3='Data Entry'!$CK$6,VLOOKUP(F65,Mark,53,0),"")))))))</f>
        <v/>
      </c>
      <c r="K65" s="34" t="str">
        <f>IF(AND(B65="",D65="",F65="",G65=""),"",IF($P$3='Data Entry'!$CK$1,VLOOKUP(F65,Mark,9,0),IF($P$3='Data Entry'!$CK$2,VLOOKUP(F65,Mark,18,0),IF($P$3='Data Entry'!$CK$3,VLOOKUP(F65,Mark,27,0),IF($P$3='Data Entry'!$CK$4,VLOOKUP(F65,Mark,36,0),IF($P$3='Data Entry'!$CK$5,VLOOKUP(F65,Mark,45,0),IF($P$3='Data Entry'!$CK$6,VLOOKUP(F65,Mark,54,0),"")))))))</f>
        <v/>
      </c>
      <c r="L65" s="34" t="str">
        <f>IF(AND(B65="",D65="",F65="",G65=""),"",IF($P$3='Data Entry'!$CK$1,VLOOKUP(F65,Mark,10,0),IF($P$3='Data Entry'!$CK$2,VLOOKUP(F65,Mark,19,0),IF($P$3='Data Entry'!$CK$3,VLOOKUP(F65,Mark,28,0),IF($P$3='Data Entry'!$CK$4,VLOOKUP(F65,Mark,37,0),IF($P$3='Data Entry'!$CK$5,VLOOKUP(F65,Mark,46,0),IF($P$3='Data Entry'!$CK$6,VLOOKUP(F65,Mark,55,0),"")))))))</f>
        <v/>
      </c>
      <c r="M65" s="34" t="str">
        <f>IF(AND(B65="",D65="",F65="",G65=""),"",IF($P$3='Data Entry'!$CK$1,VLOOKUP(F65,Mark,11,0),IF($P$3='Data Entry'!$CK$2,VLOOKUP(F65,Mark,20,0),IF($P$3='Data Entry'!$CK$3,VLOOKUP(F65,Mark,29,0),IF($P$3='Data Entry'!$CK$4,VLOOKUP(F65,Mark,38,0),IF($P$3='Data Entry'!$CK$5,VLOOKUP(F65,Mark,47,0),IF($P$3='Data Entry'!$CK$6,VLOOKUP(F65,Mark,56,0),"")))))))</f>
        <v/>
      </c>
      <c r="N65" s="35" t="str">
        <f>IF(AND(B65="",D65="",F65="",G65=""),"",IF($P$3='Data Entry'!$CK$1,VLOOKUP(F65,Mark,12,0),IF($P$3='Data Entry'!$CK$2,VLOOKUP(F65,Mark,21,0),IF($P$3='Data Entry'!$CK$3,VLOOKUP(F65,Mark,30,0),IF($P$3='Data Entry'!$CK$4,VLOOKUP(F65,Mark,39,0),IF($P$3='Data Entry'!$CK$5,VLOOKUP(F65,Mark,48,0),IF($P$3='Data Entry'!$CK$6,VLOOKUP(F65,Mark,57,0),"")))))))</f>
        <v/>
      </c>
      <c r="O65" s="35" t="str">
        <f>IF(AND(B65="",D65="",F65="",G65=""),"",IF($P$3='Data Entry'!$CK$1,VLOOKUP(F65,Mark,13,0),IF($P$3='Data Entry'!$CK$2,VLOOKUP(F65,Mark,22,0),IF($P$3='Data Entry'!$CK$3,VLOOKUP(F65,Mark,31,0),IF($P$3='Data Entry'!$CK$4,VLOOKUP(F65,Mark,40,0),IF($P$3='Data Entry'!$CK$5,VLOOKUP(F65,Mark,49,0),IF($P$3='Data Entry'!$CK$6,VLOOKUP(F65,Mark,58,0),"")))))))</f>
        <v/>
      </c>
      <c r="P65" s="35" t="str">
        <f>IF(AND(B65="",D65="",F65="",G65=""),"",IF($P$3='Data Entry'!$CK$1,VLOOKUP(F65,Mark,14,0),IF($P$3='Data Entry'!$CK$2,VLOOKUP(F65,Mark,23,0),IF($P$3='Data Entry'!$CK$3,VLOOKUP(F65,Mark,32,0),IF($P$3='Data Entry'!$CK$4,VLOOKUP(F65,Mark,41,0),IF($P$3='Data Entry'!$CK$5,VLOOKUP(F65,Mark,50,0),IF($P$3='Data Entry'!$CK$6,VLOOKUP(F65,Mark,59,0),"")))))))</f>
        <v/>
      </c>
      <c r="Q65" s="36" t="str">
        <f t="shared" si="7"/>
        <v/>
      </c>
      <c r="R65" s="105" t="str">
        <f t="shared" si="8"/>
        <v/>
      </c>
      <c r="S65" s="105" t="str">
        <f t="shared" si="16"/>
        <v/>
      </c>
      <c r="T65" s="106" t="str">
        <f t="shared" si="9"/>
        <v/>
      </c>
      <c r="U65" s="10" t="str">
        <f>IFERROR(IF(OR(Q65="",#REF!="",D65=""),"",IF($Q$6=100,ROUNDUP(Q65*20%,0),IF($Q$6=86,ROUNDUP((Q65/$Q$6)*$U$6,0),IF($Q$6=66,ROUNDUP((Q65/$Q$6)*$U$6,0),"")))),"")</f>
        <v/>
      </c>
    </row>
    <row r="66" spans="1:21" ht="21.95" customHeight="1">
      <c r="A66" s="7">
        <v>60</v>
      </c>
      <c r="B66" s="32" t="str">
        <f t="shared" si="10"/>
        <v/>
      </c>
      <c r="C66" s="53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103" t="str">
        <f>IF(AND(B66="",D66="",F66="",G66=""),"",IF($P$3='Data Entry'!$CK$1,VLOOKUP(F66,Mark,6,0),IF($P$3='Data Entry'!$CK$2,VLOOKUP(F66,Mark,15,0),IF($P$3='Data Entry'!$CK$3,VLOOKUP(F66,Mark,24,0),IF($P$3='Data Entry'!$CK$4,VLOOKUP(F66,Mark,33,0),IF($P$3='Data Entry'!$CK$5,VLOOKUP(F66,Mark,42,0),IF($P$3='Data Entry'!$CK$6,VLOOKUP(F66,Mark,51,0),"")))))))</f>
        <v/>
      </c>
      <c r="I66" s="103" t="str">
        <f>IF(AND(B66="",D66="",F66="",G66=""),"",IF($P$3='Data Entry'!$CK$1,VLOOKUP(F66,Mark,7,0),IF($P$3='Data Entry'!$CK$2,VLOOKUP(F66,Mark,16,0),IF($P$3='Data Entry'!$CK$3,VLOOKUP(F66,Mark,25,0),IF($P$3='Data Entry'!$CK$4,VLOOKUP(F66,Mark,34,0),IF($P$3='Data Entry'!$CK$5,VLOOKUP(F66,Mark,43,0),IF($P$3='Data Entry'!$CK$6,VLOOKUP(F66,Mark,52,0),"")))))))</f>
        <v/>
      </c>
      <c r="J66" s="103" t="str">
        <f>IF(AND(B66="",D66="",F66="",G66=""),"",IF($P$3='Data Entry'!$CK$1,VLOOKUP(F66,Mark,8,0),IF($P$3='Data Entry'!$CK$2,VLOOKUP(F66,Mark,17,0),IF($P$3='Data Entry'!$CK$3,VLOOKUP(F66,Mark,26,0),IF($P$3='Data Entry'!$CK$4,VLOOKUP(F66,Mark,35,0),IF($P$3='Data Entry'!$CK$5,VLOOKUP(F66,Mark,44,0),IF($P$3='Data Entry'!$CK$6,VLOOKUP(F66,Mark,53,0),"")))))))</f>
        <v/>
      </c>
      <c r="K66" s="34" t="str">
        <f>IF(AND(B66="",D66="",F66="",G66=""),"",IF($P$3='Data Entry'!$CK$1,VLOOKUP(F66,Mark,9,0),IF($P$3='Data Entry'!$CK$2,VLOOKUP(F66,Mark,18,0),IF($P$3='Data Entry'!$CK$3,VLOOKUP(F66,Mark,27,0),IF($P$3='Data Entry'!$CK$4,VLOOKUP(F66,Mark,36,0),IF($P$3='Data Entry'!$CK$5,VLOOKUP(F66,Mark,45,0),IF($P$3='Data Entry'!$CK$6,VLOOKUP(F66,Mark,54,0),"")))))))</f>
        <v/>
      </c>
      <c r="L66" s="34" t="str">
        <f>IF(AND(B66="",D66="",F66="",G66=""),"",IF($P$3='Data Entry'!$CK$1,VLOOKUP(F66,Mark,10,0),IF($P$3='Data Entry'!$CK$2,VLOOKUP(F66,Mark,19,0),IF($P$3='Data Entry'!$CK$3,VLOOKUP(F66,Mark,28,0),IF($P$3='Data Entry'!$CK$4,VLOOKUP(F66,Mark,37,0),IF($P$3='Data Entry'!$CK$5,VLOOKUP(F66,Mark,46,0),IF($P$3='Data Entry'!$CK$6,VLOOKUP(F66,Mark,55,0),"")))))))</f>
        <v/>
      </c>
      <c r="M66" s="34" t="str">
        <f>IF(AND(B66="",D66="",F66="",G66=""),"",IF($P$3='Data Entry'!$CK$1,VLOOKUP(F66,Mark,11,0),IF($P$3='Data Entry'!$CK$2,VLOOKUP(F66,Mark,20,0),IF($P$3='Data Entry'!$CK$3,VLOOKUP(F66,Mark,29,0),IF($P$3='Data Entry'!$CK$4,VLOOKUP(F66,Mark,38,0),IF($P$3='Data Entry'!$CK$5,VLOOKUP(F66,Mark,47,0),IF($P$3='Data Entry'!$CK$6,VLOOKUP(F66,Mark,56,0),"")))))))</f>
        <v/>
      </c>
      <c r="N66" s="35" t="str">
        <f>IF(AND(B66="",D66="",F66="",G66=""),"",IF($P$3='Data Entry'!$CK$1,VLOOKUP(F66,Mark,12,0),IF($P$3='Data Entry'!$CK$2,VLOOKUP(F66,Mark,21,0),IF($P$3='Data Entry'!$CK$3,VLOOKUP(F66,Mark,30,0),IF($P$3='Data Entry'!$CK$4,VLOOKUP(F66,Mark,39,0),IF($P$3='Data Entry'!$CK$5,VLOOKUP(F66,Mark,48,0),IF($P$3='Data Entry'!$CK$6,VLOOKUP(F66,Mark,57,0),"")))))))</f>
        <v/>
      </c>
      <c r="O66" s="35" t="str">
        <f>IF(AND(B66="",D66="",F66="",G66=""),"",IF($P$3='Data Entry'!$CK$1,VLOOKUP(F66,Mark,13,0),IF($P$3='Data Entry'!$CK$2,VLOOKUP(F66,Mark,22,0),IF($P$3='Data Entry'!$CK$3,VLOOKUP(F66,Mark,31,0),IF($P$3='Data Entry'!$CK$4,VLOOKUP(F66,Mark,40,0),IF($P$3='Data Entry'!$CK$5,VLOOKUP(F66,Mark,49,0),IF($P$3='Data Entry'!$CK$6,VLOOKUP(F66,Mark,58,0),"")))))))</f>
        <v/>
      </c>
      <c r="P66" s="35" t="str">
        <f>IF(AND(B66="",D66="",F66="",G66=""),"",IF($P$3='Data Entry'!$CK$1,VLOOKUP(F66,Mark,14,0),IF($P$3='Data Entry'!$CK$2,VLOOKUP(F66,Mark,23,0),IF($P$3='Data Entry'!$CK$3,VLOOKUP(F66,Mark,32,0),IF($P$3='Data Entry'!$CK$4,VLOOKUP(F66,Mark,41,0),IF($P$3='Data Entry'!$CK$5,VLOOKUP(F66,Mark,50,0),IF($P$3='Data Entry'!$CK$6,VLOOKUP(F66,Mark,59,0),"")))))))</f>
        <v/>
      </c>
      <c r="Q66" s="36" t="str">
        <f t="shared" si="7"/>
        <v/>
      </c>
      <c r="R66" s="105" t="str">
        <f t="shared" si="8"/>
        <v/>
      </c>
      <c r="S66" s="105" t="str">
        <f t="shared" si="16"/>
        <v/>
      </c>
      <c r="T66" s="106" t="str">
        <f t="shared" si="9"/>
        <v/>
      </c>
      <c r="U66" s="10" t="str">
        <f>IFERROR(IF(OR(Q66="",#REF!="",D66=""),"",IF($Q$6=100,ROUNDUP(Q66*20%,0),IF($Q$6=86,ROUNDUP((Q66/$Q$6)*$U$6,0),IF($Q$6=66,ROUNDUP((Q66/$Q$6)*$U$6,0),"")))),"")</f>
        <v/>
      </c>
    </row>
    <row r="67" spans="1:21" ht="21.95" customHeight="1">
      <c r="A67" s="7">
        <v>61</v>
      </c>
      <c r="B67" s="32" t="str">
        <f t="shared" si="10"/>
        <v/>
      </c>
      <c r="C67" s="53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103" t="str">
        <f>IF(AND(B67="",D67="",F67="",G67=""),"",IF($P$3='Data Entry'!$CK$1,VLOOKUP(F67,Mark,6,0),IF($P$3='Data Entry'!$CK$2,VLOOKUP(F67,Mark,15,0),IF($P$3='Data Entry'!$CK$3,VLOOKUP(F67,Mark,24,0),IF($P$3='Data Entry'!$CK$4,VLOOKUP(F67,Mark,33,0),IF($P$3='Data Entry'!$CK$5,VLOOKUP(F67,Mark,42,0),IF($P$3='Data Entry'!$CK$6,VLOOKUP(F67,Mark,51,0),"")))))))</f>
        <v/>
      </c>
      <c r="I67" s="103" t="str">
        <f>IF(AND(B67="",D67="",F67="",G67=""),"",IF($P$3='Data Entry'!$CK$1,VLOOKUP(F67,Mark,7,0),IF($P$3='Data Entry'!$CK$2,VLOOKUP(F67,Mark,16,0),IF($P$3='Data Entry'!$CK$3,VLOOKUP(F67,Mark,25,0),IF($P$3='Data Entry'!$CK$4,VLOOKUP(F67,Mark,34,0),IF($P$3='Data Entry'!$CK$5,VLOOKUP(F67,Mark,43,0),IF($P$3='Data Entry'!$CK$6,VLOOKUP(F67,Mark,52,0),"")))))))</f>
        <v/>
      </c>
      <c r="J67" s="103" t="str">
        <f>IF(AND(B67="",D67="",F67="",G67=""),"",IF($P$3='Data Entry'!$CK$1,VLOOKUP(F67,Mark,8,0),IF($P$3='Data Entry'!$CK$2,VLOOKUP(F67,Mark,17,0),IF($P$3='Data Entry'!$CK$3,VLOOKUP(F67,Mark,26,0),IF($P$3='Data Entry'!$CK$4,VLOOKUP(F67,Mark,35,0),IF($P$3='Data Entry'!$CK$5,VLOOKUP(F67,Mark,44,0),IF($P$3='Data Entry'!$CK$6,VLOOKUP(F67,Mark,53,0),"")))))))</f>
        <v/>
      </c>
      <c r="K67" s="34" t="str">
        <f>IF(AND(B67="",D67="",F67="",G67=""),"",IF($P$3='Data Entry'!$CK$1,VLOOKUP(F67,Mark,9,0),IF($P$3='Data Entry'!$CK$2,VLOOKUP(F67,Mark,18,0),IF($P$3='Data Entry'!$CK$3,VLOOKUP(F67,Mark,27,0),IF($P$3='Data Entry'!$CK$4,VLOOKUP(F67,Mark,36,0),IF($P$3='Data Entry'!$CK$5,VLOOKUP(F67,Mark,45,0),IF($P$3='Data Entry'!$CK$6,VLOOKUP(F67,Mark,54,0),"")))))))</f>
        <v/>
      </c>
      <c r="L67" s="34" t="str">
        <f>IF(AND(B67="",D67="",F67="",G67=""),"",IF($P$3='Data Entry'!$CK$1,VLOOKUP(F67,Mark,10,0),IF($P$3='Data Entry'!$CK$2,VLOOKUP(F67,Mark,19,0),IF($P$3='Data Entry'!$CK$3,VLOOKUP(F67,Mark,28,0),IF($P$3='Data Entry'!$CK$4,VLOOKUP(F67,Mark,37,0),IF($P$3='Data Entry'!$CK$5,VLOOKUP(F67,Mark,46,0),IF($P$3='Data Entry'!$CK$6,VLOOKUP(F67,Mark,55,0),"")))))))</f>
        <v/>
      </c>
      <c r="M67" s="34" t="str">
        <f>IF(AND(B67="",D67="",F67="",G67=""),"",IF($P$3='Data Entry'!$CK$1,VLOOKUP(F67,Mark,11,0),IF($P$3='Data Entry'!$CK$2,VLOOKUP(F67,Mark,20,0),IF($P$3='Data Entry'!$CK$3,VLOOKUP(F67,Mark,29,0),IF($P$3='Data Entry'!$CK$4,VLOOKUP(F67,Mark,38,0),IF($P$3='Data Entry'!$CK$5,VLOOKUP(F67,Mark,47,0),IF($P$3='Data Entry'!$CK$6,VLOOKUP(F67,Mark,56,0),"")))))))</f>
        <v/>
      </c>
      <c r="N67" s="35" t="str">
        <f>IF(AND(B67="",D67="",F67="",G67=""),"",IF($P$3='Data Entry'!$CK$1,VLOOKUP(F67,Mark,12,0),IF($P$3='Data Entry'!$CK$2,VLOOKUP(F67,Mark,21,0),IF($P$3='Data Entry'!$CK$3,VLOOKUP(F67,Mark,30,0),IF($P$3='Data Entry'!$CK$4,VLOOKUP(F67,Mark,39,0),IF($P$3='Data Entry'!$CK$5,VLOOKUP(F67,Mark,48,0),IF($P$3='Data Entry'!$CK$6,VLOOKUP(F67,Mark,57,0),"")))))))</f>
        <v/>
      </c>
      <c r="O67" s="35" t="str">
        <f>IF(AND(B67="",D67="",F67="",G67=""),"",IF($P$3='Data Entry'!$CK$1,VLOOKUP(F67,Mark,13,0),IF($P$3='Data Entry'!$CK$2,VLOOKUP(F67,Mark,22,0),IF($P$3='Data Entry'!$CK$3,VLOOKUP(F67,Mark,31,0),IF($P$3='Data Entry'!$CK$4,VLOOKUP(F67,Mark,40,0),IF($P$3='Data Entry'!$CK$5,VLOOKUP(F67,Mark,49,0),IF($P$3='Data Entry'!$CK$6,VLOOKUP(F67,Mark,58,0),"")))))))</f>
        <v/>
      </c>
      <c r="P67" s="35" t="str">
        <f>IF(AND(B67="",D67="",F67="",G67=""),"",IF($P$3='Data Entry'!$CK$1,VLOOKUP(F67,Mark,14,0),IF($P$3='Data Entry'!$CK$2,VLOOKUP(F67,Mark,23,0),IF($P$3='Data Entry'!$CK$3,VLOOKUP(F67,Mark,32,0),IF($P$3='Data Entry'!$CK$4,VLOOKUP(F67,Mark,41,0),IF($P$3='Data Entry'!$CK$5,VLOOKUP(F67,Mark,50,0),IF($P$3='Data Entry'!$CK$6,VLOOKUP(F67,Mark,59,0),"")))))))</f>
        <v/>
      </c>
      <c r="Q67" s="36" t="str">
        <f t="shared" si="7"/>
        <v/>
      </c>
      <c r="R67" s="105" t="str">
        <f t="shared" si="8"/>
        <v/>
      </c>
      <c r="S67" s="105" t="str">
        <f t="shared" si="16"/>
        <v/>
      </c>
      <c r="T67" s="106" t="str">
        <f t="shared" si="9"/>
        <v/>
      </c>
      <c r="U67" s="10" t="str">
        <f>IFERROR(IF(OR(Q67="",#REF!="",D67=""),"",IF($Q$6=100,ROUNDUP(Q67*20%,0),IF($Q$6=86,ROUNDUP((Q67/$Q$6)*$U$6,0),IF($Q$6=66,ROUNDUP((Q67/$Q$6)*$U$6,0),"")))),"")</f>
        <v/>
      </c>
    </row>
    <row r="68" spans="1:21" ht="21.95" customHeight="1">
      <c r="A68" s="7">
        <v>62</v>
      </c>
      <c r="B68" s="32" t="str">
        <f t="shared" si="10"/>
        <v/>
      </c>
      <c r="C68" s="53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103" t="str">
        <f>IF(AND(B68="",D68="",F68="",G68=""),"",IF($P$3='Data Entry'!$CK$1,VLOOKUP(F68,Mark,6,0),IF($P$3='Data Entry'!$CK$2,VLOOKUP(F68,Mark,15,0),IF($P$3='Data Entry'!$CK$3,VLOOKUP(F68,Mark,24,0),IF($P$3='Data Entry'!$CK$4,VLOOKUP(F68,Mark,33,0),IF($P$3='Data Entry'!$CK$5,VLOOKUP(F68,Mark,42,0),IF($P$3='Data Entry'!$CK$6,VLOOKUP(F68,Mark,51,0),"")))))))</f>
        <v/>
      </c>
      <c r="I68" s="103" t="str">
        <f>IF(AND(B68="",D68="",F68="",G68=""),"",IF($P$3='Data Entry'!$CK$1,VLOOKUP(F68,Mark,7,0),IF($P$3='Data Entry'!$CK$2,VLOOKUP(F68,Mark,16,0),IF($P$3='Data Entry'!$CK$3,VLOOKUP(F68,Mark,25,0),IF($P$3='Data Entry'!$CK$4,VLOOKUP(F68,Mark,34,0),IF($P$3='Data Entry'!$CK$5,VLOOKUP(F68,Mark,43,0),IF($P$3='Data Entry'!$CK$6,VLOOKUP(F68,Mark,52,0),"")))))))</f>
        <v/>
      </c>
      <c r="J68" s="103" t="str">
        <f>IF(AND(B68="",D68="",F68="",G68=""),"",IF($P$3='Data Entry'!$CK$1,VLOOKUP(F68,Mark,8,0),IF($P$3='Data Entry'!$CK$2,VLOOKUP(F68,Mark,17,0),IF($P$3='Data Entry'!$CK$3,VLOOKUP(F68,Mark,26,0),IF($P$3='Data Entry'!$CK$4,VLOOKUP(F68,Mark,35,0),IF($P$3='Data Entry'!$CK$5,VLOOKUP(F68,Mark,44,0),IF($P$3='Data Entry'!$CK$6,VLOOKUP(F68,Mark,53,0),"")))))))</f>
        <v/>
      </c>
      <c r="K68" s="34" t="str">
        <f>IF(AND(B68="",D68="",F68="",G68=""),"",IF($P$3='Data Entry'!$CK$1,VLOOKUP(F68,Mark,9,0),IF($P$3='Data Entry'!$CK$2,VLOOKUP(F68,Mark,18,0),IF($P$3='Data Entry'!$CK$3,VLOOKUP(F68,Mark,27,0),IF($P$3='Data Entry'!$CK$4,VLOOKUP(F68,Mark,36,0),IF($P$3='Data Entry'!$CK$5,VLOOKUP(F68,Mark,45,0),IF($P$3='Data Entry'!$CK$6,VLOOKUP(F68,Mark,54,0),"")))))))</f>
        <v/>
      </c>
      <c r="L68" s="34" t="str">
        <f>IF(AND(B68="",D68="",F68="",G68=""),"",IF($P$3='Data Entry'!$CK$1,VLOOKUP(F68,Mark,10,0),IF($P$3='Data Entry'!$CK$2,VLOOKUP(F68,Mark,19,0),IF($P$3='Data Entry'!$CK$3,VLOOKUP(F68,Mark,28,0),IF($P$3='Data Entry'!$CK$4,VLOOKUP(F68,Mark,37,0),IF($P$3='Data Entry'!$CK$5,VLOOKUP(F68,Mark,46,0),IF($P$3='Data Entry'!$CK$6,VLOOKUP(F68,Mark,55,0),"")))))))</f>
        <v/>
      </c>
      <c r="M68" s="34" t="str">
        <f>IF(AND(B68="",D68="",F68="",G68=""),"",IF($P$3='Data Entry'!$CK$1,VLOOKUP(F68,Mark,11,0),IF($P$3='Data Entry'!$CK$2,VLOOKUP(F68,Mark,20,0),IF($P$3='Data Entry'!$CK$3,VLOOKUP(F68,Mark,29,0),IF($P$3='Data Entry'!$CK$4,VLOOKUP(F68,Mark,38,0),IF($P$3='Data Entry'!$CK$5,VLOOKUP(F68,Mark,47,0),IF($P$3='Data Entry'!$CK$6,VLOOKUP(F68,Mark,56,0),"")))))))</f>
        <v/>
      </c>
      <c r="N68" s="35" t="str">
        <f>IF(AND(B68="",D68="",F68="",G68=""),"",IF($P$3='Data Entry'!$CK$1,VLOOKUP(F68,Mark,12,0),IF($P$3='Data Entry'!$CK$2,VLOOKUP(F68,Mark,21,0),IF($P$3='Data Entry'!$CK$3,VLOOKUP(F68,Mark,30,0),IF($P$3='Data Entry'!$CK$4,VLOOKUP(F68,Mark,39,0),IF($P$3='Data Entry'!$CK$5,VLOOKUP(F68,Mark,48,0),IF($P$3='Data Entry'!$CK$6,VLOOKUP(F68,Mark,57,0),"")))))))</f>
        <v/>
      </c>
      <c r="O68" s="35" t="str">
        <f>IF(AND(B68="",D68="",F68="",G68=""),"",IF($P$3='Data Entry'!$CK$1,VLOOKUP(F68,Mark,13,0),IF($P$3='Data Entry'!$CK$2,VLOOKUP(F68,Mark,22,0),IF($P$3='Data Entry'!$CK$3,VLOOKUP(F68,Mark,31,0),IF($P$3='Data Entry'!$CK$4,VLOOKUP(F68,Mark,40,0),IF($P$3='Data Entry'!$CK$5,VLOOKUP(F68,Mark,49,0),IF($P$3='Data Entry'!$CK$6,VLOOKUP(F68,Mark,58,0),"")))))))</f>
        <v/>
      </c>
      <c r="P68" s="35" t="str">
        <f>IF(AND(B68="",D68="",F68="",G68=""),"",IF($P$3='Data Entry'!$CK$1,VLOOKUP(F68,Mark,14,0),IF($P$3='Data Entry'!$CK$2,VLOOKUP(F68,Mark,23,0),IF($P$3='Data Entry'!$CK$3,VLOOKUP(F68,Mark,32,0),IF($P$3='Data Entry'!$CK$4,VLOOKUP(F68,Mark,41,0),IF($P$3='Data Entry'!$CK$5,VLOOKUP(F68,Mark,50,0),IF($P$3='Data Entry'!$CK$6,VLOOKUP(F68,Mark,59,0),"")))))))</f>
        <v/>
      </c>
      <c r="Q68" s="36" t="str">
        <f t="shared" si="7"/>
        <v/>
      </c>
      <c r="R68" s="105" t="str">
        <f t="shared" si="8"/>
        <v/>
      </c>
      <c r="S68" s="105" t="str">
        <f t="shared" si="16"/>
        <v/>
      </c>
      <c r="T68" s="106" t="str">
        <f t="shared" si="9"/>
        <v/>
      </c>
      <c r="U68" s="10" t="str">
        <f>IFERROR(IF(OR(Q68="",#REF!="",D68=""),"",IF($Q$6=100,ROUNDUP(Q68*20%,0),IF($Q$6=86,ROUNDUP((Q68/$Q$6)*$U$6,0),IF($Q$6=66,ROUNDUP((Q68/$Q$6)*$U$6,0),"")))),"")</f>
        <v/>
      </c>
    </row>
    <row r="69" spans="1:21" ht="21.95" customHeight="1">
      <c r="A69" s="7">
        <v>63</v>
      </c>
      <c r="B69" s="32" t="str">
        <f t="shared" si="10"/>
        <v/>
      </c>
      <c r="C69" s="53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103" t="str">
        <f>IF(AND(B69="",D69="",F69="",G69=""),"",IF($P$3='Data Entry'!$CK$1,VLOOKUP(F69,Mark,6,0),IF($P$3='Data Entry'!$CK$2,VLOOKUP(F69,Mark,15,0),IF($P$3='Data Entry'!$CK$3,VLOOKUP(F69,Mark,24,0),IF($P$3='Data Entry'!$CK$4,VLOOKUP(F69,Mark,33,0),IF($P$3='Data Entry'!$CK$5,VLOOKUP(F69,Mark,42,0),IF($P$3='Data Entry'!$CK$6,VLOOKUP(F69,Mark,51,0),"")))))))</f>
        <v/>
      </c>
      <c r="I69" s="103" t="str">
        <f>IF(AND(B69="",D69="",F69="",G69=""),"",IF($P$3='Data Entry'!$CK$1,VLOOKUP(F69,Mark,7,0),IF($P$3='Data Entry'!$CK$2,VLOOKUP(F69,Mark,16,0),IF($P$3='Data Entry'!$CK$3,VLOOKUP(F69,Mark,25,0),IF($P$3='Data Entry'!$CK$4,VLOOKUP(F69,Mark,34,0),IF($P$3='Data Entry'!$CK$5,VLOOKUP(F69,Mark,43,0),IF($P$3='Data Entry'!$CK$6,VLOOKUP(F69,Mark,52,0),"")))))))</f>
        <v/>
      </c>
      <c r="J69" s="103" t="str">
        <f>IF(AND(B69="",D69="",F69="",G69=""),"",IF($P$3='Data Entry'!$CK$1,VLOOKUP(F69,Mark,8,0),IF($P$3='Data Entry'!$CK$2,VLOOKUP(F69,Mark,17,0),IF($P$3='Data Entry'!$CK$3,VLOOKUP(F69,Mark,26,0),IF($P$3='Data Entry'!$CK$4,VLOOKUP(F69,Mark,35,0),IF($P$3='Data Entry'!$CK$5,VLOOKUP(F69,Mark,44,0),IF($P$3='Data Entry'!$CK$6,VLOOKUP(F69,Mark,53,0),"")))))))</f>
        <v/>
      </c>
      <c r="K69" s="34" t="str">
        <f>IF(AND(B69="",D69="",F69="",G69=""),"",IF($P$3='Data Entry'!$CK$1,VLOOKUP(F69,Mark,9,0),IF($P$3='Data Entry'!$CK$2,VLOOKUP(F69,Mark,18,0),IF($P$3='Data Entry'!$CK$3,VLOOKUP(F69,Mark,27,0),IF($P$3='Data Entry'!$CK$4,VLOOKUP(F69,Mark,36,0),IF($P$3='Data Entry'!$CK$5,VLOOKUP(F69,Mark,45,0),IF($P$3='Data Entry'!$CK$6,VLOOKUP(F69,Mark,54,0),"")))))))</f>
        <v/>
      </c>
      <c r="L69" s="34" t="str">
        <f>IF(AND(B69="",D69="",F69="",G69=""),"",IF($P$3='Data Entry'!$CK$1,VLOOKUP(F69,Mark,10,0),IF($P$3='Data Entry'!$CK$2,VLOOKUP(F69,Mark,19,0),IF($P$3='Data Entry'!$CK$3,VLOOKUP(F69,Mark,28,0),IF($P$3='Data Entry'!$CK$4,VLOOKUP(F69,Mark,37,0),IF($P$3='Data Entry'!$CK$5,VLOOKUP(F69,Mark,46,0),IF($P$3='Data Entry'!$CK$6,VLOOKUP(F69,Mark,55,0),"")))))))</f>
        <v/>
      </c>
      <c r="M69" s="34" t="str">
        <f>IF(AND(B69="",D69="",F69="",G69=""),"",IF($P$3='Data Entry'!$CK$1,VLOOKUP(F69,Mark,11,0),IF($P$3='Data Entry'!$CK$2,VLOOKUP(F69,Mark,20,0),IF($P$3='Data Entry'!$CK$3,VLOOKUP(F69,Mark,29,0),IF($P$3='Data Entry'!$CK$4,VLOOKUP(F69,Mark,38,0),IF($P$3='Data Entry'!$CK$5,VLOOKUP(F69,Mark,47,0),IF($P$3='Data Entry'!$CK$6,VLOOKUP(F69,Mark,56,0),"")))))))</f>
        <v/>
      </c>
      <c r="N69" s="35" t="str">
        <f>IF(AND(B69="",D69="",F69="",G69=""),"",IF($P$3='Data Entry'!$CK$1,VLOOKUP(F69,Mark,12,0),IF($P$3='Data Entry'!$CK$2,VLOOKUP(F69,Mark,21,0),IF($P$3='Data Entry'!$CK$3,VLOOKUP(F69,Mark,30,0),IF($P$3='Data Entry'!$CK$4,VLOOKUP(F69,Mark,39,0),IF($P$3='Data Entry'!$CK$5,VLOOKUP(F69,Mark,48,0),IF($P$3='Data Entry'!$CK$6,VLOOKUP(F69,Mark,57,0),"")))))))</f>
        <v/>
      </c>
      <c r="O69" s="35" t="str">
        <f>IF(AND(B69="",D69="",F69="",G69=""),"",IF($P$3='Data Entry'!$CK$1,VLOOKUP(F69,Mark,13,0),IF($P$3='Data Entry'!$CK$2,VLOOKUP(F69,Mark,22,0),IF($P$3='Data Entry'!$CK$3,VLOOKUP(F69,Mark,31,0),IF($P$3='Data Entry'!$CK$4,VLOOKUP(F69,Mark,40,0),IF($P$3='Data Entry'!$CK$5,VLOOKUP(F69,Mark,49,0),IF($P$3='Data Entry'!$CK$6,VLOOKUP(F69,Mark,58,0),"")))))))</f>
        <v/>
      </c>
      <c r="P69" s="35" t="str">
        <f>IF(AND(B69="",D69="",F69="",G69=""),"",IF($P$3='Data Entry'!$CK$1,VLOOKUP(F69,Mark,14,0),IF($P$3='Data Entry'!$CK$2,VLOOKUP(F69,Mark,23,0),IF($P$3='Data Entry'!$CK$3,VLOOKUP(F69,Mark,32,0),IF($P$3='Data Entry'!$CK$4,VLOOKUP(F69,Mark,41,0),IF($P$3='Data Entry'!$CK$5,VLOOKUP(F69,Mark,50,0),IF($P$3='Data Entry'!$CK$6,VLOOKUP(F69,Mark,59,0),"")))))))</f>
        <v/>
      </c>
      <c r="Q69" s="36" t="str">
        <f t="shared" si="7"/>
        <v/>
      </c>
      <c r="R69" s="105" t="str">
        <f t="shared" si="8"/>
        <v/>
      </c>
      <c r="S69" s="105" t="str">
        <f t="shared" si="16"/>
        <v/>
      </c>
      <c r="T69" s="106" t="str">
        <f t="shared" si="9"/>
        <v/>
      </c>
      <c r="U69" s="10" t="str">
        <f>IFERROR(IF(OR(Q69="",#REF!="",D69=""),"",IF($Q$6=100,ROUNDUP(Q69*20%,0),IF($Q$6=86,ROUNDUP((Q69/$Q$6)*$U$6,0),IF($Q$6=66,ROUNDUP((Q69/$Q$6)*$U$6,0),"")))),"")</f>
        <v/>
      </c>
    </row>
    <row r="70" spans="1:21" ht="21.95" customHeight="1">
      <c r="A70" s="7">
        <v>64</v>
      </c>
      <c r="B70" s="32" t="str">
        <f t="shared" si="10"/>
        <v/>
      </c>
      <c r="C70" s="53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103" t="str">
        <f>IF(AND(B70="",D70="",F70="",G70=""),"",IF($P$3='Data Entry'!$CK$1,VLOOKUP(F70,Mark,6,0),IF($P$3='Data Entry'!$CK$2,VLOOKUP(F70,Mark,15,0),IF($P$3='Data Entry'!$CK$3,VLOOKUP(F70,Mark,24,0),IF($P$3='Data Entry'!$CK$4,VLOOKUP(F70,Mark,33,0),IF($P$3='Data Entry'!$CK$5,VLOOKUP(F70,Mark,42,0),IF($P$3='Data Entry'!$CK$6,VLOOKUP(F70,Mark,51,0),"")))))))</f>
        <v/>
      </c>
      <c r="I70" s="103" t="str">
        <f>IF(AND(B70="",D70="",F70="",G70=""),"",IF($P$3='Data Entry'!$CK$1,VLOOKUP(F70,Mark,7,0),IF($P$3='Data Entry'!$CK$2,VLOOKUP(F70,Mark,16,0),IF($P$3='Data Entry'!$CK$3,VLOOKUP(F70,Mark,25,0),IF($P$3='Data Entry'!$CK$4,VLOOKUP(F70,Mark,34,0),IF($P$3='Data Entry'!$CK$5,VLOOKUP(F70,Mark,43,0),IF($P$3='Data Entry'!$CK$6,VLOOKUP(F70,Mark,52,0),"")))))))</f>
        <v/>
      </c>
      <c r="J70" s="103" t="str">
        <f>IF(AND(B70="",D70="",F70="",G70=""),"",IF($P$3='Data Entry'!$CK$1,VLOOKUP(F70,Mark,8,0),IF($P$3='Data Entry'!$CK$2,VLOOKUP(F70,Mark,17,0),IF($P$3='Data Entry'!$CK$3,VLOOKUP(F70,Mark,26,0),IF($P$3='Data Entry'!$CK$4,VLOOKUP(F70,Mark,35,0),IF($P$3='Data Entry'!$CK$5,VLOOKUP(F70,Mark,44,0),IF($P$3='Data Entry'!$CK$6,VLOOKUP(F70,Mark,53,0),"")))))))</f>
        <v/>
      </c>
      <c r="K70" s="34" t="str">
        <f>IF(AND(B70="",D70="",F70="",G70=""),"",IF($P$3='Data Entry'!$CK$1,VLOOKUP(F70,Mark,9,0),IF($P$3='Data Entry'!$CK$2,VLOOKUP(F70,Mark,18,0),IF($P$3='Data Entry'!$CK$3,VLOOKUP(F70,Mark,27,0),IF($P$3='Data Entry'!$CK$4,VLOOKUP(F70,Mark,36,0),IF($P$3='Data Entry'!$CK$5,VLOOKUP(F70,Mark,45,0),IF($P$3='Data Entry'!$CK$6,VLOOKUP(F70,Mark,54,0),"")))))))</f>
        <v/>
      </c>
      <c r="L70" s="34" t="str">
        <f>IF(AND(B70="",D70="",F70="",G70=""),"",IF($P$3='Data Entry'!$CK$1,VLOOKUP(F70,Mark,10,0),IF($P$3='Data Entry'!$CK$2,VLOOKUP(F70,Mark,19,0),IF($P$3='Data Entry'!$CK$3,VLOOKUP(F70,Mark,28,0),IF($P$3='Data Entry'!$CK$4,VLOOKUP(F70,Mark,37,0),IF($P$3='Data Entry'!$CK$5,VLOOKUP(F70,Mark,46,0),IF($P$3='Data Entry'!$CK$6,VLOOKUP(F70,Mark,55,0),"")))))))</f>
        <v/>
      </c>
      <c r="M70" s="34" t="str">
        <f>IF(AND(B70="",D70="",F70="",G70=""),"",IF($P$3='Data Entry'!$CK$1,VLOOKUP(F70,Mark,11,0),IF($P$3='Data Entry'!$CK$2,VLOOKUP(F70,Mark,20,0),IF($P$3='Data Entry'!$CK$3,VLOOKUP(F70,Mark,29,0),IF($P$3='Data Entry'!$CK$4,VLOOKUP(F70,Mark,38,0),IF($P$3='Data Entry'!$CK$5,VLOOKUP(F70,Mark,47,0),IF($P$3='Data Entry'!$CK$6,VLOOKUP(F70,Mark,56,0),"")))))))</f>
        <v/>
      </c>
      <c r="N70" s="35" t="str">
        <f>IF(AND(B70="",D70="",F70="",G70=""),"",IF($P$3='Data Entry'!$CK$1,VLOOKUP(F70,Mark,12,0),IF($P$3='Data Entry'!$CK$2,VLOOKUP(F70,Mark,21,0),IF($P$3='Data Entry'!$CK$3,VLOOKUP(F70,Mark,30,0),IF($P$3='Data Entry'!$CK$4,VLOOKUP(F70,Mark,39,0),IF($P$3='Data Entry'!$CK$5,VLOOKUP(F70,Mark,48,0),IF($P$3='Data Entry'!$CK$6,VLOOKUP(F70,Mark,57,0),"")))))))</f>
        <v/>
      </c>
      <c r="O70" s="35" t="str">
        <f>IF(AND(B70="",D70="",F70="",G70=""),"",IF($P$3='Data Entry'!$CK$1,VLOOKUP(F70,Mark,13,0),IF($P$3='Data Entry'!$CK$2,VLOOKUP(F70,Mark,22,0),IF($P$3='Data Entry'!$CK$3,VLOOKUP(F70,Mark,31,0),IF($P$3='Data Entry'!$CK$4,VLOOKUP(F70,Mark,40,0),IF($P$3='Data Entry'!$CK$5,VLOOKUP(F70,Mark,49,0),IF($P$3='Data Entry'!$CK$6,VLOOKUP(F70,Mark,58,0),"")))))))</f>
        <v/>
      </c>
      <c r="P70" s="35" t="str">
        <f>IF(AND(B70="",D70="",F70="",G70=""),"",IF($P$3='Data Entry'!$CK$1,VLOOKUP(F70,Mark,14,0),IF($P$3='Data Entry'!$CK$2,VLOOKUP(F70,Mark,23,0),IF($P$3='Data Entry'!$CK$3,VLOOKUP(F70,Mark,32,0),IF($P$3='Data Entry'!$CK$4,VLOOKUP(F70,Mark,41,0),IF($P$3='Data Entry'!$CK$5,VLOOKUP(F70,Mark,50,0),IF($P$3='Data Entry'!$CK$6,VLOOKUP(F70,Mark,59,0),"")))))))</f>
        <v/>
      </c>
      <c r="Q70" s="36" t="str">
        <f t="shared" si="7"/>
        <v/>
      </c>
      <c r="R70" s="105" t="str">
        <f t="shared" si="8"/>
        <v/>
      </c>
      <c r="S70" s="105" t="str">
        <f t="shared" si="16"/>
        <v/>
      </c>
      <c r="T70" s="106" t="str">
        <f t="shared" si="9"/>
        <v/>
      </c>
      <c r="U70" s="10" t="str">
        <f>IFERROR(IF(OR(Q70="",#REF!="",D70=""),"",IF($Q$6=100,ROUNDUP(Q70*20%,0),IF($Q$6=86,ROUNDUP((Q70/$Q$6)*$U$6,0),IF($Q$6=66,ROUNDUP((Q70/$Q$6)*$U$6,0),"")))),"")</f>
        <v/>
      </c>
    </row>
    <row r="71" spans="1:21" ht="21.95" customHeight="1">
      <c r="A71" s="7">
        <v>65</v>
      </c>
      <c r="B71" s="32" t="str">
        <f t="shared" ref="B71:B102" si="17">IFERROR(IF($C$3="","",VLOOKUP(A71,NAME,4,0)),"")</f>
        <v/>
      </c>
      <c r="C71" s="53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103" t="str">
        <f>IF(AND(B71="",D71="",F71="",G71=""),"",IF($P$3='Data Entry'!$CK$1,VLOOKUP(F71,Mark,6,0),IF($P$3='Data Entry'!$CK$2,VLOOKUP(F71,Mark,15,0),IF($P$3='Data Entry'!$CK$3,VLOOKUP(F71,Mark,24,0),IF($P$3='Data Entry'!$CK$4,VLOOKUP(F71,Mark,33,0),IF($P$3='Data Entry'!$CK$5,VLOOKUP(F71,Mark,42,0),IF($P$3='Data Entry'!$CK$6,VLOOKUP(F71,Mark,51,0),"")))))))</f>
        <v/>
      </c>
      <c r="I71" s="103" t="str">
        <f>IF(AND(B71="",D71="",F71="",G71=""),"",IF($P$3='Data Entry'!$CK$1,VLOOKUP(F71,Mark,7,0),IF($P$3='Data Entry'!$CK$2,VLOOKUP(F71,Mark,16,0),IF($P$3='Data Entry'!$CK$3,VLOOKUP(F71,Mark,25,0),IF($P$3='Data Entry'!$CK$4,VLOOKUP(F71,Mark,34,0),IF($P$3='Data Entry'!$CK$5,VLOOKUP(F71,Mark,43,0),IF($P$3='Data Entry'!$CK$6,VLOOKUP(F71,Mark,52,0),"")))))))</f>
        <v/>
      </c>
      <c r="J71" s="103" t="str">
        <f>IF(AND(B71="",D71="",F71="",G71=""),"",IF($P$3='Data Entry'!$CK$1,VLOOKUP(F71,Mark,8,0),IF($P$3='Data Entry'!$CK$2,VLOOKUP(F71,Mark,17,0),IF($P$3='Data Entry'!$CK$3,VLOOKUP(F71,Mark,26,0),IF($P$3='Data Entry'!$CK$4,VLOOKUP(F71,Mark,35,0),IF($P$3='Data Entry'!$CK$5,VLOOKUP(F71,Mark,44,0),IF($P$3='Data Entry'!$CK$6,VLOOKUP(F71,Mark,53,0),"")))))))</f>
        <v/>
      </c>
      <c r="K71" s="34" t="str">
        <f>IF(AND(B71="",D71="",F71="",G71=""),"",IF($P$3='Data Entry'!$CK$1,VLOOKUP(F71,Mark,9,0),IF($P$3='Data Entry'!$CK$2,VLOOKUP(F71,Mark,18,0),IF($P$3='Data Entry'!$CK$3,VLOOKUP(F71,Mark,27,0),IF($P$3='Data Entry'!$CK$4,VLOOKUP(F71,Mark,36,0),IF($P$3='Data Entry'!$CK$5,VLOOKUP(F71,Mark,45,0),IF($P$3='Data Entry'!$CK$6,VLOOKUP(F71,Mark,54,0),"")))))))</f>
        <v/>
      </c>
      <c r="L71" s="34" t="str">
        <f>IF(AND(B71="",D71="",F71="",G71=""),"",IF($P$3='Data Entry'!$CK$1,VLOOKUP(F71,Mark,10,0),IF($P$3='Data Entry'!$CK$2,VLOOKUP(F71,Mark,19,0),IF($P$3='Data Entry'!$CK$3,VLOOKUP(F71,Mark,28,0),IF($P$3='Data Entry'!$CK$4,VLOOKUP(F71,Mark,37,0),IF($P$3='Data Entry'!$CK$5,VLOOKUP(F71,Mark,46,0),IF($P$3='Data Entry'!$CK$6,VLOOKUP(F71,Mark,55,0),"")))))))</f>
        <v/>
      </c>
      <c r="M71" s="34" t="str">
        <f>IF(AND(B71="",D71="",F71="",G71=""),"",IF($P$3='Data Entry'!$CK$1,VLOOKUP(F71,Mark,11,0),IF($P$3='Data Entry'!$CK$2,VLOOKUP(F71,Mark,20,0),IF($P$3='Data Entry'!$CK$3,VLOOKUP(F71,Mark,29,0),IF($P$3='Data Entry'!$CK$4,VLOOKUP(F71,Mark,38,0),IF($P$3='Data Entry'!$CK$5,VLOOKUP(F71,Mark,47,0),IF($P$3='Data Entry'!$CK$6,VLOOKUP(F71,Mark,56,0),"")))))))</f>
        <v/>
      </c>
      <c r="N71" s="35" t="str">
        <f>IF(AND(B71="",D71="",F71="",G71=""),"",IF($P$3='Data Entry'!$CK$1,VLOOKUP(F71,Mark,12,0),IF($P$3='Data Entry'!$CK$2,VLOOKUP(F71,Mark,21,0),IF($P$3='Data Entry'!$CK$3,VLOOKUP(F71,Mark,30,0),IF($P$3='Data Entry'!$CK$4,VLOOKUP(F71,Mark,39,0),IF($P$3='Data Entry'!$CK$5,VLOOKUP(F71,Mark,48,0),IF($P$3='Data Entry'!$CK$6,VLOOKUP(F71,Mark,57,0),"")))))))</f>
        <v/>
      </c>
      <c r="O71" s="35" t="str">
        <f>IF(AND(B71="",D71="",F71="",G71=""),"",IF($P$3='Data Entry'!$CK$1,VLOOKUP(F71,Mark,13,0),IF($P$3='Data Entry'!$CK$2,VLOOKUP(F71,Mark,22,0),IF($P$3='Data Entry'!$CK$3,VLOOKUP(F71,Mark,31,0),IF($P$3='Data Entry'!$CK$4,VLOOKUP(F71,Mark,40,0),IF($P$3='Data Entry'!$CK$5,VLOOKUP(F71,Mark,49,0),IF($P$3='Data Entry'!$CK$6,VLOOKUP(F71,Mark,58,0),"")))))))</f>
        <v/>
      </c>
      <c r="P71" s="35" t="str">
        <f>IF(AND(B71="",D71="",F71="",G71=""),"",IF($P$3='Data Entry'!$CK$1,VLOOKUP(F71,Mark,14,0),IF($P$3='Data Entry'!$CK$2,VLOOKUP(F71,Mark,23,0),IF($P$3='Data Entry'!$CK$3,VLOOKUP(F71,Mark,32,0),IF($P$3='Data Entry'!$CK$4,VLOOKUP(F71,Mark,41,0),IF($P$3='Data Entry'!$CK$5,VLOOKUP(F71,Mark,50,0),IF($P$3='Data Entry'!$CK$6,VLOOKUP(F71,Mark,59,0),"")))))))</f>
        <v/>
      </c>
      <c r="Q71" s="36" t="str">
        <f t="shared" si="7"/>
        <v/>
      </c>
      <c r="R71" s="105" t="str">
        <f t="shared" si="8"/>
        <v/>
      </c>
      <c r="S71" s="105" t="str">
        <f t="shared" ref="S71:S102" si="23">IFERROR(IF(AND($P$3=""),"",IF(AND(Q71=""),"",IF(AND(F71=""),"",IF(AND(VLOOKUP(F71,Mark,5,0)&gt;85),5,IF(AND(VLOOKUP(F71,Mark,5,0)&gt;75),4,IF(AND(VLOOKUP(F71,Mark,5,0)&gt;=65),3,0)))))),"")</f>
        <v/>
      </c>
      <c r="T71" s="106" t="str">
        <f t="shared" si="9"/>
        <v/>
      </c>
      <c r="U71" s="10" t="str">
        <f>IFERROR(IF(OR(Q71="",#REF!="",D71=""),"",IF($Q$6=100,ROUNDUP(Q71*20%,0),IF($Q$6=86,ROUNDUP((Q71/$Q$6)*$U$6,0),IF($Q$6=66,ROUNDUP((Q71/$Q$6)*$U$6,0),"")))),"")</f>
        <v/>
      </c>
    </row>
    <row r="72" spans="1:21" ht="21.95" customHeight="1">
      <c r="A72" s="7">
        <v>66</v>
      </c>
      <c r="B72" s="32" t="str">
        <f t="shared" si="17"/>
        <v/>
      </c>
      <c r="C72" s="53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103" t="str">
        <f>IF(AND(B72="",D72="",F72="",G72=""),"",IF($P$3='Data Entry'!$CK$1,VLOOKUP(F72,Mark,6,0),IF($P$3='Data Entry'!$CK$2,VLOOKUP(F72,Mark,15,0),IF($P$3='Data Entry'!$CK$3,VLOOKUP(F72,Mark,24,0),IF($P$3='Data Entry'!$CK$4,VLOOKUP(F72,Mark,33,0),IF($P$3='Data Entry'!$CK$5,VLOOKUP(F72,Mark,42,0),IF($P$3='Data Entry'!$CK$6,VLOOKUP(F72,Mark,51,0),"")))))))</f>
        <v/>
      </c>
      <c r="I72" s="103" t="str">
        <f>IF(AND(B72="",D72="",F72="",G72=""),"",IF($P$3='Data Entry'!$CK$1,VLOOKUP(F72,Mark,7,0),IF($P$3='Data Entry'!$CK$2,VLOOKUP(F72,Mark,16,0),IF($P$3='Data Entry'!$CK$3,VLOOKUP(F72,Mark,25,0),IF($P$3='Data Entry'!$CK$4,VLOOKUP(F72,Mark,34,0),IF($P$3='Data Entry'!$CK$5,VLOOKUP(F72,Mark,43,0),IF($P$3='Data Entry'!$CK$6,VLOOKUP(F72,Mark,52,0),"")))))))</f>
        <v/>
      </c>
      <c r="J72" s="103" t="str">
        <f>IF(AND(B72="",D72="",F72="",G72=""),"",IF($P$3='Data Entry'!$CK$1,VLOOKUP(F72,Mark,8,0),IF($P$3='Data Entry'!$CK$2,VLOOKUP(F72,Mark,17,0),IF($P$3='Data Entry'!$CK$3,VLOOKUP(F72,Mark,26,0),IF($P$3='Data Entry'!$CK$4,VLOOKUP(F72,Mark,35,0),IF($P$3='Data Entry'!$CK$5,VLOOKUP(F72,Mark,44,0),IF($P$3='Data Entry'!$CK$6,VLOOKUP(F72,Mark,53,0),"")))))))</f>
        <v/>
      </c>
      <c r="K72" s="34" t="str">
        <f>IF(AND(B72="",D72="",F72="",G72=""),"",IF($P$3='Data Entry'!$CK$1,VLOOKUP(F72,Mark,9,0),IF($P$3='Data Entry'!$CK$2,VLOOKUP(F72,Mark,18,0),IF($P$3='Data Entry'!$CK$3,VLOOKUP(F72,Mark,27,0),IF($P$3='Data Entry'!$CK$4,VLOOKUP(F72,Mark,36,0),IF($P$3='Data Entry'!$CK$5,VLOOKUP(F72,Mark,45,0),IF($P$3='Data Entry'!$CK$6,VLOOKUP(F72,Mark,54,0),"")))))))</f>
        <v/>
      </c>
      <c r="L72" s="34" t="str">
        <f>IF(AND(B72="",D72="",F72="",G72=""),"",IF($P$3='Data Entry'!$CK$1,VLOOKUP(F72,Mark,10,0),IF($P$3='Data Entry'!$CK$2,VLOOKUP(F72,Mark,19,0),IF($P$3='Data Entry'!$CK$3,VLOOKUP(F72,Mark,28,0),IF($P$3='Data Entry'!$CK$4,VLOOKUP(F72,Mark,37,0),IF($P$3='Data Entry'!$CK$5,VLOOKUP(F72,Mark,46,0),IF($P$3='Data Entry'!$CK$6,VLOOKUP(F72,Mark,55,0),"")))))))</f>
        <v/>
      </c>
      <c r="M72" s="34" t="str">
        <f>IF(AND(B72="",D72="",F72="",G72=""),"",IF($P$3='Data Entry'!$CK$1,VLOOKUP(F72,Mark,11,0),IF($P$3='Data Entry'!$CK$2,VLOOKUP(F72,Mark,20,0),IF($P$3='Data Entry'!$CK$3,VLOOKUP(F72,Mark,29,0),IF($P$3='Data Entry'!$CK$4,VLOOKUP(F72,Mark,38,0),IF($P$3='Data Entry'!$CK$5,VLOOKUP(F72,Mark,47,0),IF($P$3='Data Entry'!$CK$6,VLOOKUP(F72,Mark,56,0),"")))))))</f>
        <v/>
      </c>
      <c r="N72" s="35" t="str">
        <f>IF(AND(B72="",D72="",F72="",G72=""),"",IF($P$3='Data Entry'!$CK$1,VLOOKUP(F72,Mark,12,0),IF($P$3='Data Entry'!$CK$2,VLOOKUP(F72,Mark,21,0),IF($P$3='Data Entry'!$CK$3,VLOOKUP(F72,Mark,30,0),IF($P$3='Data Entry'!$CK$4,VLOOKUP(F72,Mark,39,0),IF($P$3='Data Entry'!$CK$5,VLOOKUP(F72,Mark,48,0),IF($P$3='Data Entry'!$CK$6,VLOOKUP(F72,Mark,57,0),"")))))))</f>
        <v/>
      </c>
      <c r="O72" s="35" t="str">
        <f>IF(AND(B72="",D72="",F72="",G72=""),"",IF($P$3='Data Entry'!$CK$1,VLOOKUP(F72,Mark,13,0),IF($P$3='Data Entry'!$CK$2,VLOOKUP(F72,Mark,22,0),IF($P$3='Data Entry'!$CK$3,VLOOKUP(F72,Mark,31,0),IF($P$3='Data Entry'!$CK$4,VLOOKUP(F72,Mark,40,0),IF($P$3='Data Entry'!$CK$5,VLOOKUP(F72,Mark,49,0),IF($P$3='Data Entry'!$CK$6,VLOOKUP(F72,Mark,58,0),"")))))))</f>
        <v/>
      </c>
      <c r="P72" s="35" t="str">
        <f>IF(AND(B72="",D72="",F72="",G72=""),"",IF($P$3='Data Entry'!$CK$1,VLOOKUP(F72,Mark,14,0),IF($P$3='Data Entry'!$CK$2,VLOOKUP(F72,Mark,23,0),IF($P$3='Data Entry'!$CK$3,VLOOKUP(F72,Mark,32,0),IF($P$3='Data Entry'!$CK$4,VLOOKUP(F72,Mark,41,0),IF($P$3='Data Entry'!$CK$5,VLOOKUP(F72,Mark,50,0),IF($P$3='Data Entry'!$CK$6,VLOOKUP(F72,Mark,59,0),"")))))))</f>
        <v/>
      </c>
      <c r="Q72" s="36" t="str">
        <f t="shared" ref="Q72:Q135" si="24">IF(AND(B72="",D72="",F72="",G72=""),"",IF($P$3="","",SUM(H72,I72,J72,K72,L72,M72,N72,O72,P72)))</f>
        <v/>
      </c>
      <c r="R72" s="105" t="str">
        <f t="shared" ref="R72:R135" si="25">IFERROR(IF(OR(Q72="",$P$3="",D72=""),"",ROUNDUP(Q72*$R$6%,0)),"")</f>
        <v/>
      </c>
      <c r="S72" s="105" t="str">
        <f t="shared" si="23"/>
        <v/>
      </c>
      <c r="T72" s="106" t="str">
        <f t="shared" ref="T72:T135" si="26">IFERROR(IF(F72="","",IF(Q72="","",IF(R72="","",IF(S72="","",SUM(R72:S72))))),"")</f>
        <v/>
      </c>
      <c r="U72" s="10" t="str">
        <f>IFERROR(IF(OR(Q72="",#REF!="",D72=""),"",IF($Q$6=100,ROUNDUP(Q72*20%,0),IF($Q$6=86,ROUNDUP((Q72/$Q$6)*$U$6,0),IF($Q$6=66,ROUNDUP((Q72/$Q$6)*$U$6,0),"")))),"")</f>
        <v/>
      </c>
    </row>
    <row r="73" spans="1:21" ht="21.95" customHeight="1">
      <c r="A73" s="7">
        <v>67</v>
      </c>
      <c r="B73" s="32" t="str">
        <f t="shared" si="17"/>
        <v/>
      </c>
      <c r="C73" s="53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103" t="str">
        <f>IF(AND(B73="",D73="",F73="",G73=""),"",IF($P$3='Data Entry'!$CK$1,VLOOKUP(F73,Mark,6,0),IF($P$3='Data Entry'!$CK$2,VLOOKUP(F73,Mark,15,0),IF($P$3='Data Entry'!$CK$3,VLOOKUP(F73,Mark,24,0),IF($P$3='Data Entry'!$CK$4,VLOOKUP(F73,Mark,33,0),IF($P$3='Data Entry'!$CK$5,VLOOKUP(F73,Mark,42,0),IF($P$3='Data Entry'!$CK$6,VLOOKUP(F73,Mark,51,0),"")))))))</f>
        <v/>
      </c>
      <c r="I73" s="103" t="str">
        <f>IF(AND(B73="",D73="",F73="",G73=""),"",IF($P$3='Data Entry'!$CK$1,VLOOKUP(F73,Mark,7,0),IF($P$3='Data Entry'!$CK$2,VLOOKUP(F73,Mark,16,0),IF($P$3='Data Entry'!$CK$3,VLOOKUP(F73,Mark,25,0),IF($P$3='Data Entry'!$CK$4,VLOOKUP(F73,Mark,34,0),IF($P$3='Data Entry'!$CK$5,VLOOKUP(F73,Mark,43,0),IF($P$3='Data Entry'!$CK$6,VLOOKUP(F73,Mark,52,0),"")))))))</f>
        <v/>
      </c>
      <c r="J73" s="103" t="str">
        <f>IF(AND(B73="",D73="",F73="",G73=""),"",IF($P$3='Data Entry'!$CK$1,VLOOKUP(F73,Mark,8,0),IF($P$3='Data Entry'!$CK$2,VLOOKUP(F73,Mark,17,0),IF($P$3='Data Entry'!$CK$3,VLOOKUP(F73,Mark,26,0),IF($P$3='Data Entry'!$CK$4,VLOOKUP(F73,Mark,35,0),IF($P$3='Data Entry'!$CK$5,VLOOKUP(F73,Mark,44,0),IF($P$3='Data Entry'!$CK$6,VLOOKUP(F73,Mark,53,0),"")))))))</f>
        <v/>
      </c>
      <c r="K73" s="34" t="str">
        <f>IF(AND(B73="",D73="",F73="",G73=""),"",IF($P$3='Data Entry'!$CK$1,VLOOKUP(F73,Mark,9,0),IF($P$3='Data Entry'!$CK$2,VLOOKUP(F73,Mark,18,0),IF($P$3='Data Entry'!$CK$3,VLOOKUP(F73,Mark,27,0),IF($P$3='Data Entry'!$CK$4,VLOOKUP(F73,Mark,36,0),IF($P$3='Data Entry'!$CK$5,VLOOKUP(F73,Mark,45,0),IF($P$3='Data Entry'!$CK$6,VLOOKUP(F73,Mark,54,0),"")))))))</f>
        <v/>
      </c>
      <c r="L73" s="34" t="str">
        <f>IF(AND(B73="",D73="",F73="",G73=""),"",IF($P$3='Data Entry'!$CK$1,VLOOKUP(F73,Mark,10,0),IF($P$3='Data Entry'!$CK$2,VLOOKUP(F73,Mark,19,0),IF($P$3='Data Entry'!$CK$3,VLOOKUP(F73,Mark,28,0),IF($P$3='Data Entry'!$CK$4,VLOOKUP(F73,Mark,37,0),IF($P$3='Data Entry'!$CK$5,VLOOKUP(F73,Mark,46,0),IF($P$3='Data Entry'!$CK$6,VLOOKUP(F73,Mark,55,0),"")))))))</f>
        <v/>
      </c>
      <c r="M73" s="34" t="str">
        <f>IF(AND(B73="",D73="",F73="",G73=""),"",IF($P$3='Data Entry'!$CK$1,VLOOKUP(F73,Mark,11,0),IF($P$3='Data Entry'!$CK$2,VLOOKUP(F73,Mark,20,0),IF($P$3='Data Entry'!$CK$3,VLOOKUP(F73,Mark,29,0),IF($P$3='Data Entry'!$CK$4,VLOOKUP(F73,Mark,38,0),IF($P$3='Data Entry'!$CK$5,VLOOKUP(F73,Mark,47,0),IF($P$3='Data Entry'!$CK$6,VLOOKUP(F73,Mark,56,0),"")))))))</f>
        <v/>
      </c>
      <c r="N73" s="35" t="str">
        <f>IF(AND(B73="",D73="",F73="",G73=""),"",IF($P$3='Data Entry'!$CK$1,VLOOKUP(F73,Mark,12,0),IF($P$3='Data Entry'!$CK$2,VLOOKUP(F73,Mark,21,0),IF($P$3='Data Entry'!$CK$3,VLOOKUP(F73,Mark,30,0),IF($P$3='Data Entry'!$CK$4,VLOOKUP(F73,Mark,39,0),IF($P$3='Data Entry'!$CK$5,VLOOKUP(F73,Mark,48,0),IF($P$3='Data Entry'!$CK$6,VLOOKUP(F73,Mark,57,0),"")))))))</f>
        <v/>
      </c>
      <c r="O73" s="35" t="str">
        <f>IF(AND(B73="",D73="",F73="",G73=""),"",IF($P$3='Data Entry'!$CK$1,VLOOKUP(F73,Mark,13,0),IF($P$3='Data Entry'!$CK$2,VLOOKUP(F73,Mark,22,0),IF($P$3='Data Entry'!$CK$3,VLOOKUP(F73,Mark,31,0),IF($P$3='Data Entry'!$CK$4,VLOOKUP(F73,Mark,40,0),IF($P$3='Data Entry'!$CK$5,VLOOKUP(F73,Mark,49,0),IF($P$3='Data Entry'!$CK$6,VLOOKUP(F73,Mark,58,0),"")))))))</f>
        <v/>
      </c>
      <c r="P73" s="35" t="str">
        <f>IF(AND(B73="",D73="",F73="",G73=""),"",IF($P$3='Data Entry'!$CK$1,VLOOKUP(F73,Mark,14,0),IF($P$3='Data Entry'!$CK$2,VLOOKUP(F73,Mark,23,0),IF($P$3='Data Entry'!$CK$3,VLOOKUP(F73,Mark,32,0),IF($P$3='Data Entry'!$CK$4,VLOOKUP(F73,Mark,41,0),IF($P$3='Data Entry'!$CK$5,VLOOKUP(F73,Mark,50,0),IF($P$3='Data Entry'!$CK$6,VLOOKUP(F73,Mark,59,0),"")))))))</f>
        <v/>
      </c>
      <c r="Q73" s="36" t="str">
        <f t="shared" si="24"/>
        <v/>
      </c>
      <c r="R73" s="105" t="str">
        <f t="shared" si="25"/>
        <v/>
      </c>
      <c r="S73" s="105" t="str">
        <f t="shared" si="23"/>
        <v/>
      </c>
      <c r="T73" s="106" t="str">
        <f t="shared" si="26"/>
        <v/>
      </c>
      <c r="U73" s="10" t="str">
        <f>IFERROR(IF(OR(Q73="",#REF!="",D73=""),"",IF($Q$6=100,ROUNDUP(Q73*20%,0),IF($Q$6=86,ROUNDUP((Q73/$Q$6)*$U$6,0),IF($Q$6=66,ROUNDUP((Q73/$Q$6)*$U$6,0),"")))),"")</f>
        <v/>
      </c>
    </row>
    <row r="74" spans="1:21" ht="21.95" customHeight="1">
      <c r="A74" s="7">
        <v>68</v>
      </c>
      <c r="B74" s="32" t="str">
        <f t="shared" si="17"/>
        <v/>
      </c>
      <c r="C74" s="53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103" t="str">
        <f>IF(AND(B74="",D74="",F74="",G74=""),"",IF($P$3='Data Entry'!$CK$1,VLOOKUP(F74,Mark,6,0),IF($P$3='Data Entry'!$CK$2,VLOOKUP(F74,Mark,15,0),IF($P$3='Data Entry'!$CK$3,VLOOKUP(F74,Mark,24,0),IF($P$3='Data Entry'!$CK$4,VLOOKUP(F74,Mark,33,0),IF($P$3='Data Entry'!$CK$5,VLOOKUP(F74,Mark,42,0),IF($P$3='Data Entry'!$CK$6,VLOOKUP(F74,Mark,51,0),"")))))))</f>
        <v/>
      </c>
      <c r="I74" s="103" t="str">
        <f>IF(AND(B74="",D74="",F74="",G74=""),"",IF($P$3='Data Entry'!$CK$1,VLOOKUP(F74,Mark,7,0),IF($P$3='Data Entry'!$CK$2,VLOOKUP(F74,Mark,16,0),IF($P$3='Data Entry'!$CK$3,VLOOKUP(F74,Mark,25,0),IF($P$3='Data Entry'!$CK$4,VLOOKUP(F74,Mark,34,0),IF($P$3='Data Entry'!$CK$5,VLOOKUP(F74,Mark,43,0),IF($P$3='Data Entry'!$CK$6,VLOOKUP(F74,Mark,52,0),"")))))))</f>
        <v/>
      </c>
      <c r="J74" s="103" t="str">
        <f>IF(AND(B74="",D74="",F74="",G74=""),"",IF($P$3='Data Entry'!$CK$1,VLOOKUP(F74,Mark,8,0),IF($P$3='Data Entry'!$CK$2,VLOOKUP(F74,Mark,17,0),IF($P$3='Data Entry'!$CK$3,VLOOKUP(F74,Mark,26,0),IF($P$3='Data Entry'!$CK$4,VLOOKUP(F74,Mark,35,0),IF($P$3='Data Entry'!$CK$5,VLOOKUP(F74,Mark,44,0),IF($P$3='Data Entry'!$CK$6,VLOOKUP(F74,Mark,53,0),"")))))))</f>
        <v/>
      </c>
      <c r="K74" s="34" t="str">
        <f>IF(AND(B74="",D74="",F74="",G74=""),"",IF($P$3='Data Entry'!$CK$1,VLOOKUP(F74,Mark,9,0),IF($P$3='Data Entry'!$CK$2,VLOOKUP(F74,Mark,18,0),IF($P$3='Data Entry'!$CK$3,VLOOKUP(F74,Mark,27,0),IF($P$3='Data Entry'!$CK$4,VLOOKUP(F74,Mark,36,0),IF($P$3='Data Entry'!$CK$5,VLOOKUP(F74,Mark,45,0),IF($P$3='Data Entry'!$CK$6,VLOOKUP(F74,Mark,54,0),"")))))))</f>
        <v/>
      </c>
      <c r="L74" s="34" t="str">
        <f>IF(AND(B74="",D74="",F74="",G74=""),"",IF($P$3='Data Entry'!$CK$1,VLOOKUP(F74,Mark,10,0),IF($P$3='Data Entry'!$CK$2,VLOOKUP(F74,Mark,19,0),IF($P$3='Data Entry'!$CK$3,VLOOKUP(F74,Mark,28,0),IF($P$3='Data Entry'!$CK$4,VLOOKUP(F74,Mark,37,0),IF($P$3='Data Entry'!$CK$5,VLOOKUP(F74,Mark,46,0),IF($P$3='Data Entry'!$CK$6,VLOOKUP(F74,Mark,55,0),"")))))))</f>
        <v/>
      </c>
      <c r="M74" s="34" t="str">
        <f>IF(AND(B74="",D74="",F74="",G74=""),"",IF($P$3='Data Entry'!$CK$1,VLOOKUP(F74,Mark,11,0),IF($P$3='Data Entry'!$CK$2,VLOOKUP(F74,Mark,20,0),IF($P$3='Data Entry'!$CK$3,VLOOKUP(F74,Mark,29,0),IF($P$3='Data Entry'!$CK$4,VLOOKUP(F74,Mark,38,0),IF($P$3='Data Entry'!$CK$5,VLOOKUP(F74,Mark,47,0),IF($P$3='Data Entry'!$CK$6,VLOOKUP(F74,Mark,56,0),"")))))))</f>
        <v/>
      </c>
      <c r="N74" s="35" t="str">
        <f>IF(AND(B74="",D74="",F74="",G74=""),"",IF($P$3='Data Entry'!$CK$1,VLOOKUP(F74,Mark,12,0),IF($P$3='Data Entry'!$CK$2,VLOOKUP(F74,Mark,21,0),IF($P$3='Data Entry'!$CK$3,VLOOKUP(F74,Mark,30,0),IF($P$3='Data Entry'!$CK$4,VLOOKUP(F74,Mark,39,0),IF($P$3='Data Entry'!$CK$5,VLOOKUP(F74,Mark,48,0),IF($P$3='Data Entry'!$CK$6,VLOOKUP(F74,Mark,57,0),"")))))))</f>
        <v/>
      </c>
      <c r="O74" s="35" t="str">
        <f>IF(AND(B74="",D74="",F74="",G74=""),"",IF($P$3='Data Entry'!$CK$1,VLOOKUP(F74,Mark,13,0),IF($P$3='Data Entry'!$CK$2,VLOOKUP(F74,Mark,22,0),IF($P$3='Data Entry'!$CK$3,VLOOKUP(F74,Mark,31,0),IF($P$3='Data Entry'!$CK$4,VLOOKUP(F74,Mark,40,0),IF($P$3='Data Entry'!$CK$5,VLOOKUP(F74,Mark,49,0),IF($P$3='Data Entry'!$CK$6,VLOOKUP(F74,Mark,58,0),"")))))))</f>
        <v/>
      </c>
      <c r="P74" s="35" t="str">
        <f>IF(AND(B74="",D74="",F74="",G74=""),"",IF($P$3='Data Entry'!$CK$1,VLOOKUP(F74,Mark,14,0),IF($P$3='Data Entry'!$CK$2,VLOOKUP(F74,Mark,23,0),IF($P$3='Data Entry'!$CK$3,VLOOKUP(F74,Mark,32,0),IF($P$3='Data Entry'!$CK$4,VLOOKUP(F74,Mark,41,0),IF($P$3='Data Entry'!$CK$5,VLOOKUP(F74,Mark,50,0),IF($P$3='Data Entry'!$CK$6,VLOOKUP(F74,Mark,59,0),"")))))))</f>
        <v/>
      </c>
      <c r="Q74" s="36" t="str">
        <f t="shared" si="24"/>
        <v/>
      </c>
      <c r="R74" s="105" t="str">
        <f t="shared" si="25"/>
        <v/>
      </c>
      <c r="S74" s="105" t="str">
        <f t="shared" si="23"/>
        <v/>
      </c>
      <c r="T74" s="106" t="str">
        <f t="shared" si="26"/>
        <v/>
      </c>
      <c r="U74" s="10" t="str">
        <f>IFERROR(IF(OR(Q74="",#REF!="",D74=""),"",IF($Q$6=100,ROUNDUP(Q74*20%,0),IF($Q$6=86,ROUNDUP((Q74/$Q$6)*$U$6,0),IF($Q$6=66,ROUNDUP((Q74/$Q$6)*$U$6,0),"")))),"")</f>
        <v/>
      </c>
    </row>
    <row r="75" spans="1:21" ht="21.95" customHeight="1">
      <c r="A75" s="7">
        <v>69</v>
      </c>
      <c r="B75" s="32" t="str">
        <f t="shared" si="17"/>
        <v/>
      </c>
      <c r="C75" s="53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103" t="str">
        <f>IF(AND(B75="",D75="",F75="",G75=""),"",IF($P$3='Data Entry'!$CK$1,VLOOKUP(F75,Mark,6,0),IF($P$3='Data Entry'!$CK$2,VLOOKUP(F75,Mark,15,0),IF($P$3='Data Entry'!$CK$3,VLOOKUP(F75,Mark,24,0),IF($P$3='Data Entry'!$CK$4,VLOOKUP(F75,Mark,33,0),IF($P$3='Data Entry'!$CK$5,VLOOKUP(F75,Mark,42,0),IF($P$3='Data Entry'!$CK$6,VLOOKUP(F75,Mark,51,0),"")))))))</f>
        <v/>
      </c>
      <c r="I75" s="103" t="str">
        <f>IF(AND(B75="",D75="",F75="",G75=""),"",IF($P$3='Data Entry'!$CK$1,VLOOKUP(F75,Mark,7,0),IF($P$3='Data Entry'!$CK$2,VLOOKUP(F75,Mark,16,0),IF($P$3='Data Entry'!$CK$3,VLOOKUP(F75,Mark,25,0),IF($P$3='Data Entry'!$CK$4,VLOOKUP(F75,Mark,34,0),IF($P$3='Data Entry'!$CK$5,VLOOKUP(F75,Mark,43,0),IF($P$3='Data Entry'!$CK$6,VLOOKUP(F75,Mark,52,0),"")))))))</f>
        <v/>
      </c>
      <c r="J75" s="103" t="str">
        <f>IF(AND(B75="",D75="",F75="",G75=""),"",IF($P$3='Data Entry'!$CK$1,VLOOKUP(F75,Mark,8,0),IF($P$3='Data Entry'!$CK$2,VLOOKUP(F75,Mark,17,0),IF($P$3='Data Entry'!$CK$3,VLOOKUP(F75,Mark,26,0),IF($P$3='Data Entry'!$CK$4,VLOOKUP(F75,Mark,35,0),IF($P$3='Data Entry'!$CK$5,VLOOKUP(F75,Mark,44,0),IF($P$3='Data Entry'!$CK$6,VLOOKUP(F75,Mark,53,0),"")))))))</f>
        <v/>
      </c>
      <c r="K75" s="34" t="str">
        <f>IF(AND(B75="",D75="",F75="",G75=""),"",IF($P$3='Data Entry'!$CK$1,VLOOKUP(F75,Mark,9,0),IF($P$3='Data Entry'!$CK$2,VLOOKUP(F75,Mark,18,0),IF($P$3='Data Entry'!$CK$3,VLOOKUP(F75,Mark,27,0),IF($P$3='Data Entry'!$CK$4,VLOOKUP(F75,Mark,36,0),IF($P$3='Data Entry'!$CK$5,VLOOKUP(F75,Mark,45,0),IF($P$3='Data Entry'!$CK$6,VLOOKUP(F75,Mark,54,0),"")))))))</f>
        <v/>
      </c>
      <c r="L75" s="34" t="str">
        <f>IF(AND(B75="",D75="",F75="",G75=""),"",IF($P$3='Data Entry'!$CK$1,VLOOKUP(F75,Mark,10,0),IF($P$3='Data Entry'!$CK$2,VLOOKUP(F75,Mark,19,0),IF($P$3='Data Entry'!$CK$3,VLOOKUP(F75,Mark,28,0),IF($P$3='Data Entry'!$CK$4,VLOOKUP(F75,Mark,37,0),IF($P$3='Data Entry'!$CK$5,VLOOKUP(F75,Mark,46,0),IF($P$3='Data Entry'!$CK$6,VLOOKUP(F75,Mark,55,0),"")))))))</f>
        <v/>
      </c>
      <c r="M75" s="34" t="str">
        <f>IF(AND(B75="",D75="",F75="",G75=""),"",IF($P$3='Data Entry'!$CK$1,VLOOKUP(F75,Mark,11,0),IF($P$3='Data Entry'!$CK$2,VLOOKUP(F75,Mark,20,0),IF($P$3='Data Entry'!$CK$3,VLOOKUP(F75,Mark,29,0),IF($P$3='Data Entry'!$CK$4,VLOOKUP(F75,Mark,38,0),IF($P$3='Data Entry'!$CK$5,VLOOKUP(F75,Mark,47,0),IF($P$3='Data Entry'!$CK$6,VLOOKUP(F75,Mark,56,0),"")))))))</f>
        <v/>
      </c>
      <c r="N75" s="35" t="str">
        <f>IF(AND(B75="",D75="",F75="",G75=""),"",IF($P$3='Data Entry'!$CK$1,VLOOKUP(F75,Mark,12,0),IF($P$3='Data Entry'!$CK$2,VLOOKUP(F75,Mark,21,0),IF($P$3='Data Entry'!$CK$3,VLOOKUP(F75,Mark,30,0),IF($P$3='Data Entry'!$CK$4,VLOOKUP(F75,Mark,39,0),IF($P$3='Data Entry'!$CK$5,VLOOKUP(F75,Mark,48,0),IF($P$3='Data Entry'!$CK$6,VLOOKUP(F75,Mark,57,0),"")))))))</f>
        <v/>
      </c>
      <c r="O75" s="35" t="str">
        <f>IF(AND(B75="",D75="",F75="",G75=""),"",IF($P$3='Data Entry'!$CK$1,VLOOKUP(F75,Mark,13,0),IF($P$3='Data Entry'!$CK$2,VLOOKUP(F75,Mark,22,0),IF($P$3='Data Entry'!$CK$3,VLOOKUP(F75,Mark,31,0),IF($P$3='Data Entry'!$CK$4,VLOOKUP(F75,Mark,40,0),IF($P$3='Data Entry'!$CK$5,VLOOKUP(F75,Mark,49,0),IF($P$3='Data Entry'!$CK$6,VLOOKUP(F75,Mark,58,0),"")))))))</f>
        <v/>
      </c>
      <c r="P75" s="35" t="str">
        <f>IF(AND(B75="",D75="",F75="",G75=""),"",IF($P$3='Data Entry'!$CK$1,VLOOKUP(F75,Mark,14,0),IF($P$3='Data Entry'!$CK$2,VLOOKUP(F75,Mark,23,0),IF($P$3='Data Entry'!$CK$3,VLOOKUP(F75,Mark,32,0),IF($P$3='Data Entry'!$CK$4,VLOOKUP(F75,Mark,41,0),IF($P$3='Data Entry'!$CK$5,VLOOKUP(F75,Mark,50,0),IF($P$3='Data Entry'!$CK$6,VLOOKUP(F75,Mark,59,0),"")))))))</f>
        <v/>
      </c>
      <c r="Q75" s="36" t="str">
        <f t="shared" si="24"/>
        <v/>
      </c>
      <c r="R75" s="105" t="str">
        <f t="shared" si="25"/>
        <v/>
      </c>
      <c r="S75" s="105" t="str">
        <f t="shared" si="23"/>
        <v/>
      </c>
      <c r="T75" s="106" t="str">
        <f t="shared" si="26"/>
        <v/>
      </c>
      <c r="U75" s="10" t="str">
        <f>IFERROR(IF(OR(Q75="",#REF!="",D75=""),"",IF($Q$6=100,ROUNDUP(Q75*20%,0),IF($Q$6=86,ROUNDUP((Q75/$Q$6)*$U$6,0),IF($Q$6=66,ROUNDUP((Q75/$Q$6)*$U$6,0),"")))),"")</f>
        <v/>
      </c>
    </row>
    <row r="76" spans="1:21" ht="21.95" customHeight="1">
      <c r="A76" s="7">
        <v>70</v>
      </c>
      <c r="B76" s="32" t="str">
        <f t="shared" si="17"/>
        <v/>
      </c>
      <c r="C76" s="53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103" t="str">
        <f>IF(AND(B76="",D76="",F76="",G76=""),"",IF($P$3='Data Entry'!$CK$1,VLOOKUP(F76,Mark,6,0),IF($P$3='Data Entry'!$CK$2,VLOOKUP(F76,Mark,15,0),IF($P$3='Data Entry'!$CK$3,VLOOKUP(F76,Mark,24,0),IF($P$3='Data Entry'!$CK$4,VLOOKUP(F76,Mark,33,0),IF($P$3='Data Entry'!$CK$5,VLOOKUP(F76,Mark,42,0),IF($P$3='Data Entry'!$CK$6,VLOOKUP(F76,Mark,51,0),"")))))))</f>
        <v/>
      </c>
      <c r="I76" s="103" t="str">
        <f>IF(AND(B76="",D76="",F76="",G76=""),"",IF($P$3='Data Entry'!$CK$1,VLOOKUP(F76,Mark,7,0),IF($P$3='Data Entry'!$CK$2,VLOOKUP(F76,Mark,16,0),IF($P$3='Data Entry'!$CK$3,VLOOKUP(F76,Mark,25,0),IF($P$3='Data Entry'!$CK$4,VLOOKUP(F76,Mark,34,0),IF($P$3='Data Entry'!$CK$5,VLOOKUP(F76,Mark,43,0),IF($P$3='Data Entry'!$CK$6,VLOOKUP(F76,Mark,52,0),"")))))))</f>
        <v/>
      </c>
      <c r="J76" s="103" t="str">
        <f>IF(AND(B76="",D76="",F76="",G76=""),"",IF($P$3='Data Entry'!$CK$1,VLOOKUP(F76,Mark,8,0),IF($P$3='Data Entry'!$CK$2,VLOOKUP(F76,Mark,17,0),IF($P$3='Data Entry'!$CK$3,VLOOKUP(F76,Mark,26,0),IF($P$3='Data Entry'!$CK$4,VLOOKUP(F76,Mark,35,0),IF($P$3='Data Entry'!$CK$5,VLOOKUP(F76,Mark,44,0),IF($P$3='Data Entry'!$CK$6,VLOOKUP(F76,Mark,53,0),"")))))))</f>
        <v/>
      </c>
      <c r="K76" s="34" t="str">
        <f>IF(AND(B76="",D76="",F76="",G76=""),"",IF($P$3='Data Entry'!$CK$1,VLOOKUP(F76,Mark,9,0),IF($P$3='Data Entry'!$CK$2,VLOOKUP(F76,Mark,18,0),IF($P$3='Data Entry'!$CK$3,VLOOKUP(F76,Mark,27,0),IF($P$3='Data Entry'!$CK$4,VLOOKUP(F76,Mark,36,0),IF($P$3='Data Entry'!$CK$5,VLOOKUP(F76,Mark,45,0),IF($P$3='Data Entry'!$CK$6,VLOOKUP(F76,Mark,54,0),"")))))))</f>
        <v/>
      </c>
      <c r="L76" s="34" t="str">
        <f>IF(AND(B76="",D76="",F76="",G76=""),"",IF($P$3='Data Entry'!$CK$1,VLOOKUP(F76,Mark,10,0),IF($P$3='Data Entry'!$CK$2,VLOOKUP(F76,Mark,19,0),IF($P$3='Data Entry'!$CK$3,VLOOKUP(F76,Mark,28,0),IF($P$3='Data Entry'!$CK$4,VLOOKUP(F76,Mark,37,0),IF($P$3='Data Entry'!$CK$5,VLOOKUP(F76,Mark,46,0),IF($P$3='Data Entry'!$CK$6,VLOOKUP(F76,Mark,55,0),"")))))))</f>
        <v/>
      </c>
      <c r="M76" s="34" t="str">
        <f>IF(AND(B76="",D76="",F76="",G76=""),"",IF($P$3='Data Entry'!$CK$1,VLOOKUP(F76,Mark,11,0),IF($P$3='Data Entry'!$CK$2,VLOOKUP(F76,Mark,20,0),IF($P$3='Data Entry'!$CK$3,VLOOKUP(F76,Mark,29,0),IF($P$3='Data Entry'!$CK$4,VLOOKUP(F76,Mark,38,0),IF($P$3='Data Entry'!$CK$5,VLOOKUP(F76,Mark,47,0),IF($P$3='Data Entry'!$CK$6,VLOOKUP(F76,Mark,56,0),"")))))))</f>
        <v/>
      </c>
      <c r="N76" s="35" t="str">
        <f>IF(AND(B76="",D76="",F76="",G76=""),"",IF($P$3='Data Entry'!$CK$1,VLOOKUP(F76,Mark,12,0),IF($P$3='Data Entry'!$CK$2,VLOOKUP(F76,Mark,21,0),IF($P$3='Data Entry'!$CK$3,VLOOKUP(F76,Mark,30,0),IF($P$3='Data Entry'!$CK$4,VLOOKUP(F76,Mark,39,0),IF($P$3='Data Entry'!$CK$5,VLOOKUP(F76,Mark,48,0),IF($P$3='Data Entry'!$CK$6,VLOOKUP(F76,Mark,57,0),"")))))))</f>
        <v/>
      </c>
      <c r="O76" s="35" t="str">
        <f>IF(AND(B76="",D76="",F76="",G76=""),"",IF($P$3='Data Entry'!$CK$1,VLOOKUP(F76,Mark,13,0),IF($P$3='Data Entry'!$CK$2,VLOOKUP(F76,Mark,22,0),IF($P$3='Data Entry'!$CK$3,VLOOKUP(F76,Mark,31,0),IF($P$3='Data Entry'!$CK$4,VLOOKUP(F76,Mark,40,0),IF($P$3='Data Entry'!$CK$5,VLOOKUP(F76,Mark,49,0),IF($P$3='Data Entry'!$CK$6,VLOOKUP(F76,Mark,58,0),"")))))))</f>
        <v/>
      </c>
      <c r="P76" s="35" t="str">
        <f>IF(AND(B76="",D76="",F76="",G76=""),"",IF($P$3='Data Entry'!$CK$1,VLOOKUP(F76,Mark,14,0),IF($P$3='Data Entry'!$CK$2,VLOOKUP(F76,Mark,23,0),IF($P$3='Data Entry'!$CK$3,VLOOKUP(F76,Mark,32,0),IF($P$3='Data Entry'!$CK$4,VLOOKUP(F76,Mark,41,0),IF($P$3='Data Entry'!$CK$5,VLOOKUP(F76,Mark,50,0),IF($P$3='Data Entry'!$CK$6,VLOOKUP(F76,Mark,59,0),"")))))))</f>
        <v/>
      </c>
      <c r="Q76" s="36" t="str">
        <f t="shared" si="24"/>
        <v/>
      </c>
      <c r="R76" s="105" t="str">
        <f t="shared" si="25"/>
        <v/>
      </c>
      <c r="S76" s="105" t="str">
        <f t="shared" si="23"/>
        <v/>
      </c>
      <c r="T76" s="106" t="str">
        <f t="shared" si="26"/>
        <v/>
      </c>
      <c r="U76" s="10" t="str">
        <f>IFERROR(IF(OR(Q76="",#REF!="",D76=""),"",IF($Q$6=100,ROUNDUP(Q76*20%,0),IF($Q$6=86,ROUNDUP((Q76/$Q$6)*$U$6,0),IF($Q$6=66,ROUNDUP((Q76/$Q$6)*$U$6,0),"")))),"")</f>
        <v/>
      </c>
    </row>
    <row r="77" spans="1:21" ht="21.95" customHeight="1">
      <c r="A77" s="7">
        <v>71</v>
      </c>
      <c r="B77" s="32" t="str">
        <f t="shared" si="17"/>
        <v/>
      </c>
      <c r="C77" s="53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103" t="str">
        <f>IF(AND(B77="",D77="",F77="",G77=""),"",IF($P$3='Data Entry'!$CK$1,VLOOKUP(F77,Mark,6,0),IF($P$3='Data Entry'!$CK$2,VLOOKUP(F77,Mark,15,0),IF($P$3='Data Entry'!$CK$3,VLOOKUP(F77,Mark,24,0),IF($P$3='Data Entry'!$CK$4,VLOOKUP(F77,Mark,33,0),IF($P$3='Data Entry'!$CK$5,VLOOKUP(F77,Mark,42,0),IF($P$3='Data Entry'!$CK$6,VLOOKUP(F77,Mark,51,0),"")))))))</f>
        <v/>
      </c>
      <c r="I77" s="103" t="str">
        <f>IF(AND(B77="",D77="",F77="",G77=""),"",IF($P$3='Data Entry'!$CK$1,VLOOKUP(F77,Mark,7,0),IF($P$3='Data Entry'!$CK$2,VLOOKUP(F77,Mark,16,0),IF($P$3='Data Entry'!$CK$3,VLOOKUP(F77,Mark,25,0),IF($P$3='Data Entry'!$CK$4,VLOOKUP(F77,Mark,34,0),IF($P$3='Data Entry'!$CK$5,VLOOKUP(F77,Mark,43,0),IF($P$3='Data Entry'!$CK$6,VLOOKUP(F77,Mark,52,0),"")))))))</f>
        <v/>
      </c>
      <c r="J77" s="103" t="str">
        <f>IF(AND(B77="",D77="",F77="",G77=""),"",IF($P$3='Data Entry'!$CK$1,VLOOKUP(F77,Mark,8,0),IF($P$3='Data Entry'!$CK$2,VLOOKUP(F77,Mark,17,0),IF($P$3='Data Entry'!$CK$3,VLOOKUP(F77,Mark,26,0),IF($P$3='Data Entry'!$CK$4,VLOOKUP(F77,Mark,35,0),IF($P$3='Data Entry'!$CK$5,VLOOKUP(F77,Mark,44,0),IF($P$3='Data Entry'!$CK$6,VLOOKUP(F77,Mark,53,0),"")))))))</f>
        <v/>
      </c>
      <c r="K77" s="34" t="str">
        <f>IF(AND(B77="",D77="",F77="",G77=""),"",IF($P$3='Data Entry'!$CK$1,VLOOKUP(F77,Mark,9,0),IF($P$3='Data Entry'!$CK$2,VLOOKUP(F77,Mark,18,0),IF($P$3='Data Entry'!$CK$3,VLOOKUP(F77,Mark,27,0),IF($P$3='Data Entry'!$CK$4,VLOOKUP(F77,Mark,36,0),IF($P$3='Data Entry'!$CK$5,VLOOKUP(F77,Mark,45,0),IF($P$3='Data Entry'!$CK$6,VLOOKUP(F77,Mark,54,0),"")))))))</f>
        <v/>
      </c>
      <c r="L77" s="34" t="str">
        <f>IF(AND(B77="",D77="",F77="",G77=""),"",IF($P$3='Data Entry'!$CK$1,VLOOKUP(F77,Mark,10,0),IF($P$3='Data Entry'!$CK$2,VLOOKUP(F77,Mark,19,0),IF($P$3='Data Entry'!$CK$3,VLOOKUP(F77,Mark,28,0),IF($P$3='Data Entry'!$CK$4,VLOOKUP(F77,Mark,37,0),IF($P$3='Data Entry'!$CK$5,VLOOKUP(F77,Mark,46,0),IF($P$3='Data Entry'!$CK$6,VLOOKUP(F77,Mark,55,0),"")))))))</f>
        <v/>
      </c>
      <c r="M77" s="34" t="str">
        <f>IF(AND(B77="",D77="",F77="",G77=""),"",IF($P$3='Data Entry'!$CK$1,VLOOKUP(F77,Mark,11,0),IF($P$3='Data Entry'!$CK$2,VLOOKUP(F77,Mark,20,0),IF($P$3='Data Entry'!$CK$3,VLOOKUP(F77,Mark,29,0),IF($P$3='Data Entry'!$CK$4,VLOOKUP(F77,Mark,38,0),IF($P$3='Data Entry'!$CK$5,VLOOKUP(F77,Mark,47,0),IF($P$3='Data Entry'!$CK$6,VLOOKUP(F77,Mark,56,0),"")))))))</f>
        <v/>
      </c>
      <c r="N77" s="35" t="str">
        <f>IF(AND(B77="",D77="",F77="",G77=""),"",IF($P$3='Data Entry'!$CK$1,VLOOKUP(F77,Mark,12,0),IF($P$3='Data Entry'!$CK$2,VLOOKUP(F77,Mark,21,0),IF($P$3='Data Entry'!$CK$3,VLOOKUP(F77,Mark,30,0),IF($P$3='Data Entry'!$CK$4,VLOOKUP(F77,Mark,39,0),IF($P$3='Data Entry'!$CK$5,VLOOKUP(F77,Mark,48,0),IF($P$3='Data Entry'!$CK$6,VLOOKUP(F77,Mark,57,0),"")))))))</f>
        <v/>
      </c>
      <c r="O77" s="35" t="str">
        <f>IF(AND(B77="",D77="",F77="",G77=""),"",IF($P$3='Data Entry'!$CK$1,VLOOKUP(F77,Mark,13,0),IF($P$3='Data Entry'!$CK$2,VLOOKUP(F77,Mark,22,0),IF($P$3='Data Entry'!$CK$3,VLOOKUP(F77,Mark,31,0),IF($P$3='Data Entry'!$CK$4,VLOOKUP(F77,Mark,40,0),IF($P$3='Data Entry'!$CK$5,VLOOKUP(F77,Mark,49,0),IF($P$3='Data Entry'!$CK$6,VLOOKUP(F77,Mark,58,0),"")))))))</f>
        <v/>
      </c>
      <c r="P77" s="35" t="str">
        <f>IF(AND(B77="",D77="",F77="",G77=""),"",IF($P$3='Data Entry'!$CK$1,VLOOKUP(F77,Mark,14,0),IF($P$3='Data Entry'!$CK$2,VLOOKUP(F77,Mark,23,0),IF($P$3='Data Entry'!$CK$3,VLOOKUP(F77,Mark,32,0),IF($P$3='Data Entry'!$CK$4,VLOOKUP(F77,Mark,41,0),IF($P$3='Data Entry'!$CK$5,VLOOKUP(F77,Mark,50,0),IF($P$3='Data Entry'!$CK$6,VLOOKUP(F77,Mark,59,0),"")))))))</f>
        <v/>
      </c>
      <c r="Q77" s="36" t="str">
        <f t="shared" si="24"/>
        <v/>
      </c>
      <c r="R77" s="105" t="str">
        <f t="shared" si="25"/>
        <v/>
      </c>
      <c r="S77" s="105" t="str">
        <f t="shared" si="23"/>
        <v/>
      </c>
      <c r="T77" s="106" t="str">
        <f t="shared" si="26"/>
        <v/>
      </c>
      <c r="U77" s="10" t="str">
        <f>IFERROR(IF(OR(Q77="",#REF!="",D77=""),"",IF($Q$6=100,ROUNDUP(Q77*20%,0),IF($Q$6=86,ROUNDUP((Q77/$Q$6)*$U$6,0),IF($Q$6=66,ROUNDUP((Q77/$Q$6)*$U$6,0),"")))),"")</f>
        <v/>
      </c>
    </row>
    <row r="78" spans="1:21" ht="21.95" customHeight="1">
      <c r="A78" s="7">
        <v>72</v>
      </c>
      <c r="B78" s="32" t="str">
        <f t="shared" si="17"/>
        <v/>
      </c>
      <c r="C78" s="53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103" t="str">
        <f>IF(AND(B78="",D78="",F78="",G78=""),"",IF($P$3='Data Entry'!$CK$1,VLOOKUP(F78,Mark,6,0),IF($P$3='Data Entry'!$CK$2,VLOOKUP(F78,Mark,15,0),IF($P$3='Data Entry'!$CK$3,VLOOKUP(F78,Mark,24,0),IF($P$3='Data Entry'!$CK$4,VLOOKUP(F78,Mark,33,0),IF($P$3='Data Entry'!$CK$5,VLOOKUP(F78,Mark,42,0),IF($P$3='Data Entry'!$CK$6,VLOOKUP(F78,Mark,51,0),"")))))))</f>
        <v/>
      </c>
      <c r="I78" s="103" t="str">
        <f>IF(AND(B78="",D78="",F78="",G78=""),"",IF($P$3='Data Entry'!$CK$1,VLOOKUP(F78,Mark,7,0),IF($P$3='Data Entry'!$CK$2,VLOOKUP(F78,Mark,16,0),IF($P$3='Data Entry'!$CK$3,VLOOKUP(F78,Mark,25,0),IF($P$3='Data Entry'!$CK$4,VLOOKUP(F78,Mark,34,0),IF($P$3='Data Entry'!$CK$5,VLOOKUP(F78,Mark,43,0),IF($P$3='Data Entry'!$CK$6,VLOOKUP(F78,Mark,52,0),"")))))))</f>
        <v/>
      </c>
      <c r="J78" s="103" t="str">
        <f>IF(AND(B78="",D78="",F78="",G78=""),"",IF($P$3='Data Entry'!$CK$1,VLOOKUP(F78,Mark,8,0),IF($P$3='Data Entry'!$CK$2,VLOOKUP(F78,Mark,17,0),IF($P$3='Data Entry'!$CK$3,VLOOKUP(F78,Mark,26,0),IF($P$3='Data Entry'!$CK$4,VLOOKUP(F78,Mark,35,0),IF($P$3='Data Entry'!$CK$5,VLOOKUP(F78,Mark,44,0),IF($P$3='Data Entry'!$CK$6,VLOOKUP(F78,Mark,53,0),"")))))))</f>
        <v/>
      </c>
      <c r="K78" s="34" t="str">
        <f>IF(AND(B78="",D78="",F78="",G78=""),"",IF($P$3='Data Entry'!$CK$1,VLOOKUP(F78,Mark,9,0),IF($P$3='Data Entry'!$CK$2,VLOOKUP(F78,Mark,18,0),IF($P$3='Data Entry'!$CK$3,VLOOKUP(F78,Mark,27,0),IF($P$3='Data Entry'!$CK$4,VLOOKUP(F78,Mark,36,0),IF($P$3='Data Entry'!$CK$5,VLOOKUP(F78,Mark,45,0),IF($P$3='Data Entry'!$CK$6,VLOOKUP(F78,Mark,54,0),"")))))))</f>
        <v/>
      </c>
      <c r="L78" s="34" t="str">
        <f>IF(AND(B78="",D78="",F78="",G78=""),"",IF($P$3='Data Entry'!$CK$1,VLOOKUP(F78,Mark,10,0),IF($P$3='Data Entry'!$CK$2,VLOOKUP(F78,Mark,19,0),IF($P$3='Data Entry'!$CK$3,VLOOKUP(F78,Mark,28,0),IF($P$3='Data Entry'!$CK$4,VLOOKUP(F78,Mark,37,0),IF($P$3='Data Entry'!$CK$5,VLOOKUP(F78,Mark,46,0),IF($P$3='Data Entry'!$CK$6,VLOOKUP(F78,Mark,55,0),"")))))))</f>
        <v/>
      </c>
      <c r="M78" s="34" t="str">
        <f>IF(AND(B78="",D78="",F78="",G78=""),"",IF($P$3='Data Entry'!$CK$1,VLOOKUP(F78,Mark,11,0),IF($P$3='Data Entry'!$CK$2,VLOOKUP(F78,Mark,20,0),IF($P$3='Data Entry'!$CK$3,VLOOKUP(F78,Mark,29,0),IF($P$3='Data Entry'!$CK$4,VLOOKUP(F78,Mark,38,0),IF($P$3='Data Entry'!$CK$5,VLOOKUP(F78,Mark,47,0),IF($P$3='Data Entry'!$CK$6,VLOOKUP(F78,Mark,56,0),"")))))))</f>
        <v/>
      </c>
      <c r="N78" s="35" t="str">
        <f>IF(AND(B78="",D78="",F78="",G78=""),"",IF($P$3='Data Entry'!$CK$1,VLOOKUP(F78,Mark,12,0),IF($P$3='Data Entry'!$CK$2,VLOOKUP(F78,Mark,21,0),IF($P$3='Data Entry'!$CK$3,VLOOKUP(F78,Mark,30,0),IF($P$3='Data Entry'!$CK$4,VLOOKUP(F78,Mark,39,0),IF($P$3='Data Entry'!$CK$5,VLOOKUP(F78,Mark,48,0),IF($P$3='Data Entry'!$CK$6,VLOOKUP(F78,Mark,57,0),"")))))))</f>
        <v/>
      </c>
      <c r="O78" s="35" t="str">
        <f>IF(AND(B78="",D78="",F78="",G78=""),"",IF($P$3='Data Entry'!$CK$1,VLOOKUP(F78,Mark,13,0),IF($P$3='Data Entry'!$CK$2,VLOOKUP(F78,Mark,22,0),IF($P$3='Data Entry'!$CK$3,VLOOKUP(F78,Mark,31,0),IF($P$3='Data Entry'!$CK$4,VLOOKUP(F78,Mark,40,0),IF($P$3='Data Entry'!$CK$5,VLOOKUP(F78,Mark,49,0),IF($P$3='Data Entry'!$CK$6,VLOOKUP(F78,Mark,58,0),"")))))))</f>
        <v/>
      </c>
      <c r="P78" s="35" t="str">
        <f>IF(AND(B78="",D78="",F78="",G78=""),"",IF($P$3='Data Entry'!$CK$1,VLOOKUP(F78,Mark,14,0),IF($P$3='Data Entry'!$CK$2,VLOOKUP(F78,Mark,23,0),IF($P$3='Data Entry'!$CK$3,VLOOKUP(F78,Mark,32,0),IF($P$3='Data Entry'!$CK$4,VLOOKUP(F78,Mark,41,0),IF($P$3='Data Entry'!$CK$5,VLOOKUP(F78,Mark,50,0),IF($P$3='Data Entry'!$CK$6,VLOOKUP(F78,Mark,59,0),"")))))))</f>
        <v/>
      </c>
      <c r="Q78" s="36" t="str">
        <f t="shared" si="24"/>
        <v/>
      </c>
      <c r="R78" s="105" t="str">
        <f t="shared" si="25"/>
        <v/>
      </c>
      <c r="S78" s="105" t="str">
        <f t="shared" si="23"/>
        <v/>
      </c>
      <c r="T78" s="106" t="str">
        <f t="shared" si="26"/>
        <v/>
      </c>
      <c r="U78" s="10" t="str">
        <f>IFERROR(IF(OR(Q78="",#REF!="",D78=""),"",IF($Q$6=100,ROUNDUP(Q78*20%,0),IF($Q$6=86,ROUNDUP((Q78/$Q$6)*$U$6,0),IF($Q$6=66,ROUNDUP((Q78/$Q$6)*$U$6,0),"")))),"")</f>
        <v/>
      </c>
    </row>
    <row r="79" spans="1:21" ht="21.95" customHeight="1">
      <c r="A79" s="7">
        <v>73</v>
      </c>
      <c r="B79" s="32" t="str">
        <f t="shared" si="17"/>
        <v/>
      </c>
      <c r="C79" s="53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103" t="str">
        <f>IF(AND(B79="",D79="",F79="",G79=""),"",IF($P$3='Data Entry'!$CK$1,VLOOKUP(F79,Mark,6,0),IF($P$3='Data Entry'!$CK$2,VLOOKUP(F79,Mark,15,0),IF($P$3='Data Entry'!$CK$3,VLOOKUP(F79,Mark,24,0),IF($P$3='Data Entry'!$CK$4,VLOOKUP(F79,Mark,33,0),IF($P$3='Data Entry'!$CK$5,VLOOKUP(F79,Mark,42,0),IF($P$3='Data Entry'!$CK$6,VLOOKUP(F79,Mark,51,0),"")))))))</f>
        <v/>
      </c>
      <c r="I79" s="103" t="str">
        <f>IF(AND(B79="",D79="",F79="",G79=""),"",IF($P$3='Data Entry'!$CK$1,VLOOKUP(F79,Mark,7,0),IF($P$3='Data Entry'!$CK$2,VLOOKUP(F79,Mark,16,0),IF($P$3='Data Entry'!$CK$3,VLOOKUP(F79,Mark,25,0),IF($P$3='Data Entry'!$CK$4,VLOOKUP(F79,Mark,34,0),IF($P$3='Data Entry'!$CK$5,VLOOKUP(F79,Mark,43,0),IF($P$3='Data Entry'!$CK$6,VLOOKUP(F79,Mark,52,0),"")))))))</f>
        <v/>
      </c>
      <c r="J79" s="103" t="str">
        <f>IF(AND(B79="",D79="",F79="",G79=""),"",IF($P$3='Data Entry'!$CK$1,VLOOKUP(F79,Mark,8,0),IF($P$3='Data Entry'!$CK$2,VLOOKUP(F79,Mark,17,0),IF($P$3='Data Entry'!$CK$3,VLOOKUP(F79,Mark,26,0),IF($P$3='Data Entry'!$CK$4,VLOOKUP(F79,Mark,35,0),IF($P$3='Data Entry'!$CK$5,VLOOKUP(F79,Mark,44,0),IF($P$3='Data Entry'!$CK$6,VLOOKUP(F79,Mark,53,0),"")))))))</f>
        <v/>
      </c>
      <c r="K79" s="34" t="str">
        <f>IF(AND(B79="",D79="",F79="",G79=""),"",IF($P$3='Data Entry'!$CK$1,VLOOKUP(F79,Mark,9,0),IF($P$3='Data Entry'!$CK$2,VLOOKUP(F79,Mark,18,0),IF($P$3='Data Entry'!$CK$3,VLOOKUP(F79,Mark,27,0),IF($P$3='Data Entry'!$CK$4,VLOOKUP(F79,Mark,36,0),IF($P$3='Data Entry'!$CK$5,VLOOKUP(F79,Mark,45,0),IF($P$3='Data Entry'!$CK$6,VLOOKUP(F79,Mark,54,0),"")))))))</f>
        <v/>
      </c>
      <c r="L79" s="34" t="str">
        <f>IF(AND(B79="",D79="",F79="",G79=""),"",IF($P$3='Data Entry'!$CK$1,VLOOKUP(F79,Mark,10,0),IF($P$3='Data Entry'!$CK$2,VLOOKUP(F79,Mark,19,0),IF($P$3='Data Entry'!$CK$3,VLOOKUP(F79,Mark,28,0),IF($P$3='Data Entry'!$CK$4,VLOOKUP(F79,Mark,37,0),IF($P$3='Data Entry'!$CK$5,VLOOKUP(F79,Mark,46,0),IF($P$3='Data Entry'!$CK$6,VLOOKUP(F79,Mark,55,0),"")))))))</f>
        <v/>
      </c>
      <c r="M79" s="34" t="str">
        <f>IF(AND(B79="",D79="",F79="",G79=""),"",IF($P$3='Data Entry'!$CK$1,VLOOKUP(F79,Mark,11,0),IF($P$3='Data Entry'!$CK$2,VLOOKUP(F79,Mark,20,0),IF($P$3='Data Entry'!$CK$3,VLOOKUP(F79,Mark,29,0),IF($P$3='Data Entry'!$CK$4,VLOOKUP(F79,Mark,38,0),IF($P$3='Data Entry'!$CK$5,VLOOKUP(F79,Mark,47,0),IF($P$3='Data Entry'!$CK$6,VLOOKUP(F79,Mark,56,0),"")))))))</f>
        <v/>
      </c>
      <c r="N79" s="35" t="str">
        <f>IF(AND(B79="",D79="",F79="",G79=""),"",IF($P$3='Data Entry'!$CK$1,VLOOKUP(F79,Mark,12,0),IF($P$3='Data Entry'!$CK$2,VLOOKUP(F79,Mark,21,0),IF($P$3='Data Entry'!$CK$3,VLOOKUP(F79,Mark,30,0),IF($P$3='Data Entry'!$CK$4,VLOOKUP(F79,Mark,39,0),IF($P$3='Data Entry'!$CK$5,VLOOKUP(F79,Mark,48,0),IF($P$3='Data Entry'!$CK$6,VLOOKUP(F79,Mark,57,0),"")))))))</f>
        <v/>
      </c>
      <c r="O79" s="35" t="str">
        <f>IF(AND(B79="",D79="",F79="",G79=""),"",IF($P$3='Data Entry'!$CK$1,VLOOKUP(F79,Mark,13,0),IF($P$3='Data Entry'!$CK$2,VLOOKUP(F79,Mark,22,0),IF($P$3='Data Entry'!$CK$3,VLOOKUP(F79,Mark,31,0),IF($P$3='Data Entry'!$CK$4,VLOOKUP(F79,Mark,40,0),IF($P$3='Data Entry'!$CK$5,VLOOKUP(F79,Mark,49,0),IF($P$3='Data Entry'!$CK$6,VLOOKUP(F79,Mark,58,0),"")))))))</f>
        <v/>
      </c>
      <c r="P79" s="35" t="str">
        <f>IF(AND(B79="",D79="",F79="",G79=""),"",IF($P$3='Data Entry'!$CK$1,VLOOKUP(F79,Mark,14,0),IF($P$3='Data Entry'!$CK$2,VLOOKUP(F79,Mark,23,0),IF($P$3='Data Entry'!$CK$3,VLOOKUP(F79,Mark,32,0),IF($P$3='Data Entry'!$CK$4,VLOOKUP(F79,Mark,41,0),IF($P$3='Data Entry'!$CK$5,VLOOKUP(F79,Mark,50,0),IF($P$3='Data Entry'!$CK$6,VLOOKUP(F79,Mark,59,0),"")))))))</f>
        <v/>
      </c>
      <c r="Q79" s="36" t="str">
        <f t="shared" si="24"/>
        <v/>
      </c>
      <c r="R79" s="105" t="str">
        <f t="shared" si="25"/>
        <v/>
      </c>
      <c r="S79" s="105" t="str">
        <f t="shared" si="23"/>
        <v/>
      </c>
      <c r="T79" s="106" t="str">
        <f t="shared" si="26"/>
        <v/>
      </c>
      <c r="U79" s="10" t="str">
        <f>IFERROR(IF(OR(Q79="",#REF!="",D79=""),"",IF($Q$6=100,ROUNDUP(Q79*20%,0),IF($Q$6=86,ROUNDUP((Q79/$Q$6)*$U$6,0),IF($Q$6=66,ROUNDUP((Q79/$Q$6)*$U$6,0),"")))),"")</f>
        <v/>
      </c>
    </row>
    <row r="80" spans="1:21" ht="21.95" customHeight="1">
      <c r="A80" s="7">
        <v>74</v>
      </c>
      <c r="B80" s="32" t="str">
        <f t="shared" si="17"/>
        <v/>
      </c>
      <c r="C80" s="53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103" t="str">
        <f>IF(AND(B80="",D80="",F80="",G80=""),"",IF($P$3='Data Entry'!$CK$1,VLOOKUP(F80,Mark,6,0),IF($P$3='Data Entry'!$CK$2,VLOOKUP(F80,Mark,15,0),IF($P$3='Data Entry'!$CK$3,VLOOKUP(F80,Mark,24,0),IF($P$3='Data Entry'!$CK$4,VLOOKUP(F80,Mark,33,0),IF($P$3='Data Entry'!$CK$5,VLOOKUP(F80,Mark,42,0),IF($P$3='Data Entry'!$CK$6,VLOOKUP(F80,Mark,51,0),"")))))))</f>
        <v/>
      </c>
      <c r="I80" s="103" t="str">
        <f>IF(AND(B80="",D80="",F80="",G80=""),"",IF($P$3='Data Entry'!$CK$1,VLOOKUP(F80,Mark,7,0),IF($P$3='Data Entry'!$CK$2,VLOOKUP(F80,Mark,16,0),IF($P$3='Data Entry'!$CK$3,VLOOKUP(F80,Mark,25,0),IF($P$3='Data Entry'!$CK$4,VLOOKUP(F80,Mark,34,0),IF($P$3='Data Entry'!$CK$5,VLOOKUP(F80,Mark,43,0),IF($P$3='Data Entry'!$CK$6,VLOOKUP(F80,Mark,52,0),"")))))))</f>
        <v/>
      </c>
      <c r="J80" s="103" t="str">
        <f>IF(AND(B80="",D80="",F80="",G80=""),"",IF($P$3='Data Entry'!$CK$1,VLOOKUP(F80,Mark,8,0),IF($P$3='Data Entry'!$CK$2,VLOOKUP(F80,Mark,17,0),IF($P$3='Data Entry'!$CK$3,VLOOKUP(F80,Mark,26,0),IF($P$3='Data Entry'!$CK$4,VLOOKUP(F80,Mark,35,0),IF($P$3='Data Entry'!$CK$5,VLOOKUP(F80,Mark,44,0),IF($P$3='Data Entry'!$CK$6,VLOOKUP(F80,Mark,53,0),"")))))))</f>
        <v/>
      </c>
      <c r="K80" s="34" t="str">
        <f>IF(AND(B80="",D80="",F80="",G80=""),"",IF($P$3='Data Entry'!$CK$1,VLOOKUP(F80,Mark,9,0),IF($P$3='Data Entry'!$CK$2,VLOOKUP(F80,Mark,18,0),IF($P$3='Data Entry'!$CK$3,VLOOKUP(F80,Mark,27,0),IF($P$3='Data Entry'!$CK$4,VLOOKUP(F80,Mark,36,0),IF($P$3='Data Entry'!$CK$5,VLOOKUP(F80,Mark,45,0),IF($P$3='Data Entry'!$CK$6,VLOOKUP(F80,Mark,54,0),"")))))))</f>
        <v/>
      </c>
      <c r="L80" s="34" t="str">
        <f>IF(AND(B80="",D80="",F80="",G80=""),"",IF($P$3='Data Entry'!$CK$1,VLOOKUP(F80,Mark,10,0),IF($P$3='Data Entry'!$CK$2,VLOOKUP(F80,Mark,19,0),IF($P$3='Data Entry'!$CK$3,VLOOKUP(F80,Mark,28,0),IF($P$3='Data Entry'!$CK$4,VLOOKUP(F80,Mark,37,0),IF($P$3='Data Entry'!$CK$5,VLOOKUP(F80,Mark,46,0),IF($P$3='Data Entry'!$CK$6,VLOOKUP(F80,Mark,55,0),"")))))))</f>
        <v/>
      </c>
      <c r="M80" s="34" t="str">
        <f>IF(AND(B80="",D80="",F80="",G80=""),"",IF($P$3='Data Entry'!$CK$1,VLOOKUP(F80,Mark,11,0),IF($P$3='Data Entry'!$CK$2,VLOOKUP(F80,Mark,20,0),IF($P$3='Data Entry'!$CK$3,VLOOKUP(F80,Mark,29,0),IF($P$3='Data Entry'!$CK$4,VLOOKUP(F80,Mark,38,0),IF($P$3='Data Entry'!$CK$5,VLOOKUP(F80,Mark,47,0),IF($P$3='Data Entry'!$CK$6,VLOOKUP(F80,Mark,56,0),"")))))))</f>
        <v/>
      </c>
      <c r="N80" s="35" t="str">
        <f>IF(AND(B80="",D80="",F80="",G80=""),"",IF($P$3='Data Entry'!$CK$1,VLOOKUP(F80,Mark,12,0),IF($P$3='Data Entry'!$CK$2,VLOOKUP(F80,Mark,21,0),IF($P$3='Data Entry'!$CK$3,VLOOKUP(F80,Mark,30,0),IF($P$3='Data Entry'!$CK$4,VLOOKUP(F80,Mark,39,0),IF($P$3='Data Entry'!$CK$5,VLOOKUP(F80,Mark,48,0),IF($P$3='Data Entry'!$CK$6,VLOOKUP(F80,Mark,57,0),"")))))))</f>
        <v/>
      </c>
      <c r="O80" s="35" t="str">
        <f>IF(AND(B80="",D80="",F80="",G80=""),"",IF($P$3='Data Entry'!$CK$1,VLOOKUP(F80,Mark,13,0),IF($P$3='Data Entry'!$CK$2,VLOOKUP(F80,Mark,22,0),IF($P$3='Data Entry'!$CK$3,VLOOKUP(F80,Mark,31,0),IF($P$3='Data Entry'!$CK$4,VLOOKUP(F80,Mark,40,0),IF($P$3='Data Entry'!$CK$5,VLOOKUP(F80,Mark,49,0),IF($P$3='Data Entry'!$CK$6,VLOOKUP(F80,Mark,58,0),"")))))))</f>
        <v/>
      </c>
      <c r="P80" s="35" t="str">
        <f>IF(AND(B80="",D80="",F80="",G80=""),"",IF($P$3='Data Entry'!$CK$1,VLOOKUP(F80,Mark,14,0),IF($P$3='Data Entry'!$CK$2,VLOOKUP(F80,Mark,23,0),IF($P$3='Data Entry'!$CK$3,VLOOKUP(F80,Mark,32,0),IF($P$3='Data Entry'!$CK$4,VLOOKUP(F80,Mark,41,0),IF($P$3='Data Entry'!$CK$5,VLOOKUP(F80,Mark,50,0),IF($P$3='Data Entry'!$CK$6,VLOOKUP(F80,Mark,59,0),"")))))))</f>
        <v/>
      </c>
      <c r="Q80" s="36" t="str">
        <f t="shared" si="24"/>
        <v/>
      </c>
      <c r="R80" s="105" t="str">
        <f t="shared" si="25"/>
        <v/>
      </c>
      <c r="S80" s="105" t="str">
        <f t="shared" si="23"/>
        <v/>
      </c>
      <c r="T80" s="106" t="str">
        <f t="shared" si="26"/>
        <v/>
      </c>
      <c r="U80" s="10" t="str">
        <f>IFERROR(IF(OR(Q80="",#REF!="",D80=""),"",IF($Q$6=100,ROUNDUP(Q80*20%,0),IF($Q$6=86,ROUNDUP((Q80/$Q$6)*$U$6,0),IF($Q$6=66,ROUNDUP((Q80/$Q$6)*$U$6,0),"")))),"")</f>
        <v/>
      </c>
    </row>
    <row r="81" spans="1:21" ht="21.95" customHeight="1">
      <c r="A81" s="7">
        <v>75</v>
      </c>
      <c r="B81" s="32" t="str">
        <f t="shared" si="17"/>
        <v/>
      </c>
      <c r="C81" s="53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103" t="str">
        <f>IF(AND(B81="",D81="",F81="",G81=""),"",IF($P$3='Data Entry'!$CK$1,VLOOKUP(F81,Mark,6,0),IF($P$3='Data Entry'!$CK$2,VLOOKUP(F81,Mark,15,0),IF($P$3='Data Entry'!$CK$3,VLOOKUP(F81,Mark,24,0),IF($P$3='Data Entry'!$CK$4,VLOOKUP(F81,Mark,33,0),IF($P$3='Data Entry'!$CK$5,VLOOKUP(F81,Mark,42,0),IF($P$3='Data Entry'!$CK$6,VLOOKUP(F81,Mark,51,0),"")))))))</f>
        <v/>
      </c>
      <c r="I81" s="103" t="str">
        <f>IF(AND(B81="",D81="",F81="",G81=""),"",IF($P$3='Data Entry'!$CK$1,VLOOKUP(F81,Mark,7,0),IF($P$3='Data Entry'!$CK$2,VLOOKUP(F81,Mark,16,0),IF($P$3='Data Entry'!$CK$3,VLOOKUP(F81,Mark,25,0),IF($P$3='Data Entry'!$CK$4,VLOOKUP(F81,Mark,34,0),IF($P$3='Data Entry'!$CK$5,VLOOKUP(F81,Mark,43,0),IF($P$3='Data Entry'!$CK$6,VLOOKUP(F81,Mark,52,0),"")))))))</f>
        <v/>
      </c>
      <c r="J81" s="103" t="str">
        <f>IF(AND(B81="",D81="",F81="",G81=""),"",IF($P$3='Data Entry'!$CK$1,VLOOKUP(F81,Mark,8,0),IF($P$3='Data Entry'!$CK$2,VLOOKUP(F81,Mark,17,0),IF($P$3='Data Entry'!$CK$3,VLOOKUP(F81,Mark,26,0),IF($P$3='Data Entry'!$CK$4,VLOOKUP(F81,Mark,35,0),IF($P$3='Data Entry'!$CK$5,VLOOKUP(F81,Mark,44,0),IF($P$3='Data Entry'!$CK$6,VLOOKUP(F81,Mark,53,0),"")))))))</f>
        <v/>
      </c>
      <c r="K81" s="34" t="str">
        <f>IF(AND(B81="",D81="",F81="",G81=""),"",IF($P$3='Data Entry'!$CK$1,VLOOKUP(F81,Mark,9,0),IF($P$3='Data Entry'!$CK$2,VLOOKUP(F81,Mark,18,0),IF($P$3='Data Entry'!$CK$3,VLOOKUP(F81,Mark,27,0),IF($P$3='Data Entry'!$CK$4,VLOOKUP(F81,Mark,36,0),IF($P$3='Data Entry'!$CK$5,VLOOKUP(F81,Mark,45,0),IF($P$3='Data Entry'!$CK$6,VLOOKUP(F81,Mark,54,0),"")))))))</f>
        <v/>
      </c>
      <c r="L81" s="34" t="str">
        <f>IF(AND(B81="",D81="",F81="",G81=""),"",IF($P$3='Data Entry'!$CK$1,VLOOKUP(F81,Mark,10,0),IF($P$3='Data Entry'!$CK$2,VLOOKUP(F81,Mark,19,0),IF($P$3='Data Entry'!$CK$3,VLOOKUP(F81,Mark,28,0),IF($P$3='Data Entry'!$CK$4,VLOOKUP(F81,Mark,37,0),IF($P$3='Data Entry'!$CK$5,VLOOKUP(F81,Mark,46,0),IF($P$3='Data Entry'!$CK$6,VLOOKUP(F81,Mark,55,0),"")))))))</f>
        <v/>
      </c>
      <c r="M81" s="34" t="str">
        <f>IF(AND(B81="",D81="",F81="",G81=""),"",IF($P$3='Data Entry'!$CK$1,VLOOKUP(F81,Mark,11,0),IF($P$3='Data Entry'!$CK$2,VLOOKUP(F81,Mark,20,0),IF($P$3='Data Entry'!$CK$3,VLOOKUP(F81,Mark,29,0),IF($P$3='Data Entry'!$CK$4,VLOOKUP(F81,Mark,38,0),IF($P$3='Data Entry'!$CK$5,VLOOKUP(F81,Mark,47,0),IF($P$3='Data Entry'!$CK$6,VLOOKUP(F81,Mark,56,0),"")))))))</f>
        <v/>
      </c>
      <c r="N81" s="35" t="str">
        <f>IF(AND(B81="",D81="",F81="",G81=""),"",IF($P$3='Data Entry'!$CK$1,VLOOKUP(F81,Mark,12,0),IF($P$3='Data Entry'!$CK$2,VLOOKUP(F81,Mark,21,0),IF($P$3='Data Entry'!$CK$3,VLOOKUP(F81,Mark,30,0),IF($P$3='Data Entry'!$CK$4,VLOOKUP(F81,Mark,39,0),IF($P$3='Data Entry'!$CK$5,VLOOKUP(F81,Mark,48,0),IF($P$3='Data Entry'!$CK$6,VLOOKUP(F81,Mark,57,0),"")))))))</f>
        <v/>
      </c>
      <c r="O81" s="35" t="str">
        <f>IF(AND(B81="",D81="",F81="",G81=""),"",IF($P$3='Data Entry'!$CK$1,VLOOKUP(F81,Mark,13,0),IF($P$3='Data Entry'!$CK$2,VLOOKUP(F81,Mark,22,0),IF($P$3='Data Entry'!$CK$3,VLOOKUP(F81,Mark,31,0),IF($P$3='Data Entry'!$CK$4,VLOOKUP(F81,Mark,40,0),IF($P$3='Data Entry'!$CK$5,VLOOKUP(F81,Mark,49,0),IF($P$3='Data Entry'!$CK$6,VLOOKUP(F81,Mark,58,0),"")))))))</f>
        <v/>
      </c>
      <c r="P81" s="35" t="str">
        <f>IF(AND(B81="",D81="",F81="",G81=""),"",IF($P$3='Data Entry'!$CK$1,VLOOKUP(F81,Mark,14,0),IF($P$3='Data Entry'!$CK$2,VLOOKUP(F81,Mark,23,0),IF($P$3='Data Entry'!$CK$3,VLOOKUP(F81,Mark,32,0),IF($P$3='Data Entry'!$CK$4,VLOOKUP(F81,Mark,41,0),IF($P$3='Data Entry'!$CK$5,VLOOKUP(F81,Mark,50,0),IF($P$3='Data Entry'!$CK$6,VLOOKUP(F81,Mark,59,0),"")))))))</f>
        <v/>
      </c>
      <c r="Q81" s="36" t="str">
        <f t="shared" si="24"/>
        <v/>
      </c>
      <c r="R81" s="105" t="str">
        <f t="shared" si="25"/>
        <v/>
      </c>
      <c r="S81" s="105" t="str">
        <f t="shared" si="23"/>
        <v/>
      </c>
      <c r="T81" s="106" t="str">
        <f t="shared" si="26"/>
        <v/>
      </c>
      <c r="U81" s="10" t="str">
        <f>IFERROR(IF(OR(Q81="",#REF!="",D81=""),"",IF($Q$6=100,ROUNDUP(Q81*20%,0),IF($Q$6=86,ROUNDUP((Q81/$Q$6)*$U$6,0),IF($Q$6=66,ROUNDUP((Q81/$Q$6)*$U$6,0),"")))),"")</f>
        <v/>
      </c>
    </row>
    <row r="82" spans="1:21" ht="21.95" customHeight="1">
      <c r="A82" s="7">
        <v>76</v>
      </c>
      <c r="B82" s="32" t="str">
        <f t="shared" si="17"/>
        <v/>
      </c>
      <c r="C82" s="53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103" t="str">
        <f>IF(AND(B82="",D82="",F82="",G82=""),"",IF($P$3='Data Entry'!$CK$1,VLOOKUP(F82,Mark,6,0),IF($P$3='Data Entry'!$CK$2,VLOOKUP(F82,Mark,15,0),IF($P$3='Data Entry'!$CK$3,VLOOKUP(F82,Mark,24,0),IF($P$3='Data Entry'!$CK$4,VLOOKUP(F82,Mark,33,0),IF($P$3='Data Entry'!$CK$5,VLOOKUP(F82,Mark,42,0),IF($P$3='Data Entry'!$CK$6,VLOOKUP(F82,Mark,51,0),"")))))))</f>
        <v/>
      </c>
      <c r="I82" s="103" t="str">
        <f>IF(AND(B82="",D82="",F82="",G82=""),"",IF($P$3='Data Entry'!$CK$1,VLOOKUP(F82,Mark,7,0),IF($P$3='Data Entry'!$CK$2,VLOOKUP(F82,Mark,16,0),IF($P$3='Data Entry'!$CK$3,VLOOKUP(F82,Mark,25,0),IF($P$3='Data Entry'!$CK$4,VLOOKUP(F82,Mark,34,0),IF($P$3='Data Entry'!$CK$5,VLOOKUP(F82,Mark,43,0),IF($P$3='Data Entry'!$CK$6,VLOOKUP(F82,Mark,52,0),"")))))))</f>
        <v/>
      </c>
      <c r="J82" s="103" t="str">
        <f>IF(AND(B82="",D82="",F82="",G82=""),"",IF($P$3='Data Entry'!$CK$1,VLOOKUP(F82,Mark,8,0),IF($P$3='Data Entry'!$CK$2,VLOOKUP(F82,Mark,17,0),IF($P$3='Data Entry'!$CK$3,VLOOKUP(F82,Mark,26,0),IF($P$3='Data Entry'!$CK$4,VLOOKUP(F82,Mark,35,0),IF($P$3='Data Entry'!$CK$5,VLOOKUP(F82,Mark,44,0),IF($P$3='Data Entry'!$CK$6,VLOOKUP(F82,Mark,53,0),"")))))))</f>
        <v/>
      </c>
      <c r="K82" s="34" t="str">
        <f>IF(AND(B82="",D82="",F82="",G82=""),"",IF($P$3='Data Entry'!$CK$1,VLOOKUP(F82,Mark,9,0),IF($P$3='Data Entry'!$CK$2,VLOOKUP(F82,Mark,18,0),IF($P$3='Data Entry'!$CK$3,VLOOKUP(F82,Mark,27,0),IF($P$3='Data Entry'!$CK$4,VLOOKUP(F82,Mark,36,0),IF($P$3='Data Entry'!$CK$5,VLOOKUP(F82,Mark,45,0),IF($P$3='Data Entry'!$CK$6,VLOOKUP(F82,Mark,54,0),"")))))))</f>
        <v/>
      </c>
      <c r="L82" s="34" t="str">
        <f>IF(AND(B82="",D82="",F82="",G82=""),"",IF($P$3='Data Entry'!$CK$1,VLOOKUP(F82,Mark,10,0),IF($P$3='Data Entry'!$CK$2,VLOOKUP(F82,Mark,19,0),IF($P$3='Data Entry'!$CK$3,VLOOKUP(F82,Mark,28,0),IF($P$3='Data Entry'!$CK$4,VLOOKUP(F82,Mark,37,0),IF($P$3='Data Entry'!$CK$5,VLOOKUP(F82,Mark,46,0),IF($P$3='Data Entry'!$CK$6,VLOOKUP(F82,Mark,55,0),"")))))))</f>
        <v/>
      </c>
      <c r="M82" s="34" t="str">
        <f>IF(AND(B82="",D82="",F82="",G82=""),"",IF($P$3='Data Entry'!$CK$1,VLOOKUP(F82,Mark,11,0),IF($P$3='Data Entry'!$CK$2,VLOOKUP(F82,Mark,20,0),IF($P$3='Data Entry'!$CK$3,VLOOKUP(F82,Mark,29,0),IF($P$3='Data Entry'!$CK$4,VLOOKUP(F82,Mark,38,0),IF($P$3='Data Entry'!$CK$5,VLOOKUP(F82,Mark,47,0),IF($P$3='Data Entry'!$CK$6,VLOOKUP(F82,Mark,56,0),"")))))))</f>
        <v/>
      </c>
      <c r="N82" s="35" t="str">
        <f>IF(AND(B82="",D82="",F82="",G82=""),"",IF($P$3='Data Entry'!$CK$1,VLOOKUP(F82,Mark,12,0),IF($P$3='Data Entry'!$CK$2,VLOOKUP(F82,Mark,21,0),IF($P$3='Data Entry'!$CK$3,VLOOKUP(F82,Mark,30,0),IF($P$3='Data Entry'!$CK$4,VLOOKUP(F82,Mark,39,0),IF($P$3='Data Entry'!$CK$5,VLOOKUP(F82,Mark,48,0),IF($P$3='Data Entry'!$CK$6,VLOOKUP(F82,Mark,57,0),"")))))))</f>
        <v/>
      </c>
      <c r="O82" s="35" t="str">
        <f>IF(AND(B82="",D82="",F82="",G82=""),"",IF($P$3='Data Entry'!$CK$1,VLOOKUP(F82,Mark,13,0),IF($P$3='Data Entry'!$CK$2,VLOOKUP(F82,Mark,22,0),IF($P$3='Data Entry'!$CK$3,VLOOKUP(F82,Mark,31,0),IF($P$3='Data Entry'!$CK$4,VLOOKUP(F82,Mark,40,0),IF($P$3='Data Entry'!$CK$5,VLOOKUP(F82,Mark,49,0),IF($P$3='Data Entry'!$CK$6,VLOOKUP(F82,Mark,58,0),"")))))))</f>
        <v/>
      </c>
      <c r="P82" s="35" t="str">
        <f>IF(AND(B82="",D82="",F82="",G82=""),"",IF($P$3='Data Entry'!$CK$1,VLOOKUP(F82,Mark,14,0),IF($P$3='Data Entry'!$CK$2,VLOOKUP(F82,Mark,23,0),IF($P$3='Data Entry'!$CK$3,VLOOKUP(F82,Mark,32,0),IF($P$3='Data Entry'!$CK$4,VLOOKUP(F82,Mark,41,0),IF($P$3='Data Entry'!$CK$5,VLOOKUP(F82,Mark,50,0),IF($P$3='Data Entry'!$CK$6,VLOOKUP(F82,Mark,59,0),"")))))))</f>
        <v/>
      </c>
      <c r="Q82" s="36" t="str">
        <f t="shared" si="24"/>
        <v/>
      </c>
      <c r="R82" s="105" t="str">
        <f t="shared" si="25"/>
        <v/>
      </c>
      <c r="S82" s="105" t="str">
        <f t="shared" si="23"/>
        <v/>
      </c>
      <c r="T82" s="106" t="str">
        <f t="shared" si="26"/>
        <v/>
      </c>
      <c r="U82" s="10" t="str">
        <f>IFERROR(IF(OR(Q82="",#REF!="",D82=""),"",IF($Q$6=100,ROUNDUP(Q82*20%,0),IF($Q$6=86,ROUNDUP((Q82/$Q$6)*$U$6,0),IF($Q$6=66,ROUNDUP((Q82/$Q$6)*$U$6,0),"")))),"")</f>
        <v/>
      </c>
    </row>
    <row r="83" spans="1:21" ht="21.95" customHeight="1">
      <c r="A83" s="7">
        <v>77</v>
      </c>
      <c r="B83" s="32" t="str">
        <f t="shared" si="17"/>
        <v/>
      </c>
      <c r="C83" s="53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103" t="str">
        <f>IF(AND(B83="",D83="",F83="",G83=""),"",IF($P$3='Data Entry'!$CK$1,VLOOKUP(F83,Mark,6,0),IF($P$3='Data Entry'!$CK$2,VLOOKUP(F83,Mark,15,0),IF($P$3='Data Entry'!$CK$3,VLOOKUP(F83,Mark,24,0),IF($P$3='Data Entry'!$CK$4,VLOOKUP(F83,Mark,33,0),IF($P$3='Data Entry'!$CK$5,VLOOKUP(F83,Mark,42,0),IF($P$3='Data Entry'!$CK$6,VLOOKUP(F83,Mark,51,0),"")))))))</f>
        <v/>
      </c>
      <c r="I83" s="103" t="str">
        <f>IF(AND(B83="",D83="",F83="",G83=""),"",IF($P$3='Data Entry'!$CK$1,VLOOKUP(F83,Mark,7,0),IF($P$3='Data Entry'!$CK$2,VLOOKUP(F83,Mark,16,0),IF($P$3='Data Entry'!$CK$3,VLOOKUP(F83,Mark,25,0),IF($P$3='Data Entry'!$CK$4,VLOOKUP(F83,Mark,34,0),IF($P$3='Data Entry'!$CK$5,VLOOKUP(F83,Mark,43,0),IF($P$3='Data Entry'!$CK$6,VLOOKUP(F83,Mark,52,0),"")))))))</f>
        <v/>
      </c>
      <c r="J83" s="103" t="str">
        <f>IF(AND(B83="",D83="",F83="",G83=""),"",IF($P$3='Data Entry'!$CK$1,VLOOKUP(F83,Mark,8,0),IF($P$3='Data Entry'!$CK$2,VLOOKUP(F83,Mark,17,0),IF($P$3='Data Entry'!$CK$3,VLOOKUP(F83,Mark,26,0),IF($P$3='Data Entry'!$CK$4,VLOOKUP(F83,Mark,35,0),IF($P$3='Data Entry'!$CK$5,VLOOKUP(F83,Mark,44,0),IF($P$3='Data Entry'!$CK$6,VLOOKUP(F83,Mark,53,0),"")))))))</f>
        <v/>
      </c>
      <c r="K83" s="34" t="str">
        <f>IF(AND(B83="",D83="",F83="",G83=""),"",IF($P$3='Data Entry'!$CK$1,VLOOKUP(F83,Mark,9,0),IF($P$3='Data Entry'!$CK$2,VLOOKUP(F83,Mark,18,0),IF($P$3='Data Entry'!$CK$3,VLOOKUP(F83,Mark,27,0),IF($P$3='Data Entry'!$CK$4,VLOOKUP(F83,Mark,36,0),IF($P$3='Data Entry'!$CK$5,VLOOKUP(F83,Mark,45,0),IF($P$3='Data Entry'!$CK$6,VLOOKUP(F83,Mark,54,0),"")))))))</f>
        <v/>
      </c>
      <c r="L83" s="34" t="str">
        <f>IF(AND(B83="",D83="",F83="",G83=""),"",IF($P$3='Data Entry'!$CK$1,VLOOKUP(F83,Mark,10,0),IF($P$3='Data Entry'!$CK$2,VLOOKUP(F83,Mark,19,0),IF($P$3='Data Entry'!$CK$3,VLOOKUP(F83,Mark,28,0),IF($P$3='Data Entry'!$CK$4,VLOOKUP(F83,Mark,37,0),IF($P$3='Data Entry'!$CK$5,VLOOKUP(F83,Mark,46,0),IF($P$3='Data Entry'!$CK$6,VLOOKUP(F83,Mark,55,0),"")))))))</f>
        <v/>
      </c>
      <c r="M83" s="34" t="str">
        <f>IF(AND(B83="",D83="",F83="",G83=""),"",IF($P$3='Data Entry'!$CK$1,VLOOKUP(F83,Mark,11,0),IF($P$3='Data Entry'!$CK$2,VLOOKUP(F83,Mark,20,0),IF($P$3='Data Entry'!$CK$3,VLOOKUP(F83,Mark,29,0),IF($P$3='Data Entry'!$CK$4,VLOOKUP(F83,Mark,38,0),IF($P$3='Data Entry'!$CK$5,VLOOKUP(F83,Mark,47,0),IF($P$3='Data Entry'!$CK$6,VLOOKUP(F83,Mark,56,0),"")))))))</f>
        <v/>
      </c>
      <c r="N83" s="35" t="str">
        <f>IF(AND(B83="",D83="",F83="",G83=""),"",IF($P$3='Data Entry'!$CK$1,VLOOKUP(F83,Mark,12,0),IF($P$3='Data Entry'!$CK$2,VLOOKUP(F83,Mark,21,0),IF($P$3='Data Entry'!$CK$3,VLOOKUP(F83,Mark,30,0),IF($P$3='Data Entry'!$CK$4,VLOOKUP(F83,Mark,39,0),IF($P$3='Data Entry'!$CK$5,VLOOKUP(F83,Mark,48,0),IF($P$3='Data Entry'!$CK$6,VLOOKUP(F83,Mark,57,0),"")))))))</f>
        <v/>
      </c>
      <c r="O83" s="35" t="str">
        <f>IF(AND(B83="",D83="",F83="",G83=""),"",IF($P$3='Data Entry'!$CK$1,VLOOKUP(F83,Mark,13,0),IF($P$3='Data Entry'!$CK$2,VLOOKUP(F83,Mark,22,0),IF($P$3='Data Entry'!$CK$3,VLOOKUP(F83,Mark,31,0),IF($P$3='Data Entry'!$CK$4,VLOOKUP(F83,Mark,40,0),IF($P$3='Data Entry'!$CK$5,VLOOKUP(F83,Mark,49,0),IF($P$3='Data Entry'!$CK$6,VLOOKUP(F83,Mark,58,0),"")))))))</f>
        <v/>
      </c>
      <c r="P83" s="35" t="str">
        <f>IF(AND(B83="",D83="",F83="",G83=""),"",IF($P$3='Data Entry'!$CK$1,VLOOKUP(F83,Mark,14,0),IF($P$3='Data Entry'!$CK$2,VLOOKUP(F83,Mark,23,0),IF($P$3='Data Entry'!$CK$3,VLOOKUP(F83,Mark,32,0),IF($P$3='Data Entry'!$CK$4,VLOOKUP(F83,Mark,41,0),IF($P$3='Data Entry'!$CK$5,VLOOKUP(F83,Mark,50,0),IF($P$3='Data Entry'!$CK$6,VLOOKUP(F83,Mark,59,0),"")))))))</f>
        <v/>
      </c>
      <c r="Q83" s="36" t="str">
        <f t="shared" si="24"/>
        <v/>
      </c>
      <c r="R83" s="105" t="str">
        <f t="shared" si="25"/>
        <v/>
      </c>
      <c r="S83" s="105" t="str">
        <f t="shared" si="23"/>
        <v/>
      </c>
      <c r="T83" s="106" t="str">
        <f t="shared" si="26"/>
        <v/>
      </c>
      <c r="U83" s="10" t="str">
        <f>IFERROR(IF(OR(Q83="",#REF!="",D83=""),"",IF($Q$6=100,ROUNDUP(Q83*20%,0),IF($Q$6=86,ROUNDUP((Q83/$Q$6)*$U$6,0),IF($Q$6=66,ROUNDUP((Q83/$Q$6)*$U$6,0),"")))),"")</f>
        <v/>
      </c>
    </row>
    <row r="84" spans="1:21" ht="21.95" customHeight="1">
      <c r="A84" s="7">
        <v>78</v>
      </c>
      <c r="B84" s="32" t="str">
        <f t="shared" si="17"/>
        <v/>
      </c>
      <c r="C84" s="53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103" t="str">
        <f>IF(AND(B84="",D84="",F84="",G84=""),"",IF($P$3='Data Entry'!$CK$1,VLOOKUP(F84,Mark,6,0),IF($P$3='Data Entry'!$CK$2,VLOOKUP(F84,Mark,15,0),IF($P$3='Data Entry'!$CK$3,VLOOKUP(F84,Mark,24,0),IF($P$3='Data Entry'!$CK$4,VLOOKUP(F84,Mark,33,0),IF($P$3='Data Entry'!$CK$5,VLOOKUP(F84,Mark,42,0),IF($P$3='Data Entry'!$CK$6,VLOOKUP(F84,Mark,51,0),"")))))))</f>
        <v/>
      </c>
      <c r="I84" s="103" t="str">
        <f>IF(AND(B84="",D84="",F84="",G84=""),"",IF($P$3='Data Entry'!$CK$1,VLOOKUP(F84,Mark,7,0),IF($P$3='Data Entry'!$CK$2,VLOOKUP(F84,Mark,16,0),IF($P$3='Data Entry'!$CK$3,VLOOKUP(F84,Mark,25,0),IF($P$3='Data Entry'!$CK$4,VLOOKUP(F84,Mark,34,0),IF($P$3='Data Entry'!$CK$5,VLOOKUP(F84,Mark,43,0),IF($P$3='Data Entry'!$CK$6,VLOOKUP(F84,Mark,52,0),"")))))))</f>
        <v/>
      </c>
      <c r="J84" s="103" t="str">
        <f>IF(AND(B84="",D84="",F84="",G84=""),"",IF($P$3='Data Entry'!$CK$1,VLOOKUP(F84,Mark,8,0),IF($P$3='Data Entry'!$CK$2,VLOOKUP(F84,Mark,17,0),IF($P$3='Data Entry'!$CK$3,VLOOKUP(F84,Mark,26,0),IF($P$3='Data Entry'!$CK$4,VLOOKUP(F84,Mark,35,0),IF($P$3='Data Entry'!$CK$5,VLOOKUP(F84,Mark,44,0),IF($P$3='Data Entry'!$CK$6,VLOOKUP(F84,Mark,53,0),"")))))))</f>
        <v/>
      </c>
      <c r="K84" s="34" t="str">
        <f>IF(AND(B84="",D84="",F84="",G84=""),"",IF($P$3='Data Entry'!$CK$1,VLOOKUP(F84,Mark,9,0),IF($P$3='Data Entry'!$CK$2,VLOOKUP(F84,Mark,18,0),IF($P$3='Data Entry'!$CK$3,VLOOKUP(F84,Mark,27,0),IF($P$3='Data Entry'!$CK$4,VLOOKUP(F84,Mark,36,0),IF($P$3='Data Entry'!$CK$5,VLOOKUP(F84,Mark,45,0),IF($P$3='Data Entry'!$CK$6,VLOOKUP(F84,Mark,54,0),"")))))))</f>
        <v/>
      </c>
      <c r="L84" s="34" t="str">
        <f>IF(AND(B84="",D84="",F84="",G84=""),"",IF($P$3='Data Entry'!$CK$1,VLOOKUP(F84,Mark,10,0),IF($P$3='Data Entry'!$CK$2,VLOOKUP(F84,Mark,19,0),IF($P$3='Data Entry'!$CK$3,VLOOKUP(F84,Mark,28,0),IF($P$3='Data Entry'!$CK$4,VLOOKUP(F84,Mark,37,0),IF($P$3='Data Entry'!$CK$5,VLOOKUP(F84,Mark,46,0),IF($P$3='Data Entry'!$CK$6,VLOOKUP(F84,Mark,55,0),"")))))))</f>
        <v/>
      </c>
      <c r="M84" s="34" t="str">
        <f>IF(AND(B84="",D84="",F84="",G84=""),"",IF($P$3='Data Entry'!$CK$1,VLOOKUP(F84,Mark,11,0),IF($P$3='Data Entry'!$CK$2,VLOOKUP(F84,Mark,20,0),IF($P$3='Data Entry'!$CK$3,VLOOKUP(F84,Mark,29,0),IF($P$3='Data Entry'!$CK$4,VLOOKUP(F84,Mark,38,0),IF($P$3='Data Entry'!$CK$5,VLOOKUP(F84,Mark,47,0),IF($P$3='Data Entry'!$CK$6,VLOOKUP(F84,Mark,56,0),"")))))))</f>
        <v/>
      </c>
      <c r="N84" s="35" t="str">
        <f>IF(AND(B84="",D84="",F84="",G84=""),"",IF($P$3='Data Entry'!$CK$1,VLOOKUP(F84,Mark,12,0),IF($P$3='Data Entry'!$CK$2,VLOOKUP(F84,Mark,21,0),IF($P$3='Data Entry'!$CK$3,VLOOKUP(F84,Mark,30,0),IF($P$3='Data Entry'!$CK$4,VLOOKUP(F84,Mark,39,0),IF($P$3='Data Entry'!$CK$5,VLOOKUP(F84,Mark,48,0),IF($P$3='Data Entry'!$CK$6,VLOOKUP(F84,Mark,57,0),"")))))))</f>
        <v/>
      </c>
      <c r="O84" s="35" t="str">
        <f>IF(AND(B84="",D84="",F84="",G84=""),"",IF($P$3='Data Entry'!$CK$1,VLOOKUP(F84,Mark,13,0),IF($P$3='Data Entry'!$CK$2,VLOOKUP(F84,Mark,22,0),IF($P$3='Data Entry'!$CK$3,VLOOKUP(F84,Mark,31,0),IF($P$3='Data Entry'!$CK$4,VLOOKUP(F84,Mark,40,0),IF($P$3='Data Entry'!$CK$5,VLOOKUP(F84,Mark,49,0),IF($P$3='Data Entry'!$CK$6,VLOOKUP(F84,Mark,58,0),"")))))))</f>
        <v/>
      </c>
      <c r="P84" s="35" t="str">
        <f>IF(AND(B84="",D84="",F84="",G84=""),"",IF($P$3='Data Entry'!$CK$1,VLOOKUP(F84,Mark,14,0),IF($P$3='Data Entry'!$CK$2,VLOOKUP(F84,Mark,23,0),IF($P$3='Data Entry'!$CK$3,VLOOKUP(F84,Mark,32,0),IF($P$3='Data Entry'!$CK$4,VLOOKUP(F84,Mark,41,0),IF($P$3='Data Entry'!$CK$5,VLOOKUP(F84,Mark,50,0),IF($P$3='Data Entry'!$CK$6,VLOOKUP(F84,Mark,59,0),"")))))))</f>
        <v/>
      </c>
      <c r="Q84" s="36" t="str">
        <f t="shared" si="24"/>
        <v/>
      </c>
      <c r="R84" s="105" t="str">
        <f t="shared" si="25"/>
        <v/>
      </c>
      <c r="S84" s="105" t="str">
        <f t="shared" si="23"/>
        <v/>
      </c>
      <c r="T84" s="106" t="str">
        <f t="shared" si="26"/>
        <v/>
      </c>
      <c r="U84" s="10" t="str">
        <f>IFERROR(IF(OR(Q84="",#REF!="",D84=""),"",IF($Q$6=100,ROUNDUP(Q84*20%,0),IF($Q$6=86,ROUNDUP((Q84/$Q$6)*$U$6,0),IF($Q$6=66,ROUNDUP((Q84/$Q$6)*$U$6,0),"")))),"")</f>
        <v/>
      </c>
    </row>
    <row r="85" spans="1:21" ht="21.95" customHeight="1">
      <c r="A85" s="7">
        <v>79</v>
      </c>
      <c r="B85" s="32" t="str">
        <f t="shared" si="17"/>
        <v/>
      </c>
      <c r="C85" s="53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103" t="str">
        <f>IF(AND(B85="",D85="",F85="",G85=""),"",IF($P$3='Data Entry'!$CK$1,VLOOKUP(F85,Mark,6,0),IF($P$3='Data Entry'!$CK$2,VLOOKUP(F85,Mark,15,0),IF($P$3='Data Entry'!$CK$3,VLOOKUP(F85,Mark,24,0),IF($P$3='Data Entry'!$CK$4,VLOOKUP(F85,Mark,33,0),IF($P$3='Data Entry'!$CK$5,VLOOKUP(F85,Mark,42,0),IF($P$3='Data Entry'!$CK$6,VLOOKUP(F85,Mark,51,0),"")))))))</f>
        <v/>
      </c>
      <c r="I85" s="103" t="str">
        <f>IF(AND(B85="",D85="",F85="",G85=""),"",IF($P$3='Data Entry'!$CK$1,VLOOKUP(F85,Mark,7,0),IF($P$3='Data Entry'!$CK$2,VLOOKUP(F85,Mark,16,0),IF($P$3='Data Entry'!$CK$3,VLOOKUP(F85,Mark,25,0),IF($P$3='Data Entry'!$CK$4,VLOOKUP(F85,Mark,34,0),IF($P$3='Data Entry'!$CK$5,VLOOKUP(F85,Mark,43,0),IF($P$3='Data Entry'!$CK$6,VLOOKUP(F85,Mark,52,0),"")))))))</f>
        <v/>
      </c>
      <c r="J85" s="103" t="str">
        <f>IF(AND(B85="",D85="",F85="",G85=""),"",IF($P$3='Data Entry'!$CK$1,VLOOKUP(F85,Mark,8,0),IF($P$3='Data Entry'!$CK$2,VLOOKUP(F85,Mark,17,0),IF($P$3='Data Entry'!$CK$3,VLOOKUP(F85,Mark,26,0),IF($P$3='Data Entry'!$CK$4,VLOOKUP(F85,Mark,35,0),IF($P$3='Data Entry'!$CK$5,VLOOKUP(F85,Mark,44,0),IF($P$3='Data Entry'!$CK$6,VLOOKUP(F85,Mark,53,0),"")))))))</f>
        <v/>
      </c>
      <c r="K85" s="34" t="str">
        <f>IF(AND(B85="",D85="",F85="",G85=""),"",IF($P$3='Data Entry'!$CK$1,VLOOKUP(F85,Mark,9,0),IF($P$3='Data Entry'!$CK$2,VLOOKUP(F85,Mark,18,0),IF($P$3='Data Entry'!$CK$3,VLOOKUP(F85,Mark,27,0),IF($P$3='Data Entry'!$CK$4,VLOOKUP(F85,Mark,36,0),IF($P$3='Data Entry'!$CK$5,VLOOKUP(F85,Mark,45,0),IF($P$3='Data Entry'!$CK$6,VLOOKUP(F85,Mark,54,0),"")))))))</f>
        <v/>
      </c>
      <c r="L85" s="34" t="str">
        <f>IF(AND(B85="",D85="",F85="",G85=""),"",IF($P$3='Data Entry'!$CK$1,VLOOKUP(F85,Mark,10,0),IF($P$3='Data Entry'!$CK$2,VLOOKUP(F85,Mark,19,0),IF($P$3='Data Entry'!$CK$3,VLOOKUP(F85,Mark,28,0),IF($P$3='Data Entry'!$CK$4,VLOOKUP(F85,Mark,37,0),IF($P$3='Data Entry'!$CK$5,VLOOKUP(F85,Mark,46,0),IF($P$3='Data Entry'!$CK$6,VLOOKUP(F85,Mark,55,0),"")))))))</f>
        <v/>
      </c>
      <c r="M85" s="34" t="str">
        <f>IF(AND(B85="",D85="",F85="",G85=""),"",IF($P$3='Data Entry'!$CK$1,VLOOKUP(F85,Mark,11,0),IF($P$3='Data Entry'!$CK$2,VLOOKUP(F85,Mark,20,0),IF($P$3='Data Entry'!$CK$3,VLOOKUP(F85,Mark,29,0),IF($P$3='Data Entry'!$CK$4,VLOOKUP(F85,Mark,38,0),IF($P$3='Data Entry'!$CK$5,VLOOKUP(F85,Mark,47,0),IF($P$3='Data Entry'!$CK$6,VLOOKUP(F85,Mark,56,0),"")))))))</f>
        <v/>
      </c>
      <c r="N85" s="35" t="str">
        <f>IF(AND(B85="",D85="",F85="",G85=""),"",IF($P$3='Data Entry'!$CK$1,VLOOKUP(F85,Mark,12,0),IF($P$3='Data Entry'!$CK$2,VLOOKUP(F85,Mark,21,0),IF($P$3='Data Entry'!$CK$3,VLOOKUP(F85,Mark,30,0),IF($P$3='Data Entry'!$CK$4,VLOOKUP(F85,Mark,39,0),IF($P$3='Data Entry'!$CK$5,VLOOKUP(F85,Mark,48,0),IF($P$3='Data Entry'!$CK$6,VLOOKUP(F85,Mark,57,0),"")))))))</f>
        <v/>
      </c>
      <c r="O85" s="35" t="str">
        <f>IF(AND(B85="",D85="",F85="",G85=""),"",IF($P$3='Data Entry'!$CK$1,VLOOKUP(F85,Mark,13,0),IF($P$3='Data Entry'!$CK$2,VLOOKUP(F85,Mark,22,0),IF($P$3='Data Entry'!$CK$3,VLOOKUP(F85,Mark,31,0),IF($P$3='Data Entry'!$CK$4,VLOOKUP(F85,Mark,40,0),IF($P$3='Data Entry'!$CK$5,VLOOKUP(F85,Mark,49,0),IF($P$3='Data Entry'!$CK$6,VLOOKUP(F85,Mark,58,0),"")))))))</f>
        <v/>
      </c>
      <c r="P85" s="35" t="str">
        <f>IF(AND(B85="",D85="",F85="",G85=""),"",IF($P$3='Data Entry'!$CK$1,VLOOKUP(F85,Mark,14,0),IF($P$3='Data Entry'!$CK$2,VLOOKUP(F85,Mark,23,0),IF($P$3='Data Entry'!$CK$3,VLOOKUP(F85,Mark,32,0),IF($P$3='Data Entry'!$CK$4,VLOOKUP(F85,Mark,41,0),IF($P$3='Data Entry'!$CK$5,VLOOKUP(F85,Mark,50,0),IF($P$3='Data Entry'!$CK$6,VLOOKUP(F85,Mark,59,0),"")))))))</f>
        <v/>
      </c>
      <c r="Q85" s="36" t="str">
        <f t="shared" si="24"/>
        <v/>
      </c>
      <c r="R85" s="105" t="str">
        <f t="shared" si="25"/>
        <v/>
      </c>
      <c r="S85" s="105" t="str">
        <f t="shared" si="23"/>
        <v/>
      </c>
      <c r="T85" s="106" t="str">
        <f t="shared" si="26"/>
        <v/>
      </c>
      <c r="U85" s="10" t="str">
        <f>IFERROR(IF(OR(Q85="",#REF!="",D85=""),"",IF($Q$6=100,ROUNDUP(Q85*20%,0),IF($Q$6=86,ROUNDUP((Q85/$Q$6)*$U$6,0),IF($Q$6=66,ROUNDUP((Q85/$Q$6)*$U$6,0),"")))),"")</f>
        <v/>
      </c>
    </row>
    <row r="86" spans="1:21" ht="21.95" customHeight="1">
      <c r="A86" s="7">
        <v>80</v>
      </c>
      <c r="B86" s="32" t="str">
        <f t="shared" si="17"/>
        <v/>
      </c>
      <c r="C86" s="53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103" t="str">
        <f>IF(AND(B86="",D86="",F86="",G86=""),"",IF($P$3='Data Entry'!$CK$1,VLOOKUP(F86,Mark,6,0),IF($P$3='Data Entry'!$CK$2,VLOOKUP(F86,Mark,15,0),IF($P$3='Data Entry'!$CK$3,VLOOKUP(F86,Mark,24,0),IF($P$3='Data Entry'!$CK$4,VLOOKUP(F86,Mark,33,0),IF($P$3='Data Entry'!$CK$5,VLOOKUP(F86,Mark,42,0),IF($P$3='Data Entry'!$CK$6,VLOOKUP(F86,Mark,51,0),"")))))))</f>
        <v/>
      </c>
      <c r="I86" s="103" t="str">
        <f>IF(AND(B86="",D86="",F86="",G86=""),"",IF($P$3='Data Entry'!$CK$1,VLOOKUP(F86,Mark,7,0),IF($P$3='Data Entry'!$CK$2,VLOOKUP(F86,Mark,16,0),IF($P$3='Data Entry'!$CK$3,VLOOKUP(F86,Mark,25,0),IF($P$3='Data Entry'!$CK$4,VLOOKUP(F86,Mark,34,0),IF($P$3='Data Entry'!$CK$5,VLOOKUP(F86,Mark,43,0),IF($P$3='Data Entry'!$CK$6,VLOOKUP(F86,Mark,52,0),"")))))))</f>
        <v/>
      </c>
      <c r="J86" s="103" t="str">
        <f>IF(AND(B86="",D86="",F86="",G86=""),"",IF($P$3='Data Entry'!$CK$1,VLOOKUP(F86,Mark,8,0),IF($P$3='Data Entry'!$CK$2,VLOOKUP(F86,Mark,17,0),IF($P$3='Data Entry'!$CK$3,VLOOKUP(F86,Mark,26,0),IF($P$3='Data Entry'!$CK$4,VLOOKUP(F86,Mark,35,0),IF($P$3='Data Entry'!$CK$5,VLOOKUP(F86,Mark,44,0),IF($P$3='Data Entry'!$CK$6,VLOOKUP(F86,Mark,53,0),"")))))))</f>
        <v/>
      </c>
      <c r="K86" s="34" t="str">
        <f>IF(AND(B86="",D86="",F86="",G86=""),"",IF($P$3='Data Entry'!$CK$1,VLOOKUP(F86,Mark,9,0),IF($P$3='Data Entry'!$CK$2,VLOOKUP(F86,Mark,18,0),IF($P$3='Data Entry'!$CK$3,VLOOKUP(F86,Mark,27,0),IF($P$3='Data Entry'!$CK$4,VLOOKUP(F86,Mark,36,0),IF($P$3='Data Entry'!$CK$5,VLOOKUP(F86,Mark,45,0),IF($P$3='Data Entry'!$CK$6,VLOOKUP(F86,Mark,54,0),"")))))))</f>
        <v/>
      </c>
      <c r="L86" s="34" t="str">
        <f>IF(AND(B86="",D86="",F86="",G86=""),"",IF($P$3='Data Entry'!$CK$1,VLOOKUP(F86,Mark,10,0),IF($P$3='Data Entry'!$CK$2,VLOOKUP(F86,Mark,19,0),IF($P$3='Data Entry'!$CK$3,VLOOKUP(F86,Mark,28,0),IF($P$3='Data Entry'!$CK$4,VLOOKUP(F86,Mark,37,0),IF($P$3='Data Entry'!$CK$5,VLOOKUP(F86,Mark,46,0),IF($P$3='Data Entry'!$CK$6,VLOOKUP(F86,Mark,55,0),"")))))))</f>
        <v/>
      </c>
      <c r="M86" s="34" t="str">
        <f>IF(AND(B86="",D86="",F86="",G86=""),"",IF($P$3='Data Entry'!$CK$1,VLOOKUP(F86,Mark,11,0),IF($P$3='Data Entry'!$CK$2,VLOOKUP(F86,Mark,20,0),IF($P$3='Data Entry'!$CK$3,VLOOKUP(F86,Mark,29,0),IF($P$3='Data Entry'!$CK$4,VLOOKUP(F86,Mark,38,0),IF($P$3='Data Entry'!$CK$5,VLOOKUP(F86,Mark,47,0),IF($P$3='Data Entry'!$CK$6,VLOOKUP(F86,Mark,56,0),"")))))))</f>
        <v/>
      </c>
      <c r="N86" s="35" t="str">
        <f>IF(AND(B86="",D86="",F86="",G86=""),"",IF($P$3='Data Entry'!$CK$1,VLOOKUP(F86,Mark,12,0),IF($P$3='Data Entry'!$CK$2,VLOOKUP(F86,Mark,21,0),IF($P$3='Data Entry'!$CK$3,VLOOKUP(F86,Mark,30,0),IF($P$3='Data Entry'!$CK$4,VLOOKUP(F86,Mark,39,0),IF($P$3='Data Entry'!$CK$5,VLOOKUP(F86,Mark,48,0),IF($P$3='Data Entry'!$CK$6,VLOOKUP(F86,Mark,57,0),"")))))))</f>
        <v/>
      </c>
      <c r="O86" s="35" t="str">
        <f>IF(AND(B86="",D86="",F86="",G86=""),"",IF($P$3='Data Entry'!$CK$1,VLOOKUP(F86,Mark,13,0),IF($P$3='Data Entry'!$CK$2,VLOOKUP(F86,Mark,22,0),IF($P$3='Data Entry'!$CK$3,VLOOKUP(F86,Mark,31,0),IF($P$3='Data Entry'!$CK$4,VLOOKUP(F86,Mark,40,0),IF($P$3='Data Entry'!$CK$5,VLOOKUP(F86,Mark,49,0),IF($P$3='Data Entry'!$CK$6,VLOOKUP(F86,Mark,58,0),"")))))))</f>
        <v/>
      </c>
      <c r="P86" s="35" t="str">
        <f>IF(AND(B86="",D86="",F86="",G86=""),"",IF($P$3='Data Entry'!$CK$1,VLOOKUP(F86,Mark,14,0),IF($P$3='Data Entry'!$CK$2,VLOOKUP(F86,Mark,23,0),IF($P$3='Data Entry'!$CK$3,VLOOKUP(F86,Mark,32,0),IF($P$3='Data Entry'!$CK$4,VLOOKUP(F86,Mark,41,0),IF($P$3='Data Entry'!$CK$5,VLOOKUP(F86,Mark,50,0),IF($P$3='Data Entry'!$CK$6,VLOOKUP(F86,Mark,59,0),"")))))))</f>
        <v/>
      </c>
      <c r="Q86" s="36" t="str">
        <f t="shared" si="24"/>
        <v/>
      </c>
      <c r="R86" s="105" t="str">
        <f t="shared" si="25"/>
        <v/>
      </c>
      <c r="S86" s="105" t="str">
        <f t="shared" si="23"/>
        <v/>
      </c>
      <c r="T86" s="106" t="str">
        <f t="shared" si="26"/>
        <v/>
      </c>
      <c r="U86" s="10" t="str">
        <f>IFERROR(IF(OR(Q86="",#REF!="",D86=""),"",IF($Q$6=100,ROUNDUP(Q86*20%,0),IF($Q$6=86,ROUNDUP((Q86/$Q$6)*$U$6,0),IF($Q$6=66,ROUNDUP((Q86/$Q$6)*$U$6,0),"")))),"")</f>
        <v/>
      </c>
    </row>
    <row r="87" spans="1:21" ht="21.95" customHeight="1">
      <c r="A87" s="7">
        <v>81</v>
      </c>
      <c r="B87" s="32" t="str">
        <f t="shared" si="17"/>
        <v/>
      </c>
      <c r="C87" s="53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103" t="str">
        <f>IF(AND(B87="",D87="",F87="",G87=""),"",IF($P$3='Data Entry'!$CK$1,VLOOKUP(F87,Mark,6,0),IF($P$3='Data Entry'!$CK$2,VLOOKUP(F87,Mark,15,0),IF($P$3='Data Entry'!$CK$3,VLOOKUP(F87,Mark,24,0),IF($P$3='Data Entry'!$CK$4,VLOOKUP(F87,Mark,33,0),IF($P$3='Data Entry'!$CK$5,VLOOKUP(F87,Mark,42,0),IF($P$3='Data Entry'!$CK$6,VLOOKUP(F87,Mark,51,0),"")))))))</f>
        <v/>
      </c>
      <c r="I87" s="103" t="str">
        <f>IF(AND(B87="",D87="",F87="",G87=""),"",IF($P$3='Data Entry'!$CK$1,VLOOKUP(F87,Mark,7,0),IF($P$3='Data Entry'!$CK$2,VLOOKUP(F87,Mark,16,0),IF($P$3='Data Entry'!$CK$3,VLOOKUP(F87,Mark,25,0),IF($P$3='Data Entry'!$CK$4,VLOOKUP(F87,Mark,34,0),IF($P$3='Data Entry'!$CK$5,VLOOKUP(F87,Mark,43,0),IF($P$3='Data Entry'!$CK$6,VLOOKUP(F87,Mark,52,0),"")))))))</f>
        <v/>
      </c>
      <c r="J87" s="103" t="str">
        <f>IF(AND(B87="",D87="",F87="",G87=""),"",IF($P$3='Data Entry'!$CK$1,VLOOKUP(F87,Mark,8,0),IF($P$3='Data Entry'!$CK$2,VLOOKUP(F87,Mark,17,0),IF($P$3='Data Entry'!$CK$3,VLOOKUP(F87,Mark,26,0),IF($P$3='Data Entry'!$CK$4,VLOOKUP(F87,Mark,35,0),IF($P$3='Data Entry'!$CK$5,VLOOKUP(F87,Mark,44,0),IF($P$3='Data Entry'!$CK$6,VLOOKUP(F87,Mark,53,0),"")))))))</f>
        <v/>
      </c>
      <c r="K87" s="34" t="str">
        <f>IF(AND(B87="",D87="",F87="",G87=""),"",IF($P$3='Data Entry'!$CK$1,VLOOKUP(F87,Mark,9,0),IF($P$3='Data Entry'!$CK$2,VLOOKUP(F87,Mark,18,0),IF($P$3='Data Entry'!$CK$3,VLOOKUP(F87,Mark,27,0),IF($P$3='Data Entry'!$CK$4,VLOOKUP(F87,Mark,36,0),IF($P$3='Data Entry'!$CK$5,VLOOKUP(F87,Mark,45,0),IF($P$3='Data Entry'!$CK$6,VLOOKUP(F87,Mark,54,0),"")))))))</f>
        <v/>
      </c>
      <c r="L87" s="34" t="str">
        <f>IF(AND(B87="",D87="",F87="",G87=""),"",IF($P$3='Data Entry'!$CK$1,VLOOKUP(F87,Mark,10,0),IF($P$3='Data Entry'!$CK$2,VLOOKUP(F87,Mark,19,0),IF($P$3='Data Entry'!$CK$3,VLOOKUP(F87,Mark,28,0),IF($P$3='Data Entry'!$CK$4,VLOOKUP(F87,Mark,37,0),IF($P$3='Data Entry'!$CK$5,VLOOKUP(F87,Mark,46,0),IF($P$3='Data Entry'!$CK$6,VLOOKUP(F87,Mark,55,0),"")))))))</f>
        <v/>
      </c>
      <c r="M87" s="34" t="str">
        <f>IF(AND(B87="",D87="",F87="",G87=""),"",IF($P$3='Data Entry'!$CK$1,VLOOKUP(F87,Mark,11,0),IF($P$3='Data Entry'!$CK$2,VLOOKUP(F87,Mark,20,0),IF($P$3='Data Entry'!$CK$3,VLOOKUP(F87,Mark,29,0),IF($P$3='Data Entry'!$CK$4,VLOOKUP(F87,Mark,38,0),IF($P$3='Data Entry'!$CK$5,VLOOKUP(F87,Mark,47,0),IF($P$3='Data Entry'!$CK$6,VLOOKUP(F87,Mark,56,0),"")))))))</f>
        <v/>
      </c>
      <c r="N87" s="35" t="str">
        <f>IF(AND(B87="",D87="",F87="",G87=""),"",IF($P$3='Data Entry'!$CK$1,VLOOKUP(F87,Mark,12,0),IF($P$3='Data Entry'!$CK$2,VLOOKUP(F87,Mark,21,0),IF($P$3='Data Entry'!$CK$3,VLOOKUP(F87,Mark,30,0),IF($P$3='Data Entry'!$CK$4,VLOOKUP(F87,Mark,39,0),IF($P$3='Data Entry'!$CK$5,VLOOKUP(F87,Mark,48,0),IF($P$3='Data Entry'!$CK$6,VLOOKUP(F87,Mark,57,0),"")))))))</f>
        <v/>
      </c>
      <c r="O87" s="35" t="str">
        <f>IF(AND(B87="",D87="",F87="",G87=""),"",IF($P$3='Data Entry'!$CK$1,VLOOKUP(F87,Mark,13,0),IF($P$3='Data Entry'!$CK$2,VLOOKUP(F87,Mark,22,0),IF($P$3='Data Entry'!$CK$3,VLOOKUP(F87,Mark,31,0),IF($P$3='Data Entry'!$CK$4,VLOOKUP(F87,Mark,40,0),IF($P$3='Data Entry'!$CK$5,VLOOKUP(F87,Mark,49,0),IF($P$3='Data Entry'!$CK$6,VLOOKUP(F87,Mark,58,0),"")))))))</f>
        <v/>
      </c>
      <c r="P87" s="35" t="str">
        <f>IF(AND(B87="",D87="",F87="",G87=""),"",IF($P$3='Data Entry'!$CK$1,VLOOKUP(F87,Mark,14,0),IF($P$3='Data Entry'!$CK$2,VLOOKUP(F87,Mark,23,0),IF($P$3='Data Entry'!$CK$3,VLOOKUP(F87,Mark,32,0),IF($P$3='Data Entry'!$CK$4,VLOOKUP(F87,Mark,41,0),IF($P$3='Data Entry'!$CK$5,VLOOKUP(F87,Mark,50,0),IF($P$3='Data Entry'!$CK$6,VLOOKUP(F87,Mark,59,0),"")))))))</f>
        <v/>
      </c>
      <c r="Q87" s="36" t="str">
        <f t="shared" si="24"/>
        <v/>
      </c>
      <c r="R87" s="105" t="str">
        <f t="shared" si="25"/>
        <v/>
      </c>
      <c r="S87" s="105" t="str">
        <f t="shared" si="23"/>
        <v/>
      </c>
      <c r="T87" s="106" t="str">
        <f t="shared" si="26"/>
        <v/>
      </c>
      <c r="U87" s="10" t="str">
        <f>IFERROR(IF(OR(Q87="",#REF!="",D87=""),"",IF($Q$6=100,ROUNDUP(Q87*20%,0),IF($Q$6=86,ROUNDUP((Q87/$Q$6)*$U$6,0),IF($Q$6=66,ROUNDUP((Q87/$Q$6)*$U$6,0),"")))),"")</f>
        <v/>
      </c>
    </row>
    <row r="88" spans="1:21" ht="21.95" customHeight="1">
      <c r="A88" s="7">
        <v>82</v>
      </c>
      <c r="B88" s="32" t="str">
        <f t="shared" si="17"/>
        <v/>
      </c>
      <c r="C88" s="53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103" t="str">
        <f>IF(AND(B88="",D88="",F88="",G88=""),"",IF($P$3='Data Entry'!$CK$1,VLOOKUP(F88,Mark,6,0),IF($P$3='Data Entry'!$CK$2,VLOOKUP(F88,Mark,15,0),IF($P$3='Data Entry'!$CK$3,VLOOKUP(F88,Mark,24,0),IF($P$3='Data Entry'!$CK$4,VLOOKUP(F88,Mark,33,0),IF($P$3='Data Entry'!$CK$5,VLOOKUP(F88,Mark,42,0),IF($P$3='Data Entry'!$CK$6,VLOOKUP(F88,Mark,51,0),"")))))))</f>
        <v/>
      </c>
      <c r="I88" s="103" t="str">
        <f>IF(AND(B88="",D88="",F88="",G88=""),"",IF($P$3='Data Entry'!$CK$1,VLOOKUP(F88,Mark,7,0),IF($P$3='Data Entry'!$CK$2,VLOOKUP(F88,Mark,16,0),IF($P$3='Data Entry'!$CK$3,VLOOKUP(F88,Mark,25,0),IF($P$3='Data Entry'!$CK$4,VLOOKUP(F88,Mark,34,0),IF($P$3='Data Entry'!$CK$5,VLOOKUP(F88,Mark,43,0),IF($P$3='Data Entry'!$CK$6,VLOOKUP(F88,Mark,52,0),"")))))))</f>
        <v/>
      </c>
      <c r="J88" s="103" t="str">
        <f>IF(AND(B88="",D88="",F88="",G88=""),"",IF($P$3='Data Entry'!$CK$1,VLOOKUP(F88,Mark,8,0),IF($P$3='Data Entry'!$CK$2,VLOOKUP(F88,Mark,17,0),IF($P$3='Data Entry'!$CK$3,VLOOKUP(F88,Mark,26,0),IF($P$3='Data Entry'!$CK$4,VLOOKUP(F88,Mark,35,0),IF($P$3='Data Entry'!$CK$5,VLOOKUP(F88,Mark,44,0),IF($P$3='Data Entry'!$CK$6,VLOOKUP(F88,Mark,53,0),"")))))))</f>
        <v/>
      </c>
      <c r="K88" s="34" t="str">
        <f>IF(AND(B88="",D88="",F88="",G88=""),"",IF($P$3='Data Entry'!$CK$1,VLOOKUP(F88,Mark,9,0),IF($P$3='Data Entry'!$CK$2,VLOOKUP(F88,Mark,18,0),IF($P$3='Data Entry'!$CK$3,VLOOKUP(F88,Mark,27,0),IF($P$3='Data Entry'!$CK$4,VLOOKUP(F88,Mark,36,0),IF($P$3='Data Entry'!$CK$5,VLOOKUP(F88,Mark,45,0),IF($P$3='Data Entry'!$CK$6,VLOOKUP(F88,Mark,54,0),"")))))))</f>
        <v/>
      </c>
      <c r="L88" s="34" t="str">
        <f>IF(AND(B88="",D88="",F88="",G88=""),"",IF($P$3='Data Entry'!$CK$1,VLOOKUP(F88,Mark,10,0),IF($P$3='Data Entry'!$CK$2,VLOOKUP(F88,Mark,19,0),IF($P$3='Data Entry'!$CK$3,VLOOKUP(F88,Mark,28,0),IF($P$3='Data Entry'!$CK$4,VLOOKUP(F88,Mark,37,0),IF($P$3='Data Entry'!$CK$5,VLOOKUP(F88,Mark,46,0),IF($P$3='Data Entry'!$CK$6,VLOOKUP(F88,Mark,55,0),"")))))))</f>
        <v/>
      </c>
      <c r="M88" s="34" t="str">
        <f>IF(AND(B88="",D88="",F88="",G88=""),"",IF($P$3='Data Entry'!$CK$1,VLOOKUP(F88,Mark,11,0),IF($P$3='Data Entry'!$CK$2,VLOOKUP(F88,Mark,20,0),IF($P$3='Data Entry'!$CK$3,VLOOKUP(F88,Mark,29,0),IF($P$3='Data Entry'!$CK$4,VLOOKUP(F88,Mark,38,0),IF($P$3='Data Entry'!$CK$5,VLOOKUP(F88,Mark,47,0),IF($P$3='Data Entry'!$CK$6,VLOOKUP(F88,Mark,56,0),"")))))))</f>
        <v/>
      </c>
      <c r="N88" s="35" t="str">
        <f>IF(AND(B88="",D88="",F88="",G88=""),"",IF($P$3='Data Entry'!$CK$1,VLOOKUP(F88,Mark,12,0),IF($P$3='Data Entry'!$CK$2,VLOOKUP(F88,Mark,21,0),IF($P$3='Data Entry'!$CK$3,VLOOKUP(F88,Mark,30,0),IF($P$3='Data Entry'!$CK$4,VLOOKUP(F88,Mark,39,0),IF($P$3='Data Entry'!$CK$5,VLOOKUP(F88,Mark,48,0),IF($P$3='Data Entry'!$CK$6,VLOOKUP(F88,Mark,57,0),"")))))))</f>
        <v/>
      </c>
      <c r="O88" s="35" t="str">
        <f>IF(AND(B88="",D88="",F88="",G88=""),"",IF($P$3='Data Entry'!$CK$1,VLOOKUP(F88,Mark,13,0),IF($P$3='Data Entry'!$CK$2,VLOOKUP(F88,Mark,22,0),IF($P$3='Data Entry'!$CK$3,VLOOKUP(F88,Mark,31,0),IF($P$3='Data Entry'!$CK$4,VLOOKUP(F88,Mark,40,0),IF($P$3='Data Entry'!$CK$5,VLOOKUP(F88,Mark,49,0),IF($P$3='Data Entry'!$CK$6,VLOOKUP(F88,Mark,58,0),"")))))))</f>
        <v/>
      </c>
      <c r="P88" s="35" t="str">
        <f>IF(AND(B88="",D88="",F88="",G88=""),"",IF($P$3='Data Entry'!$CK$1,VLOOKUP(F88,Mark,14,0),IF($P$3='Data Entry'!$CK$2,VLOOKUP(F88,Mark,23,0),IF($P$3='Data Entry'!$CK$3,VLOOKUP(F88,Mark,32,0),IF($P$3='Data Entry'!$CK$4,VLOOKUP(F88,Mark,41,0),IF($P$3='Data Entry'!$CK$5,VLOOKUP(F88,Mark,50,0),IF($P$3='Data Entry'!$CK$6,VLOOKUP(F88,Mark,59,0),"")))))))</f>
        <v/>
      </c>
      <c r="Q88" s="36" t="str">
        <f t="shared" si="24"/>
        <v/>
      </c>
      <c r="R88" s="105" t="str">
        <f t="shared" si="25"/>
        <v/>
      </c>
      <c r="S88" s="105" t="str">
        <f t="shared" si="23"/>
        <v/>
      </c>
      <c r="T88" s="106" t="str">
        <f t="shared" si="26"/>
        <v/>
      </c>
      <c r="U88" s="10" t="str">
        <f>IFERROR(IF(OR(Q88="",#REF!="",D88=""),"",IF($Q$6=100,ROUNDUP(Q88*20%,0),IF($Q$6=86,ROUNDUP((Q88/$Q$6)*$U$6,0),IF($Q$6=66,ROUNDUP((Q88/$Q$6)*$U$6,0),"")))),"")</f>
        <v/>
      </c>
    </row>
    <row r="89" spans="1:21" ht="21.95" customHeight="1">
      <c r="A89" s="7">
        <v>83</v>
      </c>
      <c r="B89" s="32" t="str">
        <f t="shared" si="17"/>
        <v/>
      </c>
      <c r="C89" s="53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103" t="str">
        <f>IF(AND(B89="",D89="",F89="",G89=""),"",IF($P$3='Data Entry'!$CK$1,VLOOKUP(F89,Mark,6,0),IF($P$3='Data Entry'!$CK$2,VLOOKUP(F89,Mark,15,0),IF($P$3='Data Entry'!$CK$3,VLOOKUP(F89,Mark,24,0),IF($P$3='Data Entry'!$CK$4,VLOOKUP(F89,Mark,33,0),IF($P$3='Data Entry'!$CK$5,VLOOKUP(F89,Mark,42,0),IF($P$3='Data Entry'!$CK$6,VLOOKUP(F89,Mark,51,0),"")))))))</f>
        <v/>
      </c>
      <c r="I89" s="103" t="str">
        <f>IF(AND(B89="",D89="",F89="",G89=""),"",IF($P$3='Data Entry'!$CK$1,VLOOKUP(F89,Mark,7,0),IF($P$3='Data Entry'!$CK$2,VLOOKUP(F89,Mark,16,0),IF($P$3='Data Entry'!$CK$3,VLOOKUP(F89,Mark,25,0),IF($P$3='Data Entry'!$CK$4,VLOOKUP(F89,Mark,34,0),IF($P$3='Data Entry'!$CK$5,VLOOKUP(F89,Mark,43,0),IF($P$3='Data Entry'!$CK$6,VLOOKUP(F89,Mark,52,0),"")))))))</f>
        <v/>
      </c>
      <c r="J89" s="103" t="str">
        <f>IF(AND(B89="",D89="",F89="",G89=""),"",IF($P$3='Data Entry'!$CK$1,VLOOKUP(F89,Mark,8,0),IF($P$3='Data Entry'!$CK$2,VLOOKUP(F89,Mark,17,0),IF($P$3='Data Entry'!$CK$3,VLOOKUP(F89,Mark,26,0),IF($P$3='Data Entry'!$CK$4,VLOOKUP(F89,Mark,35,0),IF($P$3='Data Entry'!$CK$5,VLOOKUP(F89,Mark,44,0),IF($P$3='Data Entry'!$CK$6,VLOOKUP(F89,Mark,53,0),"")))))))</f>
        <v/>
      </c>
      <c r="K89" s="34" t="str">
        <f>IF(AND(B89="",D89="",F89="",G89=""),"",IF($P$3='Data Entry'!$CK$1,VLOOKUP(F89,Mark,9,0),IF($P$3='Data Entry'!$CK$2,VLOOKUP(F89,Mark,18,0),IF($P$3='Data Entry'!$CK$3,VLOOKUP(F89,Mark,27,0),IF($P$3='Data Entry'!$CK$4,VLOOKUP(F89,Mark,36,0),IF($P$3='Data Entry'!$CK$5,VLOOKUP(F89,Mark,45,0),IF($P$3='Data Entry'!$CK$6,VLOOKUP(F89,Mark,54,0),"")))))))</f>
        <v/>
      </c>
      <c r="L89" s="34" t="str">
        <f>IF(AND(B89="",D89="",F89="",G89=""),"",IF($P$3='Data Entry'!$CK$1,VLOOKUP(F89,Mark,10,0),IF($P$3='Data Entry'!$CK$2,VLOOKUP(F89,Mark,19,0),IF($P$3='Data Entry'!$CK$3,VLOOKUP(F89,Mark,28,0),IF($P$3='Data Entry'!$CK$4,VLOOKUP(F89,Mark,37,0),IF($P$3='Data Entry'!$CK$5,VLOOKUP(F89,Mark,46,0),IF($P$3='Data Entry'!$CK$6,VLOOKUP(F89,Mark,55,0),"")))))))</f>
        <v/>
      </c>
      <c r="M89" s="34" t="str">
        <f>IF(AND(B89="",D89="",F89="",G89=""),"",IF($P$3='Data Entry'!$CK$1,VLOOKUP(F89,Mark,11,0),IF($P$3='Data Entry'!$CK$2,VLOOKUP(F89,Mark,20,0),IF($P$3='Data Entry'!$CK$3,VLOOKUP(F89,Mark,29,0),IF($P$3='Data Entry'!$CK$4,VLOOKUP(F89,Mark,38,0),IF($P$3='Data Entry'!$CK$5,VLOOKUP(F89,Mark,47,0),IF($P$3='Data Entry'!$CK$6,VLOOKUP(F89,Mark,56,0),"")))))))</f>
        <v/>
      </c>
      <c r="N89" s="35" t="str">
        <f>IF(AND(B89="",D89="",F89="",G89=""),"",IF($P$3='Data Entry'!$CK$1,VLOOKUP(F89,Mark,12,0),IF($P$3='Data Entry'!$CK$2,VLOOKUP(F89,Mark,21,0),IF($P$3='Data Entry'!$CK$3,VLOOKUP(F89,Mark,30,0),IF($P$3='Data Entry'!$CK$4,VLOOKUP(F89,Mark,39,0),IF($P$3='Data Entry'!$CK$5,VLOOKUP(F89,Mark,48,0),IF($P$3='Data Entry'!$CK$6,VLOOKUP(F89,Mark,57,0),"")))))))</f>
        <v/>
      </c>
      <c r="O89" s="35" t="str">
        <f>IF(AND(B89="",D89="",F89="",G89=""),"",IF($P$3='Data Entry'!$CK$1,VLOOKUP(F89,Mark,13,0),IF($P$3='Data Entry'!$CK$2,VLOOKUP(F89,Mark,22,0),IF($P$3='Data Entry'!$CK$3,VLOOKUP(F89,Mark,31,0),IF($P$3='Data Entry'!$CK$4,VLOOKUP(F89,Mark,40,0),IF($P$3='Data Entry'!$CK$5,VLOOKUP(F89,Mark,49,0),IF($P$3='Data Entry'!$CK$6,VLOOKUP(F89,Mark,58,0),"")))))))</f>
        <v/>
      </c>
      <c r="P89" s="35" t="str">
        <f>IF(AND(B89="",D89="",F89="",G89=""),"",IF($P$3='Data Entry'!$CK$1,VLOOKUP(F89,Mark,14,0),IF($P$3='Data Entry'!$CK$2,VLOOKUP(F89,Mark,23,0),IF($P$3='Data Entry'!$CK$3,VLOOKUP(F89,Mark,32,0),IF($P$3='Data Entry'!$CK$4,VLOOKUP(F89,Mark,41,0),IF($P$3='Data Entry'!$CK$5,VLOOKUP(F89,Mark,50,0),IF($P$3='Data Entry'!$CK$6,VLOOKUP(F89,Mark,59,0),"")))))))</f>
        <v/>
      </c>
      <c r="Q89" s="36" t="str">
        <f t="shared" si="24"/>
        <v/>
      </c>
      <c r="R89" s="105" t="str">
        <f t="shared" si="25"/>
        <v/>
      </c>
      <c r="S89" s="105" t="str">
        <f t="shared" si="23"/>
        <v/>
      </c>
      <c r="T89" s="106" t="str">
        <f t="shared" si="26"/>
        <v/>
      </c>
      <c r="U89" s="10" t="str">
        <f>IFERROR(IF(OR(Q89="",#REF!="",D89=""),"",IF($Q$6=100,ROUNDUP(Q89*20%,0),IF($Q$6=86,ROUNDUP((Q89/$Q$6)*$U$6,0),IF($Q$6=66,ROUNDUP((Q89/$Q$6)*$U$6,0),"")))),"")</f>
        <v/>
      </c>
    </row>
    <row r="90" spans="1:21" ht="21.95" customHeight="1">
      <c r="A90" s="7">
        <v>84</v>
      </c>
      <c r="B90" s="32" t="str">
        <f t="shared" si="17"/>
        <v/>
      </c>
      <c r="C90" s="53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103" t="str">
        <f>IF(AND(B90="",D90="",F90="",G90=""),"",IF($P$3='Data Entry'!$CK$1,VLOOKUP(F90,Mark,6,0),IF($P$3='Data Entry'!$CK$2,VLOOKUP(F90,Mark,15,0),IF($P$3='Data Entry'!$CK$3,VLOOKUP(F90,Mark,24,0),IF($P$3='Data Entry'!$CK$4,VLOOKUP(F90,Mark,33,0),IF($P$3='Data Entry'!$CK$5,VLOOKUP(F90,Mark,42,0),IF($P$3='Data Entry'!$CK$6,VLOOKUP(F90,Mark,51,0),"")))))))</f>
        <v/>
      </c>
      <c r="I90" s="103" t="str">
        <f>IF(AND(B90="",D90="",F90="",G90=""),"",IF($P$3='Data Entry'!$CK$1,VLOOKUP(F90,Mark,7,0),IF($P$3='Data Entry'!$CK$2,VLOOKUP(F90,Mark,16,0),IF($P$3='Data Entry'!$CK$3,VLOOKUP(F90,Mark,25,0),IF($P$3='Data Entry'!$CK$4,VLOOKUP(F90,Mark,34,0),IF($P$3='Data Entry'!$CK$5,VLOOKUP(F90,Mark,43,0),IF($P$3='Data Entry'!$CK$6,VLOOKUP(F90,Mark,52,0),"")))))))</f>
        <v/>
      </c>
      <c r="J90" s="103" t="str">
        <f>IF(AND(B90="",D90="",F90="",G90=""),"",IF($P$3='Data Entry'!$CK$1,VLOOKUP(F90,Mark,8,0),IF($P$3='Data Entry'!$CK$2,VLOOKUP(F90,Mark,17,0),IF($P$3='Data Entry'!$CK$3,VLOOKUP(F90,Mark,26,0),IF($P$3='Data Entry'!$CK$4,VLOOKUP(F90,Mark,35,0),IF($P$3='Data Entry'!$CK$5,VLOOKUP(F90,Mark,44,0),IF($P$3='Data Entry'!$CK$6,VLOOKUP(F90,Mark,53,0),"")))))))</f>
        <v/>
      </c>
      <c r="K90" s="34" t="str">
        <f>IF(AND(B90="",D90="",F90="",G90=""),"",IF($P$3='Data Entry'!$CK$1,VLOOKUP(F90,Mark,9,0),IF($P$3='Data Entry'!$CK$2,VLOOKUP(F90,Mark,18,0),IF($P$3='Data Entry'!$CK$3,VLOOKUP(F90,Mark,27,0),IF($P$3='Data Entry'!$CK$4,VLOOKUP(F90,Mark,36,0),IF($P$3='Data Entry'!$CK$5,VLOOKUP(F90,Mark,45,0),IF($P$3='Data Entry'!$CK$6,VLOOKUP(F90,Mark,54,0),"")))))))</f>
        <v/>
      </c>
      <c r="L90" s="34" t="str">
        <f>IF(AND(B90="",D90="",F90="",G90=""),"",IF($P$3='Data Entry'!$CK$1,VLOOKUP(F90,Mark,10,0),IF($P$3='Data Entry'!$CK$2,VLOOKUP(F90,Mark,19,0),IF($P$3='Data Entry'!$CK$3,VLOOKUP(F90,Mark,28,0),IF($P$3='Data Entry'!$CK$4,VLOOKUP(F90,Mark,37,0),IF($P$3='Data Entry'!$CK$5,VLOOKUP(F90,Mark,46,0),IF($P$3='Data Entry'!$CK$6,VLOOKUP(F90,Mark,55,0),"")))))))</f>
        <v/>
      </c>
      <c r="M90" s="34" t="str">
        <f>IF(AND(B90="",D90="",F90="",G90=""),"",IF($P$3='Data Entry'!$CK$1,VLOOKUP(F90,Mark,11,0),IF($P$3='Data Entry'!$CK$2,VLOOKUP(F90,Mark,20,0),IF($P$3='Data Entry'!$CK$3,VLOOKUP(F90,Mark,29,0),IF($P$3='Data Entry'!$CK$4,VLOOKUP(F90,Mark,38,0),IF($P$3='Data Entry'!$CK$5,VLOOKUP(F90,Mark,47,0),IF($P$3='Data Entry'!$CK$6,VLOOKUP(F90,Mark,56,0),"")))))))</f>
        <v/>
      </c>
      <c r="N90" s="35" t="str">
        <f>IF(AND(B90="",D90="",F90="",G90=""),"",IF($P$3='Data Entry'!$CK$1,VLOOKUP(F90,Mark,12,0),IF($P$3='Data Entry'!$CK$2,VLOOKUP(F90,Mark,21,0),IF($P$3='Data Entry'!$CK$3,VLOOKUP(F90,Mark,30,0),IF($P$3='Data Entry'!$CK$4,VLOOKUP(F90,Mark,39,0),IF($P$3='Data Entry'!$CK$5,VLOOKUP(F90,Mark,48,0),IF($P$3='Data Entry'!$CK$6,VLOOKUP(F90,Mark,57,0),"")))))))</f>
        <v/>
      </c>
      <c r="O90" s="35" t="str">
        <f>IF(AND(B90="",D90="",F90="",G90=""),"",IF($P$3='Data Entry'!$CK$1,VLOOKUP(F90,Mark,13,0),IF($P$3='Data Entry'!$CK$2,VLOOKUP(F90,Mark,22,0),IF($P$3='Data Entry'!$CK$3,VLOOKUP(F90,Mark,31,0),IF($P$3='Data Entry'!$CK$4,VLOOKUP(F90,Mark,40,0),IF($P$3='Data Entry'!$CK$5,VLOOKUP(F90,Mark,49,0),IF($P$3='Data Entry'!$CK$6,VLOOKUP(F90,Mark,58,0),"")))))))</f>
        <v/>
      </c>
      <c r="P90" s="35" t="str">
        <f>IF(AND(B90="",D90="",F90="",G90=""),"",IF($P$3='Data Entry'!$CK$1,VLOOKUP(F90,Mark,14,0),IF($P$3='Data Entry'!$CK$2,VLOOKUP(F90,Mark,23,0),IF($P$3='Data Entry'!$CK$3,VLOOKUP(F90,Mark,32,0),IF($P$3='Data Entry'!$CK$4,VLOOKUP(F90,Mark,41,0),IF($P$3='Data Entry'!$CK$5,VLOOKUP(F90,Mark,50,0),IF($P$3='Data Entry'!$CK$6,VLOOKUP(F90,Mark,59,0),"")))))))</f>
        <v/>
      </c>
      <c r="Q90" s="36" t="str">
        <f t="shared" si="24"/>
        <v/>
      </c>
      <c r="R90" s="105" t="str">
        <f t="shared" si="25"/>
        <v/>
      </c>
      <c r="S90" s="105" t="str">
        <f t="shared" si="23"/>
        <v/>
      </c>
      <c r="T90" s="106" t="str">
        <f t="shared" si="26"/>
        <v/>
      </c>
      <c r="U90" s="10" t="str">
        <f>IFERROR(IF(OR(Q90="",#REF!="",D90=""),"",IF($Q$6=100,ROUNDUP(Q90*20%,0),IF($Q$6=86,ROUNDUP((Q90/$Q$6)*$U$6,0),IF($Q$6=66,ROUNDUP((Q90/$Q$6)*$U$6,0),"")))),"")</f>
        <v/>
      </c>
    </row>
    <row r="91" spans="1:21" ht="21.95" customHeight="1">
      <c r="A91" s="7">
        <v>85</v>
      </c>
      <c r="B91" s="32" t="str">
        <f t="shared" si="17"/>
        <v/>
      </c>
      <c r="C91" s="53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103" t="str">
        <f>IF(AND(B91="",D91="",F91="",G91=""),"",IF($P$3='Data Entry'!$CK$1,VLOOKUP(F91,Mark,6,0),IF($P$3='Data Entry'!$CK$2,VLOOKUP(F91,Mark,15,0),IF($P$3='Data Entry'!$CK$3,VLOOKUP(F91,Mark,24,0),IF($P$3='Data Entry'!$CK$4,VLOOKUP(F91,Mark,33,0),IF($P$3='Data Entry'!$CK$5,VLOOKUP(F91,Mark,42,0),IF($P$3='Data Entry'!$CK$6,VLOOKUP(F91,Mark,51,0),"")))))))</f>
        <v/>
      </c>
      <c r="I91" s="103" t="str">
        <f>IF(AND(B91="",D91="",F91="",G91=""),"",IF($P$3='Data Entry'!$CK$1,VLOOKUP(F91,Mark,7,0),IF($P$3='Data Entry'!$CK$2,VLOOKUP(F91,Mark,16,0),IF($P$3='Data Entry'!$CK$3,VLOOKUP(F91,Mark,25,0),IF($P$3='Data Entry'!$CK$4,VLOOKUP(F91,Mark,34,0),IF($P$3='Data Entry'!$CK$5,VLOOKUP(F91,Mark,43,0),IF($P$3='Data Entry'!$CK$6,VLOOKUP(F91,Mark,52,0),"")))))))</f>
        <v/>
      </c>
      <c r="J91" s="103" t="str">
        <f>IF(AND(B91="",D91="",F91="",G91=""),"",IF($P$3='Data Entry'!$CK$1,VLOOKUP(F91,Mark,8,0),IF($P$3='Data Entry'!$CK$2,VLOOKUP(F91,Mark,17,0),IF($P$3='Data Entry'!$CK$3,VLOOKUP(F91,Mark,26,0),IF($P$3='Data Entry'!$CK$4,VLOOKUP(F91,Mark,35,0),IF($P$3='Data Entry'!$CK$5,VLOOKUP(F91,Mark,44,0),IF($P$3='Data Entry'!$CK$6,VLOOKUP(F91,Mark,53,0),"")))))))</f>
        <v/>
      </c>
      <c r="K91" s="34" t="str">
        <f>IF(AND(B91="",D91="",F91="",G91=""),"",IF($P$3='Data Entry'!$CK$1,VLOOKUP(F91,Mark,9,0),IF($P$3='Data Entry'!$CK$2,VLOOKUP(F91,Mark,18,0),IF($P$3='Data Entry'!$CK$3,VLOOKUP(F91,Mark,27,0),IF($P$3='Data Entry'!$CK$4,VLOOKUP(F91,Mark,36,0),IF($P$3='Data Entry'!$CK$5,VLOOKUP(F91,Mark,45,0),IF($P$3='Data Entry'!$CK$6,VLOOKUP(F91,Mark,54,0),"")))))))</f>
        <v/>
      </c>
      <c r="L91" s="34" t="str">
        <f>IF(AND(B91="",D91="",F91="",G91=""),"",IF($P$3='Data Entry'!$CK$1,VLOOKUP(F91,Mark,10,0),IF($P$3='Data Entry'!$CK$2,VLOOKUP(F91,Mark,19,0),IF($P$3='Data Entry'!$CK$3,VLOOKUP(F91,Mark,28,0),IF($P$3='Data Entry'!$CK$4,VLOOKUP(F91,Mark,37,0),IF($P$3='Data Entry'!$CK$5,VLOOKUP(F91,Mark,46,0),IF($P$3='Data Entry'!$CK$6,VLOOKUP(F91,Mark,55,0),"")))))))</f>
        <v/>
      </c>
      <c r="M91" s="34" t="str">
        <f>IF(AND(B91="",D91="",F91="",G91=""),"",IF($P$3='Data Entry'!$CK$1,VLOOKUP(F91,Mark,11,0),IF($P$3='Data Entry'!$CK$2,VLOOKUP(F91,Mark,20,0),IF($P$3='Data Entry'!$CK$3,VLOOKUP(F91,Mark,29,0),IF($P$3='Data Entry'!$CK$4,VLOOKUP(F91,Mark,38,0),IF($P$3='Data Entry'!$CK$5,VLOOKUP(F91,Mark,47,0),IF($P$3='Data Entry'!$CK$6,VLOOKUP(F91,Mark,56,0),"")))))))</f>
        <v/>
      </c>
      <c r="N91" s="35" t="str">
        <f>IF(AND(B91="",D91="",F91="",G91=""),"",IF($P$3='Data Entry'!$CK$1,VLOOKUP(F91,Mark,12,0),IF($P$3='Data Entry'!$CK$2,VLOOKUP(F91,Mark,21,0),IF($P$3='Data Entry'!$CK$3,VLOOKUP(F91,Mark,30,0),IF($P$3='Data Entry'!$CK$4,VLOOKUP(F91,Mark,39,0),IF($P$3='Data Entry'!$CK$5,VLOOKUP(F91,Mark,48,0),IF($P$3='Data Entry'!$CK$6,VLOOKUP(F91,Mark,57,0),"")))))))</f>
        <v/>
      </c>
      <c r="O91" s="35" t="str">
        <f>IF(AND(B91="",D91="",F91="",G91=""),"",IF($P$3='Data Entry'!$CK$1,VLOOKUP(F91,Mark,13,0),IF($P$3='Data Entry'!$CK$2,VLOOKUP(F91,Mark,22,0),IF($P$3='Data Entry'!$CK$3,VLOOKUP(F91,Mark,31,0),IF($P$3='Data Entry'!$CK$4,VLOOKUP(F91,Mark,40,0),IF($P$3='Data Entry'!$CK$5,VLOOKUP(F91,Mark,49,0),IF($P$3='Data Entry'!$CK$6,VLOOKUP(F91,Mark,58,0),"")))))))</f>
        <v/>
      </c>
      <c r="P91" s="35" t="str">
        <f>IF(AND(B91="",D91="",F91="",G91=""),"",IF($P$3='Data Entry'!$CK$1,VLOOKUP(F91,Mark,14,0),IF($P$3='Data Entry'!$CK$2,VLOOKUP(F91,Mark,23,0),IF($P$3='Data Entry'!$CK$3,VLOOKUP(F91,Mark,32,0),IF($P$3='Data Entry'!$CK$4,VLOOKUP(F91,Mark,41,0),IF($P$3='Data Entry'!$CK$5,VLOOKUP(F91,Mark,50,0),IF($P$3='Data Entry'!$CK$6,VLOOKUP(F91,Mark,59,0),"")))))))</f>
        <v/>
      </c>
      <c r="Q91" s="36" t="str">
        <f t="shared" si="24"/>
        <v/>
      </c>
      <c r="R91" s="105" t="str">
        <f t="shared" si="25"/>
        <v/>
      </c>
      <c r="S91" s="105" t="str">
        <f t="shared" si="23"/>
        <v/>
      </c>
      <c r="T91" s="106" t="str">
        <f t="shared" si="26"/>
        <v/>
      </c>
      <c r="U91" s="10" t="str">
        <f>IFERROR(IF(OR(Q91="",#REF!="",D91=""),"",IF($Q$6=100,ROUNDUP(Q91*20%,0),IF($Q$6=86,ROUNDUP((Q91/$Q$6)*$U$6,0),IF($Q$6=66,ROUNDUP((Q91/$Q$6)*$U$6,0),"")))),"")</f>
        <v/>
      </c>
    </row>
    <row r="92" spans="1:21" ht="21.95" customHeight="1">
      <c r="A92" s="7">
        <v>86</v>
      </c>
      <c r="B92" s="32" t="str">
        <f t="shared" si="17"/>
        <v/>
      </c>
      <c r="C92" s="53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103" t="str">
        <f>IF(AND(B92="",D92="",F92="",G92=""),"",IF($P$3='Data Entry'!$CK$1,VLOOKUP(F92,Mark,6,0),IF($P$3='Data Entry'!$CK$2,VLOOKUP(F92,Mark,15,0),IF($P$3='Data Entry'!$CK$3,VLOOKUP(F92,Mark,24,0),IF($P$3='Data Entry'!$CK$4,VLOOKUP(F92,Mark,33,0),IF($P$3='Data Entry'!$CK$5,VLOOKUP(F92,Mark,42,0),IF($P$3='Data Entry'!$CK$6,VLOOKUP(F92,Mark,51,0),"")))))))</f>
        <v/>
      </c>
      <c r="I92" s="103" t="str">
        <f>IF(AND(B92="",D92="",F92="",G92=""),"",IF($P$3='Data Entry'!$CK$1,VLOOKUP(F92,Mark,7,0),IF($P$3='Data Entry'!$CK$2,VLOOKUP(F92,Mark,16,0),IF($P$3='Data Entry'!$CK$3,VLOOKUP(F92,Mark,25,0),IF($P$3='Data Entry'!$CK$4,VLOOKUP(F92,Mark,34,0),IF($P$3='Data Entry'!$CK$5,VLOOKUP(F92,Mark,43,0),IF($P$3='Data Entry'!$CK$6,VLOOKUP(F92,Mark,52,0),"")))))))</f>
        <v/>
      </c>
      <c r="J92" s="103" t="str">
        <f>IF(AND(B92="",D92="",F92="",G92=""),"",IF($P$3='Data Entry'!$CK$1,VLOOKUP(F92,Mark,8,0),IF($P$3='Data Entry'!$CK$2,VLOOKUP(F92,Mark,17,0),IF($P$3='Data Entry'!$CK$3,VLOOKUP(F92,Mark,26,0),IF($P$3='Data Entry'!$CK$4,VLOOKUP(F92,Mark,35,0),IF($P$3='Data Entry'!$CK$5,VLOOKUP(F92,Mark,44,0),IF($P$3='Data Entry'!$CK$6,VLOOKUP(F92,Mark,53,0),"")))))))</f>
        <v/>
      </c>
      <c r="K92" s="34" t="str">
        <f>IF(AND(B92="",D92="",F92="",G92=""),"",IF($P$3='Data Entry'!$CK$1,VLOOKUP(F92,Mark,9,0),IF($P$3='Data Entry'!$CK$2,VLOOKUP(F92,Mark,18,0),IF($P$3='Data Entry'!$CK$3,VLOOKUP(F92,Mark,27,0),IF($P$3='Data Entry'!$CK$4,VLOOKUP(F92,Mark,36,0),IF($P$3='Data Entry'!$CK$5,VLOOKUP(F92,Mark,45,0),IF($P$3='Data Entry'!$CK$6,VLOOKUP(F92,Mark,54,0),"")))))))</f>
        <v/>
      </c>
      <c r="L92" s="34" t="str">
        <f>IF(AND(B92="",D92="",F92="",G92=""),"",IF($P$3='Data Entry'!$CK$1,VLOOKUP(F92,Mark,10,0),IF($P$3='Data Entry'!$CK$2,VLOOKUP(F92,Mark,19,0),IF($P$3='Data Entry'!$CK$3,VLOOKUP(F92,Mark,28,0),IF($P$3='Data Entry'!$CK$4,VLOOKUP(F92,Mark,37,0),IF($P$3='Data Entry'!$CK$5,VLOOKUP(F92,Mark,46,0),IF($P$3='Data Entry'!$CK$6,VLOOKUP(F92,Mark,55,0),"")))))))</f>
        <v/>
      </c>
      <c r="M92" s="34" t="str">
        <f>IF(AND(B92="",D92="",F92="",G92=""),"",IF($P$3='Data Entry'!$CK$1,VLOOKUP(F92,Mark,11,0),IF($P$3='Data Entry'!$CK$2,VLOOKUP(F92,Mark,20,0),IF($P$3='Data Entry'!$CK$3,VLOOKUP(F92,Mark,29,0),IF($P$3='Data Entry'!$CK$4,VLOOKUP(F92,Mark,38,0),IF($P$3='Data Entry'!$CK$5,VLOOKUP(F92,Mark,47,0),IF($P$3='Data Entry'!$CK$6,VLOOKUP(F92,Mark,56,0),"")))))))</f>
        <v/>
      </c>
      <c r="N92" s="35" t="str">
        <f>IF(AND(B92="",D92="",F92="",G92=""),"",IF($P$3='Data Entry'!$CK$1,VLOOKUP(F92,Mark,12,0),IF($P$3='Data Entry'!$CK$2,VLOOKUP(F92,Mark,21,0),IF($P$3='Data Entry'!$CK$3,VLOOKUP(F92,Mark,30,0),IF($P$3='Data Entry'!$CK$4,VLOOKUP(F92,Mark,39,0),IF($P$3='Data Entry'!$CK$5,VLOOKUP(F92,Mark,48,0),IF($P$3='Data Entry'!$CK$6,VLOOKUP(F92,Mark,57,0),"")))))))</f>
        <v/>
      </c>
      <c r="O92" s="35" t="str">
        <f>IF(AND(B92="",D92="",F92="",G92=""),"",IF($P$3='Data Entry'!$CK$1,VLOOKUP(F92,Mark,13,0),IF($P$3='Data Entry'!$CK$2,VLOOKUP(F92,Mark,22,0),IF($P$3='Data Entry'!$CK$3,VLOOKUP(F92,Mark,31,0),IF($P$3='Data Entry'!$CK$4,VLOOKUP(F92,Mark,40,0),IF($P$3='Data Entry'!$CK$5,VLOOKUP(F92,Mark,49,0),IF($P$3='Data Entry'!$CK$6,VLOOKUP(F92,Mark,58,0),"")))))))</f>
        <v/>
      </c>
      <c r="P92" s="35" t="str">
        <f>IF(AND(B92="",D92="",F92="",G92=""),"",IF($P$3='Data Entry'!$CK$1,VLOOKUP(F92,Mark,14,0),IF($P$3='Data Entry'!$CK$2,VLOOKUP(F92,Mark,23,0),IF($P$3='Data Entry'!$CK$3,VLOOKUP(F92,Mark,32,0),IF($P$3='Data Entry'!$CK$4,VLOOKUP(F92,Mark,41,0),IF($P$3='Data Entry'!$CK$5,VLOOKUP(F92,Mark,50,0),IF($P$3='Data Entry'!$CK$6,VLOOKUP(F92,Mark,59,0),"")))))))</f>
        <v/>
      </c>
      <c r="Q92" s="36" t="str">
        <f t="shared" si="24"/>
        <v/>
      </c>
      <c r="R92" s="105" t="str">
        <f t="shared" si="25"/>
        <v/>
      </c>
      <c r="S92" s="105" t="str">
        <f t="shared" si="23"/>
        <v/>
      </c>
      <c r="T92" s="106" t="str">
        <f t="shared" si="26"/>
        <v/>
      </c>
      <c r="U92" s="10" t="str">
        <f>IFERROR(IF(OR(Q92="",#REF!="",D92=""),"",IF($Q$6=100,ROUNDUP(Q92*20%,0),IF($Q$6=86,ROUNDUP((Q92/$Q$6)*$U$6,0),IF($Q$6=66,ROUNDUP((Q92/$Q$6)*$U$6,0),"")))),"")</f>
        <v/>
      </c>
    </row>
    <row r="93" spans="1:21" ht="21.95" customHeight="1">
      <c r="A93" s="7">
        <v>87</v>
      </c>
      <c r="B93" s="32" t="str">
        <f t="shared" si="17"/>
        <v/>
      </c>
      <c r="C93" s="53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103" t="str">
        <f>IF(AND(B93="",D93="",F93="",G93=""),"",IF($P$3='Data Entry'!$CK$1,VLOOKUP(F93,Mark,6,0),IF($P$3='Data Entry'!$CK$2,VLOOKUP(F93,Mark,15,0),IF($P$3='Data Entry'!$CK$3,VLOOKUP(F93,Mark,24,0),IF($P$3='Data Entry'!$CK$4,VLOOKUP(F93,Mark,33,0),IF($P$3='Data Entry'!$CK$5,VLOOKUP(F93,Mark,42,0),IF($P$3='Data Entry'!$CK$6,VLOOKUP(F93,Mark,51,0),"")))))))</f>
        <v/>
      </c>
      <c r="I93" s="103" t="str">
        <f>IF(AND(B93="",D93="",F93="",G93=""),"",IF($P$3='Data Entry'!$CK$1,VLOOKUP(F93,Mark,7,0),IF($P$3='Data Entry'!$CK$2,VLOOKUP(F93,Mark,16,0),IF($P$3='Data Entry'!$CK$3,VLOOKUP(F93,Mark,25,0),IF($P$3='Data Entry'!$CK$4,VLOOKUP(F93,Mark,34,0),IF($P$3='Data Entry'!$CK$5,VLOOKUP(F93,Mark,43,0),IF($P$3='Data Entry'!$CK$6,VLOOKUP(F93,Mark,52,0),"")))))))</f>
        <v/>
      </c>
      <c r="J93" s="103" t="str">
        <f>IF(AND(B93="",D93="",F93="",G93=""),"",IF($P$3='Data Entry'!$CK$1,VLOOKUP(F93,Mark,8,0),IF($P$3='Data Entry'!$CK$2,VLOOKUP(F93,Mark,17,0),IF($P$3='Data Entry'!$CK$3,VLOOKUP(F93,Mark,26,0),IF($P$3='Data Entry'!$CK$4,VLOOKUP(F93,Mark,35,0),IF($P$3='Data Entry'!$CK$5,VLOOKUP(F93,Mark,44,0),IF($P$3='Data Entry'!$CK$6,VLOOKUP(F93,Mark,53,0),"")))))))</f>
        <v/>
      </c>
      <c r="K93" s="34" t="str">
        <f>IF(AND(B93="",D93="",F93="",G93=""),"",IF($P$3='Data Entry'!$CK$1,VLOOKUP(F93,Mark,9,0),IF($P$3='Data Entry'!$CK$2,VLOOKUP(F93,Mark,18,0),IF($P$3='Data Entry'!$CK$3,VLOOKUP(F93,Mark,27,0),IF($P$3='Data Entry'!$CK$4,VLOOKUP(F93,Mark,36,0),IF($P$3='Data Entry'!$CK$5,VLOOKUP(F93,Mark,45,0),IF($P$3='Data Entry'!$CK$6,VLOOKUP(F93,Mark,54,0),"")))))))</f>
        <v/>
      </c>
      <c r="L93" s="34" t="str">
        <f>IF(AND(B93="",D93="",F93="",G93=""),"",IF($P$3='Data Entry'!$CK$1,VLOOKUP(F93,Mark,10,0),IF($P$3='Data Entry'!$CK$2,VLOOKUP(F93,Mark,19,0),IF($P$3='Data Entry'!$CK$3,VLOOKUP(F93,Mark,28,0),IF($P$3='Data Entry'!$CK$4,VLOOKUP(F93,Mark,37,0),IF($P$3='Data Entry'!$CK$5,VLOOKUP(F93,Mark,46,0),IF($P$3='Data Entry'!$CK$6,VLOOKUP(F93,Mark,55,0),"")))))))</f>
        <v/>
      </c>
      <c r="M93" s="34" t="str">
        <f>IF(AND(B93="",D93="",F93="",G93=""),"",IF($P$3='Data Entry'!$CK$1,VLOOKUP(F93,Mark,11,0),IF($P$3='Data Entry'!$CK$2,VLOOKUP(F93,Mark,20,0),IF($P$3='Data Entry'!$CK$3,VLOOKUP(F93,Mark,29,0),IF($P$3='Data Entry'!$CK$4,VLOOKUP(F93,Mark,38,0),IF($P$3='Data Entry'!$CK$5,VLOOKUP(F93,Mark,47,0),IF($P$3='Data Entry'!$CK$6,VLOOKUP(F93,Mark,56,0),"")))))))</f>
        <v/>
      </c>
      <c r="N93" s="35" t="str">
        <f>IF(AND(B93="",D93="",F93="",G93=""),"",IF($P$3='Data Entry'!$CK$1,VLOOKUP(F93,Mark,12,0),IF($P$3='Data Entry'!$CK$2,VLOOKUP(F93,Mark,21,0),IF($P$3='Data Entry'!$CK$3,VLOOKUP(F93,Mark,30,0),IF($P$3='Data Entry'!$CK$4,VLOOKUP(F93,Mark,39,0),IF($P$3='Data Entry'!$CK$5,VLOOKUP(F93,Mark,48,0),IF($P$3='Data Entry'!$CK$6,VLOOKUP(F93,Mark,57,0),"")))))))</f>
        <v/>
      </c>
      <c r="O93" s="35" t="str">
        <f>IF(AND(B93="",D93="",F93="",G93=""),"",IF($P$3='Data Entry'!$CK$1,VLOOKUP(F93,Mark,13,0),IF($P$3='Data Entry'!$CK$2,VLOOKUP(F93,Mark,22,0),IF($P$3='Data Entry'!$CK$3,VLOOKUP(F93,Mark,31,0),IF($P$3='Data Entry'!$CK$4,VLOOKUP(F93,Mark,40,0),IF($P$3='Data Entry'!$CK$5,VLOOKUP(F93,Mark,49,0),IF($P$3='Data Entry'!$CK$6,VLOOKUP(F93,Mark,58,0),"")))))))</f>
        <v/>
      </c>
      <c r="P93" s="35" t="str">
        <f>IF(AND(B93="",D93="",F93="",G93=""),"",IF($P$3='Data Entry'!$CK$1,VLOOKUP(F93,Mark,14,0),IF($P$3='Data Entry'!$CK$2,VLOOKUP(F93,Mark,23,0),IF($P$3='Data Entry'!$CK$3,VLOOKUP(F93,Mark,32,0),IF($P$3='Data Entry'!$CK$4,VLOOKUP(F93,Mark,41,0),IF($P$3='Data Entry'!$CK$5,VLOOKUP(F93,Mark,50,0),IF($P$3='Data Entry'!$CK$6,VLOOKUP(F93,Mark,59,0),"")))))))</f>
        <v/>
      </c>
      <c r="Q93" s="36" t="str">
        <f t="shared" si="24"/>
        <v/>
      </c>
      <c r="R93" s="105" t="str">
        <f t="shared" si="25"/>
        <v/>
      </c>
      <c r="S93" s="105" t="str">
        <f t="shared" si="23"/>
        <v/>
      </c>
      <c r="T93" s="106" t="str">
        <f t="shared" si="26"/>
        <v/>
      </c>
      <c r="U93" s="10" t="str">
        <f>IFERROR(IF(OR(Q93="",#REF!="",D93=""),"",IF($Q$6=100,ROUNDUP(Q93*20%,0),IF($Q$6=86,ROUNDUP((Q93/$Q$6)*$U$6,0),IF($Q$6=66,ROUNDUP((Q93/$Q$6)*$U$6,0),"")))),"")</f>
        <v/>
      </c>
    </row>
    <row r="94" spans="1:21" ht="21.95" customHeight="1">
      <c r="A94" s="7">
        <v>88</v>
      </c>
      <c r="B94" s="32" t="str">
        <f t="shared" si="17"/>
        <v/>
      </c>
      <c r="C94" s="53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103" t="str">
        <f>IF(AND(B94="",D94="",F94="",G94=""),"",IF($P$3='Data Entry'!$CK$1,VLOOKUP(F94,Mark,6,0),IF($P$3='Data Entry'!$CK$2,VLOOKUP(F94,Mark,15,0),IF($P$3='Data Entry'!$CK$3,VLOOKUP(F94,Mark,24,0),IF($P$3='Data Entry'!$CK$4,VLOOKUP(F94,Mark,33,0),IF($P$3='Data Entry'!$CK$5,VLOOKUP(F94,Mark,42,0),IF($P$3='Data Entry'!$CK$6,VLOOKUP(F94,Mark,51,0),"")))))))</f>
        <v/>
      </c>
      <c r="I94" s="103" t="str">
        <f>IF(AND(B94="",D94="",F94="",G94=""),"",IF($P$3='Data Entry'!$CK$1,VLOOKUP(F94,Mark,7,0),IF($P$3='Data Entry'!$CK$2,VLOOKUP(F94,Mark,16,0),IF($P$3='Data Entry'!$CK$3,VLOOKUP(F94,Mark,25,0),IF($P$3='Data Entry'!$CK$4,VLOOKUP(F94,Mark,34,0),IF($P$3='Data Entry'!$CK$5,VLOOKUP(F94,Mark,43,0),IF($P$3='Data Entry'!$CK$6,VLOOKUP(F94,Mark,52,0),"")))))))</f>
        <v/>
      </c>
      <c r="J94" s="103" t="str">
        <f>IF(AND(B94="",D94="",F94="",G94=""),"",IF($P$3='Data Entry'!$CK$1,VLOOKUP(F94,Mark,8,0),IF($P$3='Data Entry'!$CK$2,VLOOKUP(F94,Mark,17,0),IF($P$3='Data Entry'!$CK$3,VLOOKUP(F94,Mark,26,0),IF($P$3='Data Entry'!$CK$4,VLOOKUP(F94,Mark,35,0),IF($P$3='Data Entry'!$CK$5,VLOOKUP(F94,Mark,44,0),IF($P$3='Data Entry'!$CK$6,VLOOKUP(F94,Mark,53,0),"")))))))</f>
        <v/>
      </c>
      <c r="K94" s="34" t="str">
        <f>IF(AND(B94="",D94="",F94="",G94=""),"",IF($P$3='Data Entry'!$CK$1,VLOOKUP(F94,Mark,9,0),IF($P$3='Data Entry'!$CK$2,VLOOKUP(F94,Mark,18,0),IF($P$3='Data Entry'!$CK$3,VLOOKUP(F94,Mark,27,0),IF($P$3='Data Entry'!$CK$4,VLOOKUP(F94,Mark,36,0),IF($P$3='Data Entry'!$CK$5,VLOOKUP(F94,Mark,45,0),IF($P$3='Data Entry'!$CK$6,VLOOKUP(F94,Mark,54,0),"")))))))</f>
        <v/>
      </c>
      <c r="L94" s="34" t="str">
        <f>IF(AND(B94="",D94="",F94="",G94=""),"",IF($P$3='Data Entry'!$CK$1,VLOOKUP(F94,Mark,10,0),IF($P$3='Data Entry'!$CK$2,VLOOKUP(F94,Mark,19,0),IF($P$3='Data Entry'!$CK$3,VLOOKUP(F94,Mark,28,0),IF($P$3='Data Entry'!$CK$4,VLOOKUP(F94,Mark,37,0),IF($P$3='Data Entry'!$CK$5,VLOOKUP(F94,Mark,46,0),IF($P$3='Data Entry'!$CK$6,VLOOKUP(F94,Mark,55,0),"")))))))</f>
        <v/>
      </c>
      <c r="M94" s="34" t="str">
        <f>IF(AND(B94="",D94="",F94="",G94=""),"",IF($P$3='Data Entry'!$CK$1,VLOOKUP(F94,Mark,11,0),IF($P$3='Data Entry'!$CK$2,VLOOKUP(F94,Mark,20,0),IF($P$3='Data Entry'!$CK$3,VLOOKUP(F94,Mark,29,0),IF($P$3='Data Entry'!$CK$4,VLOOKUP(F94,Mark,38,0),IF($P$3='Data Entry'!$CK$5,VLOOKUP(F94,Mark,47,0),IF($P$3='Data Entry'!$CK$6,VLOOKUP(F94,Mark,56,0),"")))))))</f>
        <v/>
      </c>
      <c r="N94" s="35" t="str">
        <f>IF(AND(B94="",D94="",F94="",G94=""),"",IF($P$3='Data Entry'!$CK$1,VLOOKUP(F94,Mark,12,0),IF($P$3='Data Entry'!$CK$2,VLOOKUP(F94,Mark,21,0),IF($P$3='Data Entry'!$CK$3,VLOOKUP(F94,Mark,30,0),IF($P$3='Data Entry'!$CK$4,VLOOKUP(F94,Mark,39,0),IF($P$3='Data Entry'!$CK$5,VLOOKUP(F94,Mark,48,0),IF($P$3='Data Entry'!$CK$6,VLOOKUP(F94,Mark,57,0),"")))))))</f>
        <v/>
      </c>
      <c r="O94" s="35" t="str">
        <f>IF(AND(B94="",D94="",F94="",G94=""),"",IF($P$3='Data Entry'!$CK$1,VLOOKUP(F94,Mark,13,0),IF($P$3='Data Entry'!$CK$2,VLOOKUP(F94,Mark,22,0),IF($P$3='Data Entry'!$CK$3,VLOOKUP(F94,Mark,31,0),IF($P$3='Data Entry'!$CK$4,VLOOKUP(F94,Mark,40,0),IF($P$3='Data Entry'!$CK$5,VLOOKUP(F94,Mark,49,0),IF($P$3='Data Entry'!$CK$6,VLOOKUP(F94,Mark,58,0),"")))))))</f>
        <v/>
      </c>
      <c r="P94" s="35" t="str">
        <f>IF(AND(B94="",D94="",F94="",G94=""),"",IF($P$3='Data Entry'!$CK$1,VLOOKUP(F94,Mark,14,0),IF($P$3='Data Entry'!$CK$2,VLOOKUP(F94,Mark,23,0),IF($P$3='Data Entry'!$CK$3,VLOOKUP(F94,Mark,32,0),IF($P$3='Data Entry'!$CK$4,VLOOKUP(F94,Mark,41,0),IF($P$3='Data Entry'!$CK$5,VLOOKUP(F94,Mark,50,0),IF($P$3='Data Entry'!$CK$6,VLOOKUP(F94,Mark,59,0),"")))))))</f>
        <v/>
      </c>
      <c r="Q94" s="36" t="str">
        <f t="shared" si="24"/>
        <v/>
      </c>
      <c r="R94" s="105" t="str">
        <f t="shared" si="25"/>
        <v/>
      </c>
      <c r="S94" s="105" t="str">
        <f t="shared" si="23"/>
        <v/>
      </c>
      <c r="T94" s="106" t="str">
        <f t="shared" si="26"/>
        <v/>
      </c>
      <c r="U94" s="10" t="str">
        <f>IFERROR(IF(OR(Q94="",#REF!="",D94=""),"",IF($Q$6=100,ROUNDUP(Q94*20%,0),IF($Q$6=86,ROUNDUP((Q94/$Q$6)*$U$6,0),IF($Q$6=66,ROUNDUP((Q94/$Q$6)*$U$6,0),"")))),"")</f>
        <v/>
      </c>
    </row>
    <row r="95" spans="1:21" ht="21.95" customHeight="1">
      <c r="A95" s="7">
        <v>89</v>
      </c>
      <c r="B95" s="32" t="str">
        <f t="shared" si="17"/>
        <v/>
      </c>
      <c r="C95" s="53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103" t="str">
        <f>IF(AND(B95="",D95="",F95="",G95=""),"",IF($P$3='Data Entry'!$CK$1,VLOOKUP(F95,Mark,6,0),IF($P$3='Data Entry'!$CK$2,VLOOKUP(F95,Mark,15,0),IF($P$3='Data Entry'!$CK$3,VLOOKUP(F95,Mark,24,0),IF($P$3='Data Entry'!$CK$4,VLOOKUP(F95,Mark,33,0),IF($P$3='Data Entry'!$CK$5,VLOOKUP(F95,Mark,42,0),IF($P$3='Data Entry'!$CK$6,VLOOKUP(F95,Mark,51,0),"")))))))</f>
        <v/>
      </c>
      <c r="I95" s="103" t="str">
        <f>IF(AND(B95="",D95="",F95="",G95=""),"",IF($P$3='Data Entry'!$CK$1,VLOOKUP(F95,Mark,7,0),IF($P$3='Data Entry'!$CK$2,VLOOKUP(F95,Mark,16,0),IF($P$3='Data Entry'!$CK$3,VLOOKUP(F95,Mark,25,0),IF($P$3='Data Entry'!$CK$4,VLOOKUP(F95,Mark,34,0),IF($P$3='Data Entry'!$CK$5,VLOOKUP(F95,Mark,43,0),IF($P$3='Data Entry'!$CK$6,VLOOKUP(F95,Mark,52,0),"")))))))</f>
        <v/>
      </c>
      <c r="J95" s="103" t="str">
        <f>IF(AND(B95="",D95="",F95="",G95=""),"",IF($P$3='Data Entry'!$CK$1,VLOOKUP(F95,Mark,8,0),IF($P$3='Data Entry'!$CK$2,VLOOKUP(F95,Mark,17,0),IF($P$3='Data Entry'!$CK$3,VLOOKUP(F95,Mark,26,0),IF($P$3='Data Entry'!$CK$4,VLOOKUP(F95,Mark,35,0),IF($P$3='Data Entry'!$CK$5,VLOOKUP(F95,Mark,44,0),IF($P$3='Data Entry'!$CK$6,VLOOKUP(F95,Mark,53,0),"")))))))</f>
        <v/>
      </c>
      <c r="K95" s="34" t="str">
        <f>IF(AND(B95="",D95="",F95="",G95=""),"",IF($P$3='Data Entry'!$CK$1,VLOOKUP(F95,Mark,9,0),IF($P$3='Data Entry'!$CK$2,VLOOKUP(F95,Mark,18,0),IF($P$3='Data Entry'!$CK$3,VLOOKUP(F95,Mark,27,0),IF($P$3='Data Entry'!$CK$4,VLOOKUP(F95,Mark,36,0),IF($P$3='Data Entry'!$CK$5,VLOOKUP(F95,Mark,45,0),IF($P$3='Data Entry'!$CK$6,VLOOKUP(F95,Mark,54,0),"")))))))</f>
        <v/>
      </c>
      <c r="L95" s="34" t="str">
        <f>IF(AND(B95="",D95="",F95="",G95=""),"",IF($P$3='Data Entry'!$CK$1,VLOOKUP(F95,Mark,10,0),IF($P$3='Data Entry'!$CK$2,VLOOKUP(F95,Mark,19,0),IF($P$3='Data Entry'!$CK$3,VLOOKUP(F95,Mark,28,0),IF($P$3='Data Entry'!$CK$4,VLOOKUP(F95,Mark,37,0),IF($P$3='Data Entry'!$CK$5,VLOOKUP(F95,Mark,46,0),IF($P$3='Data Entry'!$CK$6,VLOOKUP(F95,Mark,55,0),"")))))))</f>
        <v/>
      </c>
      <c r="M95" s="34" t="str">
        <f>IF(AND(B95="",D95="",F95="",G95=""),"",IF($P$3='Data Entry'!$CK$1,VLOOKUP(F95,Mark,11,0),IF($P$3='Data Entry'!$CK$2,VLOOKUP(F95,Mark,20,0),IF($P$3='Data Entry'!$CK$3,VLOOKUP(F95,Mark,29,0),IF($P$3='Data Entry'!$CK$4,VLOOKUP(F95,Mark,38,0),IF($P$3='Data Entry'!$CK$5,VLOOKUP(F95,Mark,47,0),IF($P$3='Data Entry'!$CK$6,VLOOKUP(F95,Mark,56,0),"")))))))</f>
        <v/>
      </c>
      <c r="N95" s="35" t="str">
        <f>IF(AND(B95="",D95="",F95="",G95=""),"",IF($P$3='Data Entry'!$CK$1,VLOOKUP(F95,Mark,12,0),IF($P$3='Data Entry'!$CK$2,VLOOKUP(F95,Mark,21,0),IF($P$3='Data Entry'!$CK$3,VLOOKUP(F95,Mark,30,0),IF($P$3='Data Entry'!$CK$4,VLOOKUP(F95,Mark,39,0),IF($P$3='Data Entry'!$CK$5,VLOOKUP(F95,Mark,48,0),IF($P$3='Data Entry'!$CK$6,VLOOKUP(F95,Mark,57,0),"")))))))</f>
        <v/>
      </c>
      <c r="O95" s="35" t="str">
        <f>IF(AND(B95="",D95="",F95="",G95=""),"",IF($P$3='Data Entry'!$CK$1,VLOOKUP(F95,Mark,13,0),IF($P$3='Data Entry'!$CK$2,VLOOKUP(F95,Mark,22,0),IF($P$3='Data Entry'!$CK$3,VLOOKUP(F95,Mark,31,0),IF($P$3='Data Entry'!$CK$4,VLOOKUP(F95,Mark,40,0),IF($P$3='Data Entry'!$CK$5,VLOOKUP(F95,Mark,49,0),IF($P$3='Data Entry'!$CK$6,VLOOKUP(F95,Mark,58,0),"")))))))</f>
        <v/>
      </c>
      <c r="P95" s="35" t="str">
        <f>IF(AND(B95="",D95="",F95="",G95=""),"",IF($P$3='Data Entry'!$CK$1,VLOOKUP(F95,Mark,14,0),IF($P$3='Data Entry'!$CK$2,VLOOKUP(F95,Mark,23,0),IF($P$3='Data Entry'!$CK$3,VLOOKUP(F95,Mark,32,0),IF($P$3='Data Entry'!$CK$4,VLOOKUP(F95,Mark,41,0),IF($P$3='Data Entry'!$CK$5,VLOOKUP(F95,Mark,50,0),IF($P$3='Data Entry'!$CK$6,VLOOKUP(F95,Mark,59,0),"")))))))</f>
        <v/>
      </c>
      <c r="Q95" s="36" t="str">
        <f t="shared" si="24"/>
        <v/>
      </c>
      <c r="R95" s="105" t="str">
        <f t="shared" si="25"/>
        <v/>
      </c>
      <c r="S95" s="105" t="str">
        <f t="shared" si="23"/>
        <v/>
      </c>
      <c r="T95" s="106" t="str">
        <f t="shared" si="26"/>
        <v/>
      </c>
      <c r="U95" s="10" t="str">
        <f>IFERROR(IF(OR(Q95="",#REF!="",D95=""),"",IF($Q$6=100,ROUNDUP(Q95*20%,0),IF($Q$6=86,ROUNDUP((Q95/$Q$6)*$U$6,0),IF($Q$6=66,ROUNDUP((Q95/$Q$6)*$U$6,0),"")))),"")</f>
        <v/>
      </c>
    </row>
    <row r="96" spans="1:21" ht="21.95" customHeight="1">
      <c r="A96" s="7">
        <v>90</v>
      </c>
      <c r="B96" s="32" t="str">
        <f t="shared" si="17"/>
        <v/>
      </c>
      <c r="C96" s="53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103" t="str">
        <f>IF(AND(B96="",D96="",F96="",G96=""),"",IF($P$3='Data Entry'!$CK$1,VLOOKUP(F96,Mark,6,0),IF($P$3='Data Entry'!$CK$2,VLOOKUP(F96,Mark,15,0),IF($P$3='Data Entry'!$CK$3,VLOOKUP(F96,Mark,24,0),IF($P$3='Data Entry'!$CK$4,VLOOKUP(F96,Mark,33,0),IF($P$3='Data Entry'!$CK$5,VLOOKUP(F96,Mark,42,0),IF($P$3='Data Entry'!$CK$6,VLOOKUP(F96,Mark,51,0),"")))))))</f>
        <v/>
      </c>
      <c r="I96" s="103" t="str">
        <f>IF(AND(B96="",D96="",F96="",G96=""),"",IF($P$3='Data Entry'!$CK$1,VLOOKUP(F96,Mark,7,0),IF($P$3='Data Entry'!$CK$2,VLOOKUP(F96,Mark,16,0),IF($P$3='Data Entry'!$CK$3,VLOOKUP(F96,Mark,25,0),IF($P$3='Data Entry'!$CK$4,VLOOKUP(F96,Mark,34,0),IF($P$3='Data Entry'!$CK$5,VLOOKUP(F96,Mark,43,0),IF($P$3='Data Entry'!$CK$6,VLOOKUP(F96,Mark,52,0),"")))))))</f>
        <v/>
      </c>
      <c r="J96" s="103" t="str">
        <f>IF(AND(B96="",D96="",F96="",G96=""),"",IF($P$3='Data Entry'!$CK$1,VLOOKUP(F96,Mark,8,0),IF($P$3='Data Entry'!$CK$2,VLOOKUP(F96,Mark,17,0),IF($P$3='Data Entry'!$CK$3,VLOOKUP(F96,Mark,26,0),IF($P$3='Data Entry'!$CK$4,VLOOKUP(F96,Mark,35,0),IF($P$3='Data Entry'!$CK$5,VLOOKUP(F96,Mark,44,0),IF($P$3='Data Entry'!$CK$6,VLOOKUP(F96,Mark,53,0),"")))))))</f>
        <v/>
      </c>
      <c r="K96" s="34" t="str">
        <f>IF(AND(B96="",D96="",F96="",G96=""),"",IF($P$3='Data Entry'!$CK$1,VLOOKUP(F96,Mark,9,0),IF($P$3='Data Entry'!$CK$2,VLOOKUP(F96,Mark,18,0),IF($P$3='Data Entry'!$CK$3,VLOOKUP(F96,Mark,27,0),IF($P$3='Data Entry'!$CK$4,VLOOKUP(F96,Mark,36,0),IF($P$3='Data Entry'!$CK$5,VLOOKUP(F96,Mark,45,0),IF($P$3='Data Entry'!$CK$6,VLOOKUP(F96,Mark,54,0),"")))))))</f>
        <v/>
      </c>
      <c r="L96" s="34" t="str">
        <f>IF(AND(B96="",D96="",F96="",G96=""),"",IF($P$3='Data Entry'!$CK$1,VLOOKUP(F96,Mark,10,0),IF($P$3='Data Entry'!$CK$2,VLOOKUP(F96,Mark,19,0),IF($P$3='Data Entry'!$CK$3,VLOOKUP(F96,Mark,28,0),IF($P$3='Data Entry'!$CK$4,VLOOKUP(F96,Mark,37,0),IF($P$3='Data Entry'!$CK$5,VLOOKUP(F96,Mark,46,0),IF($P$3='Data Entry'!$CK$6,VLOOKUP(F96,Mark,55,0),"")))))))</f>
        <v/>
      </c>
      <c r="M96" s="34" t="str">
        <f>IF(AND(B96="",D96="",F96="",G96=""),"",IF($P$3='Data Entry'!$CK$1,VLOOKUP(F96,Mark,11,0),IF($P$3='Data Entry'!$CK$2,VLOOKUP(F96,Mark,20,0),IF($P$3='Data Entry'!$CK$3,VLOOKUP(F96,Mark,29,0),IF($P$3='Data Entry'!$CK$4,VLOOKUP(F96,Mark,38,0),IF($P$3='Data Entry'!$CK$5,VLOOKUP(F96,Mark,47,0),IF($P$3='Data Entry'!$CK$6,VLOOKUP(F96,Mark,56,0),"")))))))</f>
        <v/>
      </c>
      <c r="N96" s="35" t="str">
        <f>IF(AND(B96="",D96="",F96="",G96=""),"",IF($P$3='Data Entry'!$CK$1,VLOOKUP(F96,Mark,12,0),IF($P$3='Data Entry'!$CK$2,VLOOKUP(F96,Mark,21,0),IF($P$3='Data Entry'!$CK$3,VLOOKUP(F96,Mark,30,0),IF($P$3='Data Entry'!$CK$4,VLOOKUP(F96,Mark,39,0),IF($P$3='Data Entry'!$CK$5,VLOOKUP(F96,Mark,48,0),IF($P$3='Data Entry'!$CK$6,VLOOKUP(F96,Mark,57,0),"")))))))</f>
        <v/>
      </c>
      <c r="O96" s="35" t="str">
        <f>IF(AND(B96="",D96="",F96="",G96=""),"",IF($P$3='Data Entry'!$CK$1,VLOOKUP(F96,Mark,13,0),IF($P$3='Data Entry'!$CK$2,VLOOKUP(F96,Mark,22,0),IF($P$3='Data Entry'!$CK$3,VLOOKUP(F96,Mark,31,0),IF($P$3='Data Entry'!$CK$4,VLOOKUP(F96,Mark,40,0),IF($P$3='Data Entry'!$CK$5,VLOOKUP(F96,Mark,49,0),IF($P$3='Data Entry'!$CK$6,VLOOKUP(F96,Mark,58,0),"")))))))</f>
        <v/>
      </c>
      <c r="P96" s="35" t="str">
        <f>IF(AND(B96="",D96="",F96="",G96=""),"",IF($P$3='Data Entry'!$CK$1,VLOOKUP(F96,Mark,14,0),IF($P$3='Data Entry'!$CK$2,VLOOKUP(F96,Mark,23,0),IF($P$3='Data Entry'!$CK$3,VLOOKUP(F96,Mark,32,0),IF($P$3='Data Entry'!$CK$4,VLOOKUP(F96,Mark,41,0),IF($P$3='Data Entry'!$CK$5,VLOOKUP(F96,Mark,50,0),IF($P$3='Data Entry'!$CK$6,VLOOKUP(F96,Mark,59,0),"")))))))</f>
        <v/>
      </c>
      <c r="Q96" s="36" t="str">
        <f t="shared" si="24"/>
        <v/>
      </c>
      <c r="R96" s="105" t="str">
        <f t="shared" si="25"/>
        <v/>
      </c>
      <c r="S96" s="105" t="str">
        <f t="shared" si="23"/>
        <v/>
      </c>
      <c r="T96" s="106" t="str">
        <f t="shared" si="26"/>
        <v/>
      </c>
      <c r="U96" s="10" t="str">
        <f>IFERROR(IF(OR(Q96="",#REF!="",D96=""),"",IF($Q$6=100,ROUNDUP(Q96*20%,0),IF($Q$6=86,ROUNDUP((Q96/$Q$6)*$U$6,0),IF($Q$6=66,ROUNDUP((Q96/$Q$6)*$U$6,0),"")))),"")</f>
        <v/>
      </c>
    </row>
    <row r="97" spans="1:21" ht="21.95" customHeight="1">
      <c r="A97" s="7">
        <v>91</v>
      </c>
      <c r="B97" s="32" t="str">
        <f t="shared" si="17"/>
        <v/>
      </c>
      <c r="C97" s="53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103" t="str">
        <f>IF(AND(B97="",D97="",F97="",G97=""),"",IF($P$3='Data Entry'!$CK$1,VLOOKUP(F97,Mark,6,0),IF($P$3='Data Entry'!$CK$2,VLOOKUP(F97,Mark,15,0),IF($P$3='Data Entry'!$CK$3,VLOOKUP(F97,Mark,24,0),IF($P$3='Data Entry'!$CK$4,VLOOKUP(F97,Mark,33,0),IF($P$3='Data Entry'!$CK$5,VLOOKUP(F97,Mark,42,0),IF($P$3='Data Entry'!$CK$6,VLOOKUP(F97,Mark,51,0),"")))))))</f>
        <v/>
      </c>
      <c r="I97" s="103" t="str">
        <f>IF(AND(B97="",D97="",F97="",G97=""),"",IF($P$3='Data Entry'!$CK$1,VLOOKUP(F97,Mark,7,0),IF($P$3='Data Entry'!$CK$2,VLOOKUP(F97,Mark,16,0),IF($P$3='Data Entry'!$CK$3,VLOOKUP(F97,Mark,25,0),IF($P$3='Data Entry'!$CK$4,VLOOKUP(F97,Mark,34,0),IF($P$3='Data Entry'!$CK$5,VLOOKUP(F97,Mark,43,0),IF($P$3='Data Entry'!$CK$6,VLOOKUP(F97,Mark,52,0),"")))))))</f>
        <v/>
      </c>
      <c r="J97" s="103" t="str">
        <f>IF(AND(B97="",D97="",F97="",G97=""),"",IF($P$3='Data Entry'!$CK$1,VLOOKUP(F97,Mark,8,0),IF($P$3='Data Entry'!$CK$2,VLOOKUP(F97,Mark,17,0),IF($P$3='Data Entry'!$CK$3,VLOOKUP(F97,Mark,26,0),IF($P$3='Data Entry'!$CK$4,VLOOKUP(F97,Mark,35,0),IF($P$3='Data Entry'!$CK$5,VLOOKUP(F97,Mark,44,0),IF($P$3='Data Entry'!$CK$6,VLOOKUP(F97,Mark,53,0),"")))))))</f>
        <v/>
      </c>
      <c r="K97" s="34" t="str">
        <f>IF(AND(B97="",D97="",F97="",G97=""),"",IF($P$3='Data Entry'!$CK$1,VLOOKUP(F97,Mark,9,0),IF($P$3='Data Entry'!$CK$2,VLOOKUP(F97,Mark,18,0),IF($P$3='Data Entry'!$CK$3,VLOOKUP(F97,Mark,27,0),IF($P$3='Data Entry'!$CK$4,VLOOKUP(F97,Mark,36,0),IF($P$3='Data Entry'!$CK$5,VLOOKUP(F97,Mark,45,0),IF($P$3='Data Entry'!$CK$6,VLOOKUP(F97,Mark,54,0),"")))))))</f>
        <v/>
      </c>
      <c r="L97" s="34" t="str">
        <f>IF(AND(B97="",D97="",F97="",G97=""),"",IF($P$3='Data Entry'!$CK$1,VLOOKUP(F97,Mark,10,0),IF($P$3='Data Entry'!$CK$2,VLOOKUP(F97,Mark,19,0),IF($P$3='Data Entry'!$CK$3,VLOOKUP(F97,Mark,28,0),IF($P$3='Data Entry'!$CK$4,VLOOKUP(F97,Mark,37,0),IF($P$3='Data Entry'!$CK$5,VLOOKUP(F97,Mark,46,0),IF($P$3='Data Entry'!$CK$6,VLOOKUP(F97,Mark,55,0),"")))))))</f>
        <v/>
      </c>
      <c r="M97" s="34" t="str">
        <f>IF(AND(B97="",D97="",F97="",G97=""),"",IF($P$3='Data Entry'!$CK$1,VLOOKUP(F97,Mark,11,0),IF($P$3='Data Entry'!$CK$2,VLOOKUP(F97,Mark,20,0),IF($P$3='Data Entry'!$CK$3,VLOOKUP(F97,Mark,29,0),IF($P$3='Data Entry'!$CK$4,VLOOKUP(F97,Mark,38,0),IF($P$3='Data Entry'!$CK$5,VLOOKUP(F97,Mark,47,0),IF($P$3='Data Entry'!$CK$6,VLOOKUP(F97,Mark,56,0),"")))))))</f>
        <v/>
      </c>
      <c r="N97" s="35" t="str">
        <f>IF(AND(B97="",D97="",F97="",G97=""),"",IF($P$3='Data Entry'!$CK$1,VLOOKUP(F97,Mark,12,0),IF($P$3='Data Entry'!$CK$2,VLOOKUP(F97,Mark,21,0),IF($P$3='Data Entry'!$CK$3,VLOOKUP(F97,Mark,30,0),IF($P$3='Data Entry'!$CK$4,VLOOKUP(F97,Mark,39,0),IF($P$3='Data Entry'!$CK$5,VLOOKUP(F97,Mark,48,0),IF($P$3='Data Entry'!$CK$6,VLOOKUP(F97,Mark,57,0),"")))))))</f>
        <v/>
      </c>
      <c r="O97" s="35" t="str">
        <f>IF(AND(B97="",D97="",F97="",G97=""),"",IF($P$3='Data Entry'!$CK$1,VLOOKUP(F97,Mark,13,0),IF($P$3='Data Entry'!$CK$2,VLOOKUP(F97,Mark,22,0),IF($P$3='Data Entry'!$CK$3,VLOOKUP(F97,Mark,31,0),IF($P$3='Data Entry'!$CK$4,VLOOKUP(F97,Mark,40,0),IF($P$3='Data Entry'!$CK$5,VLOOKUP(F97,Mark,49,0),IF($P$3='Data Entry'!$CK$6,VLOOKUP(F97,Mark,58,0),"")))))))</f>
        <v/>
      </c>
      <c r="P97" s="35" t="str">
        <f>IF(AND(B97="",D97="",F97="",G97=""),"",IF($P$3='Data Entry'!$CK$1,VLOOKUP(F97,Mark,14,0),IF($P$3='Data Entry'!$CK$2,VLOOKUP(F97,Mark,23,0),IF($P$3='Data Entry'!$CK$3,VLOOKUP(F97,Mark,32,0),IF($P$3='Data Entry'!$CK$4,VLOOKUP(F97,Mark,41,0),IF($P$3='Data Entry'!$CK$5,VLOOKUP(F97,Mark,50,0),IF($P$3='Data Entry'!$CK$6,VLOOKUP(F97,Mark,59,0),"")))))))</f>
        <v/>
      </c>
      <c r="Q97" s="36" t="str">
        <f t="shared" si="24"/>
        <v/>
      </c>
      <c r="R97" s="105" t="str">
        <f t="shared" si="25"/>
        <v/>
      </c>
      <c r="S97" s="105" t="str">
        <f t="shared" si="23"/>
        <v/>
      </c>
      <c r="T97" s="106" t="str">
        <f t="shared" si="26"/>
        <v/>
      </c>
      <c r="U97" s="10" t="str">
        <f>IFERROR(IF(OR(Q97="",#REF!="",D97=""),"",IF($Q$6=100,ROUNDUP(Q97*20%,0),IF($Q$6=86,ROUNDUP((Q97/$Q$6)*$U$6,0),IF($Q$6=66,ROUNDUP((Q97/$Q$6)*$U$6,0),"")))),"")</f>
        <v/>
      </c>
    </row>
    <row r="98" spans="1:21" ht="21.95" customHeight="1">
      <c r="A98" s="7">
        <v>92</v>
      </c>
      <c r="B98" s="32" t="str">
        <f t="shared" si="17"/>
        <v/>
      </c>
      <c r="C98" s="53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103" t="str">
        <f>IF(AND(B98="",D98="",F98="",G98=""),"",IF($P$3='Data Entry'!$CK$1,VLOOKUP(F98,Mark,6,0),IF($P$3='Data Entry'!$CK$2,VLOOKUP(F98,Mark,15,0),IF($P$3='Data Entry'!$CK$3,VLOOKUP(F98,Mark,24,0),IF($P$3='Data Entry'!$CK$4,VLOOKUP(F98,Mark,33,0),IF($P$3='Data Entry'!$CK$5,VLOOKUP(F98,Mark,42,0),IF($P$3='Data Entry'!$CK$6,VLOOKUP(F98,Mark,51,0),"")))))))</f>
        <v/>
      </c>
      <c r="I98" s="103" t="str">
        <f>IF(AND(B98="",D98="",F98="",G98=""),"",IF($P$3='Data Entry'!$CK$1,VLOOKUP(F98,Mark,7,0),IF($P$3='Data Entry'!$CK$2,VLOOKUP(F98,Mark,16,0),IF($P$3='Data Entry'!$CK$3,VLOOKUP(F98,Mark,25,0),IF($P$3='Data Entry'!$CK$4,VLOOKUP(F98,Mark,34,0),IF($P$3='Data Entry'!$CK$5,VLOOKUP(F98,Mark,43,0),IF($P$3='Data Entry'!$CK$6,VLOOKUP(F98,Mark,52,0),"")))))))</f>
        <v/>
      </c>
      <c r="J98" s="103" t="str">
        <f>IF(AND(B98="",D98="",F98="",G98=""),"",IF($P$3='Data Entry'!$CK$1,VLOOKUP(F98,Mark,8,0),IF($P$3='Data Entry'!$CK$2,VLOOKUP(F98,Mark,17,0),IF($P$3='Data Entry'!$CK$3,VLOOKUP(F98,Mark,26,0),IF($P$3='Data Entry'!$CK$4,VLOOKUP(F98,Mark,35,0),IF($P$3='Data Entry'!$CK$5,VLOOKUP(F98,Mark,44,0),IF($P$3='Data Entry'!$CK$6,VLOOKUP(F98,Mark,53,0),"")))))))</f>
        <v/>
      </c>
      <c r="K98" s="34" t="str">
        <f>IF(AND(B98="",D98="",F98="",G98=""),"",IF($P$3='Data Entry'!$CK$1,VLOOKUP(F98,Mark,9,0),IF($P$3='Data Entry'!$CK$2,VLOOKUP(F98,Mark,18,0),IF($P$3='Data Entry'!$CK$3,VLOOKUP(F98,Mark,27,0),IF($P$3='Data Entry'!$CK$4,VLOOKUP(F98,Mark,36,0),IF($P$3='Data Entry'!$CK$5,VLOOKUP(F98,Mark,45,0),IF($P$3='Data Entry'!$CK$6,VLOOKUP(F98,Mark,54,0),"")))))))</f>
        <v/>
      </c>
      <c r="L98" s="34" t="str">
        <f>IF(AND(B98="",D98="",F98="",G98=""),"",IF($P$3='Data Entry'!$CK$1,VLOOKUP(F98,Mark,10,0),IF($P$3='Data Entry'!$CK$2,VLOOKUP(F98,Mark,19,0),IF($P$3='Data Entry'!$CK$3,VLOOKUP(F98,Mark,28,0),IF($P$3='Data Entry'!$CK$4,VLOOKUP(F98,Mark,37,0),IF($P$3='Data Entry'!$CK$5,VLOOKUP(F98,Mark,46,0),IF($P$3='Data Entry'!$CK$6,VLOOKUP(F98,Mark,55,0),"")))))))</f>
        <v/>
      </c>
      <c r="M98" s="34" t="str">
        <f>IF(AND(B98="",D98="",F98="",G98=""),"",IF($P$3='Data Entry'!$CK$1,VLOOKUP(F98,Mark,11,0),IF($P$3='Data Entry'!$CK$2,VLOOKUP(F98,Mark,20,0),IF($P$3='Data Entry'!$CK$3,VLOOKUP(F98,Mark,29,0),IF($P$3='Data Entry'!$CK$4,VLOOKUP(F98,Mark,38,0),IF($P$3='Data Entry'!$CK$5,VLOOKUP(F98,Mark,47,0),IF($P$3='Data Entry'!$CK$6,VLOOKUP(F98,Mark,56,0),"")))))))</f>
        <v/>
      </c>
      <c r="N98" s="35" t="str">
        <f>IF(AND(B98="",D98="",F98="",G98=""),"",IF($P$3='Data Entry'!$CK$1,VLOOKUP(F98,Mark,12,0),IF($P$3='Data Entry'!$CK$2,VLOOKUP(F98,Mark,21,0),IF($P$3='Data Entry'!$CK$3,VLOOKUP(F98,Mark,30,0),IF($P$3='Data Entry'!$CK$4,VLOOKUP(F98,Mark,39,0),IF($P$3='Data Entry'!$CK$5,VLOOKUP(F98,Mark,48,0),IF($P$3='Data Entry'!$CK$6,VLOOKUP(F98,Mark,57,0),"")))))))</f>
        <v/>
      </c>
      <c r="O98" s="35" t="str">
        <f>IF(AND(B98="",D98="",F98="",G98=""),"",IF($P$3='Data Entry'!$CK$1,VLOOKUP(F98,Mark,13,0),IF($P$3='Data Entry'!$CK$2,VLOOKUP(F98,Mark,22,0),IF($P$3='Data Entry'!$CK$3,VLOOKUP(F98,Mark,31,0),IF($P$3='Data Entry'!$CK$4,VLOOKUP(F98,Mark,40,0),IF($P$3='Data Entry'!$CK$5,VLOOKUP(F98,Mark,49,0),IF($P$3='Data Entry'!$CK$6,VLOOKUP(F98,Mark,58,0),"")))))))</f>
        <v/>
      </c>
      <c r="P98" s="35" t="str">
        <f>IF(AND(B98="",D98="",F98="",G98=""),"",IF($P$3='Data Entry'!$CK$1,VLOOKUP(F98,Mark,14,0),IF($P$3='Data Entry'!$CK$2,VLOOKUP(F98,Mark,23,0),IF($P$3='Data Entry'!$CK$3,VLOOKUP(F98,Mark,32,0),IF($P$3='Data Entry'!$CK$4,VLOOKUP(F98,Mark,41,0),IF($P$3='Data Entry'!$CK$5,VLOOKUP(F98,Mark,50,0),IF($P$3='Data Entry'!$CK$6,VLOOKUP(F98,Mark,59,0),"")))))))</f>
        <v/>
      </c>
      <c r="Q98" s="36" t="str">
        <f t="shared" si="24"/>
        <v/>
      </c>
      <c r="R98" s="105" t="str">
        <f t="shared" si="25"/>
        <v/>
      </c>
      <c r="S98" s="105" t="str">
        <f t="shared" si="23"/>
        <v/>
      </c>
      <c r="T98" s="106" t="str">
        <f t="shared" si="26"/>
        <v/>
      </c>
      <c r="U98" s="10" t="str">
        <f>IFERROR(IF(OR(Q98="",#REF!="",D98=""),"",IF($Q$6=100,ROUNDUP(Q98*20%,0),IF($Q$6=86,ROUNDUP((Q98/$Q$6)*$U$6,0),IF($Q$6=66,ROUNDUP((Q98/$Q$6)*$U$6,0),"")))),"")</f>
        <v/>
      </c>
    </row>
    <row r="99" spans="1:21" ht="21.95" customHeight="1">
      <c r="A99" s="7">
        <v>93</v>
      </c>
      <c r="B99" s="32" t="str">
        <f t="shared" si="17"/>
        <v/>
      </c>
      <c r="C99" s="53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103" t="str">
        <f>IF(AND(B99="",D99="",F99="",G99=""),"",IF($P$3='Data Entry'!$CK$1,VLOOKUP(F99,Mark,6,0),IF($P$3='Data Entry'!$CK$2,VLOOKUP(F99,Mark,15,0),IF($P$3='Data Entry'!$CK$3,VLOOKUP(F99,Mark,24,0),IF($P$3='Data Entry'!$CK$4,VLOOKUP(F99,Mark,33,0),IF($P$3='Data Entry'!$CK$5,VLOOKUP(F99,Mark,42,0),IF($P$3='Data Entry'!$CK$6,VLOOKUP(F99,Mark,51,0),"")))))))</f>
        <v/>
      </c>
      <c r="I99" s="103" t="str">
        <f>IF(AND(B99="",D99="",F99="",G99=""),"",IF($P$3='Data Entry'!$CK$1,VLOOKUP(F99,Mark,7,0),IF($P$3='Data Entry'!$CK$2,VLOOKUP(F99,Mark,16,0),IF($P$3='Data Entry'!$CK$3,VLOOKUP(F99,Mark,25,0),IF($P$3='Data Entry'!$CK$4,VLOOKUP(F99,Mark,34,0),IF($P$3='Data Entry'!$CK$5,VLOOKUP(F99,Mark,43,0),IF($P$3='Data Entry'!$CK$6,VLOOKUP(F99,Mark,52,0),"")))))))</f>
        <v/>
      </c>
      <c r="J99" s="103" t="str">
        <f>IF(AND(B99="",D99="",F99="",G99=""),"",IF($P$3='Data Entry'!$CK$1,VLOOKUP(F99,Mark,8,0),IF($P$3='Data Entry'!$CK$2,VLOOKUP(F99,Mark,17,0),IF($P$3='Data Entry'!$CK$3,VLOOKUP(F99,Mark,26,0),IF($P$3='Data Entry'!$CK$4,VLOOKUP(F99,Mark,35,0),IF($P$3='Data Entry'!$CK$5,VLOOKUP(F99,Mark,44,0),IF($P$3='Data Entry'!$CK$6,VLOOKUP(F99,Mark,53,0),"")))))))</f>
        <v/>
      </c>
      <c r="K99" s="34" t="str">
        <f>IF(AND(B99="",D99="",F99="",G99=""),"",IF($P$3='Data Entry'!$CK$1,VLOOKUP(F99,Mark,9,0),IF($P$3='Data Entry'!$CK$2,VLOOKUP(F99,Mark,18,0),IF($P$3='Data Entry'!$CK$3,VLOOKUP(F99,Mark,27,0),IF($P$3='Data Entry'!$CK$4,VLOOKUP(F99,Mark,36,0),IF($P$3='Data Entry'!$CK$5,VLOOKUP(F99,Mark,45,0),IF($P$3='Data Entry'!$CK$6,VLOOKUP(F99,Mark,54,0),"")))))))</f>
        <v/>
      </c>
      <c r="L99" s="34" t="str">
        <f>IF(AND(B99="",D99="",F99="",G99=""),"",IF($P$3='Data Entry'!$CK$1,VLOOKUP(F99,Mark,10,0),IF($P$3='Data Entry'!$CK$2,VLOOKUP(F99,Mark,19,0),IF($P$3='Data Entry'!$CK$3,VLOOKUP(F99,Mark,28,0),IF($P$3='Data Entry'!$CK$4,VLOOKUP(F99,Mark,37,0),IF($P$3='Data Entry'!$CK$5,VLOOKUP(F99,Mark,46,0),IF($P$3='Data Entry'!$CK$6,VLOOKUP(F99,Mark,55,0),"")))))))</f>
        <v/>
      </c>
      <c r="M99" s="34" t="str">
        <f>IF(AND(B99="",D99="",F99="",G99=""),"",IF($P$3='Data Entry'!$CK$1,VLOOKUP(F99,Mark,11,0),IF($P$3='Data Entry'!$CK$2,VLOOKUP(F99,Mark,20,0),IF($P$3='Data Entry'!$CK$3,VLOOKUP(F99,Mark,29,0),IF($P$3='Data Entry'!$CK$4,VLOOKUP(F99,Mark,38,0),IF($P$3='Data Entry'!$CK$5,VLOOKUP(F99,Mark,47,0),IF($P$3='Data Entry'!$CK$6,VLOOKUP(F99,Mark,56,0),"")))))))</f>
        <v/>
      </c>
      <c r="N99" s="35" t="str">
        <f>IF(AND(B99="",D99="",F99="",G99=""),"",IF($P$3='Data Entry'!$CK$1,VLOOKUP(F99,Mark,12,0),IF($P$3='Data Entry'!$CK$2,VLOOKUP(F99,Mark,21,0),IF($P$3='Data Entry'!$CK$3,VLOOKUP(F99,Mark,30,0),IF($P$3='Data Entry'!$CK$4,VLOOKUP(F99,Mark,39,0),IF($P$3='Data Entry'!$CK$5,VLOOKUP(F99,Mark,48,0),IF($P$3='Data Entry'!$CK$6,VLOOKUP(F99,Mark,57,0),"")))))))</f>
        <v/>
      </c>
      <c r="O99" s="35" t="str">
        <f>IF(AND(B99="",D99="",F99="",G99=""),"",IF($P$3='Data Entry'!$CK$1,VLOOKUP(F99,Mark,13,0),IF($P$3='Data Entry'!$CK$2,VLOOKUP(F99,Mark,22,0),IF($P$3='Data Entry'!$CK$3,VLOOKUP(F99,Mark,31,0),IF($P$3='Data Entry'!$CK$4,VLOOKUP(F99,Mark,40,0),IF($P$3='Data Entry'!$CK$5,VLOOKUP(F99,Mark,49,0),IF($P$3='Data Entry'!$CK$6,VLOOKUP(F99,Mark,58,0),"")))))))</f>
        <v/>
      </c>
      <c r="P99" s="35" t="str">
        <f>IF(AND(B99="",D99="",F99="",G99=""),"",IF($P$3='Data Entry'!$CK$1,VLOOKUP(F99,Mark,14,0),IF($P$3='Data Entry'!$CK$2,VLOOKUP(F99,Mark,23,0),IF($P$3='Data Entry'!$CK$3,VLOOKUP(F99,Mark,32,0),IF($P$3='Data Entry'!$CK$4,VLOOKUP(F99,Mark,41,0),IF($P$3='Data Entry'!$CK$5,VLOOKUP(F99,Mark,50,0),IF($P$3='Data Entry'!$CK$6,VLOOKUP(F99,Mark,59,0),"")))))))</f>
        <v/>
      </c>
      <c r="Q99" s="36" t="str">
        <f t="shared" si="24"/>
        <v/>
      </c>
      <c r="R99" s="105" t="str">
        <f t="shared" si="25"/>
        <v/>
      </c>
      <c r="S99" s="105" t="str">
        <f t="shared" si="23"/>
        <v/>
      </c>
      <c r="T99" s="106" t="str">
        <f t="shared" si="26"/>
        <v/>
      </c>
      <c r="U99" s="10" t="str">
        <f>IFERROR(IF(OR(Q99="",#REF!="",D99=""),"",IF($Q$6=100,ROUNDUP(Q99*20%,0),IF($Q$6=86,ROUNDUP((Q99/$Q$6)*$U$6,0),IF($Q$6=66,ROUNDUP((Q99/$Q$6)*$U$6,0),"")))),"")</f>
        <v/>
      </c>
    </row>
    <row r="100" spans="1:21" ht="21.95" customHeight="1">
      <c r="A100" s="7">
        <v>94</v>
      </c>
      <c r="B100" s="32" t="str">
        <f t="shared" si="17"/>
        <v/>
      </c>
      <c r="C100" s="53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103" t="str">
        <f>IF(AND(B100="",D100="",F100="",G100=""),"",IF($P$3='Data Entry'!$CK$1,VLOOKUP(F100,Mark,6,0),IF($P$3='Data Entry'!$CK$2,VLOOKUP(F100,Mark,15,0),IF($P$3='Data Entry'!$CK$3,VLOOKUP(F100,Mark,24,0),IF($P$3='Data Entry'!$CK$4,VLOOKUP(F100,Mark,33,0),IF($P$3='Data Entry'!$CK$5,VLOOKUP(F100,Mark,42,0),IF($P$3='Data Entry'!$CK$6,VLOOKUP(F100,Mark,51,0),"")))))))</f>
        <v/>
      </c>
      <c r="I100" s="103" t="str">
        <f>IF(AND(B100="",D100="",F100="",G100=""),"",IF($P$3='Data Entry'!$CK$1,VLOOKUP(F100,Mark,7,0),IF($P$3='Data Entry'!$CK$2,VLOOKUP(F100,Mark,16,0),IF($P$3='Data Entry'!$CK$3,VLOOKUP(F100,Mark,25,0),IF($P$3='Data Entry'!$CK$4,VLOOKUP(F100,Mark,34,0),IF($P$3='Data Entry'!$CK$5,VLOOKUP(F100,Mark,43,0),IF($P$3='Data Entry'!$CK$6,VLOOKUP(F100,Mark,52,0),"")))))))</f>
        <v/>
      </c>
      <c r="J100" s="103" t="str">
        <f>IF(AND(B100="",D100="",F100="",G100=""),"",IF($P$3='Data Entry'!$CK$1,VLOOKUP(F100,Mark,8,0),IF($P$3='Data Entry'!$CK$2,VLOOKUP(F100,Mark,17,0),IF($P$3='Data Entry'!$CK$3,VLOOKUP(F100,Mark,26,0),IF($P$3='Data Entry'!$CK$4,VLOOKUP(F100,Mark,35,0),IF($P$3='Data Entry'!$CK$5,VLOOKUP(F100,Mark,44,0),IF($P$3='Data Entry'!$CK$6,VLOOKUP(F100,Mark,53,0),"")))))))</f>
        <v/>
      </c>
      <c r="K100" s="34" t="str">
        <f>IF(AND(B100="",D100="",F100="",G100=""),"",IF($P$3='Data Entry'!$CK$1,VLOOKUP(F100,Mark,9,0),IF($P$3='Data Entry'!$CK$2,VLOOKUP(F100,Mark,18,0),IF($P$3='Data Entry'!$CK$3,VLOOKUP(F100,Mark,27,0),IF($P$3='Data Entry'!$CK$4,VLOOKUP(F100,Mark,36,0),IF($P$3='Data Entry'!$CK$5,VLOOKUP(F100,Mark,45,0),IF($P$3='Data Entry'!$CK$6,VLOOKUP(F100,Mark,54,0),"")))))))</f>
        <v/>
      </c>
      <c r="L100" s="34" t="str">
        <f>IF(AND(B100="",D100="",F100="",G100=""),"",IF($P$3='Data Entry'!$CK$1,VLOOKUP(F100,Mark,10,0),IF($P$3='Data Entry'!$CK$2,VLOOKUP(F100,Mark,19,0),IF($P$3='Data Entry'!$CK$3,VLOOKUP(F100,Mark,28,0),IF($P$3='Data Entry'!$CK$4,VLOOKUP(F100,Mark,37,0),IF($P$3='Data Entry'!$CK$5,VLOOKUP(F100,Mark,46,0),IF($P$3='Data Entry'!$CK$6,VLOOKUP(F100,Mark,55,0),"")))))))</f>
        <v/>
      </c>
      <c r="M100" s="34" t="str">
        <f>IF(AND(B100="",D100="",F100="",G100=""),"",IF($P$3='Data Entry'!$CK$1,VLOOKUP(F100,Mark,11,0),IF($P$3='Data Entry'!$CK$2,VLOOKUP(F100,Mark,20,0),IF($P$3='Data Entry'!$CK$3,VLOOKUP(F100,Mark,29,0),IF($P$3='Data Entry'!$CK$4,VLOOKUP(F100,Mark,38,0),IF($P$3='Data Entry'!$CK$5,VLOOKUP(F100,Mark,47,0),IF($P$3='Data Entry'!$CK$6,VLOOKUP(F100,Mark,56,0),"")))))))</f>
        <v/>
      </c>
      <c r="N100" s="35" t="str">
        <f>IF(AND(B100="",D100="",F100="",G100=""),"",IF($P$3='Data Entry'!$CK$1,VLOOKUP(F100,Mark,12,0),IF($P$3='Data Entry'!$CK$2,VLOOKUP(F100,Mark,21,0),IF($P$3='Data Entry'!$CK$3,VLOOKUP(F100,Mark,30,0),IF($P$3='Data Entry'!$CK$4,VLOOKUP(F100,Mark,39,0),IF($P$3='Data Entry'!$CK$5,VLOOKUP(F100,Mark,48,0),IF($P$3='Data Entry'!$CK$6,VLOOKUP(F100,Mark,57,0),"")))))))</f>
        <v/>
      </c>
      <c r="O100" s="35" t="str">
        <f>IF(AND(B100="",D100="",F100="",G100=""),"",IF($P$3='Data Entry'!$CK$1,VLOOKUP(F100,Mark,13,0),IF($P$3='Data Entry'!$CK$2,VLOOKUP(F100,Mark,22,0),IF($P$3='Data Entry'!$CK$3,VLOOKUP(F100,Mark,31,0),IF($P$3='Data Entry'!$CK$4,VLOOKUP(F100,Mark,40,0),IF($P$3='Data Entry'!$CK$5,VLOOKUP(F100,Mark,49,0),IF($P$3='Data Entry'!$CK$6,VLOOKUP(F100,Mark,58,0),"")))))))</f>
        <v/>
      </c>
      <c r="P100" s="35" t="str">
        <f>IF(AND(B100="",D100="",F100="",G100=""),"",IF($P$3='Data Entry'!$CK$1,VLOOKUP(F100,Mark,14,0),IF($P$3='Data Entry'!$CK$2,VLOOKUP(F100,Mark,23,0),IF($P$3='Data Entry'!$CK$3,VLOOKUP(F100,Mark,32,0),IF($P$3='Data Entry'!$CK$4,VLOOKUP(F100,Mark,41,0),IF($P$3='Data Entry'!$CK$5,VLOOKUP(F100,Mark,50,0),IF($P$3='Data Entry'!$CK$6,VLOOKUP(F100,Mark,59,0),"")))))))</f>
        <v/>
      </c>
      <c r="Q100" s="36" t="str">
        <f t="shared" si="24"/>
        <v/>
      </c>
      <c r="R100" s="105" t="str">
        <f t="shared" si="25"/>
        <v/>
      </c>
      <c r="S100" s="105" t="str">
        <f t="shared" si="23"/>
        <v/>
      </c>
      <c r="T100" s="106" t="str">
        <f t="shared" si="26"/>
        <v/>
      </c>
      <c r="U100" s="10" t="str">
        <f>IFERROR(IF(OR(Q100="",#REF!="",D100=""),"",IF($Q$6=100,ROUNDUP(Q100*20%,0),IF($Q$6=86,ROUNDUP((Q100/$Q$6)*$U$6,0),IF($Q$6=66,ROUNDUP((Q100/$Q$6)*$U$6,0),"")))),"")</f>
        <v/>
      </c>
    </row>
    <row r="101" spans="1:21" ht="21.95" customHeight="1">
      <c r="A101" s="7">
        <v>95</v>
      </c>
      <c r="B101" s="32" t="str">
        <f t="shared" si="17"/>
        <v/>
      </c>
      <c r="C101" s="53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103" t="str">
        <f>IF(AND(B101="",D101="",F101="",G101=""),"",IF($P$3='Data Entry'!$CK$1,VLOOKUP(F101,Mark,6,0),IF($P$3='Data Entry'!$CK$2,VLOOKUP(F101,Mark,15,0),IF($P$3='Data Entry'!$CK$3,VLOOKUP(F101,Mark,24,0),IF($P$3='Data Entry'!$CK$4,VLOOKUP(F101,Mark,33,0),IF($P$3='Data Entry'!$CK$5,VLOOKUP(F101,Mark,42,0),IF($P$3='Data Entry'!$CK$6,VLOOKUP(F101,Mark,51,0),"")))))))</f>
        <v/>
      </c>
      <c r="I101" s="103" t="str">
        <f>IF(AND(B101="",D101="",F101="",G101=""),"",IF($P$3='Data Entry'!$CK$1,VLOOKUP(F101,Mark,7,0),IF($P$3='Data Entry'!$CK$2,VLOOKUP(F101,Mark,16,0),IF($P$3='Data Entry'!$CK$3,VLOOKUP(F101,Mark,25,0),IF($P$3='Data Entry'!$CK$4,VLOOKUP(F101,Mark,34,0),IF($P$3='Data Entry'!$CK$5,VLOOKUP(F101,Mark,43,0),IF($P$3='Data Entry'!$CK$6,VLOOKUP(F101,Mark,52,0),"")))))))</f>
        <v/>
      </c>
      <c r="J101" s="103" t="str">
        <f>IF(AND(B101="",D101="",F101="",G101=""),"",IF($P$3='Data Entry'!$CK$1,VLOOKUP(F101,Mark,8,0),IF($P$3='Data Entry'!$CK$2,VLOOKUP(F101,Mark,17,0),IF($P$3='Data Entry'!$CK$3,VLOOKUP(F101,Mark,26,0),IF($P$3='Data Entry'!$CK$4,VLOOKUP(F101,Mark,35,0),IF($P$3='Data Entry'!$CK$5,VLOOKUP(F101,Mark,44,0),IF($P$3='Data Entry'!$CK$6,VLOOKUP(F101,Mark,53,0),"")))))))</f>
        <v/>
      </c>
      <c r="K101" s="34" t="str">
        <f>IF(AND(B101="",D101="",F101="",G101=""),"",IF($P$3='Data Entry'!$CK$1,VLOOKUP(F101,Mark,9,0),IF($P$3='Data Entry'!$CK$2,VLOOKUP(F101,Mark,18,0),IF($P$3='Data Entry'!$CK$3,VLOOKUP(F101,Mark,27,0),IF($P$3='Data Entry'!$CK$4,VLOOKUP(F101,Mark,36,0),IF($P$3='Data Entry'!$CK$5,VLOOKUP(F101,Mark,45,0),IF($P$3='Data Entry'!$CK$6,VLOOKUP(F101,Mark,54,0),"")))))))</f>
        <v/>
      </c>
      <c r="L101" s="34" t="str">
        <f>IF(AND(B101="",D101="",F101="",G101=""),"",IF($P$3='Data Entry'!$CK$1,VLOOKUP(F101,Mark,10,0),IF($P$3='Data Entry'!$CK$2,VLOOKUP(F101,Mark,19,0),IF($P$3='Data Entry'!$CK$3,VLOOKUP(F101,Mark,28,0),IF($P$3='Data Entry'!$CK$4,VLOOKUP(F101,Mark,37,0),IF($P$3='Data Entry'!$CK$5,VLOOKUP(F101,Mark,46,0),IF($P$3='Data Entry'!$CK$6,VLOOKUP(F101,Mark,55,0),"")))))))</f>
        <v/>
      </c>
      <c r="M101" s="34" t="str">
        <f>IF(AND(B101="",D101="",F101="",G101=""),"",IF($P$3='Data Entry'!$CK$1,VLOOKUP(F101,Mark,11,0),IF($P$3='Data Entry'!$CK$2,VLOOKUP(F101,Mark,20,0),IF($P$3='Data Entry'!$CK$3,VLOOKUP(F101,Mark,29,0),IF($P$3='Data Entry'!$CK$4,VLOOKUP(F101,Mark,38,0),IF($P$3='Data Entry'!$CK$5,VLOOKUP(F101,Mark,47,0),IF($P$3='Data Entry'!$CK$6,VLOOKUP(F101,Mark,56,0),"")))))))</f>
        <v/>
      </c>
      <c r="N101" s="35" t="str">
        <f>IF(AND(B101="",D101="",F101="",G101=""),"",IF($P$3='Data Entry'!$CK$1,VLOOKUP(F101,Mark,12,0),IF($P$3='Data Entry'!$CK$2,VLOOKUP(F101,Mark,21,0),IF($P$3='Data Entry'!$CK$3,VLOOKUP(F101,Mark,30,0),IF($P$3='Data Entry'!$CK$4,VLOOKUP(F101,Mark,39,0),IF($P$3='Data Entry'!$CK$5,VLOOKUP(F101,Mark,48,0),IF($P$3='Data Entry'!$CK$6,VLOOKUP(F101,Mark,57,0),"")))))))</f>
        <v/>
      </c>
      <c r="O101" s="35" t="str">
        <f>IF(AND(B101="",D101="",F101="",G101=""),"",IF($P$3='Data Entry'!$CK$1,VLOOKUP(F101,Mark,13,0),IF($P$3='Data Entry'!$CK$2,VLOOKUP(F101,Mark,22,0),IF($P$3='Data Entry'!$CK$3,VLOOKUP(F101,Mark,31,0),IF($P$3='Data Entry'!$CK$4,VLOOKUP(F101,Mark,40,0),IF($P$3='Data Entry'!$CK$5,VLOOKUP(F101,Mark,49,0),IF($P$3='Data Entry'!$CK$6,VLOOKUP(F101,Mark,58,0),"")))))))</f>
        <v/>
      </c>
      <c r="P101" s="35" t="str">
        <f>IF(AND(B101="",D101="",F101="",G101=""),"",IF($P$3='Data Entry'!$CK$1,VLOOKUP(F101,Mark,14,0),IF($P$3='Data Entry'!$CK$2,VLOOKUP(F101,Mark,23,0),IF($P$3='Data Entry'!$CK$3,VLOOKUP(F101,Mark,32,0),IF($P$3='Data Entry'!$CK$4,VLOOKUP(F101,Mark,41,0),IF($P$3='Data Entry'!$CK$5,VLOOKUP(F101,Mark,50,0),IF($P$3='Data Entry'!$CK$6,VLOOKUP(F101,Mark,59,0),"")))))))</f>
        <v/>
      </c>
      <c r="Q101" s="36" t="str">
        <f t="shared" si="24"/>
        <v/>
      </c>
      <c r="R101" s="105" t="str">
        <f t="shared" si="25"/>
        <v/>
      </c>
      <c r="S101" s="105" t="str">
        <f t="shared" si="23"/>
        <v/>
      </c>
      <c r="T101" s="106" t="str">
        <f t="shared" si="26"/>
        <v/>
      </c>
      <c r="U101" s="10" t="str">
        <f>IFERROR(IF(OR(Q101="",#REF!="",D101=""),"",IF($Q$6=100,ROUNDUP(Q101*20%,0),IF($Q$6=86,ROUNDUP((Q101/$Q$6)*$U$6,0),IF($Q$6=66,ROUNDUP((Q101/$Q$6)*$U$6,0),"")))),"")</f>
        <v/>
      </c>
    </row>
    <row r="102" spans="1:21" ht="21.95" customHeight="1">
      <c r="A102" s="7">
        <v>96</v>
      </c>
      <c r="B102" s="32" t="str">
        <f t="shared" si="17"/>
        <v/>
      </c>
      <c r="C102" s="53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103" t="str">
        <f>IF(AND(B102="",D102="",F102="",G102=""),"",IF($P$3='Data Entry'!$CK$1,VLOOKUP(F102,Mark,6,0),IF($P$3='Data Entry'!$CK$2,VLOOKUP(F102,Mark,15,0),IF($P$3='Data Entry'!$CK$3,VLOOKUP(F102,Mark,24,0),IF($P$3='Data Entry'!$CK$4,VLOOKUP(F102,Mark,33,0),IF($P$3='Data Entry'!$CK$5,VLOOKUP(F102,Mark,42,0),IF($P$3='Data Entry'!$CK$6,VLOOKUP(F102,Mark,51,0),"")))))))</f>
        <v/>
      </c>
      <c r="I102" s="103" t="str">
        <f>IF(AND(B102="",D102="",F102="",G102=""),"",IF($P$3='Data Entry'!$CK$1,VLOOKUP(F102,Mark,7,0),IF($P$3='Data Entry'!$CK$2,VLOOKUP(F102,Mark,16,0),IF($P$3='Data Entry'!$CK$3,VLOOKUP(F102,Mark,25,0),IF($P$3='Data Entry'!$CK$4,VLOOKUP(F102,Mark,34,0),IF($P$3='Data Entry'!$CK$5,VLOOKUP(F102,Mark,43,0),IF($P$3='Data Entry'!$CK$6,VLOOKUP(F102,Mark,52,0),"")))))))</f>
        <v/>
      </c>
      <c r="J102" s="103" t="str">
        <f>IF(AND(B102="",D102="",F102="",G102=""),"",IF($P$3='Data Entry'!$CK$1,VLOOKUP(F102,Mark,8,0),IF($P$3='Data Entry'!$CK$2,VLOOKUP(F102,Mark,17,0),IF($P$3='Data Entry'!$CK$3,VLOOKUP(F102,Mark,26,0),IF($P$3='Data Entry'!$CK$4,VLOOKUP(F102,Mark,35,0),IF($P$3='Data Entry'!$CK$5,VLOOKUP(F102,Mark,44,0),IF($P$3='Data Entry'!$CK$6,VLOOKUP(F102,Mark,53,0),"")))))))</f>
        <v/>
      </c>
      <c r="K102" s="34" t="str">
        <f>IF(AND(B102="",D102="",F102="",G102=""),"",IF($P$3='Data Entry'!$CK$1,VLOOKUP(F102,Mark,9,0),IF($P$3='Data Entry'!$CK$2,VLOOKUP(F102,Mark,18,0),IF($P$3='Data Entry'!$CK$3,VLOOKUP(F102,Mark,27,0),IF($P$3='Data Entry'!$CK$4,VLOOKUP(F102,Mark,36,0),IF($P$3='Data Entry'!$CK$5,VLOOKUP(F102,Mark,45,0),IF($P$3='Data Entry'!$CK$6,VLOOKUP(F102,Mark,54,0),"")))))))</f>
        <v/>
      </c>
      <c r="L102" s="34" t="str">
        <f>IF(AND(B102="",D102="",F102="",G102=""),"",IF($P$3='Data Entry'!$CK$1,VLOOKUP(F102,Mark,10,0),IF($P$3='Data Entry'!$CK$2,VLOOKUP(F102,Mark,19,0),IF($P$3='Data Entry'!$CK$3,VLOOKUP(F102,Mark,28,0),IF($P$3='Data Entry'!$CK$4,VLOOKUP(F102,Mark,37,0),IF($P$3='Data Entry'!$CK$5,VLOOKUP(F102,Mark,46,0),IF($P$3='Data Entry'!$CK$6,VLOOKUP(F102,Mark,55,0),"")))))))</f>
        <v/>
      </c>
      <c r="M102" s="34" t="str">
        <f>IF(AND(B102="",D102="",F102="",G102=""),"",IF($P$3='Data Entry'!$CK$1,VLOOKUP(F102,Mark,11,0),IF($P$3='Data Entry'!$CK$2,VLOOKUP(F102,Mark,20,0),IF($P$3='Data Entry'!$CK$3,VLOOKUP(F102,Mark,29,0),IF($P$3='Data Entry'!$CK$4,VLOOKUP(F102,Mark,38,0),IF($P$3='Data Entry'!$CK$5,VLOOKUP(F102,Mark,47,0),IF($P$3='Data Entry'!$CK$6,VLOOKUP(F102,Mark,56,0),"")))))))</f>
        <v/>
      </c>
      <c r="N102" s="35" t="str">
        <f>IF(AND(B102="",D102="",F102="",G102=""),"",IF($P$3='Data Entry'!$CK$1,VLOOKUP(F102,Mark,12,0),IF($P$3='Data Entry'!$CK$2,VLOOKUP(F102,Mark,21,0),IF($P$3='Data Entry'!$CK$3,VLOOKUP(F102,Mark,30,0),IF($P$3='Data Entry'!$CK$4,VLOOKUP(F102,Mark,39,0),IF($P$3='Data Entry'!$CK$5,VLOOKUP(F102,Mark,48,0),IF($P$3='Data Entry'!$CK$6,VLOOKUP(F102,Mark,57,0),"")))))))</f>
        <v/>
      </c>
      <c r="O102" s="35" t="str">
        <f>IF(AND(B102="",D102="",F102="",G102=""),"",IF($P$3='Data Entry'!$CK$1,VLOOKUP(F102,Mark,13,0),IF($P$3='Data Entry'!$CK$2,VLOOKUP(F102,Mark,22,0),IF($P$3='Data Entry'!$CK$3,VLOOKUP(F102,Mark,31,0),IF($P$3='Data Entry'!$CK$4,VLOOKUP(F102,Mark,40,0),IF($P$3='Data Entry'!$CK$5,VLOOKUP(F102,Mark,49,0),IF($P$3='Data Entry'!$CK$6,VLOOKUP(F102,Mark,58,0),"")))))))</f>
        <v/>
      </c>
      <c r="P102" s="35" t="str">
        <f>IF(AND(B102="",D102="",F102="",G102=""),"",IF($P$3='Data Entry'!$CK$1,VLOOKUP(F102,Mark,14,0),IF($P$3='Data Entry'!$CK$2,VLOOKUP(F102,Mark,23,0),IF($P$3='Data Entry'!$CK$3,VLOOKUP(F102,Mark,32,0),IF($P$3='Data Entry'!$CK$4,VLOOKUP(F102,Mark,41,0),IF($P$3='Data Entry'!$CK$5,VLOOKUP(F102,Mark,50,0),IF($P$3='Data Entry'!$CK$6,VLOOKUP(F102,Mark,59,0),"")))))))</f>
        <v/>
      </c>
      <c r="Q102" s="36" t="str">
        <f t="shared" si="24"/>
        <v/>
      </c>
      <c r="R102" s="105" t="str">
        <f t="shared" si="25"/>
        <v/>
      </c>
      <c r="S102" s="105" t="str">
        <f t="shared" si="23"/>
        <v/>
      </c>
      <c r="T102" s="106" t="str">
        <f t="shared" si="26"/>
        <v/>
      </c>
      <c r="U102" s="10" t="str">
        <f>IFERROR(IF(OR(Q102="",#REF!="",D102=""),"",IF($Q$6=100,ROUNDUP(Q102*20%,0),IF($Q$6=86,ROUNDUP((Q102/$Q$6)*$U$6,0),IF($Q$6=66,ROUNDUP((Q102/$Q$6)*$U$6,0),"")))),"")</f>
        <v/>
      </c>
    </row>
    <row r="103" spans="1:21" ht="21.95" customHeight="1">
      <c r="A103" s="7">
        <v>97</v>
      </c>
      <c r="B103" s="32" t="str">
        <f t="shared" ref="B103:B134" si="27">IFERROR(IF($C$3="","",VLOOKUP(A103,NAME,4,0)),"")</f>
        <v/>
      </c>
      <c r="C103" s="53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103" t="str">
        <f>IF(AND(B103="",D103="",F103="",G103=""),"",IF($P$3='Data Entry'!$CK$1,VLOOKUP(F103,Mark,6,0),IF($P$3='Data Entry'!$CK$2,VLOOKUP(F103,Mark,15,0),IF($P$3='Data Entry'!$CK$3,VLOOKUP(F103,Mark,24,0),IF($P$3='Data Entry'!$CK$4,VLOOKUP(F103,Mark,33,0),IF($P$3='Data Entry'!$CK$5,VLOOKUP(F103,Mark,42,0),IF($P$3='Data Entry'!$CK$6,VLOOKUP(F103,Mark,51,0),"")))))))</f>
        <v/>
      </c>
      <c r="I103" s="103" t="str">
        <f>IF(AND(B103="",D103="",F103="",G103=""),"",IF($P$3='Data Entry'!$CK$1,VLOOKUP(F103,Mark,7,0),IF($P$3='Data Entry'!$CK$2,VLOOKUP(F103,Mark,16,0),IF($P$3='Data Entry'!$CK$3,VLOOKUP(F103,Mark,25,0),IF($P$3='Data Entry'!$CK$4,VLOOKUP(F103,Mark,34,0),IF($P$3='Data Entry'!$CK$5,VLOOKUP(F103,Mark,43,0),IF($P$3='Data Entry'!$CK$6,VLOOKUP(F103,Mark,52,0),"")))))))</f>
        <v/>
      </c>
      <c r="J103" s="103" t="str">
        <f>IF(AND(B103="",D103="",F103="",G103=""),"",IF($P$3='Data Entry'!$CK$1,VLOOKUP(F103,Mark,8,0),IF($P$3='Data Entry'!$CK$2,VLOOKUP(F103,Mark,17,0),IF($P$3='Data Entry'!$CK$3,VLOOKUP(F103,Mark,26,0),IF($P$3='Data Entry'!$CK$4,VLOOKUP(F103,Mark,35,0),IF($P$3='Data Entry'!$CK$5,VLOOKUP(F103,Mark,44,0),IF($P$3='Data Entry'!$CK$6,VLOOKUP(F103,Mark,53,0),"")))))))</f>
        <v/>
      </c>
      <c r="K103" s="34" t="str">
        <f>IF(AND(B103="",D103="",F103="",G103=""),"",IF($P$3='Data Entry'!$CK$1,VLOOKUP(F103,Mark,9,0),IF($P$3='Data Entry'!$CK$2,VLOOKUP(F103,Mark,18,0),IF($P$3='Data Entry'!$CK$3,VLOOKUP(F103,Mark,27,0),IF($P$3='Data Entry'!$CK$4,VLOOKUP(F103,Mark,36,0),IF($P$3='Data Entry'!$CK$5,VLOOKUP(F103,Mark,45,0),IF($P$3='Data Entry'!$CK$6,VLOOKUP(F103,Mark,54,0),"")))))))</f>
        <v/>
      </c>
      <c r="L103" s="34" t="str">
        <f>IF(AND(B103="",D103="",F103="",G103=""),"",IF($P$3='Data Entry'!$CK$1,VLOOKUP(F103,Mark,10,0),IF($P$3='Data Entry'!$CK$2,VLOOKUP(F103,Mark,19,0),IF($P$3='Data Entry'!$CK$3,VLOOKUP(F103,Mark,28,0),IF($P$3='Data Entry'!$CK$4,VLOOKUP(F103,Mark,37,0),IF($P$3='Data Entry'!$CK$5,VLOOKUP(F103,Mark,46,0),IF($P$3='Data Entry'!$CK$6,VLOOKUP(F103,Mark,55,0),"")))))))</f>
        <v/>
      </c>
      <c r="M103" s="34" t="str">
        <f>IF(AND(B103="",D103="",F103="",G103=""),"",IF($P$3='Data Entry'!$CK$1,VLOOKUP(F103,Mark,11,0),IF($P$3='Data Entry'!$CK$2,VLOOKUP(F103,Mark,20,0),IF($P$3='Data Entry'!$CK$3,VLOOKUP(F103,Mark,29,0),IF($P$3='Data Entry'!$CK$4,VLOOKUP(F103,Mark,38,0),IF($P$3='Data Entry'!$CK$5,VLOOKUP(F103,Mark,47,0),IF($P$3='Data Entry'!$CK$6,VLOOKUP(F103,Mark,56,0),"")))))))</f>
        <v/>
      </c>
      <c r="N103" s="35" t="str">
        <f>IF(AND(B103="",D103="",F103="",G103=""),"",IF($P$3='Data Entry'!$CK$1,VLOOKUP(F103,Mark,12,0),IF($P$3='Data Entry'!$CK$2,VLOOKUP(F103,Mark,21,0),IF($P$3='Data Entry'!$CK$3,VLOOKUP(F103,Mark,30,0),IF($P$3='Data Entry'!$CK$4,VLOOKUP(F103,Mark,39,0),IF($P$3='Data Entry'!$CK$5,VLOOKUP(F103,Mark,48,0),IF($P$3='Data Entry'!$CK$6,VLOOKUP(F103,Mark,57,0),"")))))))</f>
        <v/>
      </c>
      <c r="O103" s="35" t="str">
        <f>IF(AND(B103="",D103="",F103="",G103=""),"",IF($P$3='Data Entry'!$CK$1,VLOOKUP(F103,Mark,13,0),IF($P$3='Data Entry'!$CK$2,VLOOKUP(F103,Mark,22,0),IF($P$3='Data Entry'!$CK$3,VLOOKUP(F103,Mark,31,0),IF($P$3='Data Entry'!$CK$4,VLOOKUP(F103,Mark,40,0),IF($P$3='Data Entry'!$CK$5,VLOOKUP(F103,Mark,49,0),IF($P$3='Data Entry'!$CK$6,VLOOKUP(F103,Mark,58,0),"")))))))</f>
        <v/>
      </c>
      <c r="P103" s="35" t="str">
        <f>IF(AND(B103="",D103="",F103="",G103=""),"",IF($P$3='Data Entry'!$CK$1,VLOOKUP(F103,Mark,14,0),IF($P$3='Data Entry'!$CK$2,VLOOKUP(F103,Mark,23,0),IF($P$3='Data Entry'!$CK$3,VLOOKUP(F103,Mark,32,0),IF($P$3='Data Entry'!$CK$4,VLOOKUP(F103,Mark,41,0),IF($P$3='Data Entry'!$CK$5,VLOOKUP(F103,Mark,50,0),IF($P$3='Data Entry'!$CK$6,VLOOKUP(F103,Mark,59,0),"")))))))</f>
        <v/>
      </c>
      <c r="Q103" s="36" t="str">
        <f t="shared" si="24"/>
        <v/>
      </c>
      <c r="R103" s="105" t="str">
        <f t="shared" si="25"/>
        <v/>
      </c>
      <c r="S103" s="105" t="str">
        <f t="shared" ref="S103:S134" si="33">IFERROR(IF(AND($P$3=""),"",IF(AND(Q103=""),"",IF(AND(F103=""),"",IF(AND(VLOOKUP(F103,Mark,5,0)&gt;85),5,IF(AND(VLOOKUP(F103,Mark,5,0)&gt;75),4,IF(AND(VLOOKUP(F103,Mark,5,0)&gt;=65),3,0)))))),"")</f>
        <v/>
      </c>
      <c r="T103" s="106" t="str">
        <f t="shared" si="26"/>
        <v/>
      </c>
      <c r="U103" s="10" t="str">
        <f>IFERROR(IF(OR(Q103="",#REF!="",D103=""),"",IF($Q$6=100,ROUNDUP(Q103*20%,0),IF($Q$6=86,ROUNDUP((Q103/$Q$6)*$U$6,0),IF($Q$6=66,ROUNDUP((Q103/$Q$6)*$U$6,0),"")))),"")</f>
        <v/>
      </c>
    </row>
    <row r="104" spans="1:21" ht="21.95" customHeight="1">
      <c r="A104" s="7">
        <v>98</v>
      </c>
      <c r="B104" s="32" t="str">
        <f t="shared" si="27"/>
        <v/>
      </c>
      <c r="C104" s="53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103" t="str">
        <f>IF(AND(B104="",D104="",F104="",G104=""),"",IF($P$3='Data Entry'!$CK$1,VLOOKUP(F104,Mark,6,0),IF($P$3='Data Entry'!$CK$2,VLOOKUP(F104,Mark,15,0),IF($P$3='Data Entry'!$CK$3,VLOOKUP(F104,Mark,24,0),IF($P$3='Data Entry'!$CK$4,VLOOKUP(F104,Mark,33,0),IF($P$3='Data Entry'!$CK$5,VLOOKUP(F104,Mark,42,0),IF($P$3='Data Entry'!$CK$6,VLOOKUP(F104,Mark,51,0),"")))))))</f>
        <v/>
      </c>
      <c r="I104" s="103" t="str">
        <f>IF(AND(B104="",D104="",F104="",G104=""),"",IF($P$3='Data Entry'!$CK$1,VLOOKUP(F104,Mark,7,0),IF($P$3='Data Entry'!$CK$2,VLOOKUP(F104,Mark,16,0),IF($P$3='Data Entry'!$CK$3,VLOOKUP(F104,Mark,25,0),IF($P$3='Data Entry'!$CK$4,VLOOKUP(F104,Mark,34,0),IF($P$3='Data Entry'!$CK$5,VLOOKUP(F104,Mark,43,0),IF($P$3='Data Entry'!$CK$6,VLOOKUP(F104,Mark,52,0),"")))))))</f>
        <v/>
      </c>
      <c r="J104" s="103" t="str">
        <f>IF(AND(B104="",D104="",F104="",G104=""),"",IF($P$3='Data Entry'!$CK$1,VLOOKUP(F104,Mark,8,0),IF($P$3='Data Entry'!$CK$2,VLOOKUP(F104,Mark,17,0),IF($P$3='Data Entry'!$CK$3,VLOOKUP(F104,Mark,26,0),IF($P$3='Data Entry'!$CK$4,VLOOKUP(F104,Mark,35,0),IF($P$3='Data Entry'!$CK$5,VLOOKUP(F104,Mark,44,0),IF($P$3='Data Entry'!$CK$6,VLOOKUP(F104,Mark,53,0),"")))))))</f>
        <v/>
      </c>
      <c r="K104" s="34" t="str">
        <f>IF(AND(B104="",D104="",F104="",G104=""),"",IF($P$3='Data Entry'!$CK$1,VLOOKUP(F104,Mark,9,0),IF($P$3='Data Entry'!$CK$2,VLOOKUP(F104,Mark,18,0),IF($P$3='Data Entry'!$CK$3,VLOOKUP(F104,Mark,27,0),IF($P$3='Data Entry'!$CK$4,VLOOKUP(F104,Mark,36,0),IF($P$3='Data Entry'!$CK$5,VLOOKUP(F104,Mark,45,0),IF($P$3='Data Entry'!$CK$6,VLOOKUP(F104,Mark,54,0),"")))))))</f>
        <v/>
      </c>
      <c r="L104" s="34" t="str">
        <f>IF(AND(B104="",D104="",F104="",G104=""),"",IF($P$3='Data Entry'!$CK$1,VLOOKUP(F104,Mark,10,0),IF($P$3='Data Entry'!$CK$2,VLOOKUP(F104,Mark,19,0),IF($P$3='Data Entry'!$CK$3,VLOOKUP(F104,Mark,28,0),IF($P$3='Data Entry'!$CK$4,VLOOKUP(F104,Mark,37,0),IF($P$3='Data Entry'!$CK$5,VLOOKUP(F104,Mark,46,0),IF($P$3='Data Entry'!$CK$6,VLOOKUP(F104,Mark,55,0),"")))))))</f>
        <v/>
      </c>
      <c r="M104" s="34" t="str">
        <f>IF(AND(B104="",D104="",F104="",G104=""),"",IF($P$3='Data Entry'!$CK$1,VLOOKUP(F104,Mark,11,0),IF($P$3='Data Entry'!$CK$2,VLOOKUP(F104,Mark,20,0),IF($P$3='Data Entry'!$CK$3,VLOOKUP(F104,Mark,29,0),IF($P$3='Data Entry'!$CK$4,VLOOKUP(F104,Mark,38,0),IF($P$3='Data Entry'!$CK$5,VLOOKUP(F104,Mark,47,0),IF($P$3='Data Entry'!$CK$6,VLOOKUP(F104,Mark,56,0),"")))))))</f>
        <v/>
      </c>
      <c r="N104" s="35" t="str">
        <f>IF(AND(B104="",D104="",F104="",G104=""),"",IF($P$3='Data Entry'!$CK$1,VLOOKUP(F104,Mark,12,0),IF($P$3='Data Entry'!$CK$2,VLOOKUP(F104,Mark,21,0),IF($P$3='Data Entry'!$CK$3,VLOOKUP(F104,Mark,30,0),IF($P$3='Data Entry'!$CK$4,VLOOKUP(F104,Mark,39,0),IF($P$3='Data Entry'!$CK$5,VLOOKUP(F104,Mark,48,0),IF($P$3='Data Entry'!$CK$6,VLOOKUP(F104,Mark,57,0),"")))))))</f>
        <v/>
      </c>
      <c r="O104" s="35" t="str">
        <f>IF(AND(B104="",D104="",F104="",G104=""),"",IF($P$3='Data Entry'!$CK$1,VLOOKUP(F104,Mark,13,0),IF($P$3='Data Entry'!$CK$2,VLOOKUP(F104,Mark,22,0),IF($P$3='Data Entry'!$CK$3,VLOOKUP(F104,Mark,31,0),IF($P$3='Data Entry'!$CK$4,VLOOKUP(F104,Mark,40,0),IF($P$3='Data Entry'!$CK$5,VLOOKUP(F104,Mark,49,0),IF($P$3='Data Entry'!$CK$6,VLOOKUP(F104,Mark,58,0),"")))))))</f>
        <v/>
      </c>
      <c r="P104" s="35" t="str">
        <f>IF(AND(B104="",D104="",F104="",G104=""),"",IF($P$3='Data Entry'!$CK$1,VLOOKUP(F104,Mark,14,0),IF($P$3='Data Entry'!$CK$2,VLOOKUP(F104,Mark,23,0),IF($P$3='Data Entry'!$CK$3,VLOOKUP(F104,Mark,32,0),IF($P$3='Data Entry'!$CK$4,VLOOKUP(F104,Mark,41,0),IF($P$3='Data Entry'!$CK$5,VLOOKUP(F104,Mark,50,0),IF($P$3='Data Entry'!$CK$6,VLOOKUP(F104,Mark,59,0),"")))))))</f>
        <v/>
      </c>
      <c r="Q104" s="36" t="str">
        <f t="shared" si="24"/>
        <v/>
      </c>
      <c r="R104" s="105" t="str">
        <f t="shared" si="25"/>
        <v/>
      </c>
      <c r="S104" s="105" t="str">
        <f t="shared" si="33"/>
        <v/>
      </c>
      <c r="T104" s="106" t="str">
        <f t="shared" si="26"/>
        <v/>
      </c>
      <c r="U104" s="10" t="str">
        <f>IFERROR(IF(OR(Q104="",#REF!="",D104=""),"",IF($Q$6=100,ROUNDUP(Q104*20%,0),IF($Q$6=86,ROUNDUP((Q104/$Q$6)*$U$6,0),IF($Q$6=66,ROUNDUP((Q104/$Q$6)*$U$6,0),"")))),"")</f>
        <v/>
      </c>
    </row>
    <row r="105" spans="1:21" ht="21.95" customHeight="1">
      <c r="A105" s="7">
        <v>99</v>
      </c>
      <c r="B105" s="32" t="str">
        <f t="shared" si="27"/>
        <v/>
      </c>
      <c r="C105" s="53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103" t="str">
        <f>IF(AND(B105="",D105="",F105="",G105=""),"",IF($P$3='Data Entry'!$CK$1,VLOOKUP(F105,Mark,6,0),IF($P$3='Data Entry'!$CK$2,VLOOKUP(F105,Mark,15,0),IF($P$3='Data Entry'!$CK$3,VLOOKUP(F105,Mark,24,0),IF($P$3='Data Entry'!$CK$4,VLOOKUP(F105,Mark,33,0),IF($P$3='Data Entry'!$CK$5,VLOOKUP(F105,Mark,42,0),IF($P$3='Data Entry'!$CK$6,VLOOKUP(F105,Mark,51,0),"")))))))</f>
        <v/>
      </c>
      <c r="I105" s="103" t="str">
        <f>IF(AND(B105="",D105="",F105="",G105=""),"",IF($P$3='Data Entry'!$CK$1,VLOOKUP(F105,Mark,7,0),IF($P$3='Data Entry'!$CK$2,VLOOKUP(F105,Mark,16,0),IF($P$3='Data Entry'!$CK$3,VLOOKUP(F105,Mark,25,0),IF($P$3='Data Entry'!$CK$4,VLOOKUP(F105,Mark,34,0),IF($P$3='Data Entry'!$CK$5,VLOOKUP(F105,Mark,43,0),IF($P$3='Data Entry'!$CK$6,VLOOKUP(F105,Mark,52,0),"")))))))</f>
        <v/>
      </c>
      <c r="J105" s="103" t="str">
        <f>IF(AND(B105="",D105="",F105="",G105=""),"",IF($P$3='Data Entry'!$CK$1,VLOOKUP(F105,Mark,8,0),IF($P$3='Data Entry'!$CK$2,VLOOKUP(F105,Mark,17,0),IF($P$3='Data Entry'!$CK$3,VLOOKUP(F105,Mark,26,0),IF($P$3='Data Entry'!$CK$4,VLOOKUP(F105,Mark,35,0),IF($P$3='Data Entry'!$CK$5,VLOOKUP(F105,Mark,44,0),IF($P$3='Data Entry'!$CK$6,VLOOKUP(F105,Mark,53,0),"")))))))</f>
        <v/>
      </c>
      <c r="K105" s="34" t="str">
        <f>IF(AND(B105="",D105="",F105="",G105=""),"",IF($P$3='Data Entry'!$CK$1,VLOOKUP(F105,Mark,9,0),IF($P$3='Data Entry'!$CK$2,VLOOKUP(F105,Mark,18,0),IF($P$3='Data Entry'!$CK$3,VLOOKUP(F105,Mark,27,0),IF($P$3='Data Entry'!$CK$4,VLOOKUP(F105,Mark,36,0),IF($P$3='Data Entry'!$CK$5,VLOOKUP(F105,Mark,45,0),IF($P$3='Data Entry'!$CK$6,VLOOKUP(F105,Mark,54,0),"")))))))</f>
        <v/>
      </c>
      <c r="L105" s="34" t="str">
        <f>IF(AND(B105="",D105="",F105="",G105=""),"",IF($P$3='Data Entry'!$CK$1,VLOOKUP(F105,Mark,10,0),IF($P$3='Data Entry'!$CK$2,VLOOKUP(F105,Mark,19,0),IF($P$3='Data Entry'!$CK$3,VLOOKUP(F105,Mark,28,0),IF($P$3='Data Entry'!$CK$4,VLOOKUP(F105,Mark,37,0),IF($P$3='Data Entry'!$CK$5,VLOOKUP(F105,Mark,46,0),IF($P$3='Data Entry'!$CK$6,VLOOKUP(F105,Mark,55,0),"")))))))</f>
        <v/>
      </c>
      <c r="M105" s="34" t="str">
        <f>IF(AND(B105="",D105="",F105="",G105=""),"",IF($P$3='Data Entry'!$CK$1,VLOOKUP(F105,Mark,11,0),IF($P$3='Data Entry'!$CK$2,VLOOKUP(F105,Mark,20,0),IF($P$3='Data Entry'!$CK$3,VLOOKUP(F105,Mark,29,0),IF($P$3='Data Entry'!$CK$4,VLOOKUP(F105,Mark,38,0),IF($P$3='Data Entry'!$CK$5,VLOOKUP(F105,Mark,47,0),IF($P$3='Data Entry'!$CK$6,VLOOKUP(F105,Mark,56,0),"")))))))</f>
        <v/>
      </c>
      <c r="N105" s="35" t="str">
        <f>IF(AND(B105="",D105="",F105="",G105=""),"",IF($P$3='Data Entry'!$CK$1,VLOOKUP(F105,Mark,12,0),IF($P$3='Data Entry'!$CK$2,VLOOKUP(F105,Mark,21,0),IF($P$3='Data Entry'!$CK$3,VLOOKUP(F105,Mark,30,0),IF($P$3='Data Entry'!$CK$4,VLOOKUP(F105,Mark,39,0),IF($P$3='Data Entry'!$CK$5,VLOOKUP(F105,Mark,48,0),IF($P$3='Data Entry'!$CK$6,VLOOKUP(F105,Mark,57,0),"")))))))</f>
        <v/>
      </c>
      <c r="O105" s="35" t="str">
        <f>IF(AND(B105="",D105="",F105="",G105=""),"",IF($P$3='Data Entry'!$CK$1,VLOOKUP(F105,Mark,13,0),IF($P$3='Data Entry'!$CK$2,VLOOKUP(F105,Mark,22,0),IF($P$3='Data Entry'!$CK$3,VLOOKUP(F105,Mark,31,0),IF($P$3='Data Entry'!$CK$4,VLOOKUP(F105,Mark,40,0),IF($P$3='Data Entry'!$CK$5,VLOOKUP(F105,Mark,49,0),IF($P$3='Data Entry'!$CK$6,VLOOKUP(F105,Mark,58,0),"")))))))</f>
        <v/>
      </c>
      <c r="P105" s="35" t="str">
        <f>IF(AND(B105="",D105="",F105="",G105=""),"",IF($P$3='Data Entry'!$CK$1,VLOOKUP(F105,Mark,14,0),IF($P$3='Data Entry'!$CK$2,VLOOKUP(F105,Mark,23,0),IF($P$3='Data Entry'!$CK$3,VLOOKUP(F105,Mark,32,0),IF($P$3='Data Entry'!$CK$4,VLOOKUP(F105,Mark,41,0),IF($P$3='Data Entry'!$CK$5,VLOOKUP(F105,Mark,50,0),IF($P$3='Data Entry'!$CK$6,VLOOKUP(F105,Mark,59,0),"")))))))</f>
        <v/>
      </c>
      <c r="Q105" s="36" t="str">
        <f t="shared" si="24"/>
        <v/>
      </c>
      <c r="R105" s="105" t="str">
        <f t="shared" si="25"/>
        <v/>
      </c>
      <c r="S105" s="105" t="str">
        <f t="shared" si="33"/>
        <v/>
      </c>
      <c r="T105" s="106" t="str">
        <f t="shared" si="26"/>
        <v/>
      </c>
      <c r="U105" s="10" t="str">
        <f>IFERROR(IF(OR(Q105="",#REF!="",D105=""),"",IF($Q$6=100,ROUNDUP(Q105*20%,0),IF($Q$6=86,ROUNDUP((Q105/$Q$6)*$U$6,0),IF($Q$6=66,ROUNDUP((Q105/$Q$6)*$U$6,0),"")))),"")</f>
        <v/>
      </c>
    </row>
    <row r="106" spans="1:21" ht="21.95" customHeight="1">
      <c r="A106" s="7">
        <v>100</v>
      </c>
      <c r="B106" s="32" t="str">
        <f t="shared" si="27"/>
        <v/>
      </c>
      <c r="C106" s="53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103" t="str">
        <f>IF(AND(B106="",D106="",F106="",G106=""),"",IF($P$3='Data Entry'!$CK$1,VLOOKUP(F106,Mark,6,0),IF($P$3='Data Entry'!$CK$2,VLOOKUP(F106,Mark,15,0),IF($P$3='Data Entry'!$CK$3,VLOOKUP(F106,Mark,24,0),IF($P$3='Data Entry'!$CK$4,VLOOKUP(F106,Mark,33,0),IF($P$3='Data Entry'!$CK$5,VLOOKUP(F106,Mark,42,0),IF($P$3='Data Entry'!$CK$6,VLOOKUP(F106,Mark,51,0),"")))))))</f>
        <v/>
      </c>
      <c r="I106" s="103" t="str">
        <f>IF(AND(B106="",D106="",F106="",G106=""),"",IF($P$3='Data Entry'!$CK$1,VLOOKUP(F106,Mark,7,0),IF($P$3='Data Entry'!$CK$2,VLOOKUP(F106,Mark,16,0),IF($P$3='Data Entry'!$CK$3,VLOOKUP(F106,Mark,25,0),IF($P$3='Data Entry'!$CK$4,VLOOKUP(F106,Mark,34,0),IF($P$3='Data Entry'!$CK$5,VLOOKUP(F106,Mark,43,0),IF($P$3='Data Entry'!$CK$6,VLOOKUP(F106,Mark,52,0),"")))))))</f>
        <v/>
      </c>
      <c r="J106" s="103" t="str">
        <f>IF(AND(B106="",D106="",F106="",G106=""),"",IF($P$3='Data Entry'!$CK$1,VLOOKUP(F106,Mark,8,0),IF($P$3='Data Entry'!$CK$2,VLOOKUP(F106,Mark,17,0),IF($P$3='Data Entry'!$CK$3,VLOOKUP(F106,Mark,26,0),IF($P$3='Data Entry'!$CK$4,VLOOKUP(F106,Mark,35,0),IF($P$3='Data Entry'!$CK$5,VLOOKUP(F106,Mark,44,0),IF($P$3='Data Entry'!$CK$6,VLOOKUP(F106,Mark,53,0),"")))))))</f>
        <v/>
      </c>
      <c r="K106" s="34" t="str">
        <f>IF(AND(B106="",D106="",F106="",G106=""),"",IF($P$3='Data Entry'!$CK$1,VLOOKUP(F106,Mark,9,0),IF($P$3='Data Entry'!$CK$2,VLOOKUP(F106,Mark,18,0),IF($P$3='Data Entry'!$CK$3,VLOOKUP(F106,Mark,27,0),IF($P$3='Data Entry'!$CK$4,VLOOKUP(F106,Mark,36,0),IF($P$3='Data Entry'!$CK$5,VLOOKUP(F106,Mark,45,0),IF($P$3='Data Entry'!$CK$6,VLOOKUP(F106,Mark,54,0),"")))))))</f>
        <v/>
      </c>
      <c r="L106" s="34" t="str">
        <f>IF(AND(B106="",D106="",F106="",G106=""),"",IF($P$3='Data Entry'!$CK$1,VLOOKUP(F106,Mark,10,0),IF($P$3='Data Entry'!$CK$2,VLOOKUP(F106,Mark,19,0),IF($P$3='Data Entry'!$CK$3,VLOOKUP(F106,Mark,28,0),IF($P$3='Data Entry'!$CK$4,VLOOKUP(F106,Mark,37,0),IF($P$3='Data Entry'!$CK$5,VLOOKUP(F106,Mark,46,0),IF($P$3='Data Entry'!$CK$6,VLOOKUP(F106,Mark,55,0),"")))))))</f>
        <v/>
      </c>
      <c r="M106" s="34" t="str">
        <f>IF(AND(B106="",D106="",F106="",G106=""),"",IF($P$3='Data Entry'!$CK$1,VLOOKUP(F106,Mark,11,0),IF($P$3='Data Entry'!$CK$2,VLOOKUP(F106,Mark,20,0),IF($P$3='Data Entry'!$CK$3,VLOOKUP(F106,Mark,29,0),IF($P$3='Data Entry'!$CK$4,VLOOKUP(F106,Mark,38,0),IF($P$3='Data Entry'!$CK$5,VLOOKUP(F106,Mark,47,0),IF($P$3='Data Entry'!$CK$6,VLOOKUP(F106,Mark,56,0),"")))))))</f>
        <v/>
      </c>
      <c r="N106" s="35" t="str">
        <f>IF(AND(B106="",D106="",F106="",G106=""),"",IF($P$3='Data Entry'!$CK$1,VLOOKUP(F106,Mark,12,0),IF($P$3='Data Entry'!$CK$2,VLOOKUP(F106,Mark,21,0),IF($P$3='Data Entry'!$CK$3,VLOOKUP(F106,Mark,30,0),IF($P$3='Data Entry'!$CK$4,VLOOKUP(F106,Mark,39,0),IF($P$3='Data Entry'!$CK$5,VLOOKUP(F106,Mark,48,0),IF($P$3='Data Entry'!$CK$6,VLOOKUP(F106,Mark,57,0),"")))))))</f>
        <v/>
      </c>
      <c r="O106" s="35" t="str">
        <f>IF(AND(B106="",D106="",F106="",G106=""),"",IF($P$3='Data Entry'!$CK$1,VLOOKUP(F106,Mark,13,0),IF($P$3='Data Entry'!$CK$2,VLOOKUP(F106,Mark,22,0),IF($P$3='Data Entry'!$CK$3,VLOOKUP(F106,Mark,31,0),IF($P$3='Data Entry'!$CK$4,VLOOKUP(F106,Mark,40,0),IF($P$3='Data Entry'!$CK$5,VLOOKUP(F106,Mark,49,0),IF($P$3='Data Entry'!$CK$6,VLOOKUP(F106,Mark,58,0),"")))))))</f>
        <v/>
      </c>
      <c r="P106" s="35" t="str">
        <f>IF(AND(B106="",D106="",F106="",G106=""),"",IF($P$3='Data Entry'!$CK$1,VLOOKUP(F106,Mark,14,0),IF($P$3='Data Entry'!$CK$2,VLOOKUP(F106,Mark,23,0),IF($P$3='Data Entry'!$CK$3,VLOOKUP(F106,Mark,32,0),IF($P$3='Data Entry'!$CK$4,VLOOKUP(F106,Mark,41,0),IF($P$3='Data Entry'!$CK$5,VLOOKUP(F106,Mark,50,0),IF($P$3='Data Entry'!$CK$6,VLOOKUP(F106,Mark,59,0),"")))))))</f>
        <v/>
      </c>
      <c r="Q106" s="36" t="str">
        <f t="shared" si="24"/>
        <v/>
      </c>
      <c r="R106" s="105" t="str">
        <f t="shared" si="25"/>
        <v/>
      </c>
      <c r="S106" s="105" t="str">
        <f t="shared" si="33"/>
        <v/>
      </c>
      <c r="T106" s="106" t="str">
        <f t="shared" si="26"/>
        <v/>
      </c>
      <c r="U106" s="10" t="str">
        <f>IFERROR(IF(OR(Q106="",#REF!="",D106=""),"",IF($Q$6=100,ROUNDUP(Q106*20%,0),IF($Q$6=86,ROUNDUP((Q106/$Q$6)*$U$6,0),IF($Q$6=66,ROUNDUP((Q106/$Q$6)*$U$6,0),"")))),"")</f>
        <v/>
      </c>
    </row>
    <row r="107" spans="1:21" ht="21.95" customHeight="1">
      <c r="A107" s="7">
        <v>101</v>
      </c>
      <c r="B107" s="32" t="str">
        <f t="shared" si="27"/>
        <v/>
      </c>
      <c r="C107" s="53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103" t="str">
        <f>IF(AND(B107="",D107="",F107="",G107=""),"",IF($P$3='Data Entry'!$CK$1,VLOOKUP(F107,Mark,6,0),IF($P$3='Data Entry'!$CK$2,VLOOKUP(F107,Mark,15,0),IF($P$3='Data Entry'!$CK$3,VLOOKUP(F107,Mark,24,0),IF($P$3='Data Entry'!$CK$4,VLOOKUP(F107,Mark,33,0),IF($P$3='Data Entry'!$CK$5,VLOOKUP(F107,Mark,42,0),IF($P$3='Data Entry'!$CK$6,VLOOKUP(F107,Mark,51,0),"")))))))</f>
        <v/>
      </c>
      <c r="I107" s="103" t="str">
        <f>IF(AND(B107="",D107="",F107="",G107=""),"",IF($P$3='Data Entry'!$CK$1,VLOOKUP(F107,Mark,7,0),IF($P$3='Data Entry'!$CK$2,VLOOKUP(F107,Mark,16,0),IF($P$3='Data Entry'!$CK$3,VLOOKUP(F107,Mark,25,0),IF($P$3='Data Entry'!$CK$4,VLOOKUP(F107,Mark,34,0),IF($P$3='Data Entry'!$CK$5,VLOOKUP(F107,Mark,43,0),IF($P$3='Data Entry'!$CK$6,VLOOKUP(F107,Mark,52,0),"")))))))</f>
        <v/>
      </c>
      <c r="J107" s="103" t="str">
        <f>IF(AND(B107="",D107="",F107="",G107=""),"",IF($P$3='Data Entry'!$CK$1,VLOOKUP(F107,Mark,8,0),IF($P$3='Data Entry'!$CK$2,VLOOKUP(F107,Mark,17,0),IF($P$3='Data Entry'!$CK$3,VLOOKUP(F107,Mark,26,0),IF($P$3='Data Entry'!$CK$4,VLOOKUP(F107,Mark,35,0),IF($P$3='Data Entry'!$CK$5,VLOOKUP(F107,Mark,44,0),IF($P$3='Data Entry'!$CK$6,VLOOKUP(F107,Mark,53,0),"")))))))</f>
        <v/>
      </c>
      <c r="K107" s="34" t="str">
        <f>IF(AND(B107="",D107="",F107="",G107=""),"",IF($P$3='Data Entry'!$CK$1,VLOOKUP(F107,Mark,9,0),IF($P$3='Data Entry'!$CK$2,VLOOKUP(F107,Mark,18,0),IF($P$3='Data Entry'!$CK$3,VLOOKUP(F107,Mark,27,0),IF($P$3='Data Entry'!$CK$4,VLOOKUP(F107,Mark,36,0),IF($P$3='Data Entry'!$CK$5,VLOOKUP(F107,Mark,45,0),IF($P$3='Data Entry'!$CK$6,VLOOKUP(F107,Mark,54,0),"")))))))</f>
        <v/>
      </c>
      <c r="L107" s="34" t="str">
        <f>IF(AND(B107="",D107="",F107="",G107=""),"",IF($P$3='Data Entry'!$CK$1,VLOOKUP(F107,Mark,10,0),IF($P$3='Data Entry'!$CK$2,VLOOKUP(F107,Mark,19,0),IF($P$3='Data Entry'!$CK$3,VLOOKUP(F107,Mark,28,0),IF($P$3='Data Entry'!$CK$4,VLOOKUP(F107,Mark,37,0),IF($P$3='Data Entry'!$CK$5,VLOOKUP(F107,Mark,46,0),IF($P$3='Data Entry'!$CK$6,VLOOKUP(F107,Mark,55,0),"")))))))</f>
        <v/>
      </c>
      <c r="M107" s="34" t="str">
        <f>IF(AND(B107="",D107="",F107="",G107=""),"",IF($P$3='Data Entry'!$CK$1,VLOOKUP(F107,Mark,11,0),IF($P$3='Data Entry'!$CK$2,VLOOKUP(F107,Mark,20,0),IF($P$3='Data Entry'!$CK$3,VLOOKUP(F107,Mark,29,0),IF($P$3='Data Entry'!$CK$4,VLOOKUP(F107,Mark,38,0),IF($P$3='Data Entry'!$CK$5,VLOOKUP(F107,Mark,47,0),IF($P$3='Data Entry'!$CK$6,VLOOKUP(F107,Mark,56,0),"")))))))</f>
        <v/>
      </c>
      <c r="N107" s="35" t="str">
        <f>IF(AND(B107="",D107="",F107="",G107=""),"",IF($P$3='Data Entry'!$CK$1,VLOOKUP(F107,Mark,12,0),IF($P$3='Data Entry'!$CK$2,VLOOKUP(F107,Mark,21,0),IF($P$3='Data Entry'!$CK$3,VLOOKUP(F107,Mark,30,0),IF($P$3='Data Entry'!$CK$4,VLOOKUP(F107,Mark,39,0),IF($P$3='Data Entry'!$CK$5,VLOOKUP(F107,Mark,48,0),IF($P$3='Data Entry'!$CK$6,VLOOKUP(F107,Mark,57,0),"")))))))</f>
        <v/>
      </c>
      <c r="O107" s="35" t="str">
        <f>IF(AND(B107="",D107="",F107="",G107=""),"",IF($P$3='Data Entry'!$CK$1,VLOOKUP(F107,Mark,13,0),IF($P$3='Data Entry'!$CK$2,VLOOKUP(F107,Mark,22,0),IF($P$3='Data Entry'!$CK$3,VLOOKUP(F107,Mark,31,0),IF($P$3='Data Entry'!$CK$4,VLOOKUP(F107,Mark,40,0),IF($P$3='Data Entry'!$CK$5,VLOOKUP(F107,Mark,49,0),IF($P$3='Data Entry'!$CK$6,VLOOKUP(F107,Mark,58,0),"")))))))</f>
        <v/>
      </c>
      <c r="P107" s="35" t="str">
        <f>IF(AND(B107="",D107="",F107="",G107=""),"",IF($P$3='Data Entry'!$CK$1,VLOOKUP(F107,Mark,14,0),IF($P$3='Data Entry'!$CK$2,VLOOKUP(F107,Mark,23,0),IF($P$3='Data Entry'!$CK$3,VLOOKUP(F107,Mark,32,0),IF($P$3='Data Entry'!$CK$4,VLOOKUP(F107,Mark,41,0),IF($P$3='Data Entry'!$CK$5,VLOOKUP(F107,Mark,50,0),IF($P$3='Data Entry'!$CK$6,VLOOKUP(F107,Mark,59,0),"")))))))</f>
        <v/>
      </c>
      <c r="Q107" s="36" t="str">
        <f t="shared" si="24"/>
        <v/>
      </c>
      <c r="R107" s="105" t="str">
        <f t="shared" si="25"/>
        <v/>
      </c>
      <c r="S107" s="105" t="str">
        <f t="shared" si="33"/>
        <v/>
      </c>
      <c r="T107" s="106" t="str">
        <f t="shared" si="26"/>
        <v/>
      </c>
      <c r="U107" s="10" t="str">
        <f>IFERROR(IF(OR(Q107="",#REF!="",D107=""),"",IF($Q$6=100,ROUNDUP(Q107*20%,0),IF($Q$6=86,ROUNDUP((Q107/$Q$6)*$U$6,0),IF($Q$6=66,ROUNDUP((Q107/$Q$6)*$U$6,0),"")))),"")</f>
        <v/>
      </c>
    </row>
    <row r="108" spans="1:21" ht="21.95" customHeight="1">
      <c r="A108" s="7">
        <v>102</v>
      </c>
      <c r="B108" s="32" t="str">
        <f t="shared" si="27"/>
        <v/>
      </c>
      <c r="C108" s="53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103" t="str">
        <f>IF(AND(B108="",D108="",F108="",G108=""),"",IF($P$3='Data Entry'!$CK$1,VLOOKUP(F108,Mark,6,0),IF($P$3='Data Entry'!$CK$2,VLOOKUP(F108,Mark,15,0),IF($P$3='Data Entry'!$CK$3,VLOOKUP(F108,Mark,24,0),IF($P$3='Data Entry'!$CK$4,VLOOKUP(F108,Mark,33,0),IF($P$3='Data Entry'!$CK$5,VLOOKUP(F108,Mark,42,0),IF($P$3='Data Entry'!$CK$6,VLOOKUP(F108,Mark,51,0),"")))))))</f>
        <v/>
      </c>
      <c r="I108" s="103" t="str">
        <f>IF(AND(B108="",D108="",F108="",G108=""),"",IF($P$3='Data Entry'!$CK$1,VLOOKUP(F108,Mark,7,0),IF($P$3='Data Entry'!$CK$2,VLOOKUP(F108,Mark,16,0),IF($P$3='Data Entry'!$CK$3,VLOOKUP(F108,Mark,25,0),IF($P$3='Data Entry'!$CK$4,VLOOKUP(F108,Mark,34,0),IF($P$3='Data Entry'!$CK$5,VLOOKUP(F108,Mark,43,0),IF($P$3='Data Entry'!$CK$6,VLOOKUP(F108,Mark,52,0),"")))))))</f>
        <v/>
      </c>
      <c r="J108" s="103" t="str">
        <f>IF(AND(B108="",D108="",F108="",G108=""),"",IF($P$3='Data Entry'!$CK$1,VLOOKUP(F108,Mark,8,0),IF($P$3='Data Entry'!$CK$2,VLOOKUP(F108,Mark,17,0),IF($P$3='Data Entry'!$CK$3,VLOOKUP(F108,Mark,26,0),IF($P$3='Data Entry'!$CK$4,VLOOKUP(F108,Mark,35,0),IF($P$3='Data Entry'!$CK$5,VLOOKUP(F108,Mark,44,0),IF($P$3='Data Entry'!$CK$6,VLOOKUP(F108,Mark,53,0),"")))))))</f>
        <v/>
      </c>
      <c r="K108" s="34" t="str">
        <f>IF(AND(B108="",D108="",F108="",G108=""),"",IF($P$3='Data Entry'!$CK$1,VLOOKUP(F108,Mark,9,0),IF($P$3='Data Entry'!$CK$2,VLOOKUP(F108,Mark,18,0),IF($P$3='Data Entry'!$CK$3,VLOOKUP(F108,Mark,27,0),IF($P$3='Data Entry'!$CK$4,VLOOKUP(F108,Mark,36,0),IF($P$3='Data Entry'!$CK$5,VLOOKUP(F108,Mark,45,0),IF($P$3='Data Entry'!$CK$6,VLOOKUP(F108,Mark,54,0),"")))))))</f>
        <v/>
      </c>
      <c r="L108" s="34" t="str">
        <f>IF(AND(B108="",D108="",F108="",G108=""),"",IF($P$3='Data Entry'!$CK$1,VLOOKUP(F108,Mark,10,0),IF($P$3='Data Entry'!$CK$2,VLOOKUP(F108,Mark,19,0),IF($P$3='Data Entry'!$CK$3,VLOOKUP(F108,Mark,28,0),IF($P$3='Data Entry'!$CK$4,VLOOKUP(F108,Mark,37,0),IF($P$3='Data Entry'!$CK$5,VLOOKUP(F108,Mark,46,0),IF($P$3='Data Entry'!$CK$6,VLOOKUP(F108,Mark,55,0),"")))))))</f>
        <v/>
      </c>
      <c r="M108" s="34" t="str">
        <f>IF(AND(B108="",D108="",F108="",G108=""),"",IF($P$3='Data Entry'!$CK$1,VLOOKUP(F108,Mark,11,0),IF($P$3='Data Entry'!$CK$2,VLOOKUP(F108,Mark,20,0),IF($P$3='Data Entry'!$CK$3,VLOOKUP(F108,Mark,29,0),IF($P$3='Data Entry'!$CK$4,VLOOKUP(F108,Mark,38,0),IF($P$3='Data Entry'!$CK$5,VLOOKUP(F108,Mark,47,0),IF($P$3='Data Entry'!$CK$6,VLOOKUP(F108,Mark,56,0),"")))))))</f>
        <v/>
      </c>
      <c r="N108" s="35" t="str">
        <f>IF(AND(B108="",D108="",F108="",G108=""),"",IF($P$3='Data Entry'!$CK$1,VLOOKUP(F108,Mark,12,0),IF($P$3='Data Entry'!$CK$2,VLOOKUP(F108,Mark,21,0),IF($P$3='Data Entry'!$CK$3,VLOOKUP(F108,Mark,30,0),IF($P$3='Data Entry'!$CK$4,VLOOKUP(F108,Mark,39,0),IF($P$3='Data Entry'!$CK$5,VLOOKUP(F108,Mark,48,0),IF($P$3='Data Entry'!$CK$6,VLOOKUP(F108,Mark,57,0),"")))))))</f>
        <v/>
      </c>
      <c r="O108" s="35" t="str">
        <f>IF(AND(B108="",D108="",F108="",G108=""),"",IF($P$3='Data Entry'!$CK$1,VLOOKUP(F108,Mark,13,0),IF($P$3='Data Entry'!$CK$2,VLOOKUP(F108,Mark,22,0),IF($P$3='Data Entry'!$CK$3,VLOOKUP(F108,Mark,31,0),IF($P$3='Data Entry'!$CK$4,VLOOKUP(F108,Mark,40,0),IF($P$3='Data Entry'!$CK$5,VLOOKUP(F108,Mark,49,0),IF($P$3='Data Entry'!$CK$6,VLOOKUP(F108,Mark,58,0),"")))))))</f>
        <v/>
      </c>
      <c r="P108" s="35" t="str">
        <f>IF(AND(B108="",D108="",F108="",G108=""),"",IF($P$3='Data Entry'!$CK$1,VLOOKUP(F108,Mark,14,0),IF($P$3='Data Entry'!$CK$2,VLOOKUP(F108,Mark,23,0),IF($P$3='Data Entry'!$CK$3,VLOOKUP(F108,Mark,32,0),IF($P$3='Data Entry'!$CK$4,VLOOKUP(F108,Mark,41,0),IF($P$3='Data Entry'!$CK$5,VLOOKUP(F108,Mark,50,0),IF($P$3='Data Entry'!$CK$6,VLOOKUP(F108,Mark,59,0),"")))))))</f>
        <v/>
      </c>
      <c r="Q108" s="36" t="str">
        <f t="shared" si="24"/>
        <v/>
      </c>
      <c r="R108" s="105" t="str">
        <f t="shared" si="25"/>
        <v/>
      </c>
      <c r="S108" s="105" t="str">
        <f t="shared" si="33"/>
        <v/>
      </c>
      <c r="T108" s="106" t="str">
        <f t="shared" si="26"/>
        <v/>
      </c>
      <c r="U108" s="10" t="str">
        <f>IFERROR(IF(OR(Q108="",#REF!="",D108=""),"",IF($Q$6=100,ROUNDUP(Q108*20%,0),IF($Q$6=86,ROUNDUP((Q108/$Q$6)*$U$6,0),IF($Q$6=66,ROUNDUP((Q108/$Q$6)*$U$6,0),"")))),"")</f>
        <v/>
      </c>
    </row>
    <row r="109" spans="1:21" ht="21.95" customHeight="1">
      <c r="A109" s="7">
        <v>103</v>
      </c>
      <c r="B109" s="32" t="str">
        <f t="shared" si="27"/>
        <v/>
      </c>
      <c r="C109" s="53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103" t="str">
        <f>IF(AND(B109="",D109="",F109="",G109=""),"",IF($P$3='Data Entry'!$CK$1,VLOOKUP(F109,Mark,6,0),IF($P$3='Data Entry'!$CK$2,VLOOKUP(F109,Mark,15,0),IF($P$3='Data Entry'!$CK$3,VLOOKUP(F109,Mark,24,0),IF($P$3='Data Entry'!$CK$4,VLOOKUP(F109,Mark,33,0),IF($P$3='Data Entry'!$CK$5,VLOOKUP(F109,Mark,42,0),IF($P$3='Data Entry'!$CK$6,VLOOKUP(F109,Mark,51,0),"")))))))</f>
        <v/>
      </c>
      <c r="I109" s="103" t="str">
        <f>IF(AND(B109="",D109="",F109="",G109=""),"",IF($P$3='Data Entry'!$CK$1,VLOOKUP(F109,Mark,7,0),IF($P$3='Data Entry'!$CK$2,VLOOKUP(F109,Mark,16,0),IF($P$3='Data Entry'!$CK$3,VLOOKUP(F109,Mark,25,0),IF($P$3='Data Entry'!$CK$4,VLOOKUP(F109,Mark,34,0),IF($P$3='Data Entry'!$CK$5,VLOOKUP(F109,Mark,43,0),IF($P$3='Data Entry'!$CK$6,VLOOKUP(F109,Mark,52,0),"")))))))</f>
        <v/>
      </c>
      <c r="J109" s="103" t="str">
        <f>IF(AND(B109="",D109="",F109="",G109=""),"",IF($P$3='Data Entry'!$CK$1,VLOOKUP(F109,Mark,8,0),IF($P$3='Data Entry'!$CK$2,VLOOKUP(F109,Mark,17,0),IF($P$3='Data Entry'!$CK$3,VLOOKUP(F109,Mark,26,0),IF($P$3='Data Entry'!$CK$4,VLOOKUP(F109,Mark,35,0),IF($P$3='Data Entry'!$CK$5,VLOOKUP(F109,Mark,44,0),IF($P$3='Data Entry'!$CK$6,VLOOKUP(F109,Mark,53,0),"")))))))</f>
        <v/>
      </c>
      <c r="K109" s="34" t="str">
        <f>IF(AND(B109="",D109="",F109="",G109=""),"",IF($P$3='Data Entry'!$CK$1,VLOOKUP(F109,Mark,9,0),IF($P$3='Data Entry'!$CK$2,VLOOKUP(F109,Mark,18,0),IF($P$3='Data Entry'!$CK$3,VLOOKUP(F109,Mark,27,0),IF($P$3='Data Entry'!$CK$4,VLOOKUP(F109,Mark,36,0),IF($P$3='Data Entry'!$CK$5,VLOOKUP(F109,Mark,45,0),IF($P$3='Data Entry'!$CK$6,VLOOKUP(F109,Mark,54,0),"")))))))</f>
        <v/>
      </c>
      <c r="L109" s="34" t="str">
        <f>IF(AND(B109="",D109="",F109="",G109=""),"",IF($P$3='Data Entry'!$CK$1,VLOOKUP(F109,Mark,10,0),IF($P$3='Data Entry'!$CK$2,VLOOKUP(F109,Mark,19,0),IF($P$3='Data Entry'!$CK$3,VLOOKUP(F109,Mark,28,0),IF($P$3='Data Entry'!$CK$4,VLOOKUP(F109,Mark,37,0),IF($P$3='Data Entry'!$CK$5,VLOOKUP(F109,Mark,46,0),IF($P$3='Data Entry'!$CK$6,VLOOKUP(F109,Mark,55,0),"")))))))</f>
        <v/>
      </c>
      <c r="M109" s="34" t="str">
        <f>IF(AND(B109="",D109="",F109="",G109=""),"",IF($P$3='Data Entry'!$CK$1,VLOOKUP(F109,Mark,11,0),IF($P$3='Data Entry'!$CK$2,VLOOKUP(F109,Mark,20,0),IF($P$3='Data Entry'!$CK$3,VLOOKUP(F109,Mark,29,0),IF($P$3='Data Entry'!$CK$4,VLOOKUP(F109,Mark,38,0),IF($P$3='Data Entry'!$CK$5,VLOOKUP(F109,Mark,47,0),IF($P$3='Data Entry'!$CK$6,VLOOKUP(F109,Mark,56,0),"")))))))</f>
        <v/>
      </c>
      <c r="N109" s="35" t="str">
        <f>IF(AND(B109="",D109="",F109="",G109=""),"",IF($P$3='Data Entry'!$CK$1,VLOOKUP(F109,Mark,12,0),IF($P$3='Data Entry'!$CK$2,VLOOKUP(F109,Mark,21,0),IF($P$3='Data Entry'!$CK$3,VLOOKUP(F109,Mark,30,0),IF($P$3='Data Entry'!$CK$4,VLOOKUP(F109,Mark,39,0),IF($P$3='Data Entry'!$CK$5,VLOOKUP(F109,Mark,48,0),IF($P$3='Data Entry'!$CK$6,VLOOKUP(F109,Mark,57,0),"")))))))</f>
        <v/>
      </c>
      <c r="O109" s="35" t="str">
        <f>IF(AND(B109="",D109="",F109="",G109=""),"",IF($P$3='Data Entry'!$CK$1,VLOOKUP(F109,Mark,13,0),IF($P$3='Data Entry'!$CK$2,VLOOKUP(F109,Mark,22,0),IF($P$3='Data Entry'!$CK$3,VLOOKUP(F109,Mark,31,0),IF($P$3='Data Entry'!$CK$4,VLOOKUP(F109,Mark,40,0),IF($P$3='Data Entry'!$CK$5,VLOOKUP(F109,Mark,49,0),IF($P$3='Data Entry'!$CK$6,VLOOKUP(F109,Mark,58,0),"")))))))</f>
        <v/>
      </c>
      <c r="P109" s="35" t="str">
        <f>IF(AND(B109="",D109="",F109="",G109=""),"",IF($P$3='Data Entry'!$CK$1,VLOOKUP(F109,Mark,14,0),IF($P$3='Data Entry'!$CK$2,VLOOKUP(F109,Mark,23,0),IF($P$3='Data Entry'!$CK$3,VLOOKUP(F109,Mark,32,0),IF($P$3='Data Entry'!$CK$4,VLOOKUP(F109,Mark,41,0),IF($P$3='Data Entry'!$CK$5,VLOOKUP(F109,Mark,50,0),IF($P$3='Data Entry'!$CK$6,VLOOKUP(F109,Mark,59,0),"")))))))</f>
        <v/>
      </c>
      <c r="Q109" s="36" t="str">
        <f t="shared" si="24"/>
        <v/>
      </c>
      <c r="R109" s="105" t="str">
        <f t="shared" si="25"/>
        <v/>
      </c>
      <c r="S109" s="105" t="str">
        <f t="shared" si="33"/>
        <v/>
      </c>
      <c r="T109" s="106" t="str">
        <f t="shared" si="26"/>
        <v/>
      </c>
      <c r="U109" s="10" t="str">
        <f>IFERROR(IF(OR(Q109="",#REF!="",D109=""),"",IF($Q$6=100,ROUNDUP(Q109*20%,0),IF($Q$6=86,ROUNDUP((Q109/$Q$6)*$U$6,0),IF($Q$6=66,ROUNDUP((Q109/$Q$6)*$U$6,0),"")))),"")</f>
        <v/>
      </c>
    </row>
    <row r="110" spans="1:21" ht="21.95" customHeight="1">
      <c r="A110" s="7">
        <v>104</v>
      </c>
      <c r="B110" s="32" t="str">
        <f t="shared" si="27"/>
        <v/>
      </c>
      <c r="C110" s="53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103" t="str">
        <f>IF(AND(B110="",D110="",F110="",G110=""),"",IF($P$3='Data Entry'!$CK$1,VLOOKUP(F110,Mark,6,0),IF($P$3='Data Entry'!$CK$2,VLOOKUP(F110,Mark,15,0),IF($P$3='Data Entry'!$CK$3,VLOOKUP(F110,Mark,24,0),IF($P$3='Data Entry'!$CK$4,VLOOKUP(F110,Mark,33,0),IF($P$3='Data Entry'!$CK$5,VLOOKUP(F110,Mark,42,0),IF($P$3='Data Entry'!$CK$6,VLOOKUP(F110,Mark,51,0),"")))))))</f>
        <v/>
      </c>
      <c r="I110" s="103" t="str">
        <f>IF(AND(B110="",D110="",F110="",G110=""),"",IF($P$3='Data Entry'!$CK$1,VLOOKUP(F110,Mark,7,0),IF($P$3='Data Entry'!$CK$2,VLOOKUP(F110,Mark,16,0),IF($P$3='Data Entry'!$CK$3,VLOOKUP(F110,Mark,25,0),IF($P$3='Data Entry'!$CK$4,VLOOKUP(F110,Mark,34,0),IF($P$3='Data Entry'!$CK$5,VLOOKUP(F110,Mark,43,0),IF($P$3='Data Entry'!$CK$6,VLOOKUP(F110,Mark,52,0),"")))))))</f>
        <v/>
      </c>
      <c r="J110" s="103" t="str">
        <f>IF(AND(B110="",D110="",F110="",G110=""),"",IF($P$3='Data Entry'!$CK$1,VLOOKUP(F110,Mark,8,0),IF($P$3='Data Entry'!$CK$2,VLOOKUP(F110,Mark,17,0),IF($P$3='Data Entry'!$CK$3,VLOOKUP(F110,Mark,26,0),IF($P$3='Data Entry'!$CK$4,VLOOKUP(F110,Mark,35,0),IF($P$3='Data Entry'!$CK$5,VLOOKUP(F110,Mark,44,0),IF($P$3='Data Entry'!$CK$6,VLOOKUP(F110,Mark,53,0),"")))))))</f>
        <v/>
      </c>
      <c r="K110" s="34" t="str">
        <f>IF(AND(B110="",D110="",F110="",G110=""),"",IF($P$3='Data Entry'!$CK$1,VLOOKUP(F110,Mark,9,0),IF($P$3='Data Entry'!$CK$2,VLOOKUP(F110,Mark,18,0),IF($P$3='Data Entry'!$CK$3,VLOOKUP(F110,Mark,27,0),IF($P$3='Data Entry'!$CK$4,VLOOKUP(F110,Mark,36,0),IF($P$3='Data Entry'!$CK$5,VLOOKUP(F110,Mark,45,0),IF($P$3='Data Entry'!$CK$6,VLOOKUP(F110,Mark,54,0),"")))))))</f>
        <v/>
      </c>
      <c r="L110" s="34" t="str">
        <f>IF(AND(B110="",D110="",F110="",G110=""),"",IF($P$3='Data Entry'!$CK$1,VLOOKUP(F110,Mark,10,0),IF($P$3='Data Entry'!$CK$2,VLOOKUP(F110,Mark,19,0),IF($P$3='Data Entry'!$CK$3,VLOOKUP(F110,Mark,28,0),IF($P$3='Data Entry'!$CK$4,VLOOKUP(F110,Mark,37,0),IF($P$3='Data Entry'!$CK$5,VLOOKUP(F110,Mark,46,0),IF($P$3='Data Entry'!$CK$6,VLOOKUP(F110,Mark,55,0),"")))))))</f>
        <v/>
      </c>
      <c r="M110" s="34" t="str">
        <f>IF(AND(B110="",D110="",F110="",G110=""),"",IF($P$3='Data Entry'!$CK$1,VLOOKUP(F110,Mark,11,0),IF($P$3='Data Entry'!$CK$2,VLOOKUP(F110,Mark,20,0),IF($P$3='Data Entry'!$CK$3,VLOOKUP(F110,Mark,29,0),IF($P$3='Data Entry'!$CK$4,VLOOKUP(F110,Mark,38,0),IF($P$3='Data Entry'!$CK$5,VLOOKUP(F110,Mark,47,0),IF($P$3='Data Entry'!$CK$6,VLOOKUP(F110,Mark,56,0),"")))))))</f>
        <v/>
      </c>
      <c r="N110" s="35" t="str">
        <f>IF(AND(B110="",D110="",F110="",G110=""),"",IF($P$3='Data Entry'!$CK$1,VLOOKUP(F110,Mark,12,0),IF($P$3='Data Entry'!$CK$2,VLOOKUP(F110,Mark,21,0),IF($P$3='Data Entry'!$CK$3,VLOOKUP(F110,Mark,30,0),IF($P$3='Data Entry'!$CK$4,VLOOKUP(F110,Mark,39,0),IF($P$3='Data Entry'!$CK$5,VLOOKUP(F110,Mark,48,0),IF($P$3='Data Entry'!$CK$6,VLOOKUP(F110,Mark,57,0),"")))))))</f>
        <v/>
      </c>
      <c r="O110" s="35" t="str">
        <f>IF(AND(B110="",D110="",F110="",G110=""),"",IF($P$3='Data Entry'!$CK$1,VLOOKUP(F110,Mark,13,0),IF($P$3='Data Entry'!$CK$2,VLOOKUP(F110,Mark,22,0),IF($P$3='Data Entry'!$CK$3,VLOOKUP(F110,Mark,31,0),IF($P$3='Data Entry'!$CK$4,VLOOKUP(F110,Mark,40,0),IF($P$3='Data Entry'!$CK$5,VLOOKUP(F110,Mark,49,0),IF($P$3='Data Entry'!$CK$6,VLOOKUP(F110,Mark,58,0),"")))))))</f>
        <v/>
      </c>
      <c r="P110" s="35" t="str">
        <f>IF(AND(B110="",D110="",F110="",G110=""),"",IF($P$3='Data Entry'!$CK$1,VLOOKUP(F110,Mark,14,0),IF($P$3='Data Entry'!$CK$2,VLOOKUP(F110,Mark,23,0),IF($P$3='Data Entry'!$CK$3,VLOOKUP(F110,Mark,32,0),IF($P$3='Data Entry'!$CK$4,VLOOKUP(F110,Mark,41,0),IF($P$3='Data Entry'!$CK$5,VLOOKUP(F110,Mark,50,0),IF($P$3='Data Entry'!$CK$6,VLOOKUP(F110,Mark,59,0),"")))))))</f>
        <v/>
      </c>
      <c r="Q110" s="36" t="str">
        <f t="shared" si="24"/>
        <v/>
      </c>
      <c r="R110" s="105" t="str">
        <f t="shared" si="25"/>
        <v/>
      </c>
      <c r="S110" s="105" t="str">
        <f t="shared" si="33"/>
        <v/>
      </c>
      <c r="T110" s="106" t="str">
        <f t="shared" si="26"/>
        <v/>
      </c>
      <c r="U110" s="10" t="str">
        <f>IFERROR(IF(OR(Q110="",#REF!="",D110=""),"",IF($Q$6=100,ROUNDUP(Q110*20%,0),IF($Q$6=86,ROUNDUP((Q110/$Q$6)*$U$6,0),IF($Q$6=66,ROUNDUP((Q110/$Q$6)*$U$6,0),"")))),"")</f>
        <v/>
      </c>
    </row>
    <row r="111" spans="1:21" ht="21.95" customHeight="1">
      <c r="A111" s="7">
        <v>105</v>
      </c>
      <c r="B111" s="32" t="str">
        <f t="shared" si="27"/>
        <v/>
      </c>
      <c r="C111" s="53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103" t="str">
        <f>IF(AND(B111="",D111="",F111="",G111=""),"",IF($P$3='Data Entry'!$CK$1,VLOOKUP(F111,Mark,6,0),IF($P$3='Data Entry'!$CK$2,VLOOKUP(F111,Mark,15,0),IF($P$3='Data Entry'!$CK$3,VLOOKUP(F111,Mark,24,0),IF($P$3='Data Entry'!$CK$4,VLOOKUP(F111,Mark,33,0),IF($P$3='Data Entry'!$CK$5,VLOOKUP(F111,Mark,42,0),IF($P$3='Data Entry'!$CK$6,VLOOKUP(F111,Mark,51,0),"")))))))</f>
        <v/>
      </c>
      <c r="I111" s="103" t="str">
        <f>IF(AND(B111="",D111="",F111="",G111=""),"",IF($P$3='Data Entry'!$CK$1,VLOOKUP(F111,Mark,7,0),IF($P$3='Data Entry'!$CK$2,VLOOKUP(F111,Mark,16,0),IF($P$3='Data Entry'!$CK$3,VLOOKUP(F111,Mark,25,0),IF($P$3='Data Entry'!$CK$4,VLOOKUP(F111,Mark,34,0),IF($P$3='Data Entry'!$CK$5,VLOOKUP(F111,Mark,43,0),IF($P$3='Data Entry'!$CK$6,VLOOKUP(F111,Mark,52,0),"")))))))</f>
        <v/>
      </c>
      <c r="J111" s="103" t="str">
        <f>IF(AND(B111="",D111="",F111="",G111=""),"",IF($P$3='Data Entry'!$CK$1,VLOOKUP(F111,Mark,8,0),IF($P$3='Data Entry'!$CK$2,VLOOKUP(F111,Mark,17,0),IF($P$3='Data Entry'!$CK$3,VLOOKUP(F111,Mark,26,0),IF($P$3='Data Entry'!$CK$4,VLOOKUP(F111,Mark,35,0),IF($P$3='Data Entry'!$CK$5,VLOOKUP(F111,Mark,44,0),IF($P$3='Data Entry'!$CK$6,VLOOKUP(F111,Mark,53,0),"")))))))</f>
        <v/>
      </c>
      <c r="K111" s="34" t="str">
        <f>IF(AND(B111="",D111="",F111="",G111=""),"",IF($P$3='Data Entry'!$CK$1,VLOOKUP(F111,Mark,9,0),IF($P$3='Data Entry'!$CK$2,VLOOKUP(F111,Mark,18,0),IF($P$3='Data Entry'!$CK$3,VLOOKUP(F111,Mark,27,0),IF($P$3='Data Entry'!$CK$4,VLOOKUP(F111,Mark,36,0),IF($P$3='Data Entry'!$CK$5,VLOOKUP(F111,Mark,45,0),IF($P$3='Data Entry'!$CK$6,VLOOKUP(F111,Mark,54,0),"")))))))</f>
        <v/>
      </c>
      <c r="L111" s="34" t="str">
        <f>IF(AND(B111="",D111="",F111="",G111=""),"",IF($P$3='Data Entry'!$CK$1,VLOOKUP(F111,Mark,10,0),IF($P$3='Data Entry'!$CK$2,VLOOKUP(F111,Mark,19,0),IF($P$3='Data Entry'!$CK$3,VLOOKUP(F111,Mark,28,0),IF($P$3='Data Entry'!$CK$4,VLOOKUP(F111,Mark,37,0),IF($P$3='Data Entry'!$CK$5,VLOOKUP(F111,Mark,46,0),IF($P$3='Data Entry'!$CK$6,VLOOKUP(F111,Mark,55,0),"")))))))</f>
        <v/>
      </c>
      <c r="M111" s="34" t="str">
        <f>IF(AND(B111="",D111="",F111="",G111=""),"",IF($P$3='Data Entry'!$CK$1,VLOOKUP(F111,Mark,11,0),IF($P$3='Data Entry'!$CK$2,VLOOKUP(F111,Mark,20,0),IF($P$3='Data Entry'!$CK$3,VLOOKUP(F111,Mark,29,0),IF($P$3='Data Entry'!$CK$4,VLOOKUP(F111,Mark,38,0),IF($P$3='Data Entry'!$CK$5,VLOOKUP(F111,Mark,47,0),IF($P$3='Data Entry'!$CK$6,VLOOKUP(F111,Mark,56,0),"")))))))</f>
        <v/>
      </c>
      <c r="N111" s="35" t="str">
        <f>IF(AND(B111="",D111="",F111="",G111=""),"",IF($P$3='Data Entry'!$CK$1,VLOOKUP(F111,Mark,12,0),IF($P$3='Data Entry'!$CK$2,VLOOKUP(F111,Mark,21,0),IF($P$3='Data Entry'!$CK$3,VLOOKUP(F111,Mark,30,0),IF($P$3='Data Entry'!$CK$4,VLOOKUP(F111,Mark,39,0),IF($P$3='Data Entry'!$CK$5,VLOOKUP(F111,Mark,48,0),IF($P$3='Data Entry'!$CK$6,VLOOKUP(F111,Mark,57,0),"")))))))</f>
        <v/>
      </c>
      <c r="O111" s="35" t="str">
        <f>IF(AND(B111="",D111="",F111="",G111=""),"",IF($P$3='Data Entry'!$CK$1,VLOOKUP(F111,Mark,13,0),IF($P$3='Data Entry'!$CK$2,VLOOKUP(F111,Mark,22,0),IF($P$3='Data Entry'!$CK$3,VLOOKUP(F111,Mark,31,0),IF($P$3='Data Entry'!$CK$4,VLOOKUP(F111,Mark,40,0),IF($P$3='Data Entry'!$CK$5,VLOOKUP(F111,Mark,49,0),IF($P$3='Data Entry'!$CK$6,VLOOKUP(F111,Mark,58,0),"")))))))</f>
        <v/>
      </c>
      <c r="P111" s="35" t="str">
        <f>IF(AND(B111="",D111="",F111="",G111=""),"",IF($P$3='Data Entry'!$CK$1,VLOOKUP(F111,Mark,14,0),IF($P$3='Data Entry'!$CK$2,VLOOKUP(F111,Mark,23,0),IF($P$3='Data Entry'!$CK$3,VLOOKUP(F111,Mark,32,0),IF($P$3='Data Entry'!$CK$4,VLOOKUP(F111,Mark,41,0),IF($P$3='Data Entry'!$CK$5,VLOOKUP(F111,Mark,50,0),IF($P$3='Data Entry'!$CK$6,VLOOKUP(F111,Mark,59,0),"")))))))</f>
        <v/>
      </c>
      <c r="Q111" s="36" t="str">
        <f t="shared" si="24"/>
        <v/>
      </c>
      <c r="R111" s="105" t="str">
        <f t="shared" si="25"/>
        <v/>
      </c>
      <c r="S111" s="105" t="str">
        <f t="shared" si="33"/>
        <v/>
      </c>
      <c r="T111" s="106" t="str">
        <f t="shared" si="26"/>
        <v/>
      </c>
      <c r="U111" s="10" t="str">
        <f>IFERROR(IF(OR(Q111="",#REF!="",D111=""),"",IF($Q$6=100,ROUNDUP(Q111*20%,0),IF($Q$6=86,ROUNDUP((Q111/$Q$6)*$U$6,0),IF($Q$6=66,ROUNDUP((Q111/$Q$6)*$U$6,0),"")))),"")</f>
        <v/>
      </c>
    </row>
    <row r="112" spans="1:21" ht="21.95" customHeight="1">
      <c r="A112" s="7">
        <v>106</v>
      </c>
      <c r="B112" s="32" t="str">
        <f t="shared" si="27"/>
        <v/>
      </c>
      <c r="C112" s="53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103" t="str">
        <f>IF(AND(B112="",D112="",F112="",G112=""),"",IF($P$3='Data Entry'!$CK$1,VLOOKUP(F112,Mark,6,0),IF($P$3='Data Entry'!$CK$2,VLOOKUP(F112,Mark,15,0),IF($P$3='Data Entry'!$CK$3,VLOOKUP(F112,Mark,24,0),IF($P$3='Data Entry'!$CK$4,VLOOKUP(F112,Mark,33,0),IF($P$3='Data Entry'!$CK$5,VLOOKUP(F112,Mark,42,0),IF($P$3='Data Entry'!$CK$6,VLOOKUP(F112,Mark,51,0),"")))))))</f>
        <v/>
      </c>
      <c r="I112" s="103" t="str">
        <f>IF(AND(B112="",D112="",F112="",G112=""),"",IF($P$3='Data Entry'!$CK$1,VLOOKUP(F112,Mark,7,0),IF($P$3='Data Entry'!$CK$2,VLOOKUP(F112,Mark,16,0),IF($P$3='Data Entry'!$CK$3,VLOOKUP(F112,Mark,25,0),IF($P$3='Data Entry'!$CK$4,VLOOKUP(F112,Mark,34,0),IF($P$3='Data Entry'!$CK$5,VLOOKUP(F112,Mark,43,0),IF($P$3='Data Entry'!$CK$6,VLOOKUP(F112,Mark,52,0),"")))))))</f>
        <v/>
      </c>
      <c r="J112" s="103" t="str">
        <f>IF(AND(B112="",D112="",F112="",G112=""),"",IF($P$3='Data Entry'!$CK$1,VLOOKUP(F112,Mark,8,0),IF($P$3='Data Entry'!$CK$2,VLOOKUP(F112,Mark,17,0),IF($P$3='Data Entry'!$CK$3,VLOOKUP(F112,Mark,26,0),IF($P$3='Data Entry'!$CK$4,VLOOKUP(F112,Mark,35,0),IF($P$3='Data Entry'!$CK$5,VLOOKUP(F112,Mark,44,0),IF($P$3='Data Entry'!$CK$6,VLOOKUP(F112,Mark,53,0),"")))))))</f>
        <v/>
      </c>
      <c r="K112" s="34" t="str">
        <f>IF(AND(B112="",D112="",F112="",G112=""),"",IF($P$3='Data Entry'!$CK$1,VLOOKUP(F112,Mark,9,0),IF($P$3='Data Entry'!$CK$2,VLOOKUP(F112,Mark,18,0),IF($P$3='Data Entry'!$CK$3,VLOOKUP(F112,Mark,27,0),IF($P$3='Data Entry'!$CK$4,VLOOKUP(F112,Mark,36,0),IF($P$3='Data Entry'!$CK$5,VLOOKUP(F112,Mark,45,0),IF($P$3='Data Entry'!$CK$6,VLOOKUP(F112,Mark,54,0),"")))))))</f>
        <v/>
      </c>
      <c r="L112" s="34" t="str">
        <f>IF(AND(B112="",D112="",F112="",G112=""),"",IF($P$3='Data Entry'!$CK$1,VLOOKUP(F112,Mark,10,0),IF($P$3='Data Entry'!$CK$2,VLOOKUP(F112,Mark,19,0),IF($P$3='Data Entry'!$CK$3,VLOOKUP(F112,Mark,28,0),IF($P$3='Data Entry'!$CK$4,VLOOKUP(F112,Mark,37,0),IF($P$3='Data Entry'!$CK$5,VLOOKUP(F112,Mark,46,0),IF($P$3='Data Entry'!$CK$6,VLOOKUP(F112,Mark,55,0),"")))))))</f>
        <v/>
      </c>
      <c r="M112" s="34" t="str">
        <f>IF(AND(B112="",D112="",F112="",G112=""),"",IF($P$3='Data Entry'!$CK$1,VLOOKUP(F112,Mark,11,0),IF($P$3='Data Entry'!$CK$2,VLOOKUP(F112,Mark,20,0),IF($P$3='Data Entry'!$CK$3,VLOOKUP(F112,Mark,29,0),IF($P$3='Data Entry'!$CK$4,VLOOKUP(F112,Mark,38,0),IF($P$3='Data Entry'!$CK$5,VLOOKUP(F112,Mark,47,0),IF($P$3='Data Entry'!$CK$6,VLOOKUP(F112,Mark,56,0),"")))))))</f>
        <v/>
      </c>
      <c r="N112" s="35" t="str">
        <f>IF(AND(B112="",D112="",F112="",G112=""),"",IF($P$3='Data Entry'!$CK$1,VLOOKUP(F112,Mark,12,0),IF($P$3='Data Entry'!$CK$2,VLOOKUP(F112,Mark,21,0),IF($P$3='Data Entry'!$CK$3,VLOOKUP(F112,Mark,30,0),IF($P$3='Data Entry'!$CK$4,VLOOKUP(F112,Mark,39,0),IF($P$3='Data Entry'!$CK$5,VLOOKUP(F112,Mark,48,0),IF($P$3='Data Entry'!$CK$6,VLOOKUP(F112,Mark,57,0),"")))))))</f>
        <v/>
      </c>
      <c r="O112" s="35" t="str">
        <f>IF(AND(B112="",D112="",F112="",G112=""),"",IF($P$3='Data Entry'!$CK$1,VLOOKUP(F112,Mark,13,0),IF($P$3='Data Entry'!$CK$2,VLOOKUP(F112,Mark,22,0),IF($P$3='Data Entry'!$CK$3,VLOOKUP(F112,Mark,31,0),IF($P$3='Data Entry'!$CK$4,VLOOKUP(F112,Mark,40,0),IF($P$3='Data Entry'!$CK$5,VLOOKUP(F112,Mark,49,0),IF($P$3='Data Entry'!$CK$6,VLOOKUP(F112,Mark,58,0),"")))))))</f>
        <v/>
      </c>
      <c r="P112" s="35" t="str">
        <f>IF(AND(B112="",D112="",F112="",G112=""),"",IF($P$3='Data Entry'!$CK$1,VLOOKUP(F112,Mark,14,0),IF($P$3='Data Entry'!$CK$2,VLOOKUP(F112,Mark,23,0),IF($P$3='Data Entry'!$CK$3,VLOOKUP(F112,Mark,32,0),IF($P$3='Data Entry'!$CK$4,VLOOKUP(F112,Mark,41,0),IF($P$3='Data Entry'!$CK$5,VLOOKUP(F112,Mark,50,0),IF($P$3='Data Entry'!$CK$6,VLOOKUP(F112,Mark,59,0),"")))))))</f>
        <v/>
      </c>
      <c r="Q112" s="36" t="str">
        <f t="shared" si="24"/>
        <v/>
      </c>
      <c r="R112" s="105" t="str">
        <f t="shared" si="25"/>
        <v/>
      </c>
      <c r="S112" s="105" t="str">
        <f t="shared" si="33"/>
        <v/>
      </c>
      <c r="T112" s="106" t="str">
        <f t="shared" si="26"/>
        <v/>
      </c>
      <c r="U112" s="10" t="str">
        <f>IFERROR(IF(OR(Q112="",#REF!="",D112=""),"",IF($Q$6=100,ROUNDUP(Q112*20%,0),IF($Q$6=86,ROUNDUP((Q112/$Q$6)*$U$6,0),IF($Q$6=66,ROUNDUP((Q112/$Q$6)*$U$6,0),"")))),"")</f>
        <v/>
      </c>
    </row>
    <row r="113" spans="1:21" ht="21.95" customHeight="1">
      <c r="A113" s="7">
        <v>107</v>
      </c>
      <c r="B113" s="32" t="str">
        <f t="shared" si="27"/>
        <v/>
      </c>
      <c r="C113" s="53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103" t="str">
        <f>IF(AND(B113="",D113="",F113="",G113=""),"",IF($P$3='Data Entry'!$CK$1,VLOOKUP(F113,Mark,6,0),IF($P$3='Data Entry'!$CK$2,VLOOKUP(F113,Mark,15,0),IF($P$3='Data Entry'!$CK$3,VLOOKUP(F113,Mark,24,0),IF($P$3='Data Entry'!$CK$4,VLOOKUP(F113,Mark,33,0),IF($P$3='Data Entry'!$CK$5,VLOOKUP(F113,Mark,42,0),IF($P$3='Data Entry'!$CK$6,VLOOKUP(F113,Mark,51,0),"")))))))</f>
        <v/>
      </c>
      <c r="I113" s="103" t="str">
        <f>IF(AND(B113="",D113="",F113="",G113=""),"",IF($P$3='Data Entry'!$CK$1,VLOOKUP(F113,Mark,7,0),IF($P$3='Data Entry'!$CK$2,VLOOKUP(F113,Mark,16,0),IF($P$3='Data Entry'!$CK$3,VLOOKUP(F113,Mark,25,0),IF($P$3='Data Entry'!$CK$4,VLOOKUP(F113,Mark,34,0),IF($P$3='Data Entry'!$CK$5,VLOOKUP(F113,Mark,43,0),IF($P$3='Data Entry'!$CK$6,VLOOKUP(F113,Mark,52,0),"")))))))</f>
        <v/>
      </c>
      <c r="J113" s="103" t="str">
        <f>IF(AND(B113="",D113="",F113="",G113=""),"",IF($P$3='Data Entry'!$CK$1,VLOOKUP(F113,Mark,8,0),IF($P$3='Data Entry'!$CK$2,VLOOKUP(F113,Mark,17,0),IF($P$3='Data Entry'!$CK$3,VLOOKUP(F113,Mark,26,0),IF($P$3='Data Entry'!$CK$4,VLOOKUP(F113,Mark,35,0),IF($P$3='Data Entry'!$CK$5,VLOOKUP(F113,Mark,44,0),IF($P$3='Data Entry'!$CK$6,VLOOKUP(F113,Mark,53,0),"")))))))</f>
        <v/>
      </c>
      <c r="K113" s="34" t="str">
        <f>IF(AND(B113="",D113="",F113="",G113=""),"",IF($P$3='Data Entry'!$CK$1,VLOOKUP(F113,Mark,9,0),IF($P$3='Data Entry'!$CK$2,VLOOKUP(F113,Mark,18,0),IF($P$3='Data Entry'!$CK$3,VLOOKUP(F113,Mark,27,0),IF($P$3='Data Entry'!$CK$4,VLOOKUP(F113,Mark,36,0),IF($P$3='Data Entry'!$CK$5,VLOOKUP(F113,Mark,45,0),IF($P$3='Data Entry'!$CK$6,VLOOKUP(F113,Mark,54,0),"")))))))</f>
        <v/>
      </c>
      <c r="L113" s="34" t="str">
        <f>IF(AND(B113="",D113="",F113="",G113=""),"",IF($P$3='Data Entry'!$CK$1,VLOOKUP(F113,Mark,10,0),IF($P$3='Data Entry'!$CK$2,VLOOKUP(F113,Mark,19,0),IF($P$3='Data Entry'!$CK$3,VLOOKUP(F113,Mark,28,0),IF($P$3='Data Entry'!$CK$4,VLOOKUP(F113,Mark,37,0),IF($P$3='Data Entry'!$CK$5,VLOOKUP(F113,Mark,46,0),IF($P$3='Data Entry'!$CK$6,VLOOKUP(F113,Mark,55,0),"")))))))</f>
        <v/>
      </c>
      <c r="M113" s="34" t="str">
        <f>IF(AND(B113="",D113="",F113="",G113=""),"",IF($P$3='Data Entry'!$CK$1,VLOOKUP(F113,Mark,11,0),IF($P$3='Data Entry'!$CK$2,VLOOKUP(F113,Mark,20,0),IF($P$3='Data Entry'!$CK$3,VLOOKUP(F113,Mark,29,0),IF($P$3='Data Entry'!$CK$4,VLOOKUP(F113,Mark,38,0),IF($P$3='Data Entry'!$CK$5,VLOOKUP(F113,Mark,47,0),IF($P$3='Data Entry'!$CK$6,VLOOKUP(F113,Mark,56,0),"")))))))</f>
        <v/>
      </c>
      <c r="N113" s="35" t="str">
        <f>IF(AND(B113="",D113="",F113="",G113=""),"",IF($P$3='Data Entry'!$CK$1,VLOOKUP(F113,Mark,12,0),IF($P$3='Data Entry'!$CK$2,VLOOKUP(F113,Mark,21,0),IF($P$3='Data Entry'!$CK$3,VLOOKUP(F113,Mark,30,0),IF($P$3='Data Entry'!$CK$4,VLOOKUP(F113,Mark,39,0),IF($P$3='Data Entry'!$CK$5,VLOOKUP(F113,Mark,48,0),IF($P$3='Data Entry'!$CK$6,VLOOKUP(F113,Mark,57,0),"")))))))</f>
        <v/>
      </c>
      <c r="O113" s="35" t="str">
        <f>IF(AND(B113="",D113="",F113="",G113=""),"",IF($P$3='Data Entry'!$CK$1,VLOOKUP(F113,Mark,13,0),IF($P$3='Data Entry'!$CK$2,VLOOKUP(F113,Mark,22,0),IF($P$3='Data Entry'!$CK$3,VLOOKUP(F113,Mark,31,0),IF($P$3='Data Entry'!$CK$4,VLOOKUP(F113,Mark,40,0),IF($P$3='Data Entry'!$CK$5,VLOOKUP(F113,Mark,49,0),IF($P$3='Data Entry'!$CK$6,VLOOKUP(F113,Mark,58,0),"")))))))</f>
        <v/>
      </c>
      <c r="P113" s="35" t="str">
        <f>IF(AND(B113="",D113="",F113="",G113=""),"",IF($P$3='Data Entry'!$CK$1,VLOOKUP(F113,Mark,14,0),IF($P$3='Data Entry'!$CK$2,VLOOKUP(F113,Mark,23,0),IF($P$3='Data Entry'!$CK$3,VLOOKUP(F113,Mark,32,0),IF($P$3='Data Entry'!$CK$4,VLOOKUP(F113,Mark,41,0),IF($P$3='Data Entry'!$CK$5,VLOOKUP(F113,Mark,50,0),IF($P$3='Data Entry'!$CK$6,VLOOKUP(F113,Mark,59,0),"")))))))</f>
        <v/>
      </c>
      <c r="Q113" s="36" t="str">
        <f t="shared" si="24"/>
        <v/>
      </c>
      <c r="R113" s="105" t="str">
        <f t="shared" si="25"/>
        <v/>
      </c>
      <c r="S113" s="105" t="str">
        <f t="shared" si="33"/>
        <v/>
      </c>
      <c r="T113" s="106" t="str">
        <f t="shared" si="26"/>
        <v/>
      </c>
      <c r="U113" s="10" t="str">
        <f>IFERROR(IF(OR(Q113="",#REF!="",D113=""),"",IF($Q$6=100,ROUNDUP(Q113*20%,0),IF($Q$6=86,ROUNDUP((Q113/$Q$6)*$U$6,0),IF($Q$6=66,ROUNDUP((Q113/$Q$6)*$U$6,0),"")))),"")</f>
        <v/>
      </c>
    </row>
    <row r="114" spans="1:21" ht="21.95" customHeight="1">
      <c r="A114" s="7">
        <v>108</v>
      </c>
      <c r="B114" s="32" t="str">
        <f t="shared" si="27"/>
        <v/>
      </c>
      <c r="C114" s="53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103" t="str">
        <f>IF(AND(B114="",D114="",F114="",G114=""),"",IF($P$3='Data Entry'!$CK$1,VLOOKUP(F114,Mark,6,0),IF($P$3='Data Entry'!$CK$2,VLOOKUP(F114,Mark,15,0),IF($P$3='Data Entry'!$CK$3,VLOOKUP(F114,Mark,24,0),IF($P$3='Data Entry'!$CK$4,VLOOKUP(F114,Mark,33,0),IF($P$3='Data Entry'!$CK$5,VLOOKUP(F114,Mark,42,0),IF($P$3='Data Entry'!$CK$6,VLOOKUP(F114,Mark,51,0),"")))))))</f>
        <v/>
      </c>
      <c r="I114" s="103" t="str">
        <f>IF(AND(B114="",D114="",F114="",G114=""),"",IF($P$3='Data Entry'!$CK$1,VLOOKUP(F114,Mark,7,0),IF($P$3='Data Entry'!$CK$2,VLOOKUP(F114,Mark,16,0),IF($P$3='Data Entry'!$CK$3,VLOOKUP(F114,Mark,25,0),IF($P$3='Data Entry'!$CK$4,VLOOKUP(F114,Mark,34,0),IF($P$3='Data Entry'!$CK$5,VLOOKUP(F114,Mark,43,0),IF($P$3='Data Entry'!$CK$6,VLOOKUP(F114,Mark,52,0),"")))))))</f>
        <v/>
      </c>
      <c r="J114" s="103" t="str">
        <f>IF(AND(B114="",D114="",F114="",G114=""),"",IF($P$3='Data Entry'!$CK$1,VLOOKUP(F114,Mark,8,0),IF($P$3='Data Entry'!$CK$2,VLOOKUP(F114,Mark,17,0),IF($P$3='Data Entry'!$CK$3,VLOOKUP(F114,Mark,26,0),IF($P$3='Data Entry'!$CK$4,VLOOKUP(F114,Mark,35,0),IF($P$3='Data Entry'!$CK$5,VLOOKUP(F114,Mark,44,0),IF($P$3='Data Entry'!$CK$6,VLOOKUP(F114,Mark,53,0),"")))))))</f>
        <v/>
      </c>
      <c r="K114" s="34" t="str">
        <f>IF(AND(B114="",D114="",F114="",G114=""),"",IF($P$3='Data Entry'!$CK$1,VLOOKUP(F114,Mark,9,0),IF($P$3='Data Entry'!$CK$2,VLOOKUP(F114,Mark,18,0),IF($P$3='Data Entry'!$CK$3,VLOOKUP(F114,Mark,27,0),IF($P$3='Data Entry'!$CK$4,VLOOKUP(F114,Mark,36,0),IF($P$3='Data Entry'!$CK$5,VLOOKUP(F114,Mark,45,0),IF($P$3='Data Entry'!$CK$6,VLOOKUP(F114,Mark,54,0),"")))))))</f>
        <v/>
      </c>
      <c r="L114" s="34" t="str">
        <f>IF(AND(B114="",D114="",F114="",G114=""),"",IF($P$3='Data Entry'!$CK$1,VLOOKUP(F114,Mark,10,0),IF($P$3='Data Entry'!$CK$2,VLOOKUP(F114,Mark,19,0),IF($P$3='Data Entry'!$CK$3,VLOOKUP(F114,Mark,28,0),IF($P$3='Data Entry'!$CK$4,VLOOKUP(F114,Mark,37,0),IF($P$3='Data Entry'!$CK$5,VLOOKUP(F114,Mark,46,0),IF($P$3='Data Entry'!$CK$6,VLOOKUP(F114,Mark,55,0),"")))))))</f>
        <v/>
      </c>
      <c r="M114" s="34" t="str">
        <f>IF(AND(B114="",D114="",F114="",G114=""),"",IF($P$3='Data Entry'!$CK$1,VLOOKUP(F114,Mark,11,0),IF($P$3='Data Entry'!$CK$2,VLOOKUP(F114,Mark,20,0),IF($P$3='Data Entry'!$CK$3,VLOOKUP(F114,Mark,29,0),IF($P$3='Data Entry'!$CK$4,VLOOKUP(F114,Mark,38,0),IF($P$3='Data Entry'!$CK$5,VLOOKUP(F114,Mark,47,0),IF($P$3='Data Entry'!$CK$6,VLOOKUP(F114,Mark,56,0),"")))))))</f>
        <v/>
      </c>
      <c r="N114" s="35" t="str">
        <f>IF(AND(B114="",D114="",F114="",G114=""),"",IF($P$3='Data Entry'!$CK$1,VLOOKUP(F114,Mark,12,0),IF($P$3='Data Entry'!$CK$2,VLOOKUP(F114,Mark,21,0),IF($P$3='Data Entry'!$CK$3,VLOOKUP(F114,Mark,30,0),IF($P$3='Data Entry'!$CK$4,VLOOKUP(F114,Mark,39,0),IF($P$3='Data Entry'!$CK$5,VLOOKUP(F114,Mark,48,0),IF($P$3='Data Entry'!$CK$6,VLOOKUP(F114,Mark,57,0),"")))))))</f>
        <v/>
      </c>
      <c r="O114" s="35" t="str">
        <f>IF(AND(B114="",D114="",F114="",G114=""),"",IF($P$3='Data Entry'!$CK$1,VLOOKUP(F114,Mark,13,0),IF($P$3='Data Entry'!$CK$2,VLOOKUP(F114,Mark,22,0),IF($P$3='Data Entry'!$CK$3,VLOOKUP(F114,Mark,31,0),IF($P$3='Data Entry'!$CK$4,VLOOKUP(F114,Mark,40,0),IF($P$3='Data Entry'!$CK$5,VLOOKUP(F114,Mark,49,0),IF($P$3='Data Entry'!$CK$6,VLOOKUP(F114,Mark,58,0),"")))))))</f>
        <v/>
      </c>
      <c r="P114" s="35" t="str">
        <f>IF(AND(B114="",D114="",F114="",G114=""),"",IF($P$3='Data Entry'!$CK$1,VLOOKUP(F114,Mark,14,0),IF($P$3='Data Entry'!$CK$2,VLOOKUP(F114,Mark,23,0),IF($P$3='Data Entry'!$CK$3,VLOOKUP(F114,Mark,32,0),IF($P$3='Data Entry'!$CK$4,VLOOKUP(F114,Mark,41,0),IF($P$3='Data Entry'!$CK$5,VLOOKUP(F114,Mark,50,0),IF($P$3='Data Entry'!$CK$6,VLOOKUP(F114,Mark,59,0),"")))))))</f>
        <v/>
      </c>
      <c r="Q114" s="36" t="str">
        <f t="shared" si="24"/>
        <v/>
      </c>
      <c r="R114" s="105" t="str">
        <f t="shared" si="25"/>
        <v/>
      </c>
      <c r="S114" s="105" t="str">
        <f t="shared" si="33"/>
        <v/>
      </c>
      <c r="T114" s="106" t="str">
        <f t="shared" si="26"/>
        <v/>
      </c>
      <c r="U114" s="10" t="str">
        <f>IFERROR(IF(OR(Q114="",#REF!="",D114=""),"",IF($Q$6=100,ROUNDUP(Q114*20%,0),IF($Q$6=86,ROUNDUP((Q114/$Q$6)*$U$6,0),IF($Q$6=66,ROUNDUP((Q114/$Q$6)*$U$6,0),"")))),"")</f>
        <v/>
      </c>
    </row>
    <row r="115" spans="1:21" ht="21.95" customHeight="1">
      <c r="A115" s="7">
        <v>109</v>
      </c>
      <c r="B115" s="32" t="str">
        <f t="shared" si="27"/>
        <v/>
      </c>
      <c r="C115" s="53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103" t="str">
        <f>IF(AND(B115="",D115="",F115="",G115=""),"",IF($P$3='Data Entry'!$CK$1,VLOOKUP(F115,Mark,6,0),IF($P$3='Data Entry'!$CK$2,VLOOKUP(F115,Mark,15,0),IF($P$3='Data Entry'!$CK$3,VLOOKUP(F115,Mark,24,0),IF($P$3='Data Entry'!$CK$4,VLOOKUP(F115,Mark,33,0),IF($P$3='Data Entry'!$CK$5,VLOOKUP(F115,Mark,42,0),IF($P$3='Data Entry'!$CK$6,VLOOKUP(F115,Mark,51,0),"")))))))</f>
        <v/>
      </c>
      <c r="I115" s="103" t="str">
        <f>IF(AND(B115="",D115="",F115="",G115=""),"",IF($P$3='Data Entry'!$CK$1,VLOOKUP(F115,Mark,7,0),IF($P$3='Data Entry'!$CK$2,VLOOKUP(F115,Mark,16,0),IF($P$3='Data Entry'!$CK$3,VLOOKUP(F115,Mark,25,0),IF($P$3='Data Entry'!$CK$4,VLOOKUP(F115,Mark,34,0),IF($P$3='Data Entry'!$CK$5,VLOOKUP(F115,Mark,43,0),IF($P$3='Data Entry'!$CK$6,VLOOKUP(F115,Mark,52,0),"")))))))</f>
        <v/>
      </c>
      <c r="J115" s="103" t="str">
        <f>IF(AND(B115="",D115="",F115="",G115=""),"",IF($P$3='Data Entry'!$CK$1,VLOOKUP(F115,Mark,8,0),IF($P$3='Data Entry'!$CK$2,VLOOKUP(F115,Mark,17,0),IF($P$3='Data Entry'!$CK$3,VLOOKUP(F115,Mark,26,0),IF($P$3='Data Entry'!$CK$4,VLOOKUP(F115,Mark,35,0),IF($P$3='Data Entry'!$CK$5,VLOOKUP(F115,Mark,44,0),IF($P$3='Data Entry'!$CK$6,VLOOKUP(F115,Mark,53,0),"")))))))</f>
        <v/>
      </c>
      <c r="K115" s="34" t="str">
        <f>IF(AND(B115="",D115="",F115="",G115=""),"",IF($P$3='Data Entry'!$CK$1,VLOOKUP(F115,Mark,9,0),IF($P$3='Data Entry'!$CK$2,VLOOKUP(F115,Mark,18,0),IF($P$3='Data Entry'!$CK$3,VLOOKUP(F115,Mark,27,0),IF($P$3='Data Entry'!$CK$4,VLOOKUP(F115,Mark,36,0),IF($P$3='Data Entry'!$CK$5,VLOOKUP(F115,Mark,45,0),IF($P$3='Data Entry'!$CK$6,VLOOKUP(F115,Mark,54,0),"")))))))</f>
        <v/>
      </c>
      <c r="L115" s="34" t="str">
        <f>IF(AND(B115="",D115="",F115="",G115=""),"",IF($P$3='Data Entry'!$CK$1,VLOOKUP(F115,Mark,10,0),IF($P$3='Data Entry'!$CK$2,VLOOKUP(F115,Mark,19,0),IF($P$3='Data Entry'!$CK$3,VLOOKUP(F115,Mark,28,0),IF($P$3='Data Entry'!$CK$4,VLOOKUP(F115,Mark,37,0),IF($P$3='Data Entry'!$CK$5,VLOOKUP(F115,Mark,46,0),IF($P$3='Data Entry'!$CK$6,VLOOKUP(F115,Mark,55,0),"")))))))</f>
        <v/>
      </c>
      <c r="M115" s="34" t="str">
        <f>IF(AND(B115="",D115="",F115="",G115=""),"",IF($P$3='Data Entry'!$CK$1,VLOOKUP(F115,Mark,11,0),IF($P$3='Data Entry'!$CK$2,VLOOKUP(F115,Mark,20,0),IF($P$3='Data Entry'!$CK$3,VLOOKUP(F115,Mark,29,0),IF($P$3='Data Entry'!$CK$4,VLOOKUP(F115,Mark,38,0),IF($P$3='Data Entry'!$CK$5,VLOOKUP(F115,Mark,47,0),IF($P$3='Data Entry'!$CK$6,VLOOKUP(F115,Mark,56,0),"")))))))</f>
        <v/>
      </c>
      <c r="N115" s="35" t="str">
        <f>IF(AND(B115="",D115="",F115="",G115=""),"",IF($P$3='Data Entry'!$CK$1,VLOOKUP(F115,Mark,12,0),IF($P$3='Data Entry'!$CK$2,VLOOKUP(F115,Mark,21,0),IF($P$3='Data Entry'!$CK$3,VLOOKUP(F115,Mark,30,0),IF($P$3='Data Entry'!$CK$4,VLOOKUP(F115,Mark,39,0),IF($P$3='Data Entry'!$CK$5,VLOOKUP(F115,Mark,48,0),IF($P$3='Data Entry'!$CK$6,VLOOKUP(F115,Mark,57,0),"")))))))</f>
        <v/>
      </c>
      <c r="O115" s="35" t="str">
        <f>IF(AND(B115="",D115="",F115="",G115=""),"",IF($P$3='Data Entry'!$CK$1,VLOOKUP(F115,Mark,13,0),IF($P$3='Data Entry'!$CK$2,VLOOKUP(F115,Mark,22,0),IF($P$3='Data Entry'!$CK$3,VLOOKUP(F115,Mark,31,0),IF($P$3='Data Entry'!$CK$4,VLOOKUP(F115,Mark,40,0),IF($P$3='Data Entry'!$CK$5,VLOOKUP(F115,Mark,49,0),IF($P$3='Data Entry'!$CK$6,VLOOKUP(F115,Mark,58,0),"")))))))</f>
        <v/>
      </c>
      <c r="P115" s="35" t="str">
        <f>IF(AND(B115="",D115="",F115="",G115=""),"",IF($P$3='Data Entry'!$CK$1,VLOOKUP(F115,Mark,14,0),IF($P$3='Data Entry'!$CK$2,VLOOKUP(F115,Mark,23,0),IF($P$3='Data Entry'!$CK$3,VLOOKUP(F115,Mark,32,0),IF($P$3='Data Entry'!$CK$4,VLOOKUP(F115,Mark,41,0),IF($P$3='Data Entry'!$CK$5,VLOOKUP(F115,Mark,50,0),IF($P$3='Data Entry'!$CK$6,VLOOKUP(F115,Mark,59,0),"")))))))</f>
        <v/>
      </c>
      <c r="Q115" s="36" t="str">
        <f t="shared" si="24"/>
        <v/>
      </c>
      <c r="R115" s="105" t="str">
        <f t="shared" si="25"/>
        <v/>
      </c>
      <c r="S115" s="105" t="str">
        <f t="shared" si="33"/>
        <v/>
      </c>
      <c r="T115" s="106" t="str">
        <f t="shared" si="26"/>
        <v/>
      </c>
      <c r="U115" s="10" t="str">
        <f>IFERROR(IF(OR(Q115="",#REF!="",D115=""),"",IF($Q$6=100,ROUNDUP(Q115*20%,0),IF($Q$6=86,ROUNDUP((Q115/$Q$6)*$U$6,0),IF($Q$6=66,ROUNDUP((Q115/$Q$6)*$U$6,0),"")))),"")</f>
        <v/>
      </c>
    </row>
    <row r="116" spans="1:21" ht="21.95" customHeight="1">
      <c r="A116" s="7">
        <v>110</v>
      </c>
      <c r="B116" s="32" t="str">
        <f t="shared" si="27"/>
        <v/>
      </c>
      <c r="C116" s="53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103" t="str">
        <f>IF(AND(B116="",D116="",F116="",G116=""),"",IF($P$3='Data Entry'!$CK$1,VLOOKUP(F116,Mark,6,0),IF($P$3='Data Entry'!$CK$2,VLOOKUP(F116,Mark,15,0),IF($P$3='Data Entry'!$CK$3,VLOOKUP(F116,Mark,24,0),IF($P$3='Data Entry'!$CK$4,VLOOKUP(F116,Mark,33,0),IF($P$3='Data Entry'!$CK$5,VLOOKUP(F116,Mark,42,0),IF($P$3='Data Entry'!$CK$6,VLOOKUP(F116,Mark,51,0),"")))))))</f>
        <v/>
      </c>
      <c r="I116" s="103" t="str">
        <f>IF(AND(B116="",D116="",F116="",G116=""),"",IF($P$3='Data Entry'!$CK$1,VLOOKUP(F116,Mark,7,0),IF($P$3='Data Entry'!$CK$2,VLOOKUP(F116,Mark,16,0),IF($P$3='Data Entry'!$CK$3,VLOOKUP(F116,Mark,25,0),IF($P$3='Data Entry'!$CK$4,VLOOKUP(F116,Mark,34,0),IF($P$3='Data Entry'!$CK$5,VLOOKUP(F116,Mark,43,0),IF($P$3='Data Entry'!$CK$6,VLOOKUP(F116,Mark,52,0),"")))))))</f>
        <v/>
      </c>
      <c r="J116" s="103" t="str">
        <f>IF(AND(B116="",D116="",F116="",G116=""),"",IF($P$3='Data Entry'!$CK$1,VLOOKUP(F116,Mark,8,0),IF($P$3='Data Entry'!$CK$2,VLOOKUP(F116,Mark,17,0),IF($P$3='Data Entry'!$CK$3,VLOOKUP(F116,Mark,26,0),IF($P$3='Data Entry'!$CK$4,VLOOKUP(F116,Mark,35,0),IF($P$3='Data Entry'!$CK$5,VLOOKUP(F116,Mark,44,0),IF($P$3='Data Entry'!$CK$6,VLOOKUP(F116,Mark,53,0),"")))))))</f>
        <v/>
      </c>
      <c r="K116" s="34" t="str">
        <f>IF(AND(B116="",D116="",F116="",G116=""),"",IF($P$3='Data Entry'!$CK$1,VLOOKUP(F116,Mark,9,0),IF($P$3='Data Entry'!$CK$2,VLOOKUP(F116,Mark,18,0),IF($P$3='Data Entry'!$CK$3,VLOOKUP(F116,Mark,27,0),IF($P$3='Data Entry'!$CK$4,VLOOKUP(F116,Mark,36,0),IF($P$3='Data Entry'!$CK$5,VLOOKUP(F116,Mark,45,0),IF($P$3='Data Entry'!$CK$6,VLOOKUP(F116,Mark,54,0),"")))))))</f>
        <v/>
      </c>
      <c r="L116" s="34" t="str">
        <f>IF(AND(B116="",D116="",F116="",G116=""),"",IF($P$3='Data Entry'!$CK$1,VLOOKUP(F116,Mark,10,0),IF($P$3='Data Entry'!$CK$2,VLOOKUP(F116,Mark,19,0),IF($P$3='Data Entry'!$CK$3,VLOOKUP(F116,Mark,28,0),IF($P$3='Data Entry'!$CK$4,VLOOKUP(F116,Mark,37,0),IF($P$3='Data Entry'!$CK$5,VLOOKUP(F116,Mark,46,0),IF($P$3='Data Entry'!$CK$6,VLOOKUP(F116,Mark,55,0),"")))))))</f>
        <v/>
      </c>
      <c r="M116" s="34" t="str">
        <f>IF(AND(B116="",D116="",F116="",G116=""),"",IF($P$3='Data Entry'!$CK$1,VLOOKUP(F116,Mark,11,0),IF($P$3='Data Entry'!$CK$2,VLOOKUP(F116,Mark,20,0),IF($P$3='Data Entry'!$CK$3,VLOOKUP(F116,Mark,29,0),IF($P$3='Data Entry'!$CK$4,VLOOKUP(F116,Mark,38,0),IF($P$3='Data Entry'!$CK$5,VLOOKUP(F116,Mark,47,0),IF($P$3='Data Entry'!$CK$6,VLOOKUP(F116,Mark,56,0),"")))))))</f>
        <v/>
      </c>
      <c r="N116" s="35" t="str">
        <f>IF(AND(B116="",D116="",F116="",G116=""),"",IF($P$3='Data Entry'!$CK$1,VLOOKUP(F116,Mark,12,0),IF($P$3='Data Entry'!$CK$2,VLOOKUP(F116,Mark,21,0),IF($P$3='Data Entry'!$CK$3,VLOOKUP(F116,Mark,30,0),IF($P$3='Data Entry'!$CK$4,VLOOKUP(F116,Mark,39,0),IF($P$3='Data Entry'!$CK$5,VLOOKUP(F116,Mark,48,0),IF($P$3='Data Entry'!$CK$6,VLOOKUP(F116,Mark,57,0),"")))))))</f>
        <v/>
      </c>
      <c r="O116" s="35" t="str">
        <f>IF(AND(B116="",D116="",F116="",G116=""),"",IF($P$3='Data Entry'!$CK$1,VLOOKUP(F116,Mark,13,0),IF($P$3='Data Entry'!$CK$2,VLOOKUP(F116,Mark,22,0),IF($P$3='Data Entry'!$CK$3,VLOOKUP(F116,Mark,31,0),IF($P$3='Data Entry'!$CK$4,VLOOKUP(F116,Mark,40,0),IF($P$3='Data Entry'!$CK$5,VLOOKUP(F116,Mark,49,0),IF($P$3='Data Entry'!$CK$6,VLOOKUP(F116,Mark,58,0),"")))))))</f>
        <v/>
      </c>
      <c r="P116" s="35" t="str">
        <f>IF(AND(B116="",D116="",F116="",G116=""),"",IF($P$3='Data Entry'!$CK$1,VLOOKUP(F116,Mark,14,0),IF($P$3='Data Entry'!$CK$2,VLOOKUP(F116,Mark,23,0),IF($P$3='Data Entry'!$CK$3,VLOOKUP(F116,Mark,32,0),IF($P$3='Data Entry'!$CK$4,VLOOKUP(F116,Mark,41,0),IF($P$3='Data Entry'!$CK$5,VLOOKUP(F116,Mark,50,0),IF($P$3='Data Entry'!$CK$6,VLOOKUP(F116,Mark,59,0),"")))))))</f>
        <v/>
      </c>
      <c r="Q116" s="36" t="str">
        <f t="shared" si="24"/>
        <v/>
      </c>
      <c r="R116" s="105" t="str">
        <f t="shared" si="25"/>
        <v/>
      </c>
      <c r="S116" s="105" t="str">
        <f t="shared" si="33"/>
        <v/>
      </c>
      <c r="T116" s="106" t="str">
        <f t="shared" si="26"/>
        <v/>
      </c>
      <c r="U116" s="10" t="str">
        <f>IFERROR(IF(OR(Q116="",#REF!="",D116=""),"",IF($Q$6=100,ROUNDUP(Q116*20%,0),IF($Q$6=86,ROUNDUP((Q116/$Q$6)*$U$6,0),IF($Q$6=66,ROUNDUP((Q116/$Q$6)*$U$6,0),"")))),"")</f>
        <v/>
      </c>
    </row>
    <row r="117" spans="1:21" ht="21.95" customHeight="1">
      <c r="A117" s="7">
        <v>111</v>
      </c>
      <c r="B117" s="32" t="str">
        <f t="shared" si="27"/>
        <v/>
      </c>
      <c r="C117" s="53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103" t="str">
        <f>IF(AND(B117="",D117="",F117="",G117=""),"",IF($P$3='Data Entry'!$CK$1,VLOOKUP(F117,Mark,6,0),IF($P$3='Data Entry'!$CK$2,VLOOKUP(F117,Mark,15,0),IF($P$3='Data Entry'!$CK$3,VLOOKUP(F117,Mark,24,0),IF($P$3='Data Entry'!$CK$4,VLOOKUP(F117,Mark,33,0),IF($P$3='Data Entry'!$CK$5,VLOOKUP(F117,Mark,42,0),IF($P$3='Data Entry'!$CK$6,VLOOKUP(F117,Mark,51,0),"")))))))</f>
        <v/>
      </c>
      <c r="I117" s="103" t="str">
        <f>IF(AND(B117="",D117="",F117="",G117=""),"",IF($P$3='Data Entry'!$CK$1,VLOOKUP(F117,Mark,7,0),IF($P$3='Data Entry'!$CK$2,VLOOKUP(F117,Mark,16,0),IF($P$3='Data Entry'!$CK$3,VLOOKUP(F117,Mark,25,0),IF($P$3='Data Entry'!$CK$4,VLOOKUP(F117,Mark,34,0),IF($P$3='Data Entry'!$CK$5,VLOOKUP(F117,Mark,43,0),IF($P$3='Data Entry'!$CK$6,VLOOKUP(F117,Mark,52,0),"")))))))</f>
        <v/>
      </c>
      <c r="J117" s="103" t="str">
        <f>IF(AND(B117="",D117="",F117="",G117=""),"",IF($P$3='Data Entry'!$CK$1,VLOOKUP(F117,Mark,8,0),IF($P$3='Data Entry'!$CK$2,VLOOKUP(F117,Mark,17,0),IF($P$3='Data Entry'!$CK$3,VLOOKUP(F117,Mark,26,0),IF($P$3='Data Entry'!$CK$4,VLOOKUP(F117,Mark,35,0),IF($P$3='Data Entry'!$CK$5,VLOOKUP(F117,Mark,44,0),IF($P$3='Data Entry'!$CK$6,VLOOKUP(F117,Mark,53,0),"")))))))</f>
        <v/>
      </c>
      <c r="K117" s="34" t="str">
        <f>IF(AND(B117="",D117="",F117="",G117=""),"",IF($P$3='Data Entry'!$CK$1,VLOOKUP(F117,Mark,9,0),IF($P$3='Data Entry'!$CK$2,VLOOKUP(F117,Mark,18,0),IF($P$3='Data Entry'!$CK$3,VLOOKUP(F117,Mark,27,0),IF($P$3='Data Entry'!$CK$4,VLOOKUP(F117,Mark,36,0),IF($P$3='Data Entry'!$CK$5,VLOOKUP(F117,Mark,45,0),IF($P$3='Data Entry'!$CK$6,VLOOKUP(F117,Mark,54,0),"")))))))</f>
        <v/>
      </c>
      <c r="L117" s="34" t="str">
        <f>IF(AND(B117="",D117="",F117="",G117=""),"",IF($P$3='Data Entry'!$CK$1,VLOOKUP(F117,Mark,10,0),IF($P$3='Data Entry'!$CK$2,VLOOKUP(F117,Mark,19,0),IF($P$3='Data Entry'!$CK$3,VLOOKUP(F117,Mark,28,0),IF($P$3='Data Entry'!$CK$4,VLOOKUP(F117,Mark,37,0),IF($P$3='Data Entry'!$CK$5,VLOOKUP(F117,Mark,46,0),IF($P$3='Data Entry'!$CK$6,VLOOKUP(F117,Mark,55,0),"")))))))</f>
        <v/>
      </c>
      <c r="M117" s="34" t="str">
        <f>IF(AND(B117="",D117="",F117="",G117=""),"",IF($P$3='Data Entry'!$CK$1,VLOOKUP(F117,Mark,11,0),IF($P$3='Data Entry'!$CK$2,VLOOKUP(F117,Mark,20,0),IF($P$3='Data Entry'!$CK$3,VLOOKUP(F117,Mark,29,0),IF($P$3='Data Entry'!$CK$4,VLOOKUP(F117,Mark,38,0),IF($P$3='Data Entry'!$CK$5,VLOOKUP(F117,Mark,47,0),IF($P$3='Data Entry'!$CK$6,VLOOKUP(F117,Mark,56,0),"")))))))</f>
        <v/>
      </c>
      <c r="N117" s="35" t="str">
        <f>IF(AND(B117="",D117="",F117="",G117=""),"",IF($P$3='Data Entry'!$CK$1,VLOOKUP(F117,Mark,12,0),IF($P$3='Data Entry'!$CK$2,VLOOKUP(F117,Mark,21,0),IF($P$3='Data Entry'!$CK$3,VLOOKUP(F117,Mark,30,0),IF($P$3='Data Entry'!$CK$4,VLOOKUP(F117,Mark,39,0),IF($P$3='Data Entry'!$CK$5,VLOOKUP(F117,Mark,48,0),IF($P$3='Data Entry'!$CK$6,VLOOKUP(F117,Mark,57,0),"")))))))</f>
        <v/>
      </c>
      <c r="O117" s="35" t="str">
        <f>IF(AND(B117="",D117="",F117="",G117=""),"",IF($P$3='Data Entry'!$CK$1,VLOOKUP(F117,Mark,13,0),IF($P$3='Data Entry'!$CK$2,VLOOKUP(F117,Mark,22,0),IF($P$3='Data Entry'!$CK$3,VLOOKUP(F117,Mark,31,0),IF($P$3='Data Entry'!$CK$4,VLOOKUP(F117,Mark,40,0),IF($P$3='Data Entry'!$CK$5,VLOOKUP(F117,Mark,49,0),IF($P$3='Data Entry'!$CK$6,VLOOKUP(F117,Mark,58,0),"")))))))</f>
        <v/>
      </c>
      <c r="P117" s="35" t="str">
        <f>IF(AND(B117="",D117="",F117="",G117=""),"",IF($P$3='Data Entry'!$CK$1,VLOOKUP(F117,Mark,14,0),IF($P$3='Data Entry'!$CK$2,VLOOKUP(F117,Mark,23,0),IF($P$3='Data Entry'!$CK$3,VLOOKUP(F117,Mark,32,0),IF($P$3='Data Entry'!$CK$4,VLOOKUP(F117,Mark,41,0),IF($P$3='Data Entry'!$CK$5,VLOOKUP(F117,Mark,50,0),IF($P$3='Data Entry'!$CK$6,VLOOKUP(F117,Mark,59,0),"")))))))</f>
        <v/>
      </c>
      <c r="Q117" s="36" t="str">
        <f t="shared" si="24"/>
        <v/>
      </c>
      <c r="R117" s="105" t="str">
        <f t="shared" si="25"/>
        <v/>
      </c>
      <c r="S117" s="105" t="str">
        <f t="shared" si="33"/>
        <v/>
      </c>
      <c r="T117" s="106" t="str">
        <f t="shared" si="26"/>
        <v/>
      </c>
      <c r="U117" s="10" t="str">
        <f>IFERROR(IF(OR(Q117="",#REF!="",D117=""),"",IF($Q$6=100,ROUNDUP(Q117*20%,0),IF($Q$6=86,ROUNDUP((Q117/$Q$6)*$U$6,0),IF($Q$6=66,ROUNDUP((Q117/$Q$6)*$U$6,0),"")))),"")</f>
        <v/>
      </c>
    </row>
    <row r="118" spans="1:21" ht="21.95" customHeight="1">
      <c r="A118" s="7">
        <v>112</v>
      </c>
      <c r="B118" s="32" t="str">
        <f t="shared" si="27"/>
        <v/>
      </c>
      <c r="C118" s="53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103" t="str">
        <f>IF(AND(B118="",D118="",F118="",G118=""),"",IF($P$3='Data Entry'!$CK$1,VLOOKUP(F118,Mark,6,0),IF($P$3='Data Entry'!$CK$2,VLOOKUP(F118,Mark,15,0),IF($P$3='Data Entry'!$CK$3,VLOOKUP(F118,Mark,24,0),IF($P$3='Data Entry'!$CK$4,VLOOKUP(F118,Mark,33,0),IF($P$3='Data Entry'!$CK$5,VLOOKUP(F118,Mark,42,0),IF($P$3='Data Entry'!$CK$6,VLOOKUP(F118,Mark,51,0),"")))))))</f>
        <v/>
      </c>
      <c r="I118" s="103" t="str">
        <f>IF(AND(B118="",D118="",F118="",G118=""),"",IF($P$3='Data Entry'!$CK$1,VLOOKUP(F118,Mark,7,0),IF($P$3='Data Entry'!$CK$2,VLOOKUP(F118,Mark,16,0),IF($P$3='Data Entry'!$CK$3,VLOOKUP(F118,Mark,25,0),IF($P$3='Data Entry'!$CK$4,VLOOKUP(F118,Mark,34,0),IF($P$3='Data Entry'!$CK$5,VLOOKUP(F118,Mark,43,0),IF($P$3='Data Entry'!$CK$6,VLOOKUP(F118,Mark,52,0),"")))))))</f>
        <v/>
      </c>
      <c r="J118" s="103" t="str">
        <f>IF(AND(B118="",D118="",F118="",G118=""),"",IF($P$3='Data Entry'!$CK$1,VLOOKUP(F118,Mark,8,0),IF($P$3='Data Entry'!$CK$2,VLOOKUP(F118,Mark,17,0),IF($P$3='Data Entry'!$CK$3,VLOOKUP(F118,Mark,26,0),IF($P$3='Data Entry'!$CK$4,VLOOKUP(F118,Mark,35,0),IF($P$3='Data Entry'!$CK$5,VLOOKUP(F118,Mark,44,0),IF($P$3='Data Entry'!$CK$6,VLOOKUP(F118,Mark,53,0),"")))))))</f>
        <v/>
      </c>
      <c r="K118" s="34" t="str">
        <f>IF(AND(B118="",D118="",F118="",G118=""),"",IF($P$3='Data Entry'!$CK$1,VLOOKUP(F118,Mark,9,0),IF($P$3='Data Entry'!$CK$2,VLOOKUP(F118,Mark,18,0),IF($P$3='Data Entry'!$CK$3,VLOOKUP(F118,Mark,27,0),IF($P$3='Data Entry'!$CK$4,VLOOKUP(F118,Mark,36,0),IF($P$3='Data Entry'!$CK$5,VLOOKUP(F118,Mark,45,0),IF($P$3='Data Entry'!$CK$6,VLOOKUP(F118,Mark,54,0),"")))))))</f>
        <v/>
      </c>
      <c r="L118" s="34" t="str">
        <f>IF(AND(B118="",D118="",F118="",G118=""),"",IF($P$3='Data Entry'!$CK$1,VLOOKUP(F118,Mark,10,0),IF($P$3='Data Entry'!$CK$2,VLOOKUP(F118,Mark,19,0),IF($P$3='Data Entry'!$CK$3,VLOOKUP(F118,Mark,28,0),IF($P$3='Data Entry'!$CK$4,VLOOKUP(F118,Mark,37,0),IF($P$3='Data Entry'!$CK$5,VLOOKUP(F118,Mark,46,0),IF($P$3='Data Entry'!$CK$6,VLOOKUP(F118,Mark,55,0),"")))))))</f>
        <v/>
      </c>
      <c r="M118" s="34" t="str">
        <f>IF(AND(B118="",D118="",F118="",G118=""),"",IF($P$3='Data Entry'!$CK$1,VLOOKUP(F118,Mark,11,0),IF($P$3='Data Entry'!$CK$2,VLOOKUP(F118,Mark,20,0),IF($P$3='Data Entry'!$CK$3,VLOOKUP(F118,Mark,29,0),IF($P$3='Data Entry'!$CK$4,VLOOKUP(F118,Mark,38,0),IF($P$3='Data Entry'!$CK$5,VLOOKUP(F118,Mark,47,0),IF($P$3='Data Entry'!$CK$6,VLOOKUP(F118,Mark,56,0),"")))))))</f>
        <v/>
      </c>
      <c r="N118" s="35" t="str">
        <f>IF(AND(B118="",D118="",F118="",G118=""),"",IF($P$3='Data Entry'!$CK$1,VLOOKUP(F118,Mark,12,0),IF($P$3='Data Entry'!$CK$2,VLOOKUP(F118,Mark,21,0),IF($P$3='Data Entry'!$CK$3,VLOOKUP(F118,Mark,30,0),IF($P$3='Data Entry'!$CK$4,VLOOKUP(F118,Mark,39,0),IF($P$3='Data Entry'!$CK$5,VLOOKUP(F118,Mark,48,0),IF($P$3='Data Entry'!$CK$6,VLOOKUP(F118,Mark,57,0),"")))))))</f>
        <v/>
      </c>
      <c r="O118" s="35" t="str">
        <f>IF(AND(B118="",D118="",F118="",G118=""),"",IF($P$3='Data Entry'!$CK$1,VLOOKUP(F118,Mark,13,0),IF($P$3='Data Entry'!$CK$2,VLOOKUP(F118,Mark,22,0),IF($P$3='Data Entry'!$CK$3,VLOOKUP(F118,Mark,31,0),IF($P$3='Data Entry'!$CK$4,VLOOKUP(F118,Mark,40,0),IF($P$3='Data Entry'!$CK$5,VLOOKUP(F118,Mark,49,0),IF($P$3='Data Entry'!$CK$6,VLOOKUP(F118,Mark,58,0),"")))))))</f>
        <v/>
      </c>
      <c r="P118" s="35" t="str">
        <f>IF(AND(B118="",D118="",F118="",G118=""),"",IF($P$3='Data Entry'!$CK$1,VLOOKUP(F118,Mark,14,0),IF($P$3='Data Entry'!$CK$2,VLOOKUP(F118,Mark,23,0),IF($P$3='Data Entry'!$CK$3,VLOOKUP(F118,Mark,32,0),IF($P$3='Data Entry'!$CK$4,VLOOKUP(F118,Mark,41,0),IF($P$3='Data Entry'!$CK$5,VLOOKUP(F118,Mark,50,0),IF($P$3='Data Entry'!$CK$6,VLOOKUP(F118,Mark,59,0),"")))))))</f>
        <v/>
      </c>
      <c r="Q118" s="36" t="str">
        <f t="shared" si="24"/>
        <v/>
      </c>
      <c r="R118" s="105" t="str">
        <f t="shared" si="25"/>
        <v/>
      </c>
      <c r="S118" s="105" t="str">
        <f t="shared" si="33"/>
        <v/>
      </c>
      <c r="T118" s="106" t="str">
        <f t="shared" si="26"/>
        <v/>
      </c>
      <c r="U118" s="10" t="str">
        <f>IFERROR(IF(OR(Q118="",#REF!="",D118=""),"",IF($Q$6=100,ROUNDUP(Q118*20%,0),IF($Q$6=86,ROUNDUP((Q118/$Q$6)*$U$6,0),IF($Q$6=66,ROUNDUP((Q118/$Q$6)*$U$6,0),"")))),"")</f>
        <v/>
      </c>
    </row>
    <row r="119" spans="1:21" ht="21.95" customHeight="1">
      <c r="A119" s="7">
        <v>113</v>
      </c>
      <c r="B119" s="32" t="str">
        <f t="shared" si="27"/>
        <v/>
      </c>
      <c r="C119" s="53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103" t="str">
        <f>IF(AND(B119="",D119="",F119="",G119=""),"",IF($P$3='Data Entry'!$CK$1,VLOOKUP(F119,Mark,6,0),IF($P$3='Data Entry'!$CK$2,VLOOKUP(F119,Mark,15,0),IF($P$3='Data Entry'!$CK$3,VLOOKUP(F119,Mark,24,0),IF($P$3='Data Entry'!$CK$4,VLOOKUP(F119,Mark,33,0),IF($P$3='Data Entry'!$CK$5,VLOOKUP(F119,Mark,42,0),IF($P$3='Data Entry'!$CK$6,VLOOKUP(F119,Mark,51,0),"")))))))</f>
        <v/>
      </c>
      <c r="I119" s="103" t="str">
        <f>IF(AND(B119="",D119="",F119="",G119=""),"",IF($P$3='Data Entry'!$CK$1,VLOOKUP(F119,Mark,7,0),IF($P$3='Data Entry'!$CK$2,VLOOKUP(F119,Mark,16,0),IF($P$3='Data Entry'!$CK$3,VLOOKUP(F119,Mark,25,0),IF($P$3='Data Entry'!$CK$4,VLOOKUP(F119,Mark,34,0),IF($P$3='Data Entry'!$CK$5,VLOOKUP(F119,Mark,43,0),IF($P$3='Data Entry'!$CK$6,VLOOKUP(F119,Mark,52,0),"")))))))</f>
        <v/>
      </c>
      <c r="J119" s="103" t="str">
        <f>IF(AND(B119="",D119="",F119="",G119=""),"",IF($P$3='Data Entry'!$CK$1,VLOOKUP(F119,Mark,8,0),IF($P$3='Data Entry'!$CK$2,VLOOKUP(F119,Mark,17,0),IF($P$3='Data Entry'!$CK$3,VLOOKUP(F119,Mark,26,0),IF($P$3='Data Entry'!$CK$4,VLOOKUP(F119,Mark,35,0),IF($P$3='Data Entry'!$CK$5,VLOOKUP(F119,Mark,44,0),IF($P$3='Data Entry'!$CK$6,VLOOKUP(F119,Mark,53,0),"")))))))</f>
        <v/>
      </c>
      <c r="K119" s="34" t="str">
        <f>IF(AND(B119="",D119="",F119="",G119=""),"",IF($P$3='Data Entry'!$CK$1,VLOOKUP(F119,Mark,9,0),IF($P$3='Data Entry'!$CK$2,VLOOKUP(F119,Mark,18,0),IF($P$3='Data Entry'!$CK$3,VLOOKUP(F119,Mark,27,0),IF($P$3='Data Entry'!$CK$4,VLOOKUP(F119,Mark,36,0),IF($P$3='Data Entry'!$CK$5,VLOOKUP(F119,Mark,45,0),IF($P$3='Data Entry'!$CK$6,VLOOKUP(F119,Mark,54,0),"")))))))</f>
        <v/>
      </c>
      <c r="L119" s="34" t="str">
        <f>IF(AND(B119="",D119="",F119="",G119=""),"",IF($P$3='Data Entry'!$CK$1,VLOOKUP(F119,Mark,10,0),IF($P$3='Data Entry'!$CK$2,VLOOKUP(F119,Mark,19,0),IF($P$3='Data Entry'!$CK$3,VLOOKUP(F119,Mark,28,0),IF($P$3='Data Entry'!$CK$4,VLOOKUP(F119,Mark,37,0),IF($P$3='Data Entry'!$CK$5,VLOOKUP(F119,Mark,46,0),IF($P$3='Data Entry'!$CK$6,VLOOKUP(F119,Mark,55,0),"")))))))</f>
        <v/>
      </c>
      <c r="M119" s="34" t="str">
        <f>IF(AND(B119="",D119="",F119="",G119=""),"",IF($P$3='Data Entry'!$CK$1,VLOOKUP(F119,Mark,11,0),IF($P$3='Data Entry'!$CK$2,VLOOKUP(F119,Mark,20,0),IF($P$3='Data Entry'!$CK$3,VLOOKUP(F119,Mark,29,0),IF($P$3='Data Entry'!$CK$4,VLOOKUP(F119,Mark,38,0),IF($P$3='Data Entry'!$CK$5,VLOOKUP(F119,Mark,47,0),IF($P$3='Data Entry'!$CK$6,VLOOKUP(F119,Mark,56,0),"")))))))</f>
        <v/>
      </c>
      <c r="N119" s="35" t="str">
        <f>IF(AND(B119="",D119="",F119="",G119=""),"",IF($P$3='Data Entry'!$CK$1,VLOOKUP(F119,Mark,12,0),IF($P$3='Data Entry'!$CK$2,VLOOKUP(F119,Mark,21,0),IF($P$3='Data Entry'!$CK$3,VLOOKUP(F119,Mark,30,0),IF($P$3='Data Entry'!$CK$4,VLOOKUP(F119,Mark,39,0),IF($P$3='Data Entry'!$CK$5,VLOOKUP(F119,Mark,48,0),IF($P$3='Data Entry'!$CK$6,VLOOKUP(F119,Mark,57,0),"")))))))</f>
        <v/>
      </c>
      <c r="O119" s="35" t="str">
        <f>IF(AND(B119="",D119="",F119="",G119=""),"",IF($P$3='Data Entry'!$CK$1,VLOOKUP(F119,Mark,13,0),IF($P$3='Data Entry'!$CK$2,VLOOKUP(F119,Mark,22,0),IF($P$3='Data Entry'!$CK$3,VLOOKUP(F119,Mark,31,0),IF($P$3='Data Entry'!$CK$4,VLOOKUP(F119,Mark,40,0),IF($P$3='Data Entry'!$CK$5,VLOOKUP(F119,Mark,49,0),IF($P$3='Data Entry'!$CK$6,VLOOKUP(F119,Mark,58,0),"")))))))</f>
        <v/>
      </c>
      <c r="P119" s="35" t="str">
        <f>IF(AND(B119="",D119="",F119="",G119=""),"",IF($P$3='Data Entry'!$CK$1,VLOOKUP(F119,Mark,14,0),IF($P$3='Data Entry'!$CK$2,VLOOKUP(F119,Mark,23,0),IF($P$3='Data Entry'!$CK$3,VLOOKUP(F119,Mark,32,0),IF($P$3='Data Entry'!$CK$4,VLOOKUP(F119,Mark,41,0),IF($P$3='Data Entry'!$CK$5,VLOOKUP(F119,Mark,50,0),IF($P$3='Data Entry'!$CK$6,VLOOKUP(F119,Mark,59,0),"")))))))</f>
        <v/>
      </c>
      <c r="Q119" s="36" t="str">
        <f t="shared" si="24"/>
        <v/>
      </c>
      <c r="R119" s="105" t="str">
        <f t="shared" si="25"/>
        <v/>
      </c>
      <c r="S119" s="105" t="str">
        <f t="shared" si="33"/>
        <v/>
      </c>
      <c r="T119" s="106" t="str">
        <f t="shared" si="26"/>
        <v/>
      </c>
      <c r="U119" s="10" t="str">
        <f>IFERROR(IF(OR(Q119="",#REF!="",D119=""),"",IF($Q$6=100,ROUNDUP(Q119*20%,0),IF($Q$6=86,ROUNDUP((Q119/$Q$6)*$U$6,0),IF($Q$6=66,ROUNDUP((Q119/$Q$6)*$U$6,0),"")))),"")</f>
        <v/>
      </c>
    </row>
    <row r="120" spans="1:21" ht="21.95" customHeight="1">
      <c r="A120" s="7">
        <v>114</v>
      </c>
      <c r="B120" s="32" t="str">
        <f t="shared" si="27"/>
        <v/>
      </c>
      <c r="C120" s="53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103" t="str">
        <f>IF(AND(B120="",D120="",F120="",G120=""),"",IF($P$3='Data Entry'!$CK$1,VLOOKUP(F120,Mark,6,0),IF($P$3='Data Entry'!$CK$2,VLOOKUP(F120,Mark,15,0),IF($P$3='Data Entry'!$CK$3,VLOOKUP(F120,Mark,24,0),IF($P$3='Data Entry'!$CK$4,VLOOKUP(F120,Mark,33,0),IF($P$3='Data Entry'!$CK$5,VLOOKUP(F120,Mark,42,0),IF($P$3='Data Entry'!$CK$6,VLOOKUP(F120,Mark,51,0),"")))))))</f>
        <v/>
      </c>
      <c r="I120" s="103" t="str">
        <f>IF(AND(B120="",D120="",F120="",G120=""),"",IF($P$3='Data Entry'!$CK$1,VLOOKUP(F120,Mark,7,0),IF($P$3='Data Entry'!$CK$2,VLOOKUP(F120,Mark,16,0),IF($P$3='Data Entry'!$CK$3,VLOOKUP(F120,Mark,25,0),IF($P$3='Data Entry'!$CK$4,VLOOKUP(F120,Mark,34,0),IF($P$3='Data Entry'!$CK$5,VLOOKUP(F120,Mark,43,0),IF($P$3='Data Entry'!$CK$6,VLOOKUP(F120,Mark,52,0),"")))))))</f>
        <v/>
      </c>
      <c r="J120" s="103" t="str">
        <f>IF(AND(B120="",D120="",F120="",G120=""),"",IF($P$3='Data Entry'!$CK$1,VLOOKUP(F120,Mark,8,0),IF($P$3='Data Entry'!$CK$2,VLOOKUP(F120,Mark,17,0),IF($P$3='Data Entry'!$CK$3,VLOOKUP(F120,Mark,26,0),IF($P$3='Data Entry'!$CK$4,VLOOKUP(F120,Mark,35,0),IF($P$3='Data Entry'!$CK$5,VLOOKUP(F120,Mark,44,0),IF($P$3='Data Entry'!$CK$6,VLOOKUP(F120,Mark,53,0),"")))))))</f>
        <v/>
      </c>
      <c r="K120" s="34" t="str">
        <f>IF(AND(B120="",D120="",F120="",G120=""),"",IF($P$3='Data Entry'!$CK$1,VLOOKUP(F120,Mark,9,0),IF($P$3='Data Entry'!$CK$2,VLOOKUP(F120,Mark,18,0),IF($P$3='Data Entry'!$CK$3,VLOOKUP(F120,Mark,27,0),IF($P$3='Data Entry'!$CK$4,VLOOKUP(F120,Mark,36,0),IF($P$3='Data Entry'!$CK$5,VLOOKUP(F120,Mark,45,0),IF($P$3='Data Entry'!$CK$6,VLOOKUP(F120,Mark,54,0),"")))))))</f>
        <v/>
      </c>
      <c r="L120" s="34" t="str">
        <f>IF(AND(B120="",D120="",F120="",G120=""),"",IF($P$3='Data Entry'!$CK$1,VLOOKUP(F120,Mark,10,0),IF($P$3='Data Entry'!$CK$2,VLOOKUP(F120,Mark,19,0),IF($P$3='Data Entry'!$CK$3,VLOOKUP(F120,Mark,28,0),IF($P$3='Data Entry'!$CK$4,VLOOKUP(F120,Mark,37,0),IF($P$3='Data Entry'!$CK$5,VLOOKUP(F120,Mark,46,0),IF($P$3='Data Entry'!$CK$6,VLOOKUP(F120,Mark,55,0),"")))))))</f>
        <v/>
      </c>
      <c r="M120" s="34" t="str">
        <f>IF(AND(B120="",D120="",F120="",G120=""),"",IF($P$3='Data Entry'!$CK$1,VLOOKUP(F120,Mark,11,0),IF($P$3='Data Entry'!$CK$2,VLOOKUP(F120,Mark,20,0),IF($P$3='Data Entry'!$CK$3,VLOOKUP(F120,Mark,29,0),IF($P$3='Data Entry'!$CK$4,VLOOKUP(F120,Mark,38,0),IF($P$3='Data Entry'!$CK$5,VLOOKUP(F120,Mark,47,0),IF($P$3='Data Entry'!$CK$6,VLOOKUP(F120,Mark,56,0),"")))))))</f>
        <v/>
      </c>
      <c r="N120" s="35" t="str">
        <f>IF(AND(B120="",D120="",F120="",G120=""),"",IF($P$3='Data Entry'!$CK$1,VLOOKUP(F120,Mark,12,0),IF($P$3='Data Entry'!$CK$2,VLOOKUP(F120,Mark,21,0),IF($P$3='Data Entry'!$CK$3,VLOOKUP(F120,Mark,30,0),IF($P$3='Data Entry'!$CK$4,VLOOKUP(F120,Mark,39,0),IF($P$3='Data Entry'!$CK$5,VLOOKUP(F120,Mark,48,0),IF($P$3='Data Entry'!$CK$6,VLOOKUP(F120,Mark,57,0),"")))))))</f>
        <v/>
      </c>
      <c r="O120" s="35" t="str">
        <f>IF(AND(B120="",D120="",F120="",G120=""),"",IF($P$3='Data Entry'!$CK$1,VLOOKUP(F120,Mark,13,0),IF($P$3='Data Entry'!$CK$2,VLOOKUP(F120,Mark,22,0),IF($P$3='Data Entry'!$CK$3,VLOOKUP(F120,Mark,31,0),IF($P$3='Data Entry'!$CK$4,VLOOKUP(F120,Mark,40,0),IF($P$3='Data Entry'!$CK$5,VLOOKUP(F120,Mark,49,0),IF($P$3='Data Entry'!$CK$6,VLOOKUP(F120,Mark,58,0),"")))))))</f>
        <v/>
      </c>
      <c r="P120" s="35" t="str">
        <f>IF(AND(B120="",D120="",F120="",G120=""),"",IF($P$3='Data Entry'!$CK$1,VLOOKUP(F120,Mark,14,0),IF($P$3='Data Entry'!$CK$2,VLOOKUP(F120,Mark,23,0),IF($P$3='Data Entry'!$CK$3,VLOOKUP(F120,Mark,32,0),IF($P$3='Data Entry'!$CK$4,VLOOKUP(F120,Mark,41,0),IF($P$3='Data Entry'!$CK$5,VLOOKUP(F120,Mark,50,0),IF($P$3='Data Entry'!$CK$6,VLOOKUP(F120,Mark,59,0),"")))))))</f>
        <v/>
      </c>
      <c r="Q120" s="36" t="str">
        <f t="shared" si="24"/>
        <v/>
      </c>
      <c r="R120" s="105" t="str">
        <f t="shared" si="25"/>
        <v/>
      </c>
      <c r="S120" s="105" t="str">
        <f t="shared" si="33"/>
        <v/>
      </c>
      <c r="T120" s="106" t="str">
        <f t="shared" si="26"/>
        <v/>
      </c>
      <c r="U120" s="10" t="str">
        <f>IFERROR(IF(OR(Q120="",#REF!="",D120=""),"",IF($Q$6=100,ROUNDUP(Q120*20%,0),IF($Q$6=86,ROUNDUP((Q120/$Q$6)*$U$6,0),IF($Q$6=66,ROUNDUP((Q120/$Q$6)*$U$6,0),"")))),"")</f>
        <v/>
      </c>
    </row>
    <row r="121" spans="1:21" ht="21.95" customHeight="1">
      <c r="A121" s="7">
        <v>115</v>
      </c>
      <c r="B121" s="32" t="str">
        <f t="shared" si="27"/>
        <v/>
      </c>
      <c r="C121" s="53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103" t="str">
        <f>IF(AND(B121="",D121="",F121="",G121=""),"",IF($P$3='Data Entry'!$CK$1,VLOOKUP(F121,Mark,6,0),IF($P$3='Data Entry'!$CK$2,VLOOKUP(F121,Mark,15,0),IF($P$3='Data Entry'!$CK$3,VLOOKUP(F121,Mark,24,0),IF($P$3='Data Entry'!$CK$4,VLOOKUP(F121,Mark,33,0),IF($P$3='Data Entry'!$CK$5,VLOOKUP(F121,Mark,42,0),IF($P$3='Data Entry'!$CK$6,VLOOKUP(F121,Mark,51,0),"")))))))</f>
        <v/>
      </c>
      <c r="I121" s="103" t="str">
        <f>IF(AND(B121="",D121="",F121="",G121=""),"",IF($P$3='Data Entry'!$CK$1,VLOOKUP(F121,Mark,7,0),IF($P$3='Data Entry'!$CK$2,VLOOKUP(F121,Mark,16,0),IF($P$3='Data Entry'!$CK$3,VLOOKUP(F121,Mark,25,0),IF($P$3='Data Entry'!$CK$4,VLOOKUP(F121,Mark,34,0),IF($P$3='Data Entry'!$CK$5,VLOOKUP(F121,Mark,43,0),IF($P$3='Data Entry'!$CK$6,VLOOKUP(F121,Mark,52,0),"")))))))</f>
        <v/>
      </c>
      <c r="J121" s="103" t="str">
        <f>IF(AND(B121="",D121="",F121="",G121=""),"",IF($P$3='Data Entry'!$CK$1,VLOOKUP(F121,Mark,8,0),IF($P$3='Data Entry'!$CK$2,VLOOKUP(F121,Mark,17,0),IF($P$3='Data Entry'!$CK$3,VLOOKUP(F121,Mark,26,0),IF($P$3='Data Entry'!$CK$4,VLOOKUP(F121,Mark,35,0),IF($P$3='Data Entry'!$CK$5,VLOOKUP(F121,Mark,44,0),IF($P$3='Data Entry'!$CK$6,VLOOKUP(F121,Mark,53,0),"")))))))</f>
        <v/>
      </c>
      <c r="K121" s="34" t="str">
        <f>IF(AND(B121="",D121="",F121="",G121=""),"",IF($P$3='Data Entry'!$CK$1,VLOOKUP(F121,Mark,9,0),IF($P$3='Data Entry'!$CK$2,VLOOKUP(F121,Mark,18,0),IF($P$3='Data Entry'!$CK$3,VLOOKUP(F121,Mark,27,0),IF($P$3='Data Entry'!$CK$4,VLOOKUP(F121,Mark,36,0),IF($P$3='Data Entry'!$CK$5,VLOOKUP(F121,Mark,45,0),IF($P$3='Data Entry'!$CK$6,VLOOKUP(F121,Mark,54,0),"")))))))</f>
        <v/>
      </c>
      <c r="L121" s="34" t="str">
        <f>IF(AND(B121="",D121="",F121="",G121=""),"",IF($P$3='Data Entry'!$CK$1,VLOOKUP(F121,Mark,10,0),IF($P$3='Data Entry'!$CK$2,VLOOKUP(F121,Mark,19,0),IF($P$3='Data Entry'!$CK$3,VLOOKUP(F121,Mark,28,0),IF($P$3='Data Entry'!$CK$4,VLOOKUP(F121,Mark,37,0),IF($P$3='Data Entry'!$CK$5,VLOOKUP(F121,Mark,46,0),IF($P$3='Data Entry'!$CK$6,VLOOKUP(F121,Mark,55,0),"")))))))</f>
        <v/>
      </c>
      <c r="M121" s="34" t="str">
        <f>IF(AND(B121="",D121="",F121="",G121=""),"",IF($P$3='Data Entry'!$CK$1,VLOOKUP(F121,Mark,11,0),IF($P$3='Data Entry'!$CK$2,VLOOKUP(F121,Mark,20,0),IF($P$3='Data Entry'!$CK$3,VLOOKUP(F121,Mark,29,0),IF($P$3='Data Entry'!$CK$4,VLOOKUP(F121,Mark,38,0),IF($P$3='Data Entry'!$CK$5,VLOOKUP(F121,Mark,47,0),IF($P$3='Data Entry'!$CK$6,VLOOKUP(F121,Mark,56,0),"")))))))</f>
        <v/>
      </c>
      <c r="N121" s="35" t="str">
        <f>IF(AND(B121="",D121="",F121="",G121=""),"",IF($P$3='Data Entry'!$CK$1,VLOOKUP(F121,Mark,12,0),IF($P$3='Data Entry'!$CK$2,VLOOKUP(F121,Mark,21,0),IF($P$3='Data Entry'!$CK$3,VLOOKUP(F121,Mark,30,0),IF($P$3='Data Entry'!$CK$4,VLOOKUP(F121,Mark,39,0),IF($P$3='Data Entry'!$CK$5,VLOOKUP(F121,Mark,48,0),IF($P$3='Data Entry'!$CK$6,VLOOKUP(F121,Mark,57,0),"")))))))</f>
        <v/>
      </c>
      <c r="O121" s="35" t="str">
        <f>IF(AND(B121="",D121="",F121="",G121=""),"",IF($P$3='Data Entry'!$CK$1,VLOOKUP(F121,Mark,13,0),IF($P$3='Data Entry'!$CK$2,VLOOKUP(F121,Mark,22,0),IF($P$3='Data Entry'!$CK$3,VLOOKUP(F121,Mark,31,0),IF($P$3='Data Entry'!$CK$4,VLOOKUP(F121,Mark,40,0),IF($P$3='Data Entry'!$CK$5,VLOOKUP(F121,Mark,49,0),IF($P$3='Data Entry'!$CK$6,VLOOKUP(F121,Mark,58,0),"")))))))</f>
        <v/>
      </c>
      <c r="P121" s="35" t="str">
        <f>IF(AND(B121="",D121="",F121="",G121=""),"",IF($P$3='Data Entry'!$CK$1,VLOOKUP(F121,Mark,14,0),IF($P$3='Data Entry'!$CK$2,VLOOKUP(F121,Mark,23,0),IF($P$3='Data Entry'!$CK$3,VLOOKUP(F121,Mark,32,0),IF($P$3='Data Entry'!$CK$4,VLOOKUP(F121,Mark,41,0),IF($P$3='Data Entry'!$CK$5,VLOOKUP(F121,Mark,50,0),IF($P$3='Data Entry'!$CK$6,VLOOKUP(F121,Mark,59,0),"")))))))</f>
        <v/>
      </c>
      <c r="Q121" s="36" t="str">
        <f t="shared" si="24"/>
        <v/>
      </c>
      <c r="R121" s="105" t="str">
        <f t="shared" si="25"/>
        <v/>
      </c>
      <c r="S121" s="105" t="str">
        <f t="shared" si="33"/>
        <v/>
      </c>
      <c r="T121" s="106" t="str">
        <f t="shared" si="26"/>
        <v/>
      </c>
      <c r="U121" s="10" t="str">
        <f>IFERROR(IF(OR(Q121="",#REF!="",D121=""),"",IF($Q$6=100,ROUNDUP(Q121*20%,0),IF($Q$6=86,ROUNDUP((Q121/$Q$6)*$U$6,0),IF($Q$6=66,ROUNDUP((Q121/$Q$6)*$U$6,0),"")))),"")</f>
        <v/>
      </c>
    </row>
    <row r="122" spans="1:21" ht="21.95" customHeight="1">
      <c r="A122" s="7">
        <v>116</v>
      </c>
      <c r="B122" s="32" t="str">
        <f t="shared" si="27"/>
        <v/>
      </c>
      <c r="C122" s="53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103" t="str">
        <f>IF(AND(B122="",D122="",F122="",G122=""),"",IF($P$3='Data Entry'!$CK$1,VLOOKUP(F122,Mark,6,0),IF($P$3='Data Entry'!$CK$2,VLOOKUP(F122,Mark,15,0),IF($P$3='Data Entry'!$CK$3,VLOOKUP(F122,Mark,24,0),IF($P$3='Data Entry'!$CK$4,VLOOKUP(F122,Mark,33,0),IF($P$3='Data Entry'!$CK$5,VLOOKUP(F122,Mark,42,0),IF($P$3='Data Entry'!$CK$6,VLOOKUP(F122,Mark,51,0),"")))))))</f>
        <v/>
      </c>
      <c r="I122" s="103" t="str">
        <f>IF(AND(B122="",D122="",F122="",G122=""),"",IF($P$3='Data Entry'!$CK$1,VLOOKUP(F122,Mark,7,0),IF($P$3='Data Entry'!$CK$2,VLOOKUP(F122,Mark,16,0),IF($P$3='Data Entry'!$CK$3,VLOOKUP(F122,Mark,25,0),IF($P$3='Data Entry'!$CK$4,VLOOKUP(F122,Mark,34,0),IF($P$3='Data Entry'!$CK$5,VLOOKUP(F122,Mark,43,0),IF($P$3='Data Entry'!$CK$6,VLOOKUP(F122,Mark,52,0),"")))))))</f>
        <v/>
      </c>
      <c r="J122" s="103" t="str">
        <f>IF(AND(B122="",D122="",F122="",G122=""),"",IF($P$3='Data Entry'!$CK$1,VLOOKUP(F122,Mark,8,0),IF($P$3='Data Entry'!$CK$2,VLOOKUP(F122,Mark,17,0),IF($P$3='Data Entry'!$CK$3,VLOOKUP(F122,Mark,26,0),IF($P$3='Data Entry'!$CK$4,VLOOKUP(F122,Mark,35,0),IF($P$3='Data Entry'!$CK$5,VLOOKUP(F122,Mark,44,0),IF($P$3='Data Entry'!$CK$6,VLOOKUP(F122,Mark,53,0),"")))))))</f>
        <v/>
      </c>
      <c r="K122" s="34" t="str">
        <f>IF(AND(B122="",D122="",F122="",G122=""),"",IF($P$3='Data Entry'!$CK$1,VLOOKUP(F122,Mark,9,0),IF($P$3='Data Entry'!$CK$2,VLOOKUP(F122,Mark,18,0),IF($P$3='Data Entry'!$CK$3,VLOOKUP(F122,Mark,27,0),IF($P$3='Data Entry'!$CK$4,VLOOKUP(F122,Mark,36,0),IF($P$3='Data Entry'!$CK$5,VLOOKUP(F122,Mark,45,0),IF($P$3='Data Entry'!$CK$6,VLOOKUP(F122,Mark,54,0),"")))))))</f>
        <v/>
      </c>
      <c r="L122" s="34" t="str">
        <f>IF(AND(B122="",D122="",F122="",G122=""),"",IF($P$3='Data Entry'!$CK$1,VLOOKUP(F122,Mark,10,0),IF($P$3='Data Entry'!$CK$2,VLOOKUP(F122,Mark,19,0),IF($P$3='Data Entry'!$CK$3,VLOOKUP(F122,Mark,28,0),IF($P$3='Data Entry'!$CK$4,VLOOKUP(F122,Mark,37,0),IF($P$3='Data Entry'!$CK$5,VLOOKUP(F122,Mark,46,0),IF($P$3='Data Entry'!$CK$6,VLOOKUP(F122,Mark,55,0),"")))))))</f>
        <v/>
      </c>
      <c r="M122" s="34" t="str">
        <f>IF(AND(B122="",D122="",F122="",G122=""),"",IF($P$3='Data Entry'!$CK$1,VLOOKUP(F122,Mark,11,0),IF($P$3='Data Entry'!$CK$2,VLOOKUP(F122,Mark,20,0),IF($P$3='Data Entry'!$CK$3,VLOOKUP(F122,Mark,29,0),IF($P$3='Data Entry'!$CK$4,VLOOKUP(F122,Mark,38,0),IF($P$3='Data Entry'!$CK$5,VLOOKUP(F122,Mark,47,0),IF($P$3='Data Entry'!$CK$6,VLOOKUP(F122,Mark,56,0),"")))))))</f>
        <v/>
      </c>
      <c r="N122" s="35" t="str">
        <f>IF(AND(B122="",D122="",F122="",G122=""),"",IF($P$3='Data Entry'!$CK$1,VLOOKUP(F122,Mark,12,0),IF($P$3='Data Entry'!$CK$2,VLOOKUP(F122,Mark,21,0),IF($P$3='Data Entry'!$CK$3,VLOOKUP(F122,Mark,30,0),IF($P$3='Data Entry'!$CK$4,VLOOKUP(F122,Mark,39,0),IF($P$3='Data Entry'!$CK$5,VLOOKUP(F122,Mark,48,0),IF($P$3='Data Entry'!$CK$6,VLOOKUP(F122,Mark,57,0),"")))))))</f>
        <v/>
      </c>
      <c r="O122" s="35" t="str">
        <f>IF(AND(B122="",D122="",F122="",G122=""),"",IF($P$3='Data Entry'!$CK$1,VLOOKUP(F122,Mark,13,0),IF($P$3='Data Entry'!$CK$2,VLOOKUP(F122,Mark,22,0),IF($P$3='Data Entry'!$CK$3,VLOOKUP(F122,Mark,31,0),IF($P$3='Data Entry'!$CK$4,VLOOKUP(F122,Mark,40,0),IF($P$3='Data Entry'!$CK$5,VLOOKUP(F122,Mark,49,0),IF($P$3='Data Entry'!$CK$6,VLOOKUP(F122,Mark,58,0),"")))))))</f>
        <v/>
      </c>
      <c r="P122" s="35" t="str">
        <f>IF(AND(B122="",D122="",F122="",G122=""),"",IF($P$3='Data Entry'!$CK$1,VLOOKUP(F122,Mark,14,0),IF($P$3='Data Entry'!$CK$2,VLOOKUP(F122,Mark,23,0),IF($P$3='Data Entry'!$CK$3,VLOOKUP(F122,Mark,32,0),IF($P$3='Data Entry'!$CK$4,VLOOKUP(F122,Mark,41,0),IF($P$3='Data Entry'!$CK$5,VLOOKUP(F122,Mark,50,0),IF($P$3='Data Entry'!$CK$6,VLOOKUP(F122,Mark,59,0),"")))))))</f>
        <v/>
      </c>
      <c r="Q122" s="36" t="str">
        <f t="shared" si="24"/>
        <v/>
      </c>
      <c r="R122" s="105" t="str">
        <f t="shared" si="25"/>
        <v/>
      </c>
      <c r="S122" s="105" t="str">
        <f t="shared" si="33"/>
        <v/>
      </c>
      <c r="T122" s="106" t="str">
        <f t="shared" si="26"/>
        <v/>
      </c>
      <c r="U122" s="10" t="str">
        <f>IFERROR(IF(OR(Q122="",#REF!="",D122=""),"",IF($Q$6=100,ROUNDUP(Q122*20%,0),IF($Q$6=86,ROUNDUP((Q122/$Q$6)*$U$6,0),IF($Q$6=66,ROUNDUP((Q122/$Q$6)*$U$6,0),"")))),"")</f>
        <v/>
      </c>
    </row>
    <row r="123" spans="1:21" ht="21.95" customHeight="1">
      <c r="A123" s="7">
        <v>117</v>
      </c>
      <c r="B123" s="32" t="str">
        <f t="shared" si="27"/>
        <v/>
      </c>
      <c r="C123" s="53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103" t="str">
        <f>IF(AND(B123="",D123="",F123="",G123=""),"",IF($P$3='Data Entry'!$CK$1,VLOOKUP(F123,Mark,6,0),IF($P$3='Data Entry'!$CK$2,VLOOKUP(F123,Mark,15,0),IF($P$3='Data Entry'!$CK$3,VLOOKUP(F123,Mark,24,0),IF($P$3='Data Entry'!$CK$4,VLOOKUP(F123,Mark,33,0),IF($P$3='Data Entry'!$CK$5,VLOOKUP(F123,Mark,42,0),IF($P$3='Data Entry'!$CK$6,VLOOKUP(F123,Mark,51,0),"")))))))</f>
        <v/>
      </c>
      <c r="I123" s="103" t="str">
        <f>IF(AND(B123="",D123="",F123="",G123=""),"",IF($P$3='Data Entry'!$CK$1,VLOOKUP(F123,Mark,7,0),IF($P$3='Data Entry'!$CK$2,VLOOKUP(F123,Mark,16,0),IF($P$3='Data Entry'!$CK$3,VLOOKUP(F123,Mark,25,0),IF($P$3='Data Entry'!$CK$4,VLOOKUP(F123,Mark,34,0),IF($P$3='Data Entry'!$CK$5,VLOOKUP(F123,Mark,43,0),IF($P$3='Data Entry'!$CK$6,VLOOKUP(F123,Mark,52,0),"")))))))</f>
        <v/>
      </c>
      <c r="J123" s="103" t="str">
        <f>IF(AND(B123="",D123="",F123="",G123=""),"",IF($P$3='Data Entry'!$CK$1,VLOOKUP(F123,Mark,8,0),IF($P$3='Data Entry'!$CK$2,VLOOKUP(F123,Mark,17,0),IF($P$3='Data Entry'!$CK$3,VLOOKUP(F123,Mark,26,0),IF($P$3='Data Entry'!$CK$4,VLOOKUP(F123,Mark,35,0),IF($P$3='Data Entry'!$CK$5,VLOOKUP(F123,Mark,44,0),IF($P$3='Data Entry'!$CK$6,VLOOKUP(F123,Mark,53,0),"")))))))</f>
        <v/>
      </c>
      <c r="K123" s="34" t="str">
        <f>IF(AND(B123="",D123="",F123="",G123=""),"",IF($P$3='Data Entry'!$CK$1,VLOOKUP(F123,Mark,9,0),IF($P$3='Data Entry'!$CK$2,VLOOKUP(F123,Mark,18,0),IF($P$3='Data Entry'!$CK$3,VLOOKUP(F123,Mark,27,0),IF($P$3='Data Entry'!$CK$4,VLOOKUP(F123,Mark,36,0),IF($P$3='Data Entry'!$CK$5,VLOOKUP(F123,Mark,45,0),IF($P$3='Data Entry'!$CK$6,VLOOKUP(F123,Mark,54,0),"")))))))</f>
        <v/>
      </c>
      <c r="L123" s="34" t="str">
        <f>IF(AND(B123="",D123="",F123="",G123=""),"",IF($P$3='Data Entry'!$CK$1,VLOOKUP(F123,Mark,10,0),IF($P$3='Data Entry'!$CK$2,VLOOKUP(F123,Mark,19,0),IF($P$3='Data Entry'!$CK$3,VLOOKUP(F123,Mark,28,0),IF($P$3='Data Entry'!$CK$4,VLOOKUP(F123,Mark,37,0),IF($P$3='Data Entry'!$CK$5,VLOOKUP(F123,Mark,46,0),IF($P$3='Data Entry'!$CK$6,VLOOKUP(F123,Mark,55,0),"")))))))</f>
        <v/>
      </c>
      <c r="M123" s="34" t="str">
        <f>IF(AND(B123="",D123="",F123="",G123=""),"",IF($P$3='Data Entry'!$CK$1,VLOOKUP(F123,Mark,11,0),IF($P$3='Data Entry'!$CK$2,VLOOKUP(F123,Mark,20,0),IF($P$3='Data Entry'!$CK$3,VLOOKUP(F123,Mark,29,0),IF($P$3='Data Entry'!$CK$4,VLOOKUP(F123,Mark,38,0),IF($P$3='Data Entry'!$CK$5,VLOOKUP(F123,Mark,47,0),IF($P$3='Data Entry'!$CK$6,VLOOKUP(F123,Mark,56,0),"")))))))</f>
        <v/>
      </c>
      <c r="N123" s="35" t="str">
        <f>IF(AND(B123="",D123="",F123="",G123=""),"",IF($P$3='Data Entry'!$CK$1,VLOOKUP(F123,Mark,12,0),IF($P$3='Data Entry'!$CK$2,VLOOKUP(F123,Mark,21,0),IF($P$3='Data Entry'!$CK$3,VLOOKUP(F123,Mark,30,0),IF($P$3='Data Entry'!$CK$4,VLOOKUP(F123,Mark,39,0),IF($P$3='Data Entry'!$CK$5,VLOOKUP(F123,Mark,48,0),IF($P$3='Data Entry'!$CK$6,VLOOKUP(F123,Mark,57,0),"")))))))</f>
        <v/>
      </c>
      <c r="O123" s="35" t="str">
        <f>IF(AND(B123="",D123="",F123="",G123=""),"",IF($P$3='Data Entry'!$CK$1,VLOOKUP(F123,Mark,13,0),IF($P$3='Data Entry'!$CK$2,VLOOKUP(F123,Mark,22,0),IF($P$3='Data Entry'!$CK$3,VLOOKUP(F123,Mark,31,0),IF($P$3='Data Entry'!$CK$4,VLOOKUP(F123,Mark,40,0),IF($P$3='Data Entry'!$CK$5,VLOOKUP(F123,Mark,49,0),IF($P$3='Data Entry'!$CK$6,VLOOKUP(F123,Mark,58,0),"")))))))</f>
        <v/>
      </c>
      <c r="P123" s="35" t="str">
        <f>IF(AND(B123="",D123="",F123="",G123=""),"",IF($P$3='Data Entry'!$CK$1,VLOOKUP(F123,Mark,14,0),IF($P$3='Data Entry'!$CK$2,VLOOKUP(F123,Mark,23,0),IF($P$3='Data Entry'!$CK$3,VLOOKUP(F123,Mark,32,0),IF($P$3='Data Entry'!$CK$4,VLOOKUP(F123,Mark,41,0),IF($P$3='Data Entry'!$CK$5,VLOOKUP(F123,Mark,50,0),IF($P$3='Data Entry'!$CK$6,VLOOKUP(F123,Mark,59,0),"")))))))</f>
        <v/>
      </c>
      <c r="Q123" s="36" t="str">
        <f t="shared" si="24"/>
        <v/>
      </c>
      <c r="R123" s="105" t="str">
        <f t="shared" si="25"/>
        <v/>
      </c>
      <c r="S123" s="105" t="str">
        <f t="shared" si="33"/>
        <v/>
      </c>
      <c r="T123" s="106" t="str">
        <f t="shared" si="26"/>
        <v/>
      </c>
      <c r="U123" s="10" t="str">
        <f>IFERROR(IF(OR(Q123="",#REF!="",D123=""),"",IF($Q$6=100,ROUNDUP(Q123*20%,0),IF($Q$6=86,ROUNDUP((Q123/$Q$6)*$U$6,0),IF($Q$6=66,ROUNDUP((Q123/$Q$6)*$U$6,0),"")))),"")</f>
        <v/>
      </c>
    </row>
    <row r="124" spans="1:21" ht="21.95" customHeight="1">
      <c r="A124" s="7">
        <v>118</v>
      </c>
      <c r="B124" s="32" t="str">
        <f t="shared" si="27"/>
        <v/>
      </c>
      <c r="C124" s="53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103" t="str">
        <f>IF(AND(B124="",D124="",F124="",G124=""),"",IF($P$3='Data Entry'!$CK$1,VLOOKUP(F124,Mark,6,0),IF($P$3='Data Entry'!$CK$2,VLOOKUP(F124,Mark,15,0),IF($P$3='Data Entry'!$CK$3,VLOOKUP(F124,Mark,24,0),IF($P$3='Data Entry'!$CK$4,VLOOKUP(F124,Mark,33,0),IF($P$3='Data Entry'!$CK$5,VLOOKUP(F124,Mark,42,0),IF($P$3='Data Entry'!$CK$6,VLOOKUP(F124,Mark,51,0),"")))))))</f>
        <v/>
      </c>
      <c r="I124" s="103" t="str">
        <f>IF(AND(B124="",D124="",F124="",G124=""),"",IF($P$3='Data Entry'!$CK$1,VLOOKUP(F124,Mark,7,0),IF($P$3='Data Entry'!$CK$2,VLOOKUP(F124,Mark,16,0),IF($P$3='Data Entry'!$CK$3,VLOOKUP(F124,Mark,25,0),IF($P$3='Data Entry'!$CK$4,VLOOKUP(F124,Mark,34,0),IF($P$3='Data Entry'!$CK$5,VLOOKUP(F124,Mark,43,0),IF($P$3='Data Entry'!$CK$6,VLOOKUP(F124,Mark,52,0),"")))))))</f>
        <v/>
      </c>
      <c r="J124" s="103" t="str">
        <f>IF(AND(B124="",D124="",F124="",G124=""),"",IF($P$3='Data Entry'!$CK$1,VLOOKUP(F124,Mark,8,0),IF($P$3='Data Entry'!$CK$2,VLOOKUP(F124,Mark,17,0),IF($P$3='Data Entry'!$CK$3,VLOOKUP(F124,Mark,26,0),IF($P$3='Data Entry'!$CK$4,VLOOKUP(F124,Mark,35,0),IF($P$3='Data Entry'!$CK$5,VLOOKUP(F124,Mark,44,0),IF($P$3='Data Entry'!$CK$6,VLOOKUP(F124,Mark,53,0),"")))))))</f>
        <v/>
      </c>
      <c r="K124" s="34" t="str">
        <f>IF(AND(B124="",D124="",F124="",G124=""),"",IF($P$3='Data Entry'!$CK$1,VLOOKUP(F124,Mark,9,0),IF($P$3='Data Entry'!$CK$2,VLOOKUP(F124,Mark,18,0),IF($P$3='Data Entry'!$CK$3,VLOOKUP(F124,Mark,27,0),IF($P$3='Data Entry'!$CK$4,VLOOKUP(F124,Mark,36,0),IF($P$3='Data Entry'!$CK$5,VLOOKUP(F124,Mark,45,0),IF($P$3='Data Entry'!$CK$6,VLOOKUP(F124,Mark,54,0),"")))))))</f>
        <v/>
      </c>
      <c r="L124" s="34" t="str">
        <f>IF(AND(B124="",D124="",F124="",G124=""),"",IF($P$3='Data Entry'!$CK$1,VLOOKUP(F124,Mark,10,0),IF($P$3='Data Entry'!$CK$2,VLOOKUP(F124,Mark,19,0),IF($P$3='Data Entry'!$CK$3,VLOOKUP(F124,Mark,28,0),IF($P$3='Data Entry'!$CK$4,VLOOKUP(F124,Mark,37,0),IF($P$3='Data Entry'!$CK$5,VLOOKUP(F124,Mark,46,0),IF($P$3='Data Entry'!$CK$6,VLOOKUP(F124,Mark,55,0),"")))))))</f>
        <v/>
      </c>
      <c r="M124" s="34" t="str">
        <f>IF(AND(B124="",D124="",F124="",G124=""),"",IF($P$3='Data Entry'!$CK$1,VLOOKUP(F124,Mark,11,0),IF($P$3='Data Entry'!$CK$2,VLOOKUP(F124,Mark,20,0),IF($P$3='Data Entry'!$CK$3,VLOOKUP(F124,Mark,29,0),IF($P$3='Data Entry'!$CK$4,VLOOKUP(F124,Mark,38,0),IF($P$3='Data Entry'!$CK$5,VLOOKUP(F124,Mark,47,0),IF($P$3='Data Entry'!$CK$6,VLOOKUP(F124,Mark,56,0),"")))))))</f>
        <v/>
      </c>
      <c r="N124" s="35" t="str">
        <f>IF(AND(B124="",D124="",F124="",G124=""),"",IF($P$3='Data Entry'!$CK$1,VLOOKUP(F124,Mark,12,0),IF($P$3='Data Entry'!$CK$2,VLOOKUP(F124,Mark,21,0),IF($P$3='Data Entry'!$CK$3,VLOOKUP(F124,Mark,30,0),IF($P$3='Data Entry'!$CK$4,VLOOKUP(F124,Mark,39,0),IF($P$3='Data Entry'!$CK$5,VLOOKUP(F124,Mark,48,0),IF($P$3='Data Entry'!$CK$6,VLOOKUP(F124,Mark,57,0),"")))))))</f>
        <v/>
      </c>
      <c r="O124" s="35" t="str">
        <f>IF(AND(B124="",D124="",F124="",G124=""),"",IF($P$3='Data Entry'!$CK$1,VLOOKUP(F124,Mark,13,0),IF($P$3='Data Entry'!$CK$2,VLOOKUP(F124,Mark,22,0),IF($P$3='Data Entry'!$CK$3,VLOOKUP(F124,Mark,31,0),IF($P$3='Data Entry'!$CK$4,VLOOKUP(F124,Mark,40,0),IF($P$3='Data Entry'!$CK$5,VLOOKUP(F124,Mark,49,0),IF($P$3='Data Entry'!$CK$6,VLOOKUP(F124,Mark,58,0),"")))))))</f>
        <v/>
      </c>
      <c r="P124" s="35" t="str">
        <f>IF(AND(B124="",D124="",F124="",G124=""),"",IF($P$3='Data Entry'!$CK$1,VLOOKUP(F124,Mark,14,0),IF($P$3='Data Entry'!$CK$2,VLOOKUP(F124,Mark,23,0),IF($P$3='Data Entry'!$CK$3,VLOOKUP(F124,Mark,32,0),IF($P$3='Data Entry'!$CK$4,VLOOKUP(F124,Mark,41,0),IF($P$3='Data Entry'!$CK$5,VLOOKUP(F124,Mark,50,0),IF($P$3='Data Entry'!$CK$6,VLOOKUP(F124,Mark,59,0),"")))))))</f>
        <v/>
      </c>
      <c r="Q124" s="36" t="str">
        <f t="shared" si="24"/>
        <v/>
      </c>
      <c r="R124" s="105" t="str">
        <f t="shared" si="25"/>
        <v/>
      </c>
      <c r="S124" s="105" t="str">
        <f t="shared" si="33"/>
        <v/>
      </c>
      <c r="T124" s="106" t="str">
        <f t="shared" si="26"/>
        <v/>
      </c>
      <c r="U124" s="10" t="str">
        <f>IFERROR(IF(OR(Q124="",#REF!="",D124=""),"",IF($Q$6=100,ROUNDUP(Q124*20%,0),IF($Q$6=86,ROUNDUP((Q124/$Q$6)*$U$6,0),IF($Q$6=66,ROUNDUP((Q124/$Q$6)*$U$6,0),"")))),"")</f>
        <v/>
      </c>
    </row>
    <row r="125" spans="1:21" ht="21.95" customHeight="1">
      <c r="A125" s="7">
        <v>119</v>
      </c>
      <c r="B125" s="32" t="str">
        <f t="shared" si="27"/>
        <v/>
      </c>
      <c r="C125" s="53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103" t="str">
        <f>IF(AND(B125="",D125="",F125="",G125=""),"",IF($P$3='Data Entry'!$CK$1,VLOOKUP(F125,Mark,6,0),IF($P$3='Data Entry'!$CK$2,VLOOKUP(F125,Mark,15,0),IF($P$3='Data Entry'!$CK$3,VLOOKUP(F125,Mark,24,0),IF($P$3='Data Entry'!$CK$4,VLOOKUP(F125,Mark,33,0),IF($P$3='Data Entry'!$CK$5,VLOOKUP(F125,Mark,42,0),IF($P$3='Data Entry'!$CK$6,VLOOKUP(F125,Mark,51,0),"")))))))</f>
        <v/>
      </c>
      <c r="I125" s="103" t="str">
        <f>IF(AND(B125="",D125="",F125="",G125=""),"",IF($P$3='Data Entry'!$CK$1,VLOOKUP(F125,Mark,7,0),IF($P$3='Data Entry'!$CK$2,VLOOKUP(F125,Mark,16,0),IF($P$3='Data Entry'!$CK$3,VLOOKUP(F125,Mark,25,0),IF($P$3='Data Entry'!$CK$4,VLOOKUP(F125,Mark,34,0),IF($P$3='Data Entry'!$CK$5,VLOOKUP(F125,Mark,43,0),IF($P$3='Data Entry'!$CK$6,VLOOKUP(F125,Mark,52,0),"")))))))</f>
        <v/>
      </c>
      <c r="J125" s="103" t="str">
        <f>IF(AND(B125="",D125="",F125="",G125=""),"",IF($P$3='Data Entry'!$CK$1,VLOOKUP(F125,Mark,8,0),IF($P$3='Data Entry'!$CK$2,VLOOKUP(F125,Mark,17,0),IF($P$3='Data Entry'!$CK$3,VLOOKUP(F125,Mark,26,0),IF($P$3='Data Entry'!$CK$4,VLOOKUP(F125,Mark,35,0),IF($P$3='Data Entry'!$CK$5,VLOOKUP(F125,Mark,44,0),IF($P$3='Data Entry'!$CK$6,VLOOKUP(F125,Mark,53,0),"")))))))</f>
        <v/>
      </c>
      <c r="K125" s="34" t="str">
        <f>IF(AND(B125="",D125="",F125="",G125=""),"",IF($P$3='Data Entry'!$CK$1,VLOOKUP(F125,Mark,9,0),IF($P$3='Data Entry'!$CK$2,VLOOKUP(F125,Mark,18,0),IF($P$3='Data Entry'!$CK$3,VLOOKUP(F125,Mark,27,0),IF($P$3='Data Entry'!$CK$4,VLOOKUP(F125,Mark,36,0),IF($P$3='Data Entry'!$CK$5,VLOOKUP(F125,Mark,45,0),IF($P$3='Data Entry'!$CK$6,VLOOKUP(F125,Mark,54,0),"")))))))</f>
        <v/>
      </c>
      <c r="L125" s="34" t="str">
        <f>IF(AND(B125="",D125="",F125="",G125=""),"",IF($P$3='Data Entry'!$CK$1,VLOOKUP(F125,Mark,10,0),IF($P$3='Data Entry'!$CK$2,VLOOKUP(F125,Mark,19,0),IF($P$3='Data Entry'!$CK$3,VLOOKUP(F125,Mark,28,0),IF($P$3='Data Entry'!$CK$4,VLOOKUP(F125,Mark,37,0),IF($P$3='Data Entry'!$CK$5,VLOOKUP(F125,Mark,46,0),IF($P$3='Data Entry'!$CK$6,VLOOKUP(F125,Mark,55,0),"")))))))</f>
        <v/>
      </c>
      <c r="M125" s="34" t="str">
        <f>IF(AND(B125="",D125="",F125="",G125=""),"",IF($P$3='Data Entry'!$CK$1,VLOOKUP(F125,Mark,11,0),IF($P$3='Data Entry'!$CK$2,VLOOKUP(F125,Mark,20,0),IF($P$3='Data Entry'!$CK$3,VLOOKUP(F125,Mark,29,0),IF($P$3='Data Entry'!$CK$4,VLOOKUP(F125,Mark,38,0),IF($P$3='Data Entry'!$CK$5,VLOOKUP(F125,Mark,47,0),IF($P$3='Data Entry'!$CK$6,VLOOKUP(F125,Mark,56,0),"")))))))</f>
        <v/>
      </c>
      <c r="N125" s="35" t="str">
        <f>IF(AND(B125="",D125="",F125="",G125=""),"",IF($P$3='Data Entry'!$CK$1,VLOOKUP(F125,Mark,12,0),IF($P$3='Data Entry'!$CK$2,VLOOKUP(F125,Mark,21,0),IF($P$3='Data Entry'!$CK$3,VLOOKUP(F125,Mark,30,0),IF($P$3='Data Entry'!$CK$4,VLOOKUP(F125,Mark,39,0),IF($P$3='Data Entry'!$CK$5,VLOOKUP(F125,Mark,48,0),IF($P$3='Data Entry'!$CK$6,VLOOKUP(F125,Mark,57,0),"")))))))</f>
        <v/>
      </c>
      <c r="O125" s="35" t="str">
        <f>IF(AND(B125="",D125="",F125="",G125=""),"",IF($P$3='Data Entry'!$CK$1,VLOOKUP(F125,Mark,13,0),IF($P$3='Data Entry'!$CK$2,VLOOKUP(F125,Mark,22,0),IF($P$3='Data Entry'!$CK$3,VLOOKUP(F125,Mark,31,0),IF($P$3='Data Entry'!$CK$4,VLOOKUP(F125,Mark,40,0),IF($P$3='Data Entry'!$CK$5,VLOOKUP(F125,Mark,49,0),IF($P$3='Data Entry'!$CK$6,VLOOKUP(F125,Mark,58,0),"")))))))</f>
        <v/>
      </c>
      <c r="P125" s="35" t="str">
        <f>IF(AND(B125="",D125="",F125="",G125=""),"",IF($P$3='Data Entry'!$CK$1,VLOOKUP(F125,Mark,14,0),IF($P$3='Data Entry'!$CK$2,VLOOKUP(F125,Mark,23,0),IF($P$3='Data Entry'!$CK$3,VLOOKUP(F125,Mark,32,0),IF($P$3='Data Entry'!$CK$4,VLOOKUP(F125,Mark,41,0),IF($P$3='Data Entry'!$CK$5,VLOOKUP(F125,Mark,50,0),IF($P$3='Data Entry'!$CK$6,VLOOKUP(F125,Mark,59,0),"")))))))</f>
        <v/>
      </c>
      <c r="Q125" s="36" t="str">
        <f t="shared" si="24"/>
        <v/>
      </c>
      <c r="R125" s="105" t="str">
        <f t="shared" si="25"/>
        <v/>
      </c>
      <c r="S125" s="105" t="str">
        <f t="shared" si="33"/>
        <v/>
      </c>
      <c r="T125" s="106" t="str">
        <f t="shared" si="26"/>
        <v/>
      </c>
      <c r="U125" s="10" t="str">
        <f>IFERROR(IF(OR(Q125="",#REF!="",D125=""),"",IF($Q$6=100,ROUNDUP(Q125*20%,0),IF($Q$6=86,ROUNDUP((Q125/$Q$6)*$U$6,0),IF($Q$6=66,ROUNDUP((Q125/$Q$6)*$U$6,0),"")))),"")</f>
        <v/>
      </c>
    </row>
    <row r="126" spans="1:21" ht="21.95" customHeight="1">
      <c r="A126" s="7">
        <v>120</v>
      </c>
      <c r="B126" s="32" t="str">
        <f t="shared" si="27"/>
        <v/>
      </c>
      <c r="C126" s="53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103" t="str">
        <f>IF(AND(B126="",D126="",F126="",G126=""),"",IF($P$3='Data Entry'!$CK$1,VLOOKUP(F126,Mark,6,0),IF($P$3='Data Entry'!$CK$2,VLOOKUP(F126,Mark,15,0),IF($P$3='Data Entry'!$CK$3,VLOOKUP(F126,Mark,24,0),IF($P$3='Data Entry'!$CK$4,VLOOKUP(F126,Mark,33,0),IF($P$3='Data Entry'!$CK$5,VLOOKUP(F126,Mark,42,0),IF($P$3='Data Entry'!$CK$6,VLOOKUP(F126,Mark,51,0),"")))))))</f>
        <v/>
      </c>
      <c r="I126" s="103" t="str">
        <f>IF(AND(B126="",D126="",F126="",G126=""),"",IF($P$3='Data Entry'!$CK$1,VLOOKUP(F126,Mark,7,0),IF($P$3='Data Entry'!$CK$2,VLOOKUP(F126,Mark,16,0),IF($P$3='Data Entry'!$CK$3,VLOOKUP(F126,Mark,25,0),IF($P$3='Data Entry'!$CK$4,VLOOKUP(F126,Mark,34,0),IF($P$3='Data Entry'!$CK$5,VLOOKUP(F126,Mark,43,0),IF($P$3='Data Entry'!$CK$6,VLOOKUP(F126,Mark,52,0),"")))))))</f>
        <v/>
      </c>
      <c r="J126" s="103" t="str">
        <f>IF(AND(B126="",D126="",F126="",G126=""),"",IF($P$3='Data Entry'!$CK$1,VLOOKUP(F126,Mark,8,0),IF($P$3='Data Entry'!$CK$2,VLOOKUP(F126,Mark,17,0),IF($P$3='Data Entry'!$CK$3,VLOOKUP(F126,Mark,26,0),IF($P$3='Data Entry'!$CK$4,VLOOKUP(F126,Mark,35,0),IF($P$3='Data Entry'!$CK$5,VLOOKUP(F126,Mark,44,0),IF($P$3='Data Entry'!$CK$6,VLOOKUP(F126,Mark,53,0),"")))))))</f>
        <v/>
      </c>
      <c r="K126" s="34" t="str">
        <f>IF(AND(B126="",D126="",F126="",G126=""),"",IF($P$3='Data Entry'!$CK$1,VLOOKUP(F126,Mark,9,0),IF($P$3='Data Entry'!$CK$2,VLOOKUP(F126,Mark,18,0),IF($P$3='Data Entry'!$CK$3,VLOOKUP(F126,Mark,27,0),IF($P$3='Data Entry'!$CK$4,VLOOKUP(F126,Mark,36,0),IF($P$3='Data Entry'!$CK$5,VLOOKUP(F126,Mark,45,0),IF($P$3='Data Entry'!$CK$6,VLOOKUP(F126,Mark,54,0),"")))))))</f>
        <v/>
      </c>
      <c r="L126" s="34" t="str">
        <f>IF(AND(B126="",D126="",F126="",G126=""),"",IF($P$3='Data Entry'!$CK$1,VLOOKUP(F126,Mark,10,0),IF($P$3='Data Entry'!$CK$2,VLOOKUP(F126,Mark,19,0),IF($P$3='Data Entry'!$CK$3,VLOOKUP(F126,Mark,28,0),IF($P$3='Data Entry'!$CK$4,VLOOKUP(F126,Mark,37,0),IF($P$3='Data Entry'!$CK$5,VLOOKUP(F126,Mark,46,0),IF($P$3='Data Entry'!$CK$6,VLOOKUP(F126,Mark,55,0),"")))))))</f>
        <v/>
      </c>
      <c r="M126" s="34" t="str">
        <f>IF(AND(B126="",D126="",F126="",G126=""),"",IF($P$3='Data Entry'!$CK$1,VLOOKUP(F126,Mark,11,0),IF($P$3='Data Entry'!$CK$2,VLOOKUP(F126,Mark,20,0),IF($P$3='Data Entry'!$CK$3,VLOOKUP(F126,Mark,29,0),IF($P$3='Data Entry'!$CK$4,VLOOKUP(F126,Mark,38,0),IF($P$3='Data Entry'!$CK$5,VLOOKUP(F126,Mark,47,0),IF($P$3='Data Entry'!$CK$6,VLOOKUP(F126,Mark,56,0),"")))))))</f>
        <v/>
      </c>
      <c r="N126" s="35" t="str">
        <f>IF(AND(B126="",D126="",F126="",G126=""),"",IF($P$3='Data Entry'!$CK$1,VLOOKUP(F126,Mark,12,0),IF($P$3='Data Entry'!$CK$2,VLOOKUP(F126,Mark,21,0),IF($P$3='Data Entry'!$CK$3,VLOOKUP(F126,Mark,30,0),IF($P$3='Data Entry'!$CK$4,VLOOKUP(F126,Mark,39,0),IF($P$3='Data Entry'!$CK$5,VLOOKUP(F126,Mark,48,0),IF($P$3='Data Entry'!$CK$6,VLOOKUP(F126,Mark,57,0),"")))))))</f>
        <v/>
      </c>
      <c r="O126" s="35" t="str">
        <f>IF(AND(B126="",D126="",F126="",G126=""),"",IF($P$3='Data Entry'!$CK$1,VLOOKUP(F126,Mark,13,0),IF($P$3='Data Entry'!$CK$2,VLOOKUP(F126,Mark,22,0),IF($P$3='Data Entry'!$CK$3,VLOOKUP(F126,Mark,31,0),IF($P$3='Data Entry'!$CK$4,VLOOKUP(F126,Mark,40,0),IF($P$3='Data Entry'!$CK$5,VLOOKUP(F126,Mark,49,0),IF($P$3='Data Entry'!$CK$6,VLOOKUP(F126,Mark,58,0),"")))))))</f>
        <v/>
      </c>
      <c r="P126" s="35" t="str">
        <f>IF(AND(B126="",D126="",F126="",G126=""),"",IF($P$3='Data Entry'!$CK$1,VLOOKUP(F126,Mark,14,0),IF($P$3='Data Entry'!$CK$2,VLOOKUP(F126,Mark,23,0),IF($P$3='Data Entry'!$CK$3,VLOOKUP(F126,Mark,32,0),IF($P$3='Data Entry'!$CK$4,VLOOKUP(F126,Mark,41,0),IF($P$3='Data Entry'!$CK$5,VLOOKUP(F126,Mark,50,0),IF($P$3='Data Entry'!$CK$6,VLOOKUP(F126,Mark,59,0),"")))))))</f>
        <v/>
      </c>
      <c r="Q126" s="36" t="str">
        <f t="shared" si="24"/>
        <v/>
      </c>
      <c r="R126" s="105" t="str">
        <f t="shared" si="25"/>
        <v/>
      </c>
      <c r="S126" s="105" t="str">
        <f t="shared" si="33"/>
        <v/>
      </c>
      <c r="T126" s="106" t="str">
        <f t="shared" si="26"/>
        <v/>
      </c>
      <c r="U126" s="10" t="str">
        <f>IFERROR(IF(OR(Q126="",#REF!="",D126=""),"",IF($Q$6=100,ROUNDUP(Q126*20%,0),IF($Q$6=86,ROUNDUP((Q126/$Q$6)*$U$6,0),IF($Q$6=66,ROUNDUP((Q126/$Q$6)*$U$6,0),"")))),"")</f>
        <v/>
      </c>
    </row>
    <row r="127" spans="1:21" ht="21.95" customHeight="1">
      <c r="A127" s="7">
        <v>121</v>
      </c>
      <c r="B127" s="32" t="str">
        <f t="shared" si="27"/>
        <v/>
      </c>
      <c r="C127" s="53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103" t="str">
        <f>IF(AND(B127="",D127="",F127="",G127=""),"",IF($P$3='Data Entry'!$CK$1,VLOOKUP(F127,Mark,6,0),IF($P$3='Data Entry'!$CK$2,VLOOKUP(F127,Mark,15,0),IF($P$3='Data Entry'!$CK$3,VLOOKUP(F127,Mark,24,0),IF($P$3='Data Entry'!$CK$4,VLOOKUP(F127,Mark,33,0),IF($P$3='Data Entry'!$CK$5,VLOOKUP(F127,Mark,42,0),IF($P$3='Data Entry'!$CK$6,VLOOKUP(F127,Mark,51,0),"")))))))</f>
        <v/>
      </c>
      <c r="I127" s="103" t="str">
        <f>IF(AND(B127="",D127="",F127="",G127=""),"",IF($P$3='Data Entry'!$CK$1,VLOOKUP(F127,Mark,7,0),IF($P$3='Data Entry'!$CK$2,VLOOKUP(F127,Mark,16,0),IF($P$3='Data Entry'!$CK$3,VLOOKUP(F127,Mark,25,0),IF($P$3='Data Entry'!$CK$4,VLOOKUP(F127,Mark,34,0),IF($P$3='Data Entry'!$CK$5,VLOOKUP(F127,Mark,43,0),IF($P$3='Data Entry'!$CK$6,VLOOKUP(F127,Mark,52,0),"")))))))</f>
        <v/>
      </c>
      <c r="J127" s="103" t="str">
        <f>IF(AND(B127="",D127="",F127="",G127=""),"",IF($P$3='Data Entry'!$CK$1,VLOOKUP(F127,Mark,8,0),IF($P$3='Data Entry'!$CK$2,VLOOKUP(F127,Mark,17,0),IF($P$3='Data Entry'!$CK$3,VLOOKUP(F127,Mark,26,0),IF($P$3='Data Entry'!$CK$4,VLOOKUP(F127,Mark,35,0),IF($P$3='Data Entry'!$CK$5,VLOOKUP(F127,Mark,44,0),IF($P$3='Data Entry'!$CK$6,VLOOKUP(F127,Mark,53,0),"")))))))</f>
        <v/>
      </c>
      <c r="K127" s="34" t="str">
        <f>IF(AND(B127="",D127="",F127="",G127=""),"",IF($P$3='Data Entry'!$CK$1,VLOOKUP(F127,Mark,9,0),IF($P$3='Data Entry'!$CK$2,VLOOKUP(F127,Mark,18,0),IF($P$3='Data Entry'!$CK$3,VLOOKUP(F127,Mark,27,0),IF($P$3='Data Entry'!$CK$4,VLOOKUP(F127,Mark,36,0),IF($P$3='Data Entry'!$CK$5,VLOOKUP(F127,Mark,45,0),IF($P$3='Data Entry'!$CK$6,VLOOKUP(F127,Mark,54,0),"")))))))</f>
        <v/>
      </c>
      <c r="L127" s="34" t="str">
        <f>IF(AND(B127="",D127="",F127="",G127=""),"",IF($P$3='Data Entry'!$CK$1,VLOOKUP(F127,Mark,10,0),IF($P$3='Data Entry'!$CK$2,VLOOKUP(F127,Mark,19,0),IF($P$3='Data Entry'!$CK$3,VLOOKUP(F127,Mark,28,0),IF($P$3='Data Entry'!$CK$4,VLOOKUP(F127,Mark,37,0),IF($P$3='Data Entry'!$CK$5,VLOOKUP(F127,Mark,46,0),IF($P$3='Data Entry'!$CK$6,VLOOKUP(F127,Mark,55,0),"")))))))</f>
        <v/>
      </c>
      <c r="M127" s="34" t="str">
        <f>IF(AND(B127="",D127="",F127="",G127=""),"",IF($P$3='Data Entry'!$CK$1,VLOOKUP(F127,Mark,11,0),IF($P$3='Data Entry'!$CK$2,VLOOKUP(F127,Mark,20,0),IF($P$3='Data Entry'!$CK$3,VLOOKUP(F127,Mark,29,0),IF($P$3='Data Entry'!$CK$4,VLOOKUP(F127,Mark,38,0),IF($P$3='Data Entry'!$CK$5,VLOOKUP(F127,Mark,47,0),IF($P$3='Data Entry'!$CK$6,VLOOKUP(F127,Mark,56,0),"")))))))</f>
        <v/>
      </c>
      <c r="N127" s="35" t="str">
        <f>IF(AND(B127="",D127="",F127="",G127=""),"",IF($P$3='Data Entry'!$CK$1,VLOOKUP(F127,Mark,12,0),IF($P$3='Data Entry'!$CK$2,VLOOKUP(F127,Mark,21,0),IF($P$3='Data Entry'!$CK$3,VLOOKUP(F127,Mark,30,0),IF($P$3='Data Entry'!$CK$4,VLOOKUP(F127,Mark,39,0),IF($P$3='Data Entry'!$CK$5,VLOOKUP(F127,Mark,48,0),IF($P$3='Data Entry'!$CK$6,VLOOKUP(F127,Mark,57,0),"")))))))</f>
        <v/>
      </c>
      <c r="O127" s="35" t="str">
        <f>IF(AND(B127="",D127="",F127="",G127=""),"",IF($P$3='Data Entry'!$CK$1,VLOOKUP(F127,Mark,13,0),IF($P$3='Data Entry'!$CK$2,VLOOKUP(F127,Mark,22,0),IF($P$3='Data Entry'!$CK$3,VLOOKUP(F127,Mark,31,0),IF($P$3='Data Entry'!$CK$4,VLOOKUP(F127,Mark,40,0),IF($P$3='Data Entry'!$CK$5,VLOOKUP(F127,Mark,49,0),IF($P$3='Data Entry'!$CK$6,VLOOKUP(F127,Mark,58,0),"")))))))</f>
        <v/>
      </c>
      <c r="P127" s="35" t="str">
        <f>IF(AND(B127="",D127="",F127="",G127=""),"",IF($P$3='Data Entry'!$CK$1,VLOOKUP(F127,Mark,14,0),IF($P$3='Data Entry'!$CK$2,VLOOKUP(F127,Mark,23,0),IF($P$3='Data Entry'!$CK$3,VLOOKUP(F127,Mark,32,0),IF($P$3='Data Entry'!$CK$4,VLOOKUP(F127,Mark,41,0),IF($P$3='Data Entry'!$CK$5,VLOOKUP(F127,Mark,50,0),IF($P$3='Data Entry'!$CK$6,VLOOKUP(F127,Mark,59,0),"")))))))</f>
        <v/>
      </c>
      <c r="Q127" s="36" t="str">
        <f t="shared" si="24"/>
        <v/>
      </c>
      <c r="R127" s="105" t="str">
        <f t="shared" si="25"/>
        <v/>
      </c>
      <c r="S127" s="105" t="str">
        <f t="shared" si="33"/>
        <v/>
      </c>
      <c r="T127" s="106" t="str">
        <f t="shared" si="26"/>
        <v/>
      </c>
      <c r="U127" s="10" t="str">
        <f>IFERROR(IF(OR(Q127="",#REF!="",D127=""),"",IF($Q$6=100,ROUNDUP(Q127*20%,0),IF($Q$6=86,ROUNDUP((Q127/$Q$6)*$U$6,0),IF($Q$6=66,ROUNDUP((Q127/$Q$6)*$U$6,0),"")))),"")</f>
        <v/>
      </c>
    </row>
    <row r="128" spans="1:21" ht="21.95" customHeight="1">
      <c r="A128" s="7">
        <v>122</v>
      </c>
      <c r="B128" s="32" t="str">
        <f t="shared" si="27"/>
        <v/>
      </c>
      <c r="C128" s="53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103" t="str">
        <f>IF(AND(B128="",D128="",F128="",G128=""),"",IF($P$3='Data Entry'!$CK$1,VLOOKUP(F128,Mark,6,0),IF($P$3='Data Entry'!$CK$2,VLOOKUP(F128,Mark,15,0),IF($P$3='Data Entry'!$CK$3,VLOOKUP(F128,Mark,24,0),IF($P$3='Data Entry'!$CK$4,VLOOKUP(F128,Mark,33,0),IF($P$3='Data Entry'!$CK$5,VLOOKUP(F128,Mark,42,0),IF($P$3='Data Entry'!$CK$6,VLOOKUP(F128,Mark,51,0),"")))))))</f>
        <v/>
      </c>
      <c r="I128" s="103" t="str">
        <f>IF(AND(B128="",D128="",F128="",G128=""),"",IF($P$3='Data Entry'!$CK$1,VLOOKUP(F128,Mark,7,0),IF($P$3='Data Entry'!$CK$2,VLOOKUP(F128,Mark,16,0),IF($P$3='Data Entry'!$CK$3,VLOOKUP(F128,Mark,25,0),IF($P$3='Data Entry'!$CK$4,VLOOKUP(F128,Mark,34,0),IF($P$3='Data Entry'!$CK$5,VLOOKUP(F128,Mark,43,0),IF($P$3='Data Entry'!$CK$6,VLOOKUP(F128,Mark,52,0),"")))))))</f>
        <v/>
      </c>
      <c r="J128" s="103" t="str">
        <f>IF(AND(B128="",D128="",F128="",G128=""),"",IF($P$3='Data Entry'!$CK$1,VLOOKUP(F128,Mark,8,0),IF($P$3='Data Entry'!$CK$2,VLOOKUP(F128,Mark,17,0),IF($P$3='Data Entry'!$CK$3,VLOOKUP(F128,Mark,26,0),IF($P$3='Data Entry'!$CK$4,VLOOKUP(F128,Mark,35,0),IF($P$3='Data Entry'!$CK$5,VLOOKUP(F128,Mark,44,0),IF($P$3='Data Entry'!$CK$6,VLOOKUP(F128,Mark,53,0),"")))))))</f>
        <v/>
      </c>
      <c r="K128" s="34" t="str">
        <f>IF(AND(B128="",D128="",F128="",G128=""),"",IF($P$3='Data Entry'!$CK$1,VLOOKUP(F128,Mark,9,0),IF($P$3='Data Entry'!$CK$2,VLOOKUP(F128,Mark,18,0),IF($P$3='Data Entry'!$CK$3,VLOOKUP(F128,Mark,27,0),IF($P$3='Data Entry'!$CK$4,VLOOKUP(F128,Mark,36,0),IF($P$3='Data Entry'!$CK$5,VLOOKUP(F128,Mark,45,0),IF($P$3='Data Entry'!$CK$6,VLOOKUP(F128,Mark,54,0),"")))))))</f>
        <v/>
      </c>
      <c r="L128" s="34" t="str">
        <f>IF(AND(B128="",D128="",F128="",G128=""),"",IF($P$3='Data Entry'!$CK$1,VLOOKUP(F128,Mark,10,0),IF($P$3='Data Entry'!$CK$2,VLOOKUP(F128,Mark,19,0),IF($P$3='Data Entry'!$CK$3,VLOOKUP(F128,Mark,28,0),IF($P$3='Data Entry'!$CK$4,VLOOKUP(F128,Mark,37,0),IF($P$3='Data Entry'!$CK$5,VLOOKUP(F128,Mark,46,0),IF($P$3='Data Entry'!$CK$6,VLOOKUP(F128,Mark,55,0),"")))))))</f>
        <v/>
      </c>
      <c r="M128" s="34" t="str">
        <f>IF(AND(B128="",D128="",F128="",G128=""),"",IF($P$3='Data Entry'!$CK$1,VLOOKUP(F128,Mark,11,0),IF($P$3='Data Entry'!$CK$2,VLOOKUP(F128,Mark,20,0),IF($P$3='Data Entry'!$CK$3,VLOOKUP(F128,Mark,29,0),IF($P$3='Data Entry'!$CK$4,VLOOKUP(F128,Mark,38,0),IF($P$3='Data Entry'!$CK$5,VLOOKUP(F128,Mark,47,0),IF($P$3='Data Entry'!$CK$6,VLOOKUP(F128,Mark,56,0),"")))))))</f>
        <v/>
      </c>
      <c r="N128" s="35" t="str">
        <f>IF(AND(B128="",D128="",F128="",G128=""),"",IF($P$3='Data Entry'!$CK$1,VLOOKUP(F128,Mark,12,0),IF($P$3='Data Entry'!$CK$2,VLOOKUP(F128,Mark,21,0),IF($P$3='Data Entry'!$CK$3,VLOOKUP(F128,Mark,30,0),IF($P$3='Data Entry'!$CK$4,VLOOKUP(F128,Mark,39,0),IF($P$3='Data Entry'!$CK$5,VLOOKUP(F128,Mark,48,0),IF($P$3='Data Entry'!$CK$6,VLOOKUP(F128,Mark,57,0),"")))))))</f>
        <v/>
      </c>
      <c r="O128" s="35" t="str">
        <f>IF(AND(B128="",D128="",F128="",G128=""),"",IF($P$3='Data Entry'!$CK$1,VLOOKUP(F128,Mark,13,0),IF($P$3='Data Entry'!$CK$2,VLOOKUP(F128,Mark,22,0),IF($P$3='Data Entry'!$CK$3,VLOOKUP(F128,Mark,31,0),IF($P$3='Data Entry'!$CK$4,VLOOKUP(F128,Mark,40,0),IF($P$3='Data Entry'!$CK$5,VLOOKUP(F128,Mark,49,0),IF($P$3='Data Entry'!$CK$6,VLOOKUP(F128,Mark,58,0),"")))))))</f>
        <v/>
      </c>
      <c r="P128" s="35" t="str">
        <f>IF(AND(B128="",D128="",F128="",G128=""),"",IF($P$3='Data Entry'!$CK$1,VLOOKUP(F128,Mark,14,0),IF($P$3='Data Entry'!$CK$2,VLOOKUP(F128,Mark,23,0),IF($P$3='Data Entry'!$CK$3,VLOOKUP(F128,Mark,32,0),IF($P$3='Data Entry'!$CK$4,VLOOKUP(F128,Mark,41,0),IF($P$3='Data Entry'!$CK$5,VLOOKUP(F128,Mark,50,0),IF($P$3='Data Entry'!$CK$6,VLOOKUP(F128,Mark,59,0),"")))))))</f>
        <v/>
      </c>
      <c r="Q128" s="36" t="str">
        <f t="shared" si="24"/>
        <v/>
      </c>
      <c r="R128" s="105" t="str">
        <f t="shared" si="25"/>
        <v/>
      </c>
      <c r="S128" s="105" t="str">
        <f t="shared" si="33"/>
        <v/>
      </c>
      <c r="T128" s="106" t="str">
        <f t="shared" si="26"/>
        <v/>
      </c>
      <c r="U128" s="10" t="str">
        <f>IFERROR(IF(OR(Q128="",#REF!="",D128=""),"",IF($Q$6=100,ROUNDUP(Q128*20%,0),IF($Q$6=86,ROUNDUP((Q128/$Q$6)*$U$6,0),IF($Q$6=66,ROUNDUP((Q128/$Q$6)*$U$6,0),"")))),"")</f>
        <v/>
      </c>
    </row>
    <row r="129" spans="1:21" ht="21.95" customHeight="1">
      <c r="A129" s="7">
        <v>123</v>
      </c>
      <c r="B129" s="32" t="str">
        <f t="shared" si="27"/>
        <v/>
      </c>
      <c r="C129" s="53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103" t="str">
        <f>IF(AND(B129="",D129="",F129="",G129=""),"",IF($P$3='Data Entry'!$CK$1,VLOOKUP(F129,Mark,6,0),IF($P$3='Data Entry'!$CK$2,VLOOKUP(F129,Mark,15,0),IF($P$3='Data Entry'!$CK$3,VLOOKUP(F129,Mark,24,0),IF($P$3='Data Entry'!$CK$4,VLOOKUP(F129,Mark,33,0),IF($P$3='Data Entry'!$CK$5,VLOOKUP(F129,Mark,42,0),IF($P$3='Data Entry'!$CK$6,VLOOKUP(F129,Mark,51,0),"")))))))</f>
        <v/>
      </c>
      <c r="I129" s="103" t="str">
        <f>IF(AND(B129="",D129="",F129="",G129=""),"",IF($P$3='Data Entry'!$CK$1,VLOOKUP(F129,Mark,7,0),IF($P$3='Data Entry'!$CK$2,VLOOKUP(F129,Mark,16,0),IF($P$3='Data Entry'!$CK$3,VLOOKUP(F129,Mark,25,0),IF($P$3='Data Entry'!$CK$4,VLOOKUP(F129,Mark,34,0),IF($P$3='Data Entry'!$CK$5,VLOOKUP(F129,Mark,43,0),IF($P$3='Data Entry'!$CK$6,VLOOKUP(F129,Mark,52,0),"")))))))</f>
        <v/>
      </c>
      <c r="J129" s="103" t="str">
        <f>IF(AND(B129="",D129="",F129="",G129=""),"",IF($P$3='Data Entry'!$CK$1,VLOOKUP(F129,Mark,8,0),IF($P$3='Data Entry'!$CK$2,VLOOKUP(F129,Mark,17,0),IF($P$3='Data Entry'!$CK$3,VLOOKUP(F129,Mark,26,0),IF($P$3='Data Entry'!$CK$4,VLOOKUP(F129,Mark,35,0),IF($P$3='Data Entry'!$CK$5,VLOOKUP(F129,Mark,44,0),IF($P$3='Data Entry'!$CK$6,VLOOKUP(F129,Mark,53,0),"")))))))</f>
        <v/>
      </c>
      <c r="K129" s="34" t="str">
        <f>IF(AND(B129="",D129="",F129="",G129=""),"",IF($P$3='Data Entry'!$CK$1,VLOOKUP(F129,Mark,9,0),IF($P$3='Data Entry'!$CK$2,VLOOKUP(F129,Mark,18,0),IF($P$3='Data Entry'!$CK$3,VLOOKUP(F129,Mark,27,0),IF($P$3='Data Entry'!$CK$4,VLOOKUP(F129,Mark,36,0),IF($P$3='Data Entry'!$CK$5,VLOOKUP(F129,Mark,45,0),IF($P$3='Data Entry'!$CK$6,VLOOKUP(F129,Mark,54,0),"")))))))</f>
        <v/>
      </c>
      <c r="L129" s="34" t="str">
        <f>IF(AND(B129="",D129="",F129="",G129=""),"",IF($P$3='Data Entry'!$CK$1,VLOOKUP(F129,Mark,10,0),IF($P$3='Data Entry'!$CK$2,VLOOKUP(F129,Mark,19,0),IF($P$3='Data Entry'!$CK$3,VLOOKUP(F129,Mark,28,0),IF($P$3='Data Entry'!$CK$4,VLOOKUP(F129,Mark,37,0),IF($P$3='Data Entry'!$CK$5,VLOOKUP(F129,Mark,46,0),IF($P$3='Data Entry'!$CK$6,VLOOKUP(F129,Mark,55,0),"")))))))</f>
        <v/>
      </c>
      <c r="M129" s="34" t="str">
        <f>IF(AND(B129="",D129="",F129="",G129=""),"",IF($P$3='Data Entry'!$CK$1,VLOOKUP(F129,Mark,11,0),IF($P$3='Data Entry'!$CK$2,VLOOKUP(F129,Mark,20,0),IF($P$3='Data Entry'!$CK$3,VLOOKUP(F129,Mark,29,0),IF($P$3='Data Entry'!$CK$4,VLOOKUP(F129,Mark,38,0),IF($P$3='Data Entry'!$CK$5,VLOOKUP(F129,Mark,47,0),IF($P$3='Data Entry'!$CK$6,VLOOKUP(F129,Mark,56,0),"")))))))</f>
        <v/>
      </c>
      <c r="N129" s="35" t="str">
        <f>IF(AND(B129="",D129="",F129="",G129=""),"",IF($P$3='Data Entry'!$CK$1,VLOOKUP(F129,Mark,12,0),IF($P$3='Data Entry'!$CK$2,VLOOKUP(F129,Mark,21,0),IF($P$3='Data Entry'!$CK$3,VLOOKUP(F129,Mark,30,0),IF($P$3='Data Entry'!$CK$4,VLOOKUP(F129,Mark,39,0),IF($P$3='Data Entry'!$CK$5,VLOOKUP(F129,Mark,48,0),IF($P$3='Data Entry'!$CK$6,VLOOKUP(F129,Mark,57,0),"")))))))</f>
        <v/>
      </c>
      <c r="O129" s="35" t="str">
        <f>IF(AND(B129="",D129="",F129="",G129=""),"",IF($P$3='Data Entry'!$CK$1,VLOOKUP(F129,Mark,13,0),IF($P$3='Data Entry'!$CK$2,VLOOKUP(F129,Mark,22,0),IF($P$3='Data Entry'!$CK$3,VLOOKUP(F129,Mark,31,0),IF($P$3='Data Entry'!$CK$4,VLOOKUP(F129,Mark,40,0),IF($P$3='Data Entry'!$CK$5,VLOOKUP(F129,Mark,49,0),IF($P$3='Data Entry'!$CK$6,VLOOKUP(F129,Mark,58,0),"")))))))</f>
        <v/>
      </c>
      <c r="P129" s="35" t="str">
        <f>IF(AND(B129="",D129="",F129="",G129=""),"",IF($P$3='Data Entry'!$CK$1,VLOOKUP(F129,Mark,14,0),IF($P$3='Data Entry'!$CK$2,VLOOKUP(F129,Mark,23,0),IF($P$3='Data Entry'!$CK$3,VLOOKUP(F129,Mark,32,0),IF($P$3='Data Entry'!$CK$4,VLOOKUP(F129,Mark,41,0),IF($P$3='Data Entry'!$CK$5,VLOOKUP(F129,Mark,50,0),IF($P$3='Data Entry'!$CK$6,VLOOKUP(F129,Mark,59,0),"")))))))</f>
        <v/>
      </c>
      <c r="Q129" s="36" t="str">
        <f t="shared" si="24"/>
        <v/>
      </c>
      <c r="R129" s="105" t="str">
        <f t="shared" si="25"/>
        <v/>
      </c>
      <c r="S129" s="105" t="str">
        <f t="shared" si="33"/>
        <v/>
      </c>
      <c r="T129" s="106" t="str">
        <f t="shared" si="26"/>
        <v/>
      </c>
      <c r="U129" s="10" t="str">
        <f>IFERROR(IF(OR(Q129="",#REF!="",D129=""),"",IF($Q$6=100,ROUNDUP(Q129*20%,0),IF($Q$6=86,ROUNDUP((Q129/$Q$6)*$U$6,0),IF($Q$6=66,ROUNDUP((Q129/$Q$6)*$U$6,0),"")))),"")</f>
        <v/>
      </c>
    </row>
    <row r="130" spans="1:21" ht="21.95" customHeight="1">
      <c r="A130" s="7">
        <v>124</v>
      </c>
      <c r="B130" s="32" t="str">
        <f t="shared" si="27"/>
        <v/>
      </c>
      <c r="C130" s="53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103" t="str">
        <f>IF(AND(B130="",D130="",F130="",G130=""),"",IF($P$3='Data Entry'!$CK$1,VLOOKUP(F130,Mark,6,0),IF($P$3='Data Entry'!$CK$2,VLOOKUP(F130,Mark,15,0),IF($P$3='Data Entry'!$CK$3,VLOOKUP(F130,Mark,24,0),IF($P$3='Data Entry'!$CK$4,VLOOKUP(F130,Mark,33,0),IF($P$3='Data Entry'!$CK$5,VLOOKUP(F130,Mark,42,0),IF($P$3='Data Entry'!$CK$6,VLOOKUP(F130,Mark,51,0),"")))))))</f>
        <v/>
      </c>
      <c r="I130" s="103" t="str">
        <f>IF(AND(B130="",D130="",F130="",G130=""),"",IF($P$3='Data Entry'!$CK$1,VLOOKUP(F130,Mark,7,0),IF($P$3='Data Entry'!$CK$2,VLOOKUP(F130,Mark,16,0),IF($P$3='Data Entry'!$CK$3,VLOOKUP(F130,Mark,25,0),IF($P$3='Data Entry'!$CK$4,VLOOKUP(F130,Mark,34,0),IF($P$3='Data Entry'!$CK$5,VLOOKUP(F130,Mark,43,0),IF($P$3='Data Entry'!$CK$6,VLOOKUP(F130,Mark,52,0),"")))))))</f>
        <v/>
      </c>
      <c r="J130" s="103" t="str">
        <f>IF(AND(B130="",D130="",F130="",G130=""),"",IF($P$3='Data Entry'!$CK$1,VLOOKUP(F130,Mark,8,0),IF($P$3='Data Entry'!$CK$2,VLOOKUP(F130,Mark,17,0),IF($P$3='Data Entry'!$CK$3,VLOOKUP(F130,Mark,26,0),IF($P$3='Data Entry'!$CK$4,VLOOKUP(F130,Mark,35,0),IF($P$3='Data Entry'!$CK$5,VLOOKUP(F130,Mark,44,0),IF($P$3='Data Entry'!$CK$6,VLOOKUP(F130,Mark,53,0),"")))))))</f>
        <v/>
      </c>
      <c r="K130" s="34" t="str">
        <f>IF(AND(B130="",D130="",F130="",G130=""),"",IF($P$3='Data Entry'!$CK$1,VLOOKUP(F130,Mark,9,0),IF($P$3='Data Entry'!$CK$2,VLOOKUP(F130,Mark,18,0),IF($P$3='Data Entry'!$CK$3,VLOOKUP(F130,Mark,27,0),IF($P$3='Data Entry'!$CK$4,VLOOKUP(F130,Mark,36,0),IF($P$3='Data Entry'!$CK$5,VLOOKUP(F130,Mark,45,0),IF($P$3='Data Entry'!$CK$6,VLOOKUP(F130,Mark,54,0),"")))))))</f>
        <v/>
      </c>
      <c r="L130" s="34" t="str">
        <f>IF(AND(B130="",D130="",F130="",G130=""),"",IF($P$3='Data Entry'!$CK$1,VLOOKUP(F130,Mark,10,0),IF($P$3='Data Entry'!$CK$2,VLOOKUP(F130,Mark,19,0),IF($P$3='Data Entry'!$CK$3,VLOOKUP(F130,Mark,28,0),IF($P$3='Data Entry'!$CK$4,VLOOKUP(F130,Mark,37,0),IF($P$3='Data Entry'!$CK$5,VLOOKUP(F130,Mark,46,0),IF($P$3='Data Entry'!$CK$6,VLOOKUP(F130,Mark,55,0),"")))))))</f>
        <v/>
      </c>
      <c r="M130" s="34" t="str">
        <f>IF(AND(B130="",D130="",F130="",G130=""),"",IF($P$3='Data Entry'!$CK$1,VLOOKUP(F130,Mark,11,0),IF($P$3='Data Entry'!$CK$2,VLOOKUP(F130,Mark,20,0),IF($P$3='Data Entry'!$CK$3,VLOOKUP(F130,Mark,29,0),IF($P$3='Data Entry'!$CK$4,VLOOKUP(F130,Mark,38,0),IF($P$3='Data Entry'!$CK$5,VLOOKUP(F130,Mark,47,0),IF($P$3='Data Entry'!$CK$6,VLOOKUP(F130,Mark,56,0),"")))))))</f>
        <v/>
      </c>
      <c r="N130" s="35" t="str">
        <f>IF(AND(B130="",D130="",F130="",G130=""),"",IF($P$3='Data Entry'!$CK$1,VLOOKUP(F130,Mark,12,0),IF($P$3='Data Entry'!$CK$2,VLOOKUP(F130,Mark,21,0),IF($P$3='Data Entry'!$CK$3,VLOOKUP(F130,Mark,30,0),IF($P$3='Data Entry'!$CK$4,VLOOKUP(F130,Mark,39,0),IF($P$3='Data Entry'!$CK$5,VLOOKUP(F130,Mark,48,0),IF($P$3='Data Entry'!$CK$6,VLOOKUP(F130,Mark,57,0),"")))))))</f>
        <v/>
      </c>
      <c r="O130" s="35" t="str">
        <f>IF(AND(B130="",D130="",F130="",G130=""),"",IF($P$3='Data Entry'!$CK$1,VLOOKUP(F130,Mark,13,0),IF($P$3='Data Entry'!$CK$2,VLOOKUP(F130,Mark,22,0),IF($P$3='Data Entry'!$CK$3,VLOOKUP(F130,Mark,31,0),IF($P$3='Data Entry'!$CK$4,VLOOKUP(F130,Mark,40,0),IF($P$3='Data Entry'!$CK$5,VLOOKUP(F130,Mark,49,0),IF($P$3='Data Entry'!$CK$6,VLOOKUP(F130,Mark,58,0),"")))))))</f>
        <v/>
      </c>
      <c r="P130" s="35" t="str">
        <f>IF(AND(B130="",D130="",F130="",G130=""),"",IF($P$3='Data Entry'!$CK$1,VLOOKUP(F130,Mark,14,0),IF($P$3='Data Entry'!$CK$2,VLOOKUP(F130,Mark,23,0),IF($P$3='Data Entry'!$CK$3,VLOOKUP(F130,Mark,32,0),IF($P$3='Data Entry'!$CK$4,VLOOKUP(F130,Mark,41,0),IF($P$3='Data Entry'!$CK$5,VLOOKUP(F130,Mark,50,0),IF($P$3='Data Entry'!$CK$6,VLOOKUP(F130,Mark,59,0),"")))))))</f>
        <v/>
      </c>
      <c r="Q130" s="36" t="str">
        <f t="shared" si="24"/>
        <v/>
      </c>
      <c r="R130" s="105" t="str">
        <f t="shared" si="25"/>
        <v/>
      </c>
      <c r="S130" s="105" t="str">
        <f t="shared" si="33"/>
        <v/>
      </c>
      <c r="T130" s="106" t="str">
        <f t="shared" si="26"/>
        <v/>
      </c>
      <c r="U130" s="10" t="str">
        <f>IFERROR(IF(OR(Q130="",#REF!="",D130=""),"",IF($Q$6=100,ROUNDUP(Q130*20%,0),IF($Q$6=86,ROUNDUP((Q130/$Q$6)*$U$6,0),IF($Q$6=66,ROUNDUP((Q130/$Q$6)*$U$6,0),"")))),"")</f>
        <v/>
      </c>
    </row>
    <row r="131" spans="1:21" ht="21.95" customHeight="1">
      <c r="A131" s="7">
        <v>125</v>
      </c>
      <c r="B131" s="32" t="str">
        <f t="shared" si="27"/>
        <v/>
      </c>
      <c r="C131" s="53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103" t="str">
        <f>IF(AND(B131="",D131="",F131="",G131=""),"",IF($P$3='Data Entry'!$CK$1,VLOOKUP(F131,Mark,6,0),IF($P$3='Data Entry'!$CK$2,VLOOKUP(F131,Mark,15,0),IF($P$3='Data Entry'!$CK$3,VLOOKUP(F131,Mark,24,0),IF($P$3='Data Entry'!$CK$4,VLOOKUP(F131,Mark,33,0),IF($P$3='Data Entry'!$CK$5,VLOOKUP(F131,Mark,42,0),IF($P$3='Data Entry'!$CK$6,VLOOKUP(F131,Mark,51,0),"")))))))</f>
        <v/>
      </c>
      <c r="I131" s="103" t="str">
        <f>IF(AND(B131="",D131="",F131="",G131=""),"",IF($P$3='Data Entry'!$CK$1,VLOOKUP(F131,Mark,7,0),IF($P$3='Data Entry'!$CK$2,VLOOKUP(F131,Mark,16,0),IF($P$3='Data Entry'!$CK$3,VLOOKUP(F131,Mark,25,0),IF($P$3='Data Entry'!$CK$4,VLOOKUP(F131,Mark,34,0),IF($P$3='Data Entry'!$CK$5,VLOOKUP(F131,Mark,43,0),IF($P$3='Data Entry'!$CK$6,VLOOKUP(F131,Mark,52,0),"")))))))</f>
        <v/>
      </c>
      <c r="J131" s="103" t="str">
        <f>IF(AND(B131="",D131="",F131="",G131=""),"",IF($P$3='Data Entry'!$CK$1,VLOOKUP(F131,Mark,8,0),IF($P$3='Data Entry'!$CK$2,VLOOKUP(F131,Mark,17,0),IF($P$3='Data Entry'!$CK$3,VLOOKUP(F131,Mark,26,0),IF($P$3='Data Entry'!$CK$4,VLOOKUP(F131,Mark,35,0),IF($P$3='Data Entry'!$CK$5,VLOOKUP(F131,Mark,44,0),IF($P$3='Data Entry'!$CK$6,VLOOKUP(F131,Mark,53,0),"")))))))</f>
        <v/>
      </c>
      <c r="K131" s="34" t="str">
        <f>IF(AND(B131="",D131="",F131="",G131=""),"",IF($P$3='Data Entry'!$CK$1,VLOOKUP(F131,Mark,9,0),IF($P$3='Data Entry'!$CK$2,VLOOKUP(F131,Mark,18,0),IF($P$3='Data Entry'!$CK$3,VLOOKUP(F131,Mark,27,0),IF($P$3='Data Entry'!$CK$4,VLOOKUP(F131,Mark,36,0),IF($P$3='Data Entry'!$CK$5,VLOOKUP(F131,Mark,45,0),IF($P$3='Data Entry'!$CK$6,VLOOKUP(F131,Mark,54,0),"")))))))</f>
        <v/>
      </c>
      <c r="L131" s="34" t="str">
        <f>IF(AND(B131="",D131="",F131="",G131=""),"",IF($P$3='Data Entry'!$CK$1,VLOOKUP(F131,Mark,10,0),IF($P$3='Data Entry'!$CK$2,VLOOKUP(F131,Mark,19,0),IF($P$3='Data Entry'!$CK$3,VLOOKUP(F131,Mark,28,0),IF($P$3='Data Entry'!$CK$4,VLOOKUP(F131,Mark,37,0),IF($P$3='Data Entry'!$CK$5,VLOOKUP(F131,Mark,46,0),IF($P$3='Data Entry'!$CK$6,VLOOKUP(F131,Mark,55,0),"")))))))</f>
        <v/>
      </c>
      <c r="M131" s="34" t="str">
        <f>IF(AND(B131="",D131="",F131="",G131=""),"",IF($P$3='Data Entry'!$CK$1,VLOOKUP(F131,Mark,11,0),IF($P$3='Data Entry'!$CK$2,VLOOKUP(F131,Mark,20,0),IF($P$3='Data Entry'!$CK$3,VLOOKUP(F131,Mark,29,0),IF($P$3='Data Entry'!$CK$4,VLOOKUP(F131,Mark,38,0),IF($P$3='Data Entry'!$CK$5,VLOOKUP(F131,Mark,47,0),IF($P$3='Data Entry'!$CK$6,VLOOKUP(F131,Mark,56,0),"")))))))</f>
        <v/>
      </c>
      <c r="N131" s="35" t="str">
        <f>IF(AND(B131="",D131="",F131="",G131=""),"",IF($P$3='Data Entry'!$CK$1,VLOOKUP(F131,Mark,12,0),IF($P$3='Data Entry'!$CK$2,VLOOKUP(F131,Mark,21,0),IF($P$3='Data Entry'!$CK$3,VLOOKUP(F131,Mark,30,0),IF($P$3='Data Entry'!$CK$4,VLOOKUP(F131,Mark,39,0),IF($P$3='Data Entry'!$CK$5,VLOOKUP(F131,Mark,48,0),IF($P$3='Data Entry'!$CK$6,VLOOKUP(F131,Mark,57,0),"")))))))</f>
        <v/>
      </c>
      <c r="O131" s="35" t="str">
        <f>IF(AND(B131="",D131="",F131="",G131=""),"",IF($P$3='Data Entry'!$CK$1,VLOOKUP(F131,Mark,13,0),IF($P$3='Data Entry'!$CK$2,VLOOKUP(F131,Mark,22,0),IF($P$3='Data Entry'!$CK$3,VLOOKUP(F131,Mark,31,0),IF($P$3='Data Entry'!$CK$4,VLOOKUP(F131,Mark,40,0),IF($P$3='Data Entry'!$CK$5,VLOOKUP(F131,Mark,49,0),IF($P$3='Data Entry'!$CK$6,VLOOKUP(F131,Mark,58,0),"")))))))</f>
        <v/>
      </c>
      <c r="P131" s="35" t="str">
        <f>IF(AND(B131="",D131="",F131="",G131=""),"",IF($P$3='Data Entry'!$CK$1,VLOOKUP(F131,Mark,14,0),IF($P$3='Data Entry'!$CK$2,VLOOKUP(F131,Mark,23,0),IF($P$3='Data Entry'!$CK$3,VLOOKUP(F131,Mark,32,0),IF($P$3='Data Entry'!$CK$4,VLOOKUP(F131,Mark,41,0),IF($P$3='Data Entry'!$CK$5,VLOOKUP(F131,Mark,50,0),IF($P$3='Data Entry'!$CK$6,VLOOKUP(F131,Mark,59,0),"")))))))</f>
        <v/>
      </c>
      <c r="Q131" s="36" t="str">
        <f t="shared" si="24"/>
        <v/>
      </c>
      <c r="R131" s="105" t="str">
        <f t="shared" si="25"/>
        <v/>
      </c>
      <c r="S131" s="105" t="str">
        <f t="shared" si="33"/>
        <v/>
      </c>
      <c r="T131" s="106" t="str">
        <f t="shared" si="26"/>
        <v/>
      </c>
      <c r="U131" s="10" t="str">
        <f>IFERROR(IF(OR(Q131="",#REF!="",D131=""),"",IF($Q$6=100,ROUNDUP(Q131*20%,0),IF($Q$6=86,ROUNDUP((Q131/$Q$6)*$U$6,0),IF($Q$6=66,ROUNDUP((Q131/$Q$6)*$U$6,0),"")))),"")</f>
        <v/>
      </c>
    </row>
    <row r="132" spans="1:21" ht="21.95" customHeight="1">
      <c r="A132" s="7">
        <v>126</v>
      </c>
      <c r="B132" s="32" t="str">
        <f t="shared" si="27"/>
        <v/>
      </c>
      <c r="C132" s="53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103" t="str">
        <f>IF(AND(B132="",D132="",F132="",G132=""),"",IF($P$3='Data Entry'!$CK$1,VLOOKUP(F132,Mark,6,0),IF($P$3='Data Entry'!$CK$2,VLOOKUP(F132,Mark,15,0),IF($P$3='Data Entry'!$CK$3,VLOOKUP(F132,Mark,24,0),IF($P$3='Data Entry'!$CK$4,VLOOKUP(F132,Mark,33,0),IF($P$3='Data Entry'!$CK$5,VLOOKUP(F132,Mark,42,0),IF($P$3='Data Entry'!$CK$6,VLOOKUP(F132,Mark,51,0),"")))))))</f>
        <v/>
      </c>
      <c r="I132" s="103" t="str">
        <f>IF(AND(B132="",D132="",F132="",G132=""),"",IF($P$3='Data Entry'!$CK$1,VLOOKUP(F132,Mark,7,0),IF($P$3='Data Entry'!$CK$2,VLOOKUP(F132,Mark,16,0),IF($P$3='Data Entry'!$CK$3,VLOOKUP(F132,Mark,25,0),IF($P$3='Data Entry'!$CK$4,VLOOKUP(F132,Mark,34,0),IF($P$3='Data Entry'!$CK$5,VLOOKUP(F132,Mark,43,0),IF($P$3='Data Entry'!$CK$6,VLOOKUP(F132,Mark,52,0),"")))))))</f>
        <v/>
      </c>
      <c r="J132" s="103" t="str">
        <f>IF(AND(B132="",D132="",F132="",G132=""),"",IF($P$3='Data Entry'!$CK$1,VLOOKUP(F132,Mark,8,0),IF($P$3='Data Entry'!$CK$2,VLOOKUP(F132,Mark,17,0),IF($P$3='Data Entry'!$CK$3,VLOOKUP(F132,Mark,26,0),IF($P$3='Data Entry'!$CK$4,VLOOKUP(F132,Mark,35,0),IF($P$3='Data Entry'!$CK$5,VLOOKUP(F132,Mark,44,0),IF($P$3='Data Entry'!$CK$6,VLOOKUP(F132,Mark,53,0),"")))))))</f>
        <v/>
      </c>
      <c r="K132" s="34" t="str">
        <f>IF(AND(B132="",D132="",F132="",G132=""),"",IF($P$3='Data Entry'!$CK$1,VLOOKUP(F132,Mark,9,0),IF($P$3='Data Entry'!$CK$2,VLOOKUP(F132,Mark,18,0),IF($P$3='Data Entry'!$CK$3,VLOOKUP(F132,Mark,27,0),IF($P$3='Data Entry'!$CK$4,VLOOKUP(F132,Mark,36,0),IF($P$3='Data Entry'!$CK$5,VLOOKUP(F132,Mark,45,0),IF($P$3='Data Entry'!$CK$6,VLOOKUP(F132,Mark,54,0),"")))))))</f>
        <v/>
      </c>
      <c r="L132" s="34" t="str">
        <f>IF(AND(B132="",D132="",F132="",G132=""),"",IF($P$3='Data Entry'!$CK$1,VLOOKUP(F132,Mark,10,0),IF($P$3='Data Entry'!$CK$2,VLOOKUP(F132,Mark,19,0),IF($P$3='Data Entry'!$CK$3,VLOOKUP(F132,Mark,28,0),IF($P$3='Data Entry'!$CK$4,VLOOKUP(F132,Mark,37,0),IF($P$3='Data Entry'!$CK$5,VLOOKUP(F132,Mark,46,0),IF($P$3='Data Entry'!$CK$6,VLOOKUP(F132,Mark,55,0),"")))))))</f>
        <v/>
      </c>
      <c r="M132" s="34" t="str">
        <f>IF(AND(B132="",D132="",F132="",G132=""),"",IF($P$3='Data Entry'!$CK$1,VLOOKUP(F132,Mark,11,0),IF($P$3='Data Entry'!$CK$2,VLOOKUP(F132,Mark,20,0),IF($P$3='Data Entry'!$CK$3,VLOOKUP(F132,Mark,29,0),IF($P$3='Data Entry'!$CK$4,VLOOKUP(F132,Mark,38,0),IF($P$3='Data Entry'!$CK$5,VLOOKUP(F132,Mark,47,0),IF($P$3='Data Entry'!$CK$6,VLOOKUP(F132,Mark,56,0),"")))))))</f>
        <v/>
      </c>
      <c r="N132" s="35" t="str">
        <f>IF(AND(B132="",D132="",F132="",G132=""),"",IF($P$3='Data Entry'!$CK$1,VLOOKUP(F132,Mark,12,0),IF($P$3='Data Entry'!$CK$2,VLOOKUP(F132,Mark,21,0),IF($P$3='Data Entry'!$CK$3,VLOOKUP(F132,Mark,30,0),IF($P$3='Data Entry'!$CK$4,VLOOKUP(F132,Mark,39,0),IF($P$3='Data Entry'!$CK$5,VLOOKUP(F132,Mark,48,0),IF($P$3='Data Entry'!$CK$6,VLOOKUP(F132,Mark,57,0),"")))))))</f>
        <v/>
      </c>
      <c r="O132" s="35" t="str">
        <f>IF(AND(B132="",D132="",F132="",G132=""),"",IF($P$3='Data Entry'!$CK$1,VLOOKUP(F132,Mark,13,0),IF($P$3='Data Entry'!$CK$2,VLOOKUP(F132,Mark,22,0),IF($P$3='Data Entry'!$CK$3,VLOOKUP(F132,Mark,31,0),IF($P$3='Data Entry'!$CK$4,VLOOKUP(F132,Mark,40,0),IF($P$3='Data Entry'!$CK$5,VLOOKUP(F132,Mark,49,0),IF($P$3='Data Entry'!$CK$6,VLOOKUP(F132,Mark,58,0),"")))))))</f>
        <v/>
      </c>
      <c r="P132" s="35" t="str">
        <f>IF(AND(B132="",D132="",F132="",G132=""),"",IF($P$3='Data Entry'!$CK$1,VLOOKUP(F132,Mark,14,0),IF($P$3='Data Entry'!$CK$2,VLOOKUP(F132,Mark,23,0),IF($P$3='Data Entry'!$CK$3,VLOOKUP(F132,Mark,32,0),IF($P$3='Data Entry'!$CK$4,VLOOKUP(F132,Mark,41,0),IF($P$3='Data Entry'!$CK$5,VLOOKUP(F132,Mark,50,0),IF($P$3='Data Entry'!$CK$6,VLOOKUP(F132,Mark,59,0),"")))))))</f>
        <v/>
      </c>
      <c r="Q132" s="36" t="str">
        <f t="shared" si="24"/>
        <v/>
      </c>
      <c r="R132" s="105" t="str">
        <f t="shared" si="25"/>
        <v/>
      </c>
      <c r="S132" s="105" t="str">
        <f t="shared" si="33"/>
        <v/>
      </c>
      <c r="T132" s="106" t="str">
        <f t="shared" si="26"/>
        <v/>
      </c>
      <c r="U132" s="10" t="str">
        <f>IFERROR(IF(OR(Q132="",#REF!="",D132=""),"",IF($Q$6=100,ROUNDUP(Q132*20%,0),IF($Q$6=86,ROUNDUP((Q132/$Q$6)*$U$6,0),IF($Q$6=66,ROUNDUP((Q132/$Q$6)*$U$6,0),"")))),"")</f>
        <v/>
      </c>
    </row>
    <row r="133" spans="1:21" ht="21.95" customHeight="1">
      <c r="A133" s="7">
        <v>127</v>
      </c>
      <c r="B133" s="32" t="str">
        <f t="shared" si="27"/>
        <v/>
      </c>
      <c r="C133" s="53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103" t="str">
        <f>IF(AND(B133="",D133="",F133="",G133=""),"",IF($P$3='Data Entry'!$CK$1,VLOOKUP(F133,Mark,6,0),IF($P$3='Data Entry'!$CK$2,VLOOKUP(F133,Mark,15,0),IF($P$3='Data Entry'!$CK$3,VLOOKUP(F133,Mark,24,0),IF($P$3='Data Entry'!$CK$4,VLOOKUP(F133,Mark,33,0),IF($P$3='Data Entry'!$CK$5,VLOOKUP(F133,Mark,42,0),IF($P$3='Data Entry'!$CK$6,VLOOKUP(F133,Mark,51,0),"")))))))</f>
        <v/>
      </c>
      <c r="I133" s="103" t="str">
        <f>IF(AND(B133="",D133="",F133="",G133=""),"",IF($P$3='Data Entry'!$CK$1,VLOOKUP(F133,Mark,7,0),IF($P$3='Data Entry'!$CK$2,VLOOKUP(F133,Mark,16,0),IF($P$3='Data Entry'!$CK$3,VLOOKUP(F133,Mark,25,0),IF($P$3='Data Entry'!$CK$4,VLOOKUP(F133,Mark,34,0),IF($P$3='Data Entry'!$CK$5,VLOOKUP(F133,Mark,43,0),IF($P$3='Data Entry'!$CK$6,VLOOKUP(F133,Mark,52,0),"")))))))</f>
        <v/>
      </c>
      <c r="J133" s="103" t="str">
        <f>IF(AND(B133="",D133="",F133="",G133=""),"",IF($P$3='Data Entry'!$CK$1,VLOOKUP(F133,Mark,8,0),IF($P$3='Data Entry'!$CK$2,VLOOKUP(F133,Mark,17,0),IF($P$3='Data Entry'!$CK$3,VLOOKUP(F133,Mark,26,0),IF($P$3='Data Entry'!$CK$4,VLOOKUP(F133,Mark,35,0),IF($P$3='Data Entry'!$CK$5,VLOOKUP(F133,Mark,44,0),IF($P$3='Data Entry'!$CK$6,VLOOKUP(F133,Mark,53,0),"")))))))</f>
        <v/>
      </c>
      <c r="K133" s="34" t="str">
        <f>IF(AND(B133="",D133="",F133="",G133=""),"",IF($P$3='Data Entry'!$CK$1,VLOOKUP(F133,Mark,9,0),IF($P$3='Data Entry'!$CK$2,VLOOKUP(F133,Mark,18,0),IF($P$3='Data Entry'!$CK$3,VLOOKUP(F133,Mark,27,0),IF($P$3='Data Entry'!$CK$4,VLOOKUP(F133,Mark,36,0),IF($P$3='Data Entry'!$CK$5,VLOOKUP(F133,Mark,45,0),IF($P$3='Data Entry'!$CK$6,VLOOKUP(F133,Mark,54,0),"")))))))</f>
        <v/>
      </c>
      <c r="L133" s="34" t="str">
        <f>IF(AND(B133="",D133="",F133="",G133=""),"",IF($P$3='Data Entry'!$CK$1,VLOOKUP(F133,Mark,10,0),IF($P$3='Data Entry'!$CK$2,VLOOKUP(F133,Mark,19,0),IF($P$3='Data Entry'!$CK$3,VLOOKUP(F133,Mark,28,0),IF($P$3='Data Entry'!$CK$4,VLOOKUP(F133,Mark,37,0),IF($P$3='Data Entry'!$CK$5,VLOOKUP(F133,Mark,46,0),IF($P$3='Data Entry'!$CK$6,VLOOKUP(F133,Mark,55,0),"")))))))</f>
        <v/>
      </c>
      <c r="M133" s="34" t="str">
        <f>IF(AND(B133="",D133="",F133="",G133=""),"",IF($P$3='Data Entry'!$CK$1,VLOOKUP(F133,Mark,11,0),IF($P$3='Data Entry'!$CK$2,VLOOKUP(F133,Mark,20,0),IF($P$3='Data Entry'!$CK$3,VLOOKUP(F133,Mark,29,0),IF($P$3='Data Entry'!$CK$4,VLOOKUP(F133,Mark,38,0),IF($P$3='Data Entry'!$CK$5,VLOOKUP(F133,Mark,47,0),IF($P$3='Data Entry'!$CK$6,VLOOKUP(F133,Mark,56,0),"")))))))</f>
        <v/>
      </c>
      <c r="N133" s="35" t="str">
        <f>IF(AND(B133="",D133="",F133="",G133=""),"",IF($P$3='Data Entry'!$CK$1,VLOOKUP(F133,Mark,12,0),IF($P$3='Data Entry'!$CK$2,VLOOKUP(F133,Mark,21,0),IF($P$3='Data Entry'!$CK$3,VLOOKUP(F133,Mark,30,0),IF($P$3='Data Entry'!$CK$4,VLOOKUP(F133,Mark,39,0),IF($P$3='Data Entry'!$CK$5,VLOOKUP(F133,Mark,48,0),IF($P$3='Data Entry'!$CK$6,VLOOKUP(F133,Mark,57,0),"")))))))</f>
        <v/>
      </c>
      <c r="O133" s="35" t="str">
        <f>IF(AND(B133="",D133="",F133="",G133=""),"",IF($P$3='Data Entry'!$CK$1,VLOOKUP(F133,Mark,13,0),IF($P$3='Data Entry'!$CK$2,VLOOKUP(F133,Mark,22,0),IF($P$3='Data Entry'!$CK$3,VLOOKUP(F133,Mark,31,0),IF($P$3='Data Entry'!$CK$4,VLOOKUP(F133,Mark,40,0),IF($P$3='Data Entry'!$CK$5,VLOOKUP(F133,Mark,49,0),IF($P$3='Data Entry'!$CK$6,VLOOKUP(F133,Mark,58,0),"")))))))</f>
        <v/>
      </c>
      <c r="P133" s="35" t="str">
        <f>IF(AND(B133="",D133="",F133="",G133=""),"",IF($P$3='Data Entry'!$CK$1,VLOOKUP(F133,Mark,14,0),IF($P$3='Data Entry'!$CK$2,VLOOKUP(F133,Mark,23,0),IF($P$3='Data Entry'!$CK$3,VLOOKUP(F133,Mark,32,0),IF($P$3='Data Entry'!$CK$4,VLOOKUP(F133,Mark,41,0),IF($P$3='Data Entry'!$CK$5,VLOOKUP(F133,Mark,50,0),IF($P$3='Data Entry'!$CK$6,VLOOKUP(F133,Mark,59,0),"")))))))</f>
        <v/>
      </c>
      <c r="Q133" s="36" t="str">
        <f t="shared" si="24"/>
        <v/>
      </c>
      <c r="R133" s="105" t="str">
        <f t="shared" si="25"/>
        <v/>
      </c>
      <c r="S133" s="105" t="str">
        <f t="shared" si="33"/>
        <v/>
      </c>
      <c r="T133" s="106" t="str">
        <f t="shared" si="26"/>
        <v/>
      </c>
      <c r="U133" s="10" t="str">
        <f>IFERROR(IF(OR(Q133="",#REF!="",D133=""),"",IF($Q$6=100,ROUNDUP(Q133*20%,0),IF($Q$6=86,ROUNDUP((Q133/$Q$6)*$U$6,0),IF($Q$6=66,ROUNDUP((Q133/$Q$6)*$U$6,0),"")))),"")</f>
        <v/>
      </c>
    </row>
    <row r="134" spans="1:21" ht="21.95" customHeight="1">
      <c r="A134" s="7">
        <v>128</v>
      </c>
      <c r="B134" s="32" t="str">
        <f t="shared" si="27"/>
        <v/>
      </c>
      <c r="C134" s="53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103" t="str">
        <f>IF(AND(B134="",D134="",F134="",G134=""),"",IF($P$3='Data Entry'!$CK$1,VLOOKUP(F134,Mark,6,0),IF($P$3='Data Entry'!$CK$2,VLOOKUP(F134,Mark,15,0),IF($P$3='Data Entry'!$CK$3,VLOOKUP(F134,Mark,24,0),IF($P$3='Data Entry'!$CK$4,VLOOKUP(F134,Mark,33,0),IF($P$3='Data Entry'!$CK$5,VLOOKUP(F134,Mark,42,0),IF($P$3='Data Entry'!$CK$6,VLOOKUP(F134,Mark,51,0),"")))))))</f>
        <v/>
      </c>
      <c r="I134" s="103" t="str">
        <f>IF(AND(B134="",D134="",F134="",G134=""),"",IF($P$3='Data Entry'!$CK$1,VLOOKUP(F134,Mark,7,0),IF($P$3='Data Entry'!$CK$2,VLOOKUP(F134,Mark,16,0),IF($P$3='Data Entry'!$CK$3,VLOOKUP(F134,Mark,25,0),IF($P$3='Data Entry'!$CK$4,VLOOKUP(F134,Mark,34,0),IF($P$3='Data Entry'!$CK$5,VLOOKUP(F134,Mark,43,0),IF($P$3='Data Entry'!$CK$6,VLOOKUP(F134,Mark,52,0),"")))))))</f>
        <v/>
      </c>
      <c r="J134" s="103" t="str">
        <f>IF(AND(B134="",D134="",F134="",G134=""),"",IF($P$3='Data Entry'!$CK$1,VLOOKUP(F134,Mark,8,0),IF($P$3='Data Entry'!$CK$2,VLOOKUP(F134,Mark,17,0),IF($P$3='Data Entry'!$CK$3,VLOOKUP(F134,Mark,26,0),IF($P$3='Data Entry'!$CK$4,VLOOKUP(F134,Mark,35,0),IF($P$3='Data Entry'!$CK$5,VLOOKUP(F134,Mark,44,0),IF($P$3='Data Entry'!$CK$6,VLOOKUP(F134,Mark,53,0),"")))))))</f>
        <v/>
      </c>
      <c r="K134" s="34" t="str">
        <f>IF(AND(B134="",D134="",F134="",G134=""),"",IF($P$3='Data Entry'!$CK$1,VLOOKUP(F134,Mark,9,0),IF($P$3='Data Entry'!$CK$2,VLOOKUP(F134,Mark,18,0),IF($P$3='Data Entry'!$CK$3,VLOOKUP(F134,Mark,27,0),IF($P$3='Data Entry'!$CK$4,VLOOKUP(F134,Mark,36,0),IF($P$3='Data Entry'!$CK$5,VLOOKUP(F134,Mark,45,0),IF($P$3='Data Entry'!$CK$6,VLOOKUP(F134,Mark,54,0),"")))))))</f>
        <v/>
      </c>
      <c r="L134" s="34" t="str">
        <f>IF(AND(B134="",D134="",F134="",G134=""),"",IF($P$3='Data Entry'!$CK$1,VLOOKUP(F134,Mark,10,0),IF($P$3='Data Entry'!$CK$2,VLOOKUP(F134,Mark,19,0),IF($P$3='Data Entry'!$CK$3,VLOOKUP(F134,Mark,28,0),IF($P$3='Data Entry'!$CK$4,VLOOKUP(F134,Mark,37,0),IF($P$3='Data Entry'!$CK$5,VLOOKUP(F134,Mark,46,0),IF($P$3='Data Entry'!$CK$6,VLOOKUP(F134,Mark,55,0),"")))))))</f>
        <v/>
      </c>
      <c r="M134" s="34" t="str">
        <f>IF(AND(B134="",D134="",F134="",G134=""),"",IF($P$3='Data Entry'!$CK$1,VLOOKUP(F134,Mark,11,0),IF($P$3='Data Entry'!$CK$2,VLOOKUP(F134,Mark,20,0),IF($P$3='Data Entry'!$CK$3,VLOOKUP(F134,Mark,29,0),IF($P$3='Data Entry'!$CK$4,VLOOKUP(F134,Mark,38,0),IF($P$3='Data Entry'!$CK$5,VLOOKUP(F134,Mark,47,0),IF($P$3='Data Entry'!$CK$6,VLOOKUP(F134,Mark,56,0),"")))))))</f>
        <v/>
      </c>
      <c r="N134" s="35" t="str">
        <f>IF(AND(B134="",D134="",F134="",G134=""),"",IF($P$3='Data Entry'!$CK$1,VLOOKUP(F134,Mark,12,0),IF($P$3='Data Entry'!$CK$2,VLOOKUP(F134,Mark,21,0),IF($P$3='Data Entry'!$CK$3,VLOOKUP(F134,Mark,30,0),IF($P$3='Data Entry'!$CK$4,VLOOKUP(F134,Mark,39,0),IF($P$3='Data Entry'!$CK$5,VLOOKUP(F134,Mark,48,0),IF($P$3='Data Entry'!$CK$6,VLOOKUP(F134,Mark,57,0),"")))))))</f>
        <v/>
      </c>
      <c r="O134" s="35" t="str">
        <f>IF(AND(B134="",D134="",F134="",G134=""),"",IF($P$3='Data Entry'!$CK$1,VLOOKUP(F134,Mark,13,0),IF($P$3='Data Entry'!$CK$2,VLOOKUP(F134,Mark,22,0),IF($P$3='Data Entry'!$CK$3,VLOOKUP(F134,Mark,31,0),IF($P$3='Data Entry'!$CK$4,VLOOKUP(F134,Mark,40,0),IF($P$3='Data Entry'!$CK$5,VLOOKUP(F134,Mark,49,0),IF($P$3='Data Entry'!$CK$6,VLOOKUP(F134,Mark,58,0),"")))))))</f>
        <v/>
      </c>
      <c r="P134" s="35" t="str">
        <f>IF(AND(B134="",D134="",F134="",G134=""),"",IF($P$3='Data Entry'!$CK$1,VLOOKUP(F134,Mark,14,0),IF($P$3='Data Entry'!$CK$2,VLOOKUP(F134,Mark,23,0),IF($P$3='Data Entry'!$CK$3,VLOOKUP(F134,Mark,32,0),IF($P$3='Data Entry'!$CK$4,VLOOKUP(F134,Mark,41,0),IF($P$3='Data Entry'!$CK$5,VLOOKUP(F134,Mark,50,0),IF($P$3='Data Entry'!$CK$6,VLOOKUP(F134,Mark,59,0),"")))))))</f>
        <v/>
      </c>
      <c r="Q134" s="36" t="str">
        <f t="shared" si="24"/>
        <v/>
      </c>
      <c r="R134" s="105" t="str">
        <f t="shared" si="25"/>
        <v/>
      </c>
      <c r="S134" s="105" t="str">
        <f t="shared" si="33"/>
        <v/>
      </c>
      <c r="T134" s="106" t="str">
        <f t="shared" si="26"/>
        <v/>
      </c>
      <c r="U134" s="10" t="str">
        <f>IFERROR(IF(OR(Q134="",#REF!="",D134=""),"",IF($Q$6=100,ROUNDUP(Q134*20%,0),IF($Q$6=86,ROUNDUP((Q134/$Q$6)*$U$6,0),IF($Q$6=66,ROUNDUP((Q134/$Q$6)*$U$6,0),"")))),"")</f>
        <v/>
      </c>
    </row>
    <row r="135" spans="1:21" ht="21.95" customHeight="1">
      <c r="A135" s="7">
        <v>129</v>
      </c>
      <c r="B135" s="32" t="str">
        <f t="shared" ref="B135:B161" si="34">IFERROR(IF($C$3="","",VLOOKUP(A135,NAME,4,0)),"")</f>
        <v/>
      </c>
      <c r="C135" s="53" t="str">
        <f t="shared" ref="C135:C161" si="35">IFERROR(IF($C$3="","",VLOOKUP(A135,NAME,11,0)),"")</f>
        <v/>
      </c>
      <c r="D135" s="8" t="str">
        <f t="shared" ref="D135:D161" si="36">IFERROR(IF($C$3="","",VLOOKUP(A135,NAME,6,0)),"")</f>
        <v/>
      </c>
      <c r="E135" s="8" t="str">
        <f t="shared" ref="E135:E161" si="37">IFERROR(IF($C$3="","",VLOOKUP(A135,NAME,8,0)),"")</f>
        <v/>
      </c>
      <c r="F135" s="5" t="str">
        <f t="shared" ref="F135:F161" si="38">IFERROR(IF($C$3="","",VLOOKUP(A135,NAME,12,0)),"")</f>
        <v/>
      </c>
      <c r="G135" s="9" t="str">
        <f t="shared" ref="G135:G161" si="39">IFERROR(IF($C$3="","",VLOOKUP(A135,NAME,13,0)),"")</f>
        <v/>
      </c>
      <c r="H135" s="103" t="str">
        <f>IF(AND(B135="",D135="",F135="",G135=""),"",IF($P$3='Data Entry'!$CK$1,VLOOKUP(F135,Mark,6,0),IF($P$3='Data Entry'!$CK$2,VLOOKUP(F135,Mark,15,0),IF($P$3='Data Entry'!$CK$3,VLOOKUP(F135,Mark,24,0),IF($P$3='Data Entry'!$CK$4,VLOOKUP(F135,Mark,33,0),IF($P$3='Data Entry'!$CK$5,VLOOKUP(F135,Mark,42,0),IF($P$3='Data Entry'!$CK$6,VLOOKUP(F135,Mark,51,0),"")))))))</f>
        <v/>
      </c>
      <c r="I135" s="103" t="str">
        <f>IF(AND(B135="",D135="",F135="",G135=""),"",IF($P$3='Data Entry'!$CK$1,VLOOKUP(F135,Mark,7,0),IF($P$3='Data Entry'!$CK$2,VLOOKUP(F135,Mark,16,0),IF($P$3='Data Entry'!$CK$3,VLOOKUP(F135,Mark,25,0),IF($P$3='Data Entry'!$CK$4,VLOOKUP(F135,Mark,34,0),IF($P$3='Data Entry'!$CK$5,VLOOKUP(F135,Mark,43,0),IF($P$3='Data Entry'!$CK$6,VLOOKUP(F135,Mark,52,0),"")))))))</f>
        <v/>
      </c>
      <c r="J135" s="103" t="str">
        <f>IF(AND(B135="",D135="",F135="",G135=""),"",IF($P$3='Data Entry'!$CK$1,VLOOKUP(F135,Mark,8,0),IF($P$3='Data Entry'!$CK$2,VLOOKUP(F135,Mark,17,0),IF($P$3='Data Entry'!$CK$3,VLOOKUP(F135,Mark,26,0),IF($P$3='Data Entry'!$CK$4,VLOOKUP(F135,Mark,35,0),IF($P$3='Data Entry'!$CK$5,VLOOKUP(F135,Mark,44,0),IF($P$3='Data Entry'!$CK$6,VLOOKUP(F135,Mark,53,0),"")))))))</f>
        <v/>
      </c>
      <c r="K135" s="34" t="str">
        <f>IF(AND(B135="",D135="",F135="",G135=""),"",IF($P$3='Data Entry'!$CK$1,VLOOKUP(F135,Mark,9,0),IF($P$3='Data Entry'!$CK$2,VLOOKUP(F135,Mark,18,0),IF($P$3='Data Entry'!$CK$3,VLOOKUP(F135,Mark,27,0),IF($P$3='Data Entry'!$CK$4,VLOOKUP(F135,Mark,36,0),IF($P$3='Data Entry'!$CK$5,VLOOKUP(F135,Mark,45,0),IF($P$3='Data Entry'!$CK$6,VLOOKUP(F135,Mark,54,0),"")))))))</f>
        <v/>
      </c>
      <c r="L135" s="34" t="str">
        <f>IF(AND(B135="",D135="",F135="",G135=""),"",IF($P$3='Data Entry'!$CK$1,VLOOKUP(F135,Mark,10,0),IF($P$3='Data Entry'!$CK$2,VLOOKUP(F135,Mark,19,0),IF($P$3='Data Entry'!$CK$3,VLOOKUP(F135,Mark,28,0),IF($P$3='Data Entry'!$CK$4,VLOOKUP(F135,Mark,37,0),IF($P$3='Data Entry'!$CK$5,VLOOKUP(F135,Mark,46,0),IF($P$3='Data Entry'!$CK$6,VLOOKUP(F135,Mark,55,0),"")))))))</f>
        <v/>
      </c>
      <c r="M135" s="34" t="str">
        <f>IF(AND(B135="",D135="",F135="",G135=""),"",IF($P$3='Data Entry'!$CK$1,VLOOKUP(F135,Mark,11,0),IF($P$3='Data Entry'!$CK$2,VLOOKUP(F135,Mark,20,0),IF($P$3='Data Entry'!$CK$3,VLOOKUP(F135,Mark,29,0),IF($P$3='Data Entry'!$CK$4,VLOOKUP(F135,Mark,38,0),IF($P$3='Data Entry'!$CK$5,VLOOKUP(F135,Mark,47,0),IF($P$3='Data Entry'!$CK$6,VLOOKUP(F135,Mark,56,0),"")))))))</f>
        <v/>
      </c>
      <c r="N135" s="35" t="str">
        <f>IF(AND(B135="",D135="",F135="",G135=""),"",IF($P$3='Data Entry'!$CK$1,VLOOKUP(F135,Mark,12,0),IF($P$3='Data Entry'!$CK$2,VLOOKUP(F135,Mark,21,0),IF($P$3='Data Entry'!$CK$3,VLOOKUP(F135,Mark,30,0),IF($P$3='Data Entry'!$CK$4,VLOOKUP(F135,Mark,39,0),IF($P$3='Data Entry'!$CK$5,VLOOKUP(F135,Mark,48,0),IF($P$3='Data Entry'!$CK$6,VLOOKUP(F135,Mark,57,0),"")))))))</f>
        <v/>
      </c>
      <c r="O135" s="35" t="str">
        <f>IF(AND(B135="",D135="",F135="",G135=""),"",IF($P$3='Data Entry'!$CK$1,VLOOKUP(F135,Mark,13,0),IF($P$3='Data Entry'!$CK$2,VLOOKUP(F135,Mark,22,0),IF($P$3='Data Entry'!$CK$3,VLOOKUP(F135,Mark,31,0),IF($P$3='Data Entry'!$CK$4,VLOOKUP(F135,Mark,40,0),IF($P$3='Data Entry'!$CK$5,VLOOKUP(F135,Mark,49,0),IF($P$3='Data Entry'!$CK$6,VLOOKUP(F135,Mark,58,0),"")))))))</f>
        <v/>
      </c>
      <c r="P135" s="35" t="str">
        <f>IF(AND(B135="",D135="",F135="",G135=""),"",IF($P$3='Data Entry'!$CK$1,VLOOKUP(F135,Mark,14,0),IF($P$3='Data Entry'!$CK$2,VLOOKUP(F135,Mark,23,0),IF($P$3='Data Entry'!$CK$3,VLOOKUP(F135,Mark,32,0),IF($P$3='Data Entry'!$CK$4,VLOOKUP(F135,Mark,41,0),IF($P$3='Data Entry'!$CK$5,VLOOKUP(F135,Mark,50,0),IF($P$3='Data Entry'!$CK$6,VLOOKUP(F135,Mark,59,0),"")))))))</f>
        <v/>
      </c>
      <c r="Q135" s="36" t="str">
        <f t="shared" si="24"/>
        <v/>
      </c>
      <c r="R135" s="105" t="str">
        <f t="shared" si="25"/>
        <v/>
      </c>
      <c r="S135" s="105" t="str">
        <f t="shared" ref="S135:S161" si="40">IFERROR(IF(AND($P$3=""),"",IF(AND(Q135=""),"",IF(AND(F135=""),"",IF(AND(VLOOKUP(F135,Mark,5,0)&gt;85),5,IF(AND(VLOOKUP(F135,Mark,5,0)&gt;75),4,IF(AND(VLOOKUP(F135,Mark,5,0)&gt;=65),3,0)))))),"")</f>
        <v/>
      </c>
      <c r="T135" s="106" t="str">
        <f t="shared" si="26"/>
        <v/>
      </c>
      <c r="U135" s="10" t="str">
        <f>IFERROR(IF(OR(Q135="",#REF!="",D135=""),"",IF($Q$6=100,ROUNDUP(Q135*20%,0),IF($Q$6=86,ROUNDUP((Q135/$Q$6)*$U$6,0),IF($Q$6=66,ROUNDUP((Q135/$Q$6)*$U$6,0),"")))),"")</f>
        <v/>
      </c>
    </row>
    <row r="136" spans="1:21" ht="21.95" customHeight="1">
      <c r="A136" s="7">
        <v>130</v>
      </c>
      <c r="B136" s="32" t="str">
        <f t="shared" si="34"/>
        <v/>
      </c>
      <c r="C136" s="53" t="str">
        <f t="shared" si="35"/>
        <v/>
      </c>
      <c r="D136" s="8" t="str">
        <f t="shared" si="36"/>
        <v/>
      </c>
      <c r="E136" s="8" t="str">
        <f t="shared" si="37"/>
        <v/>
      </c>
      <c r="F136" s="5" t="str">
        <f t="shared" si="38"/>
        <v/>
      </c>
      <c r="G136" s="9" t="str">
        <f t="shared" si="39"/>
        <v/>
      </c>
      <c r="H136" s="103" t="str">
        <f>IF(AND(B136="",D136="",F136="",G136=""),"",IF($P$3='Data Entry'!$CK$1,VLOOKUP(F136,Mark,6,0),IF($P$3='Data Entry'!$CK$2,VLOOKUP(F136,Mark,15,0),IF($P$3='Data Entry'!$CK$3,VLOOKUP(F136,Mark,24,0),IF($P$3='Data Entry'!$CK$4,VLOOKUP(F136,Mark,33,0),IF($P$3='Data Entry'!$CK$5,VLOOKUP(F136,Mark,42,0),IF($P$3='Data Entry'!$CK$6,VLOOKUP(F136,Mark,51,0),"")))))))</f>
        <v/>
      </c>
      <c r="I136" s="103" t="str">
        <f>IF(AND(B136="",D136="",F136="",G136=""),"",IF($P$3='Data Entry'!$CK$1,VLOOKUP(F136,Mark,7,0),IF($P$3='Data Entry'!$CK$2,VLOOKUP(F136,Mark,16,0),IF($P$3='Data Entry'!$CK$3,VLOOKUP(F136,Mark,25,0),IF($P$3='Data Entry'!$CK$4,VLOOKUP(F136,Mark,34,0),IF($P$3='Data Entry'!$CK$5,VLOOKUP(F136,Mark,43,0),IF($P$3='Data Entry'!$CK$6,VLOOKUP(F136,Mark,52,0),"")))))))</f>
        <v/>
      </c>
      <c r="J136" s="103" t="str">
        <f>IF(AND(B136="",D136="",F136="",G136=""),"",IF($P$3='Data Entry'!$CK$1,VLOOKUP(F136,Mark,8,0),IF($P$3='Data Entry'!$CK$2,VLOOKUP(F136,Mark,17,0),IF($P$3='Data Entry'!$CK$3,VLOOKUP(F136,Mark,26,0),IF($P$3='Data Entry'!$CK$4,VLOOKUP(F136,Mark,35,0),IF($P$3='Data Entry'!$CK$5,VLOOKUP(F136,Mark,44,0),IF($P$3='Data Entry'!$CK$6,VLOOKUP(F136,Mark,53,0),"")))))))</f>
        <v/>
      </c>
      <c r="K136" s="34" t="str">
        <f>IF(AND(B136="",D136="",F136="",G136=""),"",IF($P$3='Data Entry'!$CK$1,VLOOKUP(F136,Mark,9,0),IF($P$3='Data Entry'!$CK$2,VLOOKUP(F136,Mark,18,0),IF($P$3='Data Entry'!$CK$3,VLOOKUP(F136,Mark,27,0),IF($P$3='Data Entry'!$CK$4,VLOOKUP(F136,Mark,36,0),IF($P$3='Data Entry'!$CK$5,VLOOKUP(F136,Mark,45,0),IF($P$3='Data Entry'!$CK$6,VLOOKUP(F136,Mark,54,0),"")))))))</f>
        <v/>
      </c>
      <c r="L136" s="34" t="str">
        <f>IF(AND(B136="",D136="",F136="",G136=""),"",IF($P$3='Data Entry'!$CK$1,VLOOKUP(F136,Mark,10,0),IF($P$3='Data Entry'!$CK$2,VLOOKUP(F136,Mark,19,0),IF($P$3='Data Entry'!$CK$3,VLOOKUP(F136,Mark,28,0),IF($P$3='Data Entry'!$CK$4,VLOOKUP(F136,Mark,37,0),IF($P$3='Data Entry'!$CK$5,VLOOKUP(F136,Mark,46,0),IF($P$3='Data Entry'!$CK$6,VLOOKUP(F136,Mark,55,0),"")))))))</f>
        <v/>
      </c>
      <c r="M136" s="34" t="str">
        <f>IF(AND(B136="",D136="",F136="",G136=""),"",IF($P$3='Data Entry'!$CK$1,VLOOKUP(F136,Mark,11,0),IF($P$3='Data Entry'!$CK$2,VLOOKUP(F136,Mark,20,0),IF($P$3='Data Entry'!$CK$3,VLOOKUP(F136,Mark,29,0),IF($P$3='Data Entry'!$CK$4,VLOOKUP(F136,Mark,38,0),IF($P$3='Data Entry'!$CK$5,VLOOKUP(F136,Mark,47,0),IF($P$3='Data Entry'!$CK$6,VLOOKUP(F136,Mark,56,0),"")))))))</f>
        <v/>
      </c>
      <c r="N136" s="35" t="str">
        <f>IF(AND(B136="",D136="",F136="",G136=""),"",IF($P$3='Data Entry'!$CK$1,VLOOKUP(F136,Mark,12,0),IF($P$3='Data Entry'!$CK$2,VLOOKUP(F136,Mark,21,0),IF($P$3='Data Entry'!$CK$3,VLOOKUP(F136,Mark,30,0),IF($P$3='Data Entry'!$CK$4,VLOOKUP(F136,Mark,39,0),IF($P$3='Data Entry'!$CK$5,VLOOKUP(F136,Mark,48,0),IF($P$3='Data Entry'!$CK$6,VLOOKUP(F136,Mark,57,0),"")))))))</f>
        <v/>
      </c>
      <c r="O136" s="35" t="str">
        <f>IF(AND(B136="",D136="",F136="",G136=""),"",IF($P$3='Data Entry'!$CK$1,VLOOKUP(F136,Mark,13,0),IF($P$3='Data Entry'!$CK$2,VLOOKUP(F136,Mark,22,0),IF($P$3='Data Entry'!$CK$3,VLOOKUP(F136,Mark,31,0),IF($P$3='Data Entry'!$CK$4,VLOOKUP(F136,Mark,40,0),IF($P$3='Data Entry'!$CK$5,VLOOKUP(F136,Mark,49,0),IF($P$3='Data Entry'!$CK$6,VLOOKUP(F136,Mark,58,0),"")))))))</f>
        <v/>
      </c>
      <c r="P136" s="35" t="str">
        <f>IF(AND(B136="",D136="",F136="",G136=""),"",IF($P$3='Data Entry'!$CK$1,VLOOKUP(F136,Mark,14,0),IF($P$3='Data Entry'!$CK$2,VLOOKUP(F136,Mark,23,0),IF($P$3='Data Entry'!$CK$3,VLOOKUP(F136,Mark,32,0),IF($P$3='Data Entry'!$CK$4,VLOOKUP(F136,Mark,41,0),IF($P$3='Data Entry'!$CK$5,VLOOKUP(F136,Mark,50,0),IF($P$3='Data Entry'!$CK$6,VLOOKUP(F136,Mark,59,0),"")))))))</f>
        <v/>
      </c>
      <c r="Q136" s="36" t="str">
        <f t="shared" ref="Q136:Q161" si="41">IF(AND(B136="",D136="",F136="",G136=""),"",IF($P$3="","",SUM(H136,I136,J136,K136,L136,M136,N136,O136,P136)))</f>
        <v/>
      </c>
      <c r="R136" s="105" t="str">
        <f t="shared" ref="R136:R161" si="42">IFERROR(IF(OR(Q136="",$P$3="",D136=""),"",ROUNDUP(Q136*$R$6%,0)),"")</f>
        <v/>
      </c>
      <c r="S136" s="105" t="str">
        <f t="shared" si="40"/>
        <v/>
      </c>
      <c r="T136" s="106" t="str">
        <f t="shared" ref="T136:T161" si="43">IFERROR(IF(F136="","",IF(Q136="","",IF(R136="","",IF(S136="","",SUM(R136:S136))))),"")</f>
        <v/>
      </c>
      <c r="U136" s="10" t="str">
        <f>IFERROR(IF(OR(Q136="",#REF!="",D136=""),"",IF($Q$6=100,ROUNDUP(Q136*20%,0),IF($Q$6=86,ROUNDUP((Q136/$Q$6)*$U$6,0),IF($Q$6=66,ROUNDUP((Q136/$Q$6)*$U$6,0),"")))),"")</f>
        <v/>
      </c>
    </row>
    <row r="137" spans="1:21" ht="21.95" customHeight="1">
      <c r="A137" s="7">
        <v>131</v>
      </c>
      <c r="B137" s="32" t="str">
        <f t="shared" si="34"/>
        <v/>
      </c>
      <c r="C137" s="53" t="str">
        <f t="shared" si="35"/>
        <v/>
      </c>
      <c r="D137" s="8" t="str">
        <f t="shared" si="36"/>
        <v/>
      </c>
      <c r="E137" s="8" t="str">
        <f t="shared" si="37"/>
        <v/>
      </c>
      <c r="F137" s="5" t="str">
        <f t="shared" si="38"/>
        <v/>
      </c>
      <c r="G137" s="9" t="str">
        <f t="shared" si="39"/>
        <v/>
      </c>
      <c r="H137" s="103" t="str">
        <f>IF(AND(B137="",D137="",F137="",G137=""),"",IF($P$3='Data Entry'!$CK$1,VLOOKUP(F137,Mark,6,0),IF($P$3='Data Entry'!$CK$2,VLOOKUP(F137,Mark,15,0),IF($P$3='Data Entry'!$CK$3,VLOOKUP(F137,Mark,24,0),IF($P$3='Data Entry'!$CK$4,VLOOKUP(F137,Mark,33,0),IF($P$3='Data Entry'!$CK$5,VLOOKUP(F137,Mark,42,0),IF($P$3='Data Entry'!$CK$6,VLOOKUP(F137,Mark,51,0),"")))))))</f>
        <v/>
      </c>
      <c r="I137" s="103" t="str">
        <f>IF(AND(B137="",D137="",F137="",G137=""),"",IF($P$3='Data Entry'!$CK$1,VLOOKUP(F137,Mark,7,0),IF($P$3='Data Entry'!$CK$2,VLOOKUP(F137,Mark,16,0),IF($P$3='Data Entry'!$CK$3,VLOOKUP(F137,Mark,25,0),IF($P$3='Data Entry'!$CK$4,VLOOKUP(F137,Mark,34,0),IF($P$3='Data Entry'!$CK$5,VLOOKUP(F137,Mark,43,0),IF($P$3='Data Entry'!$CK$6,VLOOKUP(F137,Mark,52,0),"")))))))</f>
        <v/>
      </c>
      <c r="J137" s="103" t="str">
        <f>IF(AND(B137="",D137="",F137="",G137=""),"",IF($P$3='Data Entry'!$CK$1,VLOOKUP(F137,Mark,8,0),IF($P$3='Data Entry'!$CK$2,VLOOKUP(F137,Mark,17,0),IF($P$3='Data Entry'!$CK$3,VLOOKUP(F137,Mark,26,0),IF($P$3='Data Entry'!$CK$4,VLOOKUP(F137,Mark,35,0),IF($P$3='Data Entry'!$CK$5,VLOOKUP(F137,Mark,44,0),IF($P$3='Data Entry'!$CK$6,VLOOKUP(F137,Mark,53,0),"")))))))</f>
        <v/>
      </c>
      <c r="K137" s="34" t="str">
        <f>IF(AND(B137="",D137="",F137="",G137=""),"",IF($P$3='Data Entry'!$CK$1,VLOOKUP(F137,Mark,9,0),IF($P$3='Data Entry'!$CK$2,VLOOKUP(F137,Mark,18,0),IF($P$3='Data Entry'!$CK$3,VLOOKUP(F137,Mark,27,0),IF($P$3='Data Entry'!$CK$4,VLOOKUP(F137,Mark,36,0),IF($P$3='Data Entry'!$CK$5,VLOOKUP(F137,Mark,45,0),IF($P$3='Data Entry'!$CK$6,VLOOKUP(F137,Mark,54,0),"")))))))</f>
        <v/>
      </c>
      <c r="L137" s="34" t="str">
        <f>IF(AND(B137="",D137="",F137="",G137=""),"",IF($P$3='Data Entry'!$CK$1,VLOOKUP(F137,Mark,10,0),IF($P$3='Data Entry'!$CK$2,VLOOKUP(F137,Mark,19,0),IF($P$3='Data Entry'!$CK$3,VLOOKUP(F137,Mark,28,0),IF($P$3='Data Entry'!$CK$4,VLOOKUP(F137,Mark,37,0),IF($P$3='Data Entry'!$CK$5,VLOOKUP(F137,Mark,46,0),IF($P$3='Data Entry'!$CK$6,VLOOKUP(F137,Mark,55,0),"")))))))</f>
        <v/>
      </c>
      <c r="M137" s="34" t="str">
        <f>IF(AND(B137="",D137="",F137="",G137=""),"",IF($P$3='Data Entry'!$CK$1,VLOOKUP(F137,Mark,11,0),IF($P$3='Data Entry'!$CK$2,VLOOKUP(F137,Mark,20,0),IF($P$3='Data Entry'!$CK$3,VLOOKUP(F137,Mark,29,0),IF($P$3='Data Entry'!$CK$4,VLOOKUP(F137,Mark,38,0),IF($P$3='Data Entry'!$CK$5,VLOOKUP(F137,Mark,47,0),IF($P$3='Data Entry'!$CK$6,VLOOKUP(F137,Mark,56,0),"")))))))</f>
        <v/>
      </c>
      <c r="N137" s="35" t="str">
        <f>IF(AND(B137="",D137="",F137="",G137=""),"",IF($P$3='Data Entry'!$CK$1,VLOOKUP(F137,Mark,12,0),IF($P$3='Data Entry'!$CK$2,VLOOKUP(F137,Mark,21,0),IF($P$3='Data Entry'!$CK$3,VLOOKUP(F137,Mark,30,0),IF($P$3='Data Entry'!$CK$4,VLOOKUP(F137,Mark,39,0),IF($P$3='Data Entry'!$CK$5,VLOOKUP(F137,Mark,48,0),IF($P$3='Data Entry'!$CK$6,VLOOKUP(F137,Mark,57,0),"")))))))</f>
        <v/>
      </c>
      <c r="O137" s="35" t="str">
        <f>IF(AND(B137="",D137="",F137="",G137=""),"",IF($P$3='Data Entry'!$CK$1,VLOOKUP(F137,Mark,13,0),IF($P$3='Data Entry'!$CK$2,VLOOKUP(F137,Mark,22,0),IF($P$3='Data Entry'!$CK$3,VLOOKUP(F137,Mark,31,0),IF($P$3='Data Entry'!$CK$4,VLOOKUP(F137,Mark,40,0),IF($P$3='Data Entry'!$CK$5,VLOOKUP(F137,Mark,49,0),IF($P$3='Data Entry'!$CK$6,VLOOKUP(F137,Mark,58,0),"")))))))</f>
        <v/>
      </c>
      <c r="P137" s="35" t="str">
        <f>IF(AND(B137="",D137="",F137="",G137=""),"",IF($P$3='Data Entry'!$CK$1,VLOOKUP(F137,Mark,14,0),IF($P$3='Data Entry'!$CK$2,VLOOKUP(F137,Mark,23,0),IF($P$3='Data Entry'!$CK$3,VLOOKUP(F137,Mark,32,0),IF($P$3='Data Entry'!$CK$4,VLOOKUP(F137,Mark,41,0),IF($P$3='Data Entry'!$CK$5,VLOOKUP(F137,Mark,50,0),IF($P$3='Data Entry'!$CK$6,VLOOKUP(F137,Mark,59,0),"")))))))</f>
        <v/>
      </c>
      <c r="Q137" s="36" t="str">
        <f t="shared" si="41"/>
        <v/>
      </c>
      <c r="R137" s="105" t="str">
        <f t="shared" si="42"/>
        <v/>
      </c>
      <c r="S137" s="105" t="str">
        <f t="shared" si="40"/>
        <v/>
      </c>
      <c r="T137" s="106" t="str">
        <f t="shared" si="43"/>
        <v/>
      </c>
      <c r="U137" s="10" t="str">
        <f>IFERROR(IF(OR(Q137="",#REF!="",D137=""),"",IF($Q$6=100,ROUNDUP(Q137*20%,0),IF($Q$6=86,ROUNDUP((Q137/$Q$6)*$U$6,0),IF($Q$6=66,ROUNDUP((Q137/$Q$6)*$U$6,0),"")))),"")</f>
        <v/>
      </c>
    </row>
    <row r="138" spans="1:21" ht="21.95" customHeight="1">
      <c r="A138" s="7">
        <v>132</v>
      </c>
      <c r="B138" s="32" t="str">
        <f t="shared" si="34"/>
        <v/>
      </c>
      <c r="C138" s="53" t="str">
        <f t="shared" si="35"/>
        <v/>
      </c>
      <c r="D138" s="8" t="str">
        <f t="shared" si="36"/>
        <v/>
      </c>
      <c r="E138" s="8" t="str">
        <f t="shared" si="37"/>
        <v/>
      </c>
      <c r="F138" s="5" t="str">
        <f t="shared" si="38"/>
        <v/>
      </c>
      <c r="G138" s="9" t="str">
        <f t="shared" si="39"/>
        <v/>
      </c>
      <c r="H138" s="103" t="str">
        <f>IF(AND(B138="",D138="",F138="",G138=""),"",IF($P$3='Data Entry'!$CK$1,VLOOKUP(F138,Mark,6,0),IF($P$3='Data Entry'!$CK$2,VLOOKUP(F138,Mark,15,0),IF($P$3='Data Entry'!$CK$3,VLOOKUP(F138,Mark,24,0),IF($P$3='Data Entry'!$CK$4,VLOOKUP(F138,Mark,33,0),IF($P$3='Data Entry'!$CK$5,VLOOKUP(F138,Mark,42,0),IF($P$3='Data Entry'!$CK$6,VLOOKUP(F138,Mark,51,0),"")))))))</f>
        <v/>
      </c>
      <c r="I138" s="103" t="str">
        <f>IF(AND(B138="",D138="",F138="",G138=""),"",IF($P$3='Data Entry'!$CK$1,VLOOKUP(F138,Mark,7,0),IF($P$3='Data Entry'!$CK$2,VLOOKUP(F138,Mark,16,0),IF($P$3='Data Entry'!$CK$3,VLOOKUP(F138,Mark,25,0),IF($P$3='Data Entry'!$CK$4,VLOOKUP(F138,Mark,34,0),IF($P$3='Data Entry'!$CK$5,VLOOKUP(F138,Mark,43,0),IF($P$3='Data Entry'!$CK$6,VLOOKUP(F138,Mark,52,0),"")))))))</f>
        <v/>
      </c>
      <c r="J138" s="103" t="str">
        <f>IF(AND(B138="",D138="",F138="",G138=""),"",IF($P$3='Data Entry'!$CK$1,VLOOKUP(F138,Mark,8,0),IF($P$3='Data Entry'!$CK$2,VLOOKUP(F138,Mark,17,0),IF($P$3='Data Entry'!$CK$3,VLOOKUP(F138,Mark,26,0),IF($P$3='Data Entry'!$CK$4,VLOOKUP(F138,Mark,35,0),IF($P$3='Data Entry'!$CK$5,VLOOKUP(F138,Mark,44,0),IF($P$3='Data Entry'!$CK$6,VLOOKUP(F138,Mark,53,0),"")))))))</f>
        <v/>
      </c>
      <c r="K138" s="34" t="str">
        <f>IF(AND(B138="",D138="",F138="",G138=""),"",IF($P$3='Data Entry'!$CK$1,VLOOKUP(F138,Mark,9,0),IF($P$3='Data Entry'!$CK$2,VLOOKUP(F138,Mark,18,0),IF($P$3='Data Entry'!$CK$3,VLOOKUP(F138,Mark,27,0),IF($P$3='Data Entry'!$CK$4,VLOOKUP(F138,Mark,36,0),IF($P$3='Data Entry'!$CK$5,VLOOKUP(F138,Mark,45,0),IF($P$3='Data Entry'!$CK$6,VLOOKUP(F138,Mark,54,0),"")))))))</f>
        <v/>
      </c>
      <c r="L138" s="34" t="str">
        <f>IF(AND(B138="",D138="",F138="",G138=""),"",IF($P$3='Data Entry'!$CK$1,VLOOKUP(F138,Mark,10,0),IF($P$3='Data Entry'!$CK$2,VLOOKUP(F138,Mark,19,0),IF($P$3='Data Entry'!$CK$3,VLOOKUP(F138,Mark,28,0),IF($P$3='Data Entry'!$CK$4,VLOOKUP(F138,Mark,37,0),IF($P$3='Data Entry'!$CK$5,VLOOKUP(F138,Mark,46,0),IF($P$3='Data Entry'!$CK$6,VLOOKUP(F138,Mark,55,0),"")))))))</f>
        <v/>
      </c>
      <c r="M138" s="34" t="str">
        <f>IF(AND(B138="",D138="",F138="",G138=""),"",IF($P$3='Data Entry'!$CK$1,VLOOKUP(F138,Mark,11,0),IF($P$3='Data Entry'!$CK$2,VLOOKUP(F138,Mark,20,0),IF($P$3='Data Entry'!$CK$3,VLOOKUP(F138,Mark,29,0),IF($P$3='Data Entry'!$CK$4,VLOOKUP(F138,Mark,38,0),IF($P$3='Data Entry'!$CK$5,VLOOKUP(F138,Mark,47,0),IF($P$3='Data Entry'!$CK$6,VLOOKUP(F138,Mark,56,0),"")))))))</f>
        <v/>
      </c>
      <c r="N138" s="35" t="str">
        <f>IF(AND(B138="",D138="",F138="",G138=""),"",IF($P$3='Data Entry'!$CK$1,VLOOKUP(F138,Mark,12,0),IF($P$3='Data Entry'!$CK$2,VLOOKUP(F138,Mark,21,0),IF($P$3='Data Entry'!$CK$3,VLOOKUP(F138,Mark,30,0),IF($P$3='Data Entry'!$CK$4,VLOOKUP(F138,Mark,39,0),IF($P$3='Data Entry'!$CK$5,VLOOKUP(F138,Mark,48,0),IF($P$3='Data Entry'!$CK$6,VLOOKUP(F138,Mark,57,0),"")))))))</f>
        <v/>
      </c>
      <c r="O138" s="35" t="str">
        <f>IF(AND(B138="",D138="",F138="",G138=""),"",IF($P$3='Data Entry'!$CK$1,VLOOKUP(F138,Mark,13,0),IF($P$3='Data Entry'!$CK$2,VLOOKUP(F138,Mark,22,0),IF($P$3='Data Entry'!$CK$3,VLOOKUP(F138,Mark,31,0),IF($P$3='Data Entry'!$CK$4,VLOOKUP(F138,Mark,40,0),IF($P$3='Data Entry'!$CK$5,VLOOKUP(F138,Mark,49,0),IF($P$3='Data Entry'!$CK$6,VLOOKUP(F138,Mark,58,0),"")))))))</f>
        <v/>
      </c>
      <c r="P138" s="35" t="str">
        <f>IF(AND(B138="",D138="",F138="",G138=""),"",IF($P$3='Data Entry'!$CK$1,VLOOKUP(F138,Mark,14,0),IF($P$3='Data Entry'!$CK$2,VLOOKUP(F138,Mark,23,0),IF($P$3='Data Entry'!$CK$3,VLOOKUP(F138,Mark,32,0),IF($P$3='Data Entry'!$CK$4,VLOOKUP(F138,Mark,41,0),IF($P$3='Data Entry'!$CK$5,VLOOKUP(F138,Mark,50,0),IF($P$3='Data Entry'!$CK$6,VLOOKUP(F138,Mark,59,0),"")))))))</f>
        <v/>
      </c>
      <c r="Q138" s="36" t="str">
        <f t="shared" si="41"/>
        <v/>
      </c>
      <c r="R138" s="105" t="str">
        <f t="shared" si="42"/>
        <v/>
      </c>
      <c r="S138" s="105" t="str">
        <f t="shared" si="40"/>
        <v/>
      </c>
      <c r="T138" s="106" t="str">
        <f t="shared" si="43"/>
        <v/>
      </c>
      <c r="U138" s="10" t="str">
        <f>IFERROR(IF(OR(Q138="",#REF!="",D138=""),"",IF($Q$6=100,ROUNDUP(Q138*20%,0),IF($Q$6=86,ROUNDUP((Q138/$Q$6)*$U$6,0),IF($Q$6=66,ROUNDUP((Q138/$Q$6)*$U$6,0),"")))),"")</f>
        <v/>
      </c>
    </row>
    <row r="139" spans="1:21" ht="21.95" customHeight="1">
      <c r="A139" s="7">
        <v>133</v>
      </c>
      <c r="B139" s="32" t="str">
        <f t="shared" si="34"/>
        <v/>
      </c>
      <c r="C139" s="53" t="str">
        <f t="shared" si="35"/>
        <v/>
      </c>
      <c r="D139" s="8" t="str">
        <f t="shared" si="36"/>
        <v/>
      </c>
      <c r="E139" s="8" t="str">
        <f t="shared" si="37"/>
        <v/>
      </c>
      <c r="F139" s="5" t="str">
        <f t="shared" si="38"/>
        <v/>
      </c>
      <c r="G139" s="9" t="str">
        <f t="shared" si="39"/>
        <v/>
      </c>
      <c r="H139" s="103" t="str">
        <f>IF(AND(B139="",D139="",F139="",G139=""),"",IF($P$3='Data Entry'!$CK$1,VLOOKUP(F139,Mark,6,0),IF($P$3='Data Entry'!$CK$2,VLOOKUP(F139,Mark,15,0),IF($P$3='Data Entry'!$CK$3,VLOOKUP(F139,Mark,24,0),IF($P$3='Data Entry'!$CK$4,VLOOKUP(F139,Mark,33,0),IF($P$3='Data Entry'!$CK$5,VLOOKUP(F139,Mark,42,0),IF($P$3='Data Entry'!$CK$6,VLOOKUP(F139,Mark,51,0),"")))))))</f>
        <v/>
      </c>
      <c r="I139" s="103" t="str">
        <f>IF(AND(B139="",D139="",F139="",G139=""),"",IF($P$3='Data Entry'!$CK$1,VLOOKUP(F139,Mark,7,0),IF($P$3='Data Entry'!$CK$2,VLOOKUP(F139,Mark,16,0),IF($P$3='Data Entry'!$CK$3,VLOOKUP(F139,Mark,25,0),IF($P$3='Data Entry'!$CK$4,VLOOKUP(F139,Mark,34,0),IF($P$3='Data Entry'!$CK$5,VLOOKUP(F139,Mark,43,0),IF($P$3='Data Entry'!$CK$6,VLOOKUP(F139,Mark,52,0),"")))))))</f>
        <v/>
      </c>
      <c r="J139" s="103" t="str">
        <f>IF(AND(B139="",D139="",F139="",G139=""),"",IF($P$3='Data Entry'!$CK$1,VLOOKUP(F139,Mark,8,0),IF($P$3='Data Entry'!$CK$2,VLOOKUP(F139,Mark,17,0),IF($P$3='Data Entry'!$CK$3,VLOOKUP(F139,Mark,26,0),IF($P$3='Data Entry'!$CK$4,VLOOKUP(F139,Mark,35,0),IF($P$3='Data Entry'!$CK$5,VLOOKUP(F139,Mark,44,0),IF($P$3='Data Entry'!$CK$6,VLOOKUP(F139,Mark,53,0),"")))))))</f>
        <v/>
      </c>
      <c r="K139" s="34" t="str">
        <f>IF(AND(B139="",D139="",F139="",G139=""),"",IF($P$3='Data Entry'!$CK$1,VLOOKUP(F139,Mark,9,0),IF($P$3='Data Entry'!$CK$2,VLOOKUP(F139,Mark,18,0),IF($P$3='Data Entry'!$CK$3,VLOOKUP(F139,Mark,27,0),IF($P$3='Data Entry'!$CK$4,VLOOKUP(F139,Mark,36,0),IF($P$3='Data Entry'!$CK$5,VLOOKUP(F139,Mark,45,0),IF($P$3='Data Entry'!$CK$6,VLOOKUP(F139,Mark,54,0),"")))))))</f>
        <v/>
      </c>
      <c r="L139" s="34" t="str">
        <f>IF(AND(B139="",D139="",F139="",G139=""),"",IF($P$3='Data Entry'!$CK$1,VLOOKUP(F139,Mark,10,0),IF($P$3='Data Entry'!$CK$2,VLOOKUP(F139,Mark,19,0),IF($P$3='Data Entry'!$CK$3,VLOOKUP(F139,Mark,28,0),IF($P$3='Data Entry'!$CK$4,VLOOKUP(F139,Mark,37,0),IF($P$3='Data Entry'!$CK$5,VLOOKUP(F139,Mark,46,0),IF($P$3='Data Entry'!$CK$6,VLOOKUP(F139,Mark,55,0),"")))))))</f>
        <v/>
      </c>
      <c r="M139" s="34" t="str">
        <f>IF(AND(B139="",D139="",F139="",G139=""),"",IF($P$3='Data Entry'!$CK$1,VLOOKUP(F139,Mark,11,0),IF($P$3='Data Entry'!$CK$2,VLOOKUP(F139,Mark,20,0),IF($P$3='Data Entry'!$CK$3,VLOOKUP(F139,Mark,29,0),IF($P$3='Data Entry'!$CK$4,VLOOKUP(F139,Mark,38,0),IF($P$3='Data Entry'!$CK$5,VLOOKUP(F139,Mark,47,0),IF($P$3='Data Entry'!$CK$6,VLOOKUP(F139,Mark,56,0),"")))))))</f>
        <v/>
      </c>
      <c r="N139" s="35" t="str">
        <f>IF(AND(B139="",D139="",F139="",G139=""),"",IF($P$3='Data Entry'!$CK$1,VLOOKUP(F139,Mark,12,0),IF($P$3='Data Entry'!$CK$2,VLOOKUP(F139,Mark,21,0),IF($P$3='Data Entry'!$CK$3,VLOOKUP(F139,Mark,30,0),IF($P$3='Data Entry'!$CK$4,VLOOKUP(F139,Mark,39,0),IF($P$3='Data Entry'!$CK$5,VLOOKUP(F139,Mark,48,0),IF($P$3='Data Entry'!$CK$6,VLOOKUP(F139,Mark,57,0),"")))))))</f>
        <v/>
      </c>
      <c r="O139" s="35" t="str">
        <f>IF(AND(B139="",D139="",F139="",G139=""),"",IF($P$3='Data Entry'!$CK$1,VLOOKUP(F139,Mark,13,0),IF($P$3='Data Entry'!$CK$2,VLOOKUP(F139,Mark,22,0),IF($P$3='Data Entry'!$CK$3,VLOOKUP(F139,Mark,31,0),IF($P$3='Data Entry'!$CK$4,VLOOKUP(F139,Mark,40,0),IF($P$3='Data Entry'!$CK$5,VLOOKUP(F139,Mark,49,0),IF($P$3='Data Entry'!$CK$6,VLOOKUP(F139,Mark,58,0),"")))))))</f>
        <v/>
      </c>
      <c r="P139" s="35" t="str">
        <f>IF(AND(B139="",D139="",F139="",G139=""),"",IF($P$3='Data Entry'!$CK$1,VLOOKUP(F139,Mark,14,0),IF($P$3='Data Entry'!$CK$2,VLOOKUP(F139,Mark,23,0),IF($P$3='Data Entry'!$CK$3,VLOOKUP(F139,Mark,32,0),IF($P$3='Data Entry'!$CK$4,VLOOKUP(F139,Mark,41,0),IF($P$3='Data Entry'!$CK$5,VLOOKUP(F139,Mark,50,0),IF($P$3='Data Entry'!$CK$6,VLOOKUP(F139,Mark,59,0),"")))))))</f>
        <v/>
      </c>
      <c r="Q139" s="36" t="str">
        <f t="shared" si="41"/>
        <v/>
      </c>
      <c r="R139" s="105" t="str">
        <f t="shared" si="42"/>
        <v/>
      </c>
      <c r="S139" s="105" t="str">
        <f t="shared" si="40"/>
        <v/>
      </c>
      <c r="T139" s="106" t="str">
        <f t="shared" si="43"/>
        <v/>
      </c>
      <c r="U139" s="10" t="str">
        <f>IFERROR(IF(OR(Q139="",#REF!="",D139=""),"",IF($Q$6=100,ROUNDUP(Q139*20%,0),IF($Q$6=86,ROUNDUP((Q139/$Q$6)*$U$6,0),IF($Q$6=66,ROUNDUP((Q139/$Q$6)*$U$6,0),"")))),"")</f>
        <v/>
      </c>
    </row>
    <row r="140" spans="1:21" ht="21.95" customHeight="1">
      <c r="A140" s="7">
        <v>134</v>
      </c>
      <c r="B140" s="32" t="str">
        <f t="shared" si="34"/>
        <v/>
      </c>
      <c r="C140" s="53" t="str">
        <f t="shared" si="35"/>
        <v/>
      </c>
      <c r="D140" s="8" t="str">
        <f t="shared" si="36"/>
        <v/>
      </c>
      <c r="E140" s="8" t="str">
        <f t="shared" si="37"/>
        <v/>
      </c>
      <c r="F140" s="5" t="str">
        <f t="shared" si="38"/>
        <v/>
      </c>
      <c r="G140" s="9" t="str">
        <f t="shared" si="39"/>
        <v/>
      </c>
      <c r="H140" s="103" t="str">
        <f>IF(AND(B140="",D140="",F140="",G140=""),"",IF($P$3='Data Entry'!$CK$1,VLOOKUP(F140,Mark,6,0),IF($P$3='Data Entry'!$CK$2,VLOOKUP(F140,Mark,15,0),IF($P$3='Data Entry'!$CK$3,VLOOKUP(F140,Mark,24,0),IF($P$3='Data Entry'!$CK$4,VLOOKUP(F140,Mark,33,0),IF($P$3='Data Entry'!$CK$5,VLOOKUP(F140,Mark,42,0),IF($P$3='Data Entry'!$CK$6,VLOOKUP(F140,Mark,51,0),"")))))))</f>
        <v/>
      </c>
      <c r="I140" s="103" t="str">
        <f>IF(AND(B140="",D140="",F140="",G140=""),"",IF($P$3='Data Entry'!$CK$1,VLOOKUP(F140,Mark,7,0),IF($P$3='Data Entry'!$CK$2,VLOOKUP(F140,Mark,16,0),IF($P$3='Data Entry'!$CK$3,VLOOKUP(F140,Mark,25,0),IF($P$3='Data Entry'!$CK$4,VLOOKUP(F140,Mark,34,0),IF($P$3='Data Entry'!$CK$5,VLOOKUP(F140,Mark,43,0),IF($P$3='Data Entry'!$CK$6,VLOOKUP(F140,Mark,52,0),"")))))))</f>
        <v/>
      </c>
      <c r="J140" s="103" t="str">
        <f>IF(AND(B140="",D140="",F140="",G140=""),"",IF($P$3='Data Entry'!$CK$1,VLOOKUP(F140,Mark,8,0),IF($P$3='Data Entry'!$CK$2,VLOOKUP(F140,Mark,17,0),IF($P$3='Data Entry'!$CK$3,VLOOKUP(F140,Mark,26,0),IF($P$3='Data Entry'!$CK$4,VLOOKUP(F140,Mark,35,0),IF($P$3='Data Entry'!$CK$5,VLOOKUP(F140,Mark,44,0),IF($P$3='Data Entry'!$CK$6,VLOOKUP(F140,Mark,53,0),"")))))))</f>
        <v/>
      </c>
      <c r="K140" s="34" t="str">
        <f>IF(AND(B140="",D140="",F140="",G140=""),"",IF($P$3='Data Entry'!$CK$1,VLOOKUP(F140,Mark,9,0),IF($P$3='Data Entry'!$CK$2,VLOOKUP(F140,Mark,18,0),IF($P$3='Data Entry'!$CK$3,VLOOKUP(F140,Mark,27,0),IF($P$3='Data Entry'!$CK$4,VLOOKUP(F140,Mark,36,0),IF($P$3='Data Entry'!$CK$5,VLOOKUP(F140,Mark,45,0),IF($P$3='Data Entry'!$CK$6,VLOOKUP(F140,Mark,54,0),"")))))))</f>
        <v/>
      </c>
      <c r="L140" s="34" t="str">
        <f>IF(AND(B140="",D140="",F140="",G140=""),"",IF($P$3='Data Entry'!$CK$1,VLOOKUP(F140,Mark,10,0),IF($P$3='Data Entry'!$CK$2,VLOOKUP(F140,Mark,19,0),IF($P$3='Data Entry'!$CK$3,VLOOKUP(F140,Mark,28,0),IF($P$3='Data Entry'!$CK$4,VLOOKUP(F140,Mark,37,0),IF($P$3='Data Entry'!$CK$5,VLOOKUP(F140,Mark,46,0),IF($P$3='Data Entry'!$CK$6,VLOOKUP(F140,Mark,55,0),"")))))))</f>
        <v/>
      </c>
      <c r="M140" s="34" t="str">
        <f>IF(AND(B140="",D140="",F140="",G140=""),"",IF($P$3='Data Entry'!$CK$1,VLOOKUP(F140,Mark,11,0),IF($P$3='Data Entry'!$CK$2,VLOOKUP(F140,Mark,20,0),IF($P$3='Data Entry'!$CK$3,VLOOKUP(F140,Mark,29,0),IF($P$3='Data Entry'!$CK$4,VLOOKUP(F140,Mark,38,0),IF($P$3='Data Entry'!$CK$5,VLOOKUP(F140,Mark,47,0),IF($P$3='Data Entry'!$CK$6,VLOOKUP(F140,Mark,56,0),"")))))))</f>
        <v/>
      </c>
      <c r="N140" s="35" t="str">
        <f>IF(AND(B140="",D140="",F140="",G140=""),"",IF($P$3='Data Entry'!$CK$1,VLOOKUP(F140,Mark,12,0),IF($P$3='Data Entry'!$CK$2,VLOOKUP(F140,Mark,21,0),IF($P$3='Data Entry'!$CK$3,VLOOKUP(F140,Mark,30,0),IF($P$3='Data Entry'!$CK$4,VLOOKUP(F140,Mark,39,0),IF($P$3='Data Entry'!$CK$5,VLOOKUP(F140,Mark,48,0),IF($P$3='Data Entry'!$CK$6,VLOOKUP(F140,Mark,57,0),"")))))))</f>
        <v/>
      </c>
      <c r="O140" s="35" t="str">
        <f>IF(AND(B140="",D140="",F140="",G140=""),"",IF($P$3='Data Entry'!$CK$1,VLOOKUP(F140,Mark,13,0),IF($P$3='Data Entry'!$CK$2,VLOOKUP(F140,Mark,22,0),IF($P$3='Data Entry'!$CK$3,VLOOKUP(F140,Mark,31,0),IF($P$3='Data Entry'!$CK$4,VLOOKUP(F140,Mark,40,0),IF($P$3='Data Entry'!$CK$5,VLOOKUP(F140,Mark,49,0),IF($P$3='Data Entry'!$CK$6,VLOOKUP(F140,Mark,58,0),"")))))))</f>
        <v/>
      </c>
      <c r="P140" s="35" t="str">
        <f>IF(AND(B140="",D140="",F140="",G140=""),"",IF($P$3='Data Entry'!$CK$1,VLOOKUP(F140,Mark,14,0),IF($P$3='Data Entry'!$CK$2,VLOOKUP(F140,Mark,23,0),IF($P$3='Data Entry'!$CK$3,VLOOKUP(F140,Mark,32,0),IF($P$3='Data Entry'!$CK$4,VLOOKUP(F140,Mark,41,0),IF($P$3='Data Entry'!$CK$5,VLOOKUP(F140,Mark,50,0),IF($P$3='Data Entry'!$CK$6,VLOOKUP(F140,Mark,59,0),"")))))))</f>
        <v/>
      </c>
      <c r="Q140" s="36" t="str">
        <f t="shared" si="41"/>
        <v/>
      </c>
      <c r="R140" s="105" t="str">
        <f t="shared" si="42"/>
        <v/>
      </c>
      <c r="S140" s="105" t="str">
        <f t="shared" si="40"/>
        <v/>
      </c>
      <c r="T140" s="106" t="str">
        <f t="shared" si="43"/>
        <v/>
      </c>
      <c r="U140" s="10" t="str">
        <f>IFERROR(IF(OR(Q140="",#REF!="",D140=""),"",IF($Q$6=100,ROUNDUP(Q140*20%,0),IF($Q$6=86,ROUNDUP((Q140/$Q$6)*$U$6,0),IF($Q$6=66,ROUNDUP((Q140/$Q$6)*$U$6,0),"")))),"")</f>
        <v/>
      </c>
    </row>
    <row r="141" spans="1:21" ht="21.95" customHeight="1">
      <c r="A141" s="7">
        <v>135</v>
      </c>
      <c r="B141" s="32" t="str">
        <f t="shared" si="34"/>
        <v/>
      </c>
      <c r="C141" s="53" t="str">
        <f t="shared" si="35"/>
        <v/>
      </c>
      <c r="D141" s="8" t="str">
        <f t="shared" si="36"/>
        <v/>
      </c>
      <c r="E141" s="8" t="str">
        <f t="shared" si="37"/>
        <v/>
      </c>
      <c r="F141" s="5" t="str">
        <f t="shared" si="38"/>
        <v/>
      </c>
      <c r="G141" s="9" t="str">
        <f t="shared" si="39"/>
        <v/>
      </c>
      <c r="H141" s="103" t="str">
        <f>IF(AND(B141="",D141="",F141="",G141=""),"",IF($P$3='Data Entry'!$CK$1,VLOOKUP(F141,Mark,6,0),IF($P$3='Data Entry'!$CK$2,VLOOKUP(F141,Mark,15,0),IF($P$3='Data Entry'!$CK$3,VLOOKUP(F141,Mark,24,0),IF($P$3='Data Entry'!$CK$4,VLOOKUP(F141,Mark,33,0),IF($P$3='Data Entry'!$CK$5,VLOOKUP(F141,Mark,42,0),IF($P$3='Data Entry'!$CK$6,VLOOKUP(F141,Mark,51,0),"")))))))</f>
        <v/>
      </c>
      <c r="I141" s="103" t="str">
        <f>IF(AND(B141="",D141="",F141="",G141=""),"",IF($P$3='Data Entry'!$CK$1,VLOOKUP(F141,Mark,7,0),IF($P$3='Data Entry'!$CK$2,VLOOKUP(F141,Mark,16,0),IF($P$3='Data Entry'!$CK$3,VLOOKUP(F141,Mark,25,0),IF($P$3='Data Entry'!$CK$4,VLOOKUP(F141,Mark,34,0),IF($P$3='Data Entry'!$CK$5,VLOOKUP(F141,Mark,43,0),IF($P$3='Data Entry'!$CK$6,VLOOKUP(F141,Mark,52,0),"")))))))</f>
        <v/>
      </c>
      <c r="J141" s="103" t="str">
        <f>IF(AND(B141="",D141="",F141="",G141=""),"",IF($P$3='Data Entry'!$CK$1,VLOOKUP(F141,Mark,8,0),IF($P$3='Data Entry'!$CK$2,VLOOKUP(F141,Mark,17,0),IF($P$3='Data Entry'!$CK$3,VLOOKUP(F141,Mark,26,0),IF($P$3='Data Entry'!$CK$4,VLOOKUP(F141,Mark,35,0),IF($P$3='Data Entry'!$CK$5,VLOOKUP(F141,Mark,44,0),IF($P$3='Data Entry'!$CK$6,VLOOKUP(F141,Mark,53,0),"")))))))</f>
        <v/>
      </c>
      <c r="K141" s="34" t="str">
        <f>IF(AND(B141="",D141="",F141="",G141=""),"",IF($P$3='Data Entry'!$CK$1,VLOOKUP(F141,Mark,9,0),IF($P$3='Data Entry'!$CK$2,VLOOKUP(F141,Mark,18,0),IF($P$3='Data Entry'!$CK$3,VLOOKUP(F141,Mark,27,0),IF($P$3='Data Entry'!$CK$4,VLOOKUP(F141,Mark,36,0),IF($P$3='Data Entry'!$CK$5,VLOOKUP(F141,Mark,45,0),IF($P$3='Data Entry'!$CK$6,VLOOKUP(F141,Mark,54,0),"")))))))</f>
        <v/>
      </c>
      <c r="L141" s="34" t="str">
        <f>IF(AND(B141="",D141="",F141="",G141=""),"",IF($P$3='Data Entry'!$CK$1,VLOOKUP(F141,Mark,10,0),IF($P$3='Data Entry'!$CK$2,VLOOKUP(F141,Mark,19,0),IF($P$3='Data Entry'!$CK$3,VLOOKUP(F141,Mark,28,0),IF($P$3='Data Entry'!$CK$4,VLOOKUP(F141,Mark,37,0),IF($P$3='Data Entry'!$CK$5,VLOOKUP(F141,Mark,46,0),IF($P$3='Data Entry'!$CK$6,VLOOKUP(F141,Mark,55,0),"")))))))</f>
        <v/>
      </c>
      <c r="M141" s="34" t="str">
        <f>IF(AND(B141="",D141="",F141="",G141=""),"",IF($P$3='Data Entry'!$CK$1,VLOOKUP(F141,Mark,11,0),IF($P$3='Data Entry'!$CK$2,VLOOKUP(F141,Mark,20,0),IF($P$3='Data Entry'!$CK$3,VLOOKUP(F141,Mark,29,0),IF($P$3='Data Entry'!$CK$4,VLOOKUP(F141,Mark,38,0),IF($P$3='Data Entry'!$CK$5,VLOOKUP(F141,Mark,47,0),IF($P$3='Data Entry'!$CK$6,VLOOKUP(F141,Mark,56,0),"")))))))</f>
        <v/>
      </c>
      <c r="N141" s="35" t="str">
        <f>IF(AND(B141="",D141="",F141="",G141=""),"",IF($P$3='Data Entry'!$CK$1,VLOOKUP(F141,Mark,12,0),IF($P$3='Data Entry'!$CK$2,VLOOKUP(F141,Mark,21,0),IF($P$3='Data Entry'!$CK$3,VLOOKUP(F141,Mark,30,0),IF($P$3='Data Entry'!$CK$4,VLOOKUP(F141,Mark,39,0),IF($P$3='Data Entry'!$CK$5,VLOOKUP(F141,Mark,48,0),IF($P$3='Data Entry'!$CK$6,VLOOKUP(F141,Mark,57,0),"")))))))</f>
        <v/>
      </c>
      <c r="O141" s="35" t="str">
        <f>IF(AND(B141="",D141="",F141="",G141=""),"",IF($P$3='Data Entry'!$CK$1,VLOOKUP(F141,Mark,13,0),IF($P$3='Data Entry'!$CK$2,VLOOKUP(F141,Mark,22,0),IF($P$3='Data Entry'!$CK$3,VLOOKUP(F141,Mark,31,0),IF($P$3='Data Entry'!$CK$4,VLOOKUP(F141,Mark,40,0),IF($P$3='Data Entry'!$CK$5,VLOOKUP(F141,Mark,49,0),IF($P$3='Data Entry'!$CK$6,VLOOKUP(F141,Mark,58,0),"")))))))</f>
        <v/>
      </c>
      <c r="P141" s="35" t="str">
        <f>IF(AND(B141="",D141="",F141="",G141=""),"",IF($P$3='Data Entry'!$CK$1,VLOOKUP(F141,Mark,14,0),IF($P$3='Data Entry'!$CK$2,VLOOKUP(F141,Mark,23,0),IF($P$3='Data Entry'!$CK$3,VLOOKUP(F141,Mark,32,0),IF($P$3='Data Entry'!$CK$4,VLOOKUP(F141,Mark,41,0),IF($P$3='Data Entry'!$CK$5,VLOOKUP(F141,Mark,50,0),IF($P$3='Data Entry'!$CK$6,VLOOKUP(F141,Mark,59,0),"")))))))</f>
        <v/>
      </c>
      <c r="Q141" s="36" t="str">
        <f t="shared" si="41"/>
        <v/>
      </c>
      <c r="R141" s="105" t="str">
        <f t="shared" si="42"/>
        <v/>
      </c>
      <c r="S141" s="105" t="str">
        <f t="shared" si="40"/>
        <v/>
      </c>
      <c r="T141" s="106" t="str">
        <f t="shared" si="43"/>
        <v/>
      </c>
      <c r="U141" s="10" t="str">
        <f>IFERROR(IF(OR(Q141="",#REF!="",D141=""),"",IF($Q$6=100,ROUNDUP(Q141*20%,0),IF($Q$6=86,ROUNDUP((Q141/$Q$6)*$U$6,0),IF($Q$6=66,ROUNDUP((Q141/$Q$6)*$U$6,0),"")))),"")</f>
        <v/>
      </c>
    </row>
    <row r="142" spans="1:21" ht="21.95" customHeight="1">
      <c r="A142" s="7">
        <v>136</v>
      </c>
      <c r="B142" s="32" t="str">
        <f t="shared" si="34"/>
        <v/>
      </c>
      <c r="C142" s="53" t="str">
        <f t="shared" si="35"/>
        <v/>
      </c>
      <c r="D142" s="8" t="str">
        <f t="shared" si="36"/>
        <v/>
      </c>
      <c r="E142" s="8" t="str">
        <f t="shared" si="37"/>
        <v/>
      </c>
      <c r="F142" s="5" t="str">
        <f t="shared" si="38"/>
        <v/>
      </c>
      <c r="G142" s="9" t="str">
        <f t="shared" si="39"/>
        <v/>
      </c>
      <c r="H142" s="103" t="str">
        <f>IF(AND(B142="",D142="",F142="",G142=""),"",IF($P$3='Data Entry'!$CK$1,VLOOKUP(F142,Mark,6,0),IF($P$3='Data Entry'!$CK$2,VLOOKUP(F142,Mark,15,0),IF($P$3='Data Entry'!$CK$3,VLOOKUP(F142,Mark,24,0),IF($P$3='Data Entry'!$CK$4,VLOOKUP(F142,Mark,33,0),IF($P$3='Data Entry'!$CK$5,VLOOKUP(F142,Mark,42,0),IF($P$3='Data Entry'!$CK$6,VLOOKUP(F142,Mark,51,0),"")))))))</f>
        <v/>
      </c>
      <c r="I142" s="103" t="str">
        <f>IF(AND(B142="",D142="",F142="",G142=""),"",IF($P$3='Data Entry'!$CK$1,VLOOKUP(F142,Mark,7,0),IF($P$3='Data Entry'!$CK$2,VLOOKUP(F142,Mark,16,0),IF($P$3='Data Entry'!$CK$3,VLOOKUP(F142,Mark,25,0),IF($P$3='Data Entry'!$CK$4,VLOOKUP(F142,Mark,34,0),IF($P$3='Data Entry'!$CK$5,VLOOKUP(F142,Mark,43,0),IF($P$3='Data Entry'!$CK$6,VLOOKUP(F142,Mark,52,0),"")))))))</f>
        <v/>
      </c>
      <c r="J142" s="103" t="str">
        <f>IF(AND(B142="",D142="",F142="",G142=""),"",IF($P$3='Data Entry'!$CK$1,VLOOKUP(F142,Mark,8,0),IF($P$3='Data Entry'!$CK$2,VLOOKUP(F142,Mark,17,0),IF($P$3='Data Entry'!$CK$3,VLOOKUP(F142,Mark,26,0),IF($P$3='Data Entry'!$CK$4,VLOOKUP(F142,Mark,35,0),IF($P$3='Data Entry'!$CK$5,VLOOKUP(F142,Mark,44,0),IF($P$3='Data Entry'!$CK$6,VLOOKUP(F142,Mark,53,0),"")))))))</f>
        <v/>
      </c>
      <c r="K142" s="34" t="str">
        <f>IF(AND(B142="",D142="",F142="",G142=""),"",IF($P$3='Data Entry'!$CK$1,VLOOKUP(F142,Mark,9,0),IF($P$3='Data Entry'!$CK$2,VLOOKUP(F142,Mark,18,0),IF($P$3='Data Entry'!$CK$3,VLOOKUP(F142,Mark,27,0),IF($P$3='Data Entry'!$CK$4,VLOOKUP(F142,Mark,36,0),IF($P$3='Data Entry'!$CK$5,VLOOKUP(F142,Mark,45,0),IF($P$3='Data Entry'!$CK$6,VLOOKUP(F142,Mark,54,0),"")))))))</f>
        <v/>
      </c>
      <c r="L142" s="34" t="str">
        <f>IF(AND(B142="",D142="",F142="",G142=""),"",IF($P$3='Data Entry'!$CK$1,VLOOKUP(F142,Mark,10,0),IF($P$3='Data Entry'!$CK$2,VLOOKUP(F142,Mark,19,0),IF($P$3='Data Entry'!$CK$3,VLOOKUP(F142,Mark,28,0),IF($P$3='Data Entry'!$CK$4,VLOOKUP(F142,Mark,37,0),IF($P$3='Data Entry'!$CK$5,VLOOKUP(F142,Mark,46,0),IF($P$3='Data Entry'!$CK$6,VLOOKUP(F142,Mark,55,0),"")))))))</f>
        <v/>
      </c>
      <c r="M142" s="34" t="str">
        <f>IF(AND(B142="",D142="",F142="",G142=""),"",IF($P$3='Data Entry'!$CK$1,VLOOKUP(F142,Mark,11,0),IF($P$3='Data Entry'!$CK$2,VLOOKUP(F142,Mark,20,0),IF($P$3='Data Entry'!$CK$3,VLOOKUP(F142,Mark,29,0),IF($P$3='Data Entry'!$CK$4,VLOOKUP(F142,Mark,38,0),IF($P$3='Data Entry'!$CK$5,VLOOKUP(F142,Mark,47,0),IF($P$3='Data Entry'!$CK$6,VLOOKUP(F142,Mark,56,0),"")))))))</f>
        <v/>
      </c>
      <c r="N142" s="35" t="str">
        <f>IF(AND(B142="",D142="",F142="",G142=""),"",IF($P$3='Data Entry'!$CK$1,VLOOKUP(F142,Mark,12,0),IF($P$3='Data Entry'!$CK$2,VLOOKUP(F142,Mark,21,0),IF($P$3='Data Entry'!$CK$3,VLOOKUP(F142,Mark,30,0),IF($P$3='Data Entry'!$CK$4,VLOOKUP(F142,Mark,39,0),IF($P$3='Data Entry'!$CK$5,VLOOKUP(F142,Mark,48,0),IF($P$3='Data Entry'!$CK$6,VLOOKUP(F142,Mark,57,0),"")))))))</f>
        <v/>
      </c>
      <c r="O142" s="35" t="str">
        <f>IF(AND(B142="",D142="",F142="",G142=""),"",IF($P$3='Data Entry'!$CK$1,VLOOKUP(F142,Mark,13,0),IF($P$3='Data Entry'!$CK$2,VLOOKUP(F142,Mark,22,0),IF($P$3='Data Entry'!$CK$3,VLOOKUP(F142,Mark,31,0),IF($P$3='Data Entry'!$CK$4,VLOOKUP(F142,Mark,40,0),IF($P$3='Data Entry'!$CK$5,VLOOKUP(F142,Mark,49,0),IF($P$3='Data Entry'!$CK$6,VLOOKUP(F142,Mark,58,0),"")))))))</f>
        <v/>
      </c>
      <c r="P142" s="35" t="str">
        <f>IF(AND(B142="",D142="",F142="",G142=""),"",IF($P$3='Data Entry'!$CK$1,VLOOKUP(F142,Mark,14,0),IF($P$3='Data Entry'!$CK$2,VLOOKUP(F142,Mark,23,0),IF($P$3='Data Entry'!$CK$3,VLOOKUP(F142,Mark,32,0),IF($P$3='Data Entry'!$CK$4,VLOOKUP(F142,Mark,41,0),IF($P$3='Data Entry'!$CK$5,VLOOKUP(F142,Mark,50,0),IF($P$3='Data Entry'!$CK$6,VLOOKUP(F142,Mark,59,0),"")))))))</f>
        <v/>
      </c>
      <c r="Q142" s="36" t="str">
        <f t="shared" si="41"/>
        <v/>
      </c>
      <c r="R142" s="105" t="str">
        <f t="shared" si="42"/>
        <v/>
      </c>
      <c r="S142" s="105" t="str">
        <f t="shared" si="40"/>
        <v/>
      </c>
      <c r="T142" s="106" t="str">
        <f t="shared" si="43"/>
        <v/>
      </c>
      <c r="U142" s="10" t="str">
        <f>IFERROR(IF(OR(Q142="",#REF!="",D142=""),"",IF($Q$6=100,ROUNDUP(Q142*20%,0),IF($Q$6=86,ROUNDUP((Q142/$Q$6)*$U$6,0),IF($Q$6=66,ROUNDUP((Q142/$Q$6)*$U$6,0),"")))),"")</f>
        <v/>
      </c>
    </row>
    <row r="143" spans="1:21" ht="21.95" customHeight="1">
      <c r="A143" s="7">
        <v>137</v>
      </c>
      <c r="B143" s="32" t="str">
        <f t="shared" si="34"/>
        <v/>
      </c>
      <c r="C143" s="53" t="str">
        <f t="shared" si="35"/>
        <v/>
      </c>
      <c r="D143" s="8" t="str">
        <f t="shared" si="36"/>
        <v/>
      </c>
      <c r="E143" s="8" t="str">
        <f t="shared" si="37"/>
        <v/>
      </c>
      <c r="F143" s="5" t="str">
        <f t="shared" si="38"/>
        <v/>
      </c>
      <c r="G143" s="9" t="str">
        <f t="shared" si="39"/>
        <v/>
      </c>
      <c r="H143" s="103" t="str">
        <f>IF(AND(B143="",D143="",F143="",G143=""),"",IF($P$3='Data Entry'!$CK$1,VLOOKUP(F143,Mark,6,0),IF($P$3='Data Entry'!$CK$2,VLOOKUP(F143,Mark,15,0),IF($P$3='Data Entry'!$CK$3,VLOOKUP(F143,Mark,24,0),IF($P$3='Data Entry'!$CK$4,VLOOKUP(F143,Mark,33,0),IF($P$3='Data Entry'!$CK$5,VLOOKUP(F143,Mark,42,0),IF($P$3='Data Entry'!$CK$6,VLOOKUP(F143,Mark,51,0),"")))))))</f>
        <v/>
      </c>
      <c r="I143" s="103" t="str">
        <f>IF(AND(B143="",D143="",F143="",G143=""),"",IF($P$3='Data Entry'!$CK$1,VLOOKUP(F143,Mark,7,0),IF($P$3='Data Entry'!$CK$2,VLOOKUP(F143,Mark,16,0),IF($P$3='Data Entry'!$CK$3,VLOOKUP(F143,Mark,25,0),IF($P$3='Data Entry'!$CK$4,VLOOKUP(F143,Mark,34,0),IF($P$3='Data Entry'!$CK$5,VLOOKUP(F143,Mark,43,0),IF($P$3='Data Entry'!$CK$6,VLOOKUP(F143,Mark,52,0),"")))))))</f>
        <v/>
      </c>
      <c r="J143" s="103" t="str">
        <f>IF(AND(B143="",D143="",F143="",G143=""),"",IF($P$3='Data Entry'!$CK$1,VLOOKUP(F143,Mark,8,0),IF($P$3='Data Entry'!$CK$2,VLOOKUP(F143,Mark,17,0),IF($P$3='Data Entry'!$CK$3,VLOOKUP(F143,Mark,26,0),IF($P$3='Data Entry'!$CK$4,VLOOKUP(F143,Mark,35,0),IF($P$3='Data Entry'!$CK$5,VLOOKUP(F143,Mark,44,0),IF($P$3='Data Entry'!$CK$6,VLOOKUP(F143,Mark,53,0),"")))))))</f>
        <v/>
      </c>
      <c r="K143" s="34" t="str">
        <f>IF(AND(B143="",D143="",F143="",G143=""),"",IF($P$3='Data Entry'!$CK$1,VLOOKUP(F143,Mark,9,0),IF($P$3='Data Entry'!$CK$2,VLOOKUP(F143,Mark,18,0),IF($P$3='Data Entry'!$CK$3,VLOOKUP(F143,Mark,27,0),IF($P$3='Data Entry'!$CK$4,VLOOKUP(F143,Mark,36,0),IF($P$3='Data Entry'!$CK$5,VLOOKUP(F143,Mark,45,0),IF($P$3='Data Entry'!$CK$6,VLOOKUP(F143,Mark,54,0),"")))))))</f>
        <v/>
      </c>
      <c r="L143" s="34" t="str">
        <f>IF(AND(B143="",D143="",F143="",G143=""),"",IF($P$3='Data Entry'!$CK$1,VLOOKUP(F143,Mark,10,0),IF($P$3='Data Entry'!$CK$2,VLOOKUP(F143,Mark,19,0),IF($P$3='Data Entry'!$CK$3,VLOOKUP(F143,Mark,28,0),IF($P$3='Data Entry'!$CK$4,VLOOKUP(F143,Mark,37,0),IF($P$3='Data Entry'!$CK$5,VLOOKUP(F143,Mark,46,0),IF($P$3='Data Entry'!$CK$6,VLOOKUP(F143,Mark,55,0),"")))))))</f>
        <v/>
      </c>
      <c r="M143" s="34" t="str">
        <f>IF(AND(B143="",D143="",F143="",G143=""),"",IF($P$3='Data Entry'!$CK$1,VLOOKUP(F143,Mark,11,0),IF($P$3='Data Entry'!$CK$2,VLOOKUP(F143,Mark,20,0),IF($P$3='Data Entry'!$CK$3,VLOOKUP(F143,Mark,29,0),IF($P$3='Data Entry'!$CK$4,VLOOKUP(F143,Mark,38,0),IF($P$3='Data Entry'!$CK$5,VLOOKUP(F143,Mark,47,0),IF($P$3='Data Entry'!$CK$6,VLOOKUP(F143,Mark,56,0),"")))))))</f>
        <v/>
      </c>
      <c r="N143" s="35" t="str">
        <f>IF(AND(B143="",D143="",F143="",G143=""),"",IF($P$3='Data Entry'!$CK$1,VLOOKUP(F143,Mark,12,0),IF($P$3='Data Entry'!$CK$2,VLOOKUP(F143,Mark,21,0),IF($P$3='Data Entry'!$CK$3,VLOOKUP(F143,Mark,30,0),IF($P$3='Data Entry'!$CK$4,VLOOKUP(F143,Mark,39,0),IF($P$3='Data Entry'!$CK$5,VLOOKUP(F143,Mark,48,0),IF($P$3='Data Entry'!$CK$6,VLOOKUP(F143,Mark,57,0),"")))))))</f>
        <v/>
      </c>
      <c r="O143" s="35" t="str">
        <f>IF(AND(B143="",D143="",F143="",G143=""),"",IF($P$3='Data Entry'!$CK$1,VLOOKUP(F143,Mark,13,0),IF($P$3='Data Entry'!$CK$2,VLOOKUP(F143,Mark,22,0),IF($P$3='Data Entry'!$CK$3,VLOOKUP(F143,Mark,31,0),IF($P$3='Data Entry'!$CK$4,VLOOKUP(F143,Mark,40,0),IF($P$3='Data Entry'!$CK$5,VLOOKUP(F143,Mark,49,0),IF($P$3='Data Entry'!$CK$6,VLOOKUP(F143,Mark,58,0),"")))))))</f>
        <v/>
      </c>
      <c r="P143" s="35" t="str">
        <f>IF(AND(B143="",D143="",F143="",G143=""),"",IF($P$3='Data Entry'!$CK$1,VLOOKUP(F143,Mark,14,0),IF($P$3='Data Entry'!$CK$2,VLOOKUP(F143,Mark,23,0),IF($P$3='Data Entry'!$CK$3,VLOOKUP(F143,Mark,32,0),IF($P$3='Data Entry'!$CK$4,VLOOKUP(F143,Mark,41,0),IF($P$3='Data Entry'!$CK$5,VLOOKUP(F143,Mark,50,0),IF($P$3='Data Entry'!$CK$6,VLOOKUP(F143,Mark,59,0),"")))))))</f>
        <v/>
      </c>
      <c r="Q143" s="36" t="str">
        <f t="shared" si="41"/>
        <v/>
      </c>
      <c r="R143" s="105" t="str">
        <f t="shared" si="42"/>
        <v/>
      </c>
      <c r="S143" s="105" t="str">
        <f t="shared" si="40"/>
        <v/>
      </c>
      <c r="T143" s="106" t="str">
        <f t="shared" si="43"/>
        <v/>
      </c>
      <c r="U143" s="10" t="str">
        <f>IFERROR(IF(OR(Q143="",#REF!="",D143=""),"",IF($Q$6=100,ROUNDUP(Q143*20%,0),IF($Q$6=86,ROUNDUP((Q143/$Q$6)*$U$6,0),IF($Q$6=66,ROUNDUP((Q143/$Q$6)*$U$6,0),"")))),"")</f>
        <v/>
      </c>
    </row>
    <row r="144" spans="1:21" ht="21.95" customHeight="1">
      <c r="A144" s="7">
        <v>138</v>
      </c>
      <c r="B144" s="32" t="str">
        <f t="shared" si="34"/>
        <v/>
      </c>
      <c r="C144" s="53" t="str">
        <f t="shared" si="35"/>
        <v/>
      </c>
      <c r="D144" s="8" t="str">
        <f t="shared" si="36"/>
        <v/>
      </c>
      <c r="E144" s="8" t="str">
        <f t="shared" si="37"/>
        <v/>
      </c>
      <c r="F144" s="5" t="str">
        <f t="shared" si="38"/>
        <v/>
      </c>
      <c r="G144" s="9" t="str">
        <f t="shared" si="39"/>
        <v/>
      </c>
      <c r="H144" s="103" t="str">
        <f>IF(AND(B144="",D144="",F144="",G144=""),"",IF($P$3='Data Entry'!$CK$1,VLOOKUP(F144,Mark,6,0),IF($P$3='Data Entry'!$CK$2,VLOOKUP(F144,Mark,15,0),IF($P$3='Data Entry'!$CK$3,VLOOKUP(F144,Mark,24,0),IF($P$3='Data Entry'!$CK$4,VLOOKUP(F144,Mark,33,0),IF($P$3='Data Entry'!$CK$5,VLOOKUP(F144,Mark,42,0),IF($P$3='Data Entry'!$CK$6,VLOOKUP(F144,Mark,51,0),"")))))))</f>
        <v/>
      </c>
      <c r="I144" s="103" t="str">
        <f>IF(AND(B144="",D144="",F144="",G144=""),"",IF($P$3='Data Entry'!$CK$1,VLOOKUP(F144,Mark,7,0),IF($P$3='Data Entry'!$CK$2,VLOOKUP(F144,Mark,16,0),IF($P$3='Data Entry'!$CK$3,VLOOKUP(F144,Mark,25,0),IF($P$3='Data Entry'!$CK$4,VLOOKUP(F144,Mark,34,0),IF($P$3='Data Entry'!$CK$5,VLOOKUP(F144,Mark,43,0),IF($P$3='Data Entry'!$CK$6,VLOOKUP(F144,Mark,52,0),"")))))))</f>
        <v/>
      </c>
      <c r="J144" s="103" t="str">
        <f>IF(AND(B144="",D144="",F144="",G144=""),"",IF($P$3='Data Entry'!$CK$1,VLOOKUP(F144,Mark,8,0),IF($P$3='Data Entry'!$CK$2,VLOOKUP(F144,Mark,17,0),IF($P$3='Data Entry'!$CK$3,VLOOKUP(F144,Mark,26,0),IF($P$3='Data Entry'!$CK$4,VLOOKUP(F144,Mark,35,0),IF($P$3='Data Entry'!$CK$5,VLOOKUP(F144,Mark,44,0),IF($P$3='Data Entry'!$CK$6,VLOOKUP(F144,Mark,53,0),"")))))))</f>
        <v/>
      </c>
      <c r="K144" s="34" t="str">
        <f>IF(AND(B144="",D144="",F144="",G144=""),"",IF($P$3='Data Entry'!$CK$1,VLOOKUP(F144,Mark,9,0),IF($P$3='Data Entry'!$CK$2,VLOOKUP(F144,Mark,18,0),IF($P$3='Data Entry'!$CK$3,VLOOKUP(F144,Mark,27,0),IF($P$3='Data Entry'!$CK$4,VLOOKUP(F144,Mark,36,0),IF($P$3='Data Entry'!$CK$5,VLOOKUP(F144,Mark,45,0),IF($P$3='Data Entry'!$CK$6,VLOOKUP(F144,Mark,54,0),"")))))))</f>
        <v/>
      </c>
      <c r="L144" s="34" t="str">
        <f>IF(AND(B144="",D144="",F144="",G144=""),"",IF($P$3='Data Entry'!$CK$1,VLOOKUP(F144,Mark,10,0),IF($P$3='Data Entry'!$CK$2,VLOOKUP(F144,Mark,19,0),IF($P$3='Data Entry'!$CK$3,VLOOKUP(F144,Mark,28,0),IF($P$3='Data Entry'!$CK$4,VLOOKUP(F144,Mark,37,0),IF($P$3='Data Entry'!$CK$5,VLOOKUP(F144,Mark,46,0),IF($P$3='Data Entry'!$CK$6,VLOOKUP(F144,Mark,55,0),"")))))))</f>
        <v/>
      </c>
      <c r="M144" s="34" t="str">
        <f>IF(AND(B144="",D144="",F144="",G144=""),"",IF($P$3='Data Entry'!$CK$1,VLOOKUP(F144,Mark,11,0),IF($P$3='Data Entry'!$CK$2,VLOOKUP(F144,Mark,20,0),IF($P$3='Data Entry'!$CK$3,VLOOKUP(F144,Mark,29,0),IF($P$3='Data Entry'!$CK$4,VLOOKUP(F144,Mark,38,0),IF($P$3='Data Entry'!$CK$5,VLOOKUP(F144,Mark,47,0),IF($P$3='Data Entry'!$CK$6,VLOOKUP(F144,Mark,56,0),"")))))))</f>
        <v/>
      </c>
      <c r="N144" s="35" t="str">
        <f>IF(AND(B144="",D144="",F144="",G144=""),"",IF($P$3='Data Entry'!$CK$1,VLOOKUP(F144,Mark,12,0),IF($P$3='Data Entry'!$CK$2,VLOOKUP(F144,Mark,21,0),IF($P$3='Data Entry'!$CK$3,VLOOKUP(F144,Mark,30,0),IF($P$3='Data Entry'!$CK$4,VLOOKUP(F144,Mark,39,0),IF($P$3='Data Entry'!$CK$5,VLOOKUP(F144,Mark,48,0),IF($P$3='Data Entry'!$CK$6,VLOOKUP(F144,Mark,57,0),"")))))))</f>
        <v/>
      </c>
      <c r="O144" s="35" t="str">
        <f>IF(AND(B144="",D144="",F144="",G144=""),"",IF($P$3='Data Entry'!$CK$1,VLOOKUP(F144,Mark,13,0),IF($P$3='Data Entry'!$CK$2,VLOOKUP(F144,Mark,22,0),IF($P$3='Data Entry'!$CK$3,VLOOKUP(F144,Mark,31,0),IF($P$3='Data Entry'!$CK$4,VLOOKUP(F144,Mark,40,0),IF($P$3='Data Entry'!$CK$5,VLOOKUP(F144,Mark,49,0),IF($P$3='Data Entry'!$CK$6,VLOOKUP(F144,Mark,58,0),"")))))))</f>
        <v/>
      </c>
      <c r="P144" s="35" t="str">
        <f>IF(AND(B144="",D144="",F144="",G144=""),"",IF($P$3='Data Entry'!$CK$1,VLOOKUP(F144,Mark,14,0),IF($P$3='Data Entry'!$CK$2,VLOOKUP(F144,Mark,23,0),IF($P$3='Data Entry'!$CK$3,VLOOKUP(F144,Mark,32,0),IF($P$3='Data Entry'!$CK$4,VLOOKUP(F144,Mark,41,0),IF($P$3='Data Entry'!$CK$5,VLOOKUP(F144,Mark,50,0),IF($P$3='Data Entry'!$CK$6,VLOOKUP(F144,Mark,59,0),"")))))))</f>
        <v/>
      </c>
      <c r="Q144" s="36" t="str">
        <f t="shared" si="41"/>
        <v/>
      </c>
      <c r="R144" s="105" t="str">
        <f t="shared" si="42"/>
        <v/>
      </c>
      <c r="S144" s="105" t="str">
        <f t="shared" si="40"/>
        <v/>
      </c>
      <c r="T144" s="106" t="str">
        <f t="shared" si="43"/>
        <v/>
      </c>
      <c r="U144" s="10" t="str">
        <f>IFERROR(IF(OR(Q144="",#REF!="",D144=""),"",IF($Q$6=100,ROUNDUP(Q144*20%,0),IF($Q$6=86,ROUNDUP((Q144/$Q$6)*$U$6,0),IF($Q$6=66,ROUNDUP((Q144/$Q$6)*$U$6,0),"")))),"")</f>
        <v/>
      </c>
    </row>
    <row r="145" spans="1:21" ht="21.95" customHeight="1">
      <c r="A145" s="7">
        <v>139</v>
      </c>
      <c r="B145" s="32" t="str">
        <f t="shared" si="34"/>
        <v/>
      </c>
      <c r="C145" s="53" t="str">
        <f t="shared" si="35"/>
        <v/>
      </c>
      <c r="D145" s="8" t="str">
        <f t="shared" si="36"/>
        <v/>
      </c>
      <c r="E145" s="8" t="str">
        <f t="shared" si="37"/>
        <v/>
      </c>
      <c r="F145" s="5" t="str">
        <f t="shared" si="38"/>
        <v/>
      </c>
      <c r="G145" s="9" t="str">
        <f t="shared" si="39"/>
        <v/>
      </c>
      <c r="H145" s="103" t="str">
        <f>IF(AND(B145="",D145="",F145="",G145=""),"",IF($P$3='Data Entry'!$CK$1,VLOOKUP(F145,Mark,6,0),IF($P$3='Data Entry'!$CK$2,VLOOKUP(F145,Mark,15,0),IF($P$3='Data Entry'!$CK$3,VLOOKUP(F145,Mark,24,0),IF($P$3='Data Entry'!$CK$4,VLOOKUP(F145,Mark,33,0),IF($P$3='Data Entry'!$CK$5,VLOOKUP(F145,Mark,42,0),IF($P$3='Data Entry'!$CK$6,VLOOKUP(F145,Mark,51,0),"")))))))</f>
        <v/>
      </c>
      <c r="I145" s="103" t="str">
        <f>IF(AND(B145="",D145="",F145="",G145=""),"",IF($P$3='Data Entry'!$CK$1,VLOOKUP(F145,Mark,7,0),IF($P$3='Data Entry'!$CK$2,VLOOKUP(F145,Mark,16,0),IF($P$3='Data Entry'!$CK$3,VLOOKUP(F145,Mark,25,0),IF($P$3='Data Entry'!$CK$4,VLOOKUP(F145,Mark,34,0),IF($P$3='Data Entry'!$CK$5,VLOOKUP(F145,Mark,43,0),IF($P$3='Data Entry'!$CK$6,VLOOKUP(F145,Mark,52,0),"")))))))</f>
        <v/>
      </c>
      <c r="J145" s="103" t="str">
        <f>IF(AND(B145="",D145="",F145="",G145=""),"",IF($P$3='Data Entry'!$CK$1,VLOOKUP(F145,Mark,8,0),IF($P$3='Data Entry'!$CK$2,VLOOKUP(F145,Mark,17,0),IF($P$3='Data Entry'!$CK$3,VLOOKUP(F145,Mark,26,0),IF($P$3='Data Entry'!$CK$4,VLOOKUP(F145,Mark,35,0),IF($P$3='Data Entry'!$CK$5,VLOOKUP(F145,Mark,44,0),IF($P$3='Data Entry'!$CK$6,VLOOKUP(F145,Mark,53,0),"")))))))</f>
        <v/>
      </c>
      <c r="K145" s="34" t="str">
        <f>IF(AND(B145="",D145="",F145="",G145=""),"",IF($P$3='Data Entry'!$CK$1,VLOOKUP(F145,Mark,9,0),IF($P$3='Data Entry'!$CK$2,VLOOKUP(F145,Mark,18,0),IF($P$3='Data Entry'!$CK$3,VLOOKUP(F145,Mark,27,0),IF($P$3='Data Entry'!$CK$4,VLOOKUP(F145,Mark,36,0),IF($P$3='Data Entry'!$CK$5,VLOOKUP(F145,Mark,45,0),IF($P$3='Data Entry'!$CK$6,VLOOKUP(F145,Mark,54,0),"")))))))</f>
        <v/>
      </c>
      <c r="L145" s="34" t="str">
        <f>IF(AND(B145="",D145="",F145="",G145=""),"",IF($P$3='Data Entry'!$CK$1,VLOOKUP(F145,Mark,10,0),IF($P$3='Data Entry'!$CK$2,VLOOKUP(F145,Mark,19,0),IF($P$3='Data Entry'!$CK$3,VLOOKUP(F145,Mark,28,0),IF($P$3='Data Entry'!$CK$4,VLOOKUP(F145,Mark,37,0),IF($P$3='Data Entry'!$CK$5,VLOOKUP(F145,Mark,46,0),IF($P$3='Data Entry'!$CK$6,VLOOKUP(F145,Mark,55,0),"")))))))</f>
        <v/>
      </c>
      <c r="M145" s="34" t="str">
        <f>IF(AND(B145="",D145="",F145="",G145=""),"",IF($P$3='Data Entry'!$CK$1,VLOOKUP(F145,Mark,11,0),IF($P$3='Data Entry'!$CK$2,VLOOKUP(F145,Mark,20,0),IF($P$3='Data Entry'!$CK$3,VLOOKUP(F145,Mark,29,0),IF($P$3='Data Entry'!$CK$4,VLOOKUP(F145,Mark,38,0),IF($P$3='Data Entry'!$CK$5,VLOOKUP(F145,Mark,47,0),IF($P$3='Data Entry'!$CK$6,VLOOKUP(F145,Mark,56,0),"")))))))</f>
        <v/>
      </c>
      <c r="N145" s="35" t="str">
        <f>IF(AND(B145="",D145="",F145="",G145=""),"",IF($P$3='Data Entry'!$CK$1,VLOOKUP(F145,Mark,12,0),IF($P$3='Data Entry'!$CK$2,VLOOKUP(F145,Mark,21,0),IF($P$3='Data Entry'!$CK$3,VLOOKUP(F145,Mark,30,0),IF($P$3='Data Entry'!$CK$4,VLOOKUP(F145,Mark,39,0),IF($P$3='Data Entry'!$CK$5,VLOOKUP(F145,Mark,48,0),IF($P$3='Data Entry'!$CK$6,VLOOKUP(F145,Mark,57,0),"")))))))</f>
        <v/>
      </c>
      <c r="O145" s="35" t="str">
        <f>IF(AND(B145="",D145="",F145="",G145=""),"",IF($P$3='Data Entry'!$CK$1,VLOOKUP(F145,Mark,13,0),IF($P$3='Data Entry'!$CK$2,VLOOKUP(F145,Mark,22,0),IF($P$3='Data Entry'!$CK$3,VLOOKUP(F145,Mark,31,0),IF($P$3='Data Entry'!$CK$4,VLOOKUP(F145,Mark,40,0),IF($P$3='Data Entry'!$CK$5,VLOOKUP(F145,Mark,49,0),IF($P$3='Data Entry'!$CK$6,VLOOKUP(F145,Mark,58,0),"")))))))</f>
        <v/>
      </c>
      <c r="P145" s="35" t="str">
        <f>IF(AND(B145="",D145="",F145="",G145=""),"",IF($P$3='Data Entry'!$CK$1,VLOOKUP(F145,Mark,14,0),IF($P$3='Data Entry'!$CK$2,VLOOKUP(F145,Mark,23,0),IF($P$3='Data Entry'!$CK$3,VLOOKUP(F145,Mark,32,0),IF($P$3='Data Entry'!$CK$4,VLOOKUP(F145,Mark,41,0),IF($P$3='Data Entry'!$CK$5,VLOOKUP(F145,Mark,50,0),IF($P$3='Data Entry'!$CK$6,VLOOKUP(F145,Mark,59,0),"")))))))</f>
        <v/>
      </c>
      <c r="Q145" s="36" t="str">
        <f t="shared" si="41"/>
        <v/>
      </c>
      <c r="R145" s="105" t="str">
        <f t="shared" si="42"/>
        <v/>
      </c>
      <c r="S145" s="105" t="str">
        <f t="shared" si="40"/>
        <v/>
      </c>
      <c r="T145" s="106" t="str">
        <f t="shared" si="43"/>
        <v/>
      </c>
      <c r="U145" s="10" t="str">
        <f>IFERROR(IF(OR(Q145="",#REF!="",D145=""),"",IF($Q$6=100,ROUNDUP(Q145*20%,0),IF($Q$6=86,ROUNDUP((Q145/$Q$6)*$U$6,0),IF($Q$6=66,ROUNDUP((Q145/$Q$6)*$U$6,0),"")))),"")</f>
        <v/>
      </c>
    </row>
    <row r="146" spans="1:21" ht="21.95" customHeight="1">
      <c r="A146" s="7">
        <v>140</v>
      </c>
      <c r="B146" s="32" t="str">
        <f t="shared" si="34"/>
        <v/>
      </c>
      <c r="C146" s="53" t="str">
        <f t="shared" si="35"/>
        <v/>
      </c>
      <c r="D146" s="8" t="str">
        <f t="shared" si="36"/>
        <v/>
      </c>
      <c r="E146" s="8" t="str">
        <f t="shared" si="37"/>
        <v/>
      </c>
      <c r="F146" s="5" t="str">
        <f t="shared" si="38"/>
        <v/>
      </c>
      <c r="G146" s="9" t="str">
        <f t="shared" si="39"/>
        <v/>
      </c>
      <c r="H146" s="103" t="str">
        <f>IF(AND(B146="",D146="",F146="",G146=""),"",IF($P$3='Data Entry'!$CK$1,VLOOKUP(F146,Mark,6,0),IF($P$3='Data Entry'!$CK$2,VLOOKUP(F146,Mark,15,0),IF($P$3='Data Entry'!$CK$3,VLOOKUP(F146,Mark,24,0),IF($P$3='Data Entry'!$CK$4,VLOOKUP(F146,Mark,33,0),IF($P$3='Data Entry'!$CK$5,VLOOKUP(F146,Mark,42,0),IF($P$3='Data Entry'!$CK$6,VLOOKUP(F146,Mark,51,0),"")))))))</f>
        <v/>
      </c>
      <c r="I146" s="103" t="str">
        <f>IF(AND(B146="",D146="",F146="",G146=""),"",IF($P$3='Data Entry'!$CK$1,VLOOKUP(F146,Mark,7,0),IF($P$3='Data Entry'!$CK$2,VLOOKUP(F146,Mark,16,0),IF($P$3='Data Entry'!$CK$3,VLOOKUP(F146,Mark,25,0),IF($P$3='Data Entry'!$CK$4,VLOOKUP(F146,Mark,34,0),IF($P$3='Data Entry'!$CK$5,VLOOKUP(F146,Mark,43,0),IF($P$3='Data Entry'!$CK$6,VLOOKUP(F146,Mark,52,0),"")))))))</f>
        <v/>
      </c>
      <c r="J146" s="103" t="str">
        <f>IF(AND(B146="",D146="",F146="",G146=""),"",IF($P$3='Data Entry'!$CK$1,VLOOKUP(F146,Mark,8,0),IF($P$3='Data Entry'!$CK$2,VLOOKUP(F146,Mark,17,0),IF($P$3='Data Entry'!$CK$3,VLOOKUP(F146,Mark,26,0),IF($P$3='Data Entry'!$CK$4,VLOOKUP(F146,Mark,35,0),IF($P$3='Data Entry'!$CK$5,VLOOKUP(F146,Mark,44,0),IF($P$3='Data Entry'!$CK$6,VLOOKUP(F146,Mark,53,0),"")))))))</f>
        <v/>
      </c>
      <c r="K146" s="34" t="str">
        <f>IF(AND(B146="",D146="",F146="",G146=""),"",IF($P$3='Data Entry'!$CK$1,VLOOKUP(F146,Mark,9,0),IF($P$3='Data Entry'!$CK$2,VLOOKUP(F146,Mark,18,0),IF($P$3='Data Entry'!$CK$3,VLOOKUP(F146,Mark,27,0),IF($P$3='Data Entry'!$CK$4,VLOOKUP(F146,Mark,36,0),IF($P$3='Data Entry'!$CK$5,VLOOKUP(F146,Mark,45,0),IF($P$3='Data Entry'!$CK$6,VLOOKUP(F146,Mark,54,0),"")))))))</f>
        <v/>
      </c>
      <c r="L146" s="34" t="str">
        <f>IF(AND(B146="",D146="",F146="",G146=""),"",IF($P$3='Data Entry'!$CK$1,VLOOKUP(F146,Mark,10,0),IF($P$3='Data Entry'!$CK$2,VLOOKUP(F146,Mark,19,0),IF($P$3='Data Entry'!$CK$3,VLOOKUP(F146,Mark,28,0),IF($P$3='Data Entry'!$CK$4,VLOOKUP(F146,Mark,37,0),IF($P$3='Data Entry'!$CK$5,VLOOKUP(F146,Mark,46,0),IF($P$3='Data Entry'!$CK$6,VLOOKUP(F146,Mark,55,0),"")))))))</f>
        <v/>
      </c>
      <c r="M146" s="34" t="str">
        <f>IF(AND(B146="",D146="",F146="",G146=""),"",IF($P$3='Data Entry'!$CK$1,VLOOKUP(F146,Mark,11,0),IF($P$3='Data Entry'!$CK$2,VLOOKUP(F146,Mark,20,0),IF($P$3='Data Entry'!$CK$3,VLOOKUP(F146,Mark,29,0),IF($P$3='Data Entry'!$CK$4,VLOOKUP(F146,Mark,38,0),IF($P$3='Data Entry'!$CK$5,VLOOKUP(F146,Mark,47,0),IF($P$3='Data Entry'!$CK$6,VLOOKUP(F146,Mark,56,0),"")))))))</f>
        <v/>
      </c>
      <c r="N146" s="35" t="str">
        <f>IF(AND(B146="",D146="",F146="",G146=""),"",IF($P$3='Data Entry'!$CK$1,VLOOKUP(F146,Mark,12,0),IF($P$3='Data Entry'!$CK$2,VLOOKUP(F146,Mark,21,0),IF($P$3='Data Entry'!$CK$3,VLOOKUP(F146,Mark,30,0),IF($P$3='Data Entry'!$CK$4,VLOOKUP(F146,Mark,39,0),IF($P$3='Data Entry'!$CK$5,VLOOKUP(F146,Mark,48,0),IF($P$3='Data Entry'!$CK$6,VLOOKUP(F146,Mark,57,0),"")))))))</f>
        <v/>
      </c>
      <c r="O146" s="35" t="str">
        <f>IF(AND(B146="",D146="",F146="",G146=""),"",IF($P$3='Data Entry'!$CK$1,VLOOKUP(F146,Mark,13,0),IF($P$3='Data Entry'!$CK$2,VLOOKUP(F146,Mark,22,0),IF($P$3='Data Entry'!$CK$3,VLOOKUP(F146,Mark,31,0),IF($P$3='Data Entry'!$CK$4,VLOOKUP(F146,Mark,40,0),IF($P$3='Data Entry'!$CK$5,VLOOKUP(F146,Mark,49,0),IF($P$3='Data Entry'!$CK$6,VLOOKUP(F146,Mark,58,0),"")))))))</f>
        <v/>
      </c>
      <c r="P146" s="35" t="str">
        <f>IF(AND(B146="",D146="",F146="",G146=""),"",IF($P$3='Data Entry'!$CK$1,VLOOKUP(F146,Mark,14,0),IF($P$3='Data Entry'!$CK$2,VLOOKUP(F146,Mark,23,0),IF($P$3='Data Entry'!$CK$3,VLOOKUP(F146,Mark,32,0),IF($P$3='Data Entry'!$CK$4,VLOOKUP(F146,Mark,41,0),IF($P$3='Data Entry'!$CK$5,VLOOKUP(F146,Mark,50,0),IF($P$3='Data Entry'!$CK$6,VLOOKUP(F146,Mark,59,0),"")))))))</f>
        <v/>
      </c>
      <c r="Q146" s="36" t="str">
        <f t="shared" si="41"/>
        <v/>
      </c>
      <c r="R146" s="105" t="str">
        <f t="shared" si="42"/>
        <v/>
      </c>
      <c r="S146" s="105" t="str">
        <f t="shared" si="40"/>
        <v/>
      </c>
      <c r="T146" s="106" t="str">
        <f t="shared" si="43"/>
        <v/>
      </c>
      <c r="U146" s="10" t="str">
        <f>IFERROR(IF(OR(Q146="",#REF!="",D146=""),"",IF($Q$6=100,ROUNDUP(Q146*20%,0),IF($Q$6=86,ROUNDUP((Q146/$Q$6)*$U$6,0),IF($Q$6=66,ROUNDUP((Q146/$Q$6)*$U$6,0),"")))),"")</f>
        <v/>
      </c>
    </row>
    <row r="147" spans="1:21" ht="21.95" customHeight="1">
      <c r="A147" s="7">
        <v>141</v>
      </c>
      <c r="B147" s="32" t="str">
        <f t="shared" si="34"/>
        <v/>
      </c>
      <c r="C147" s="53" t="str">
        <f t="shared" si="35"/>
        <v/>
      </c>
      <c r="D147" s="8" t="str">
        <f t="shared" si="36"/>
        <v/>
      </c>
      <c r="E147" s="8" t="str">
        <f t="shared" si="37"/>
        <v/>
      </c>
      <c r="F147" s="5" t="str">
        <f t="shared" si="38"/>
        <v/>
      </c>
      <c r="G147" s="9" t="str">
        <f t="shared" si="39"/>
        <v/>
      </c>
      <c r="H147" s="103" t="str">
        <f>IF(AND(B147="",D147="",F147="",G147=""),"",IF($P$3='Data Entry'!$CK$1,VLOOKUP(F147,Mark,6,0),IF($P$3='Data Entry'!$CK$2,VLOOKUP(F147,Mark,15,0),IF($P$3='Data Entry'!$CK$3,VLOOKUP(F147,Mark,24,0),IF($P$3='Data Entry'!$CK$4,VLOOKUP(F147,Mark,33,0),IF($P$3='Data Entry'!$CK$5,VLOOKUP(F147,Mark,42,0),IF($P$3='Data Entry'!$CK$6,VLOOKUP(F147,Mark,51,0),"")))))))</f>
        <v/>
      </c>
      <c r="I147" s="103" t="str">
        <f>IF(AND(B147="",D147="",F147="",G147=""),"",IF($P$3='Data Entry'!$CK$1,VLOOKUP(F147,Mark,7,0),IF($P$3='Data Entry'!$CK$2,VLOOKUP(F147,Mark,16,0),IF($P$3='Data Entry'!$CK$3,VLOOKUP(F147,Mark,25,0),IF($P$3='Data Entry'!$CK$4,VLOOKUP(F147,Mark,34,0),IF($P$3='Data Entry'!$CK$5,VLOOKUP(F147,Mark,43,0),IF($P$3='Data Entry'!$CK$6,VLOOKUP(F147,Mark,52,0),"")))))))</f>
        <v/>
      </c>
      <c r="J147" s="103" t="str">
        <f>IF(AND(B147="",D147="",F147="",G147=""),"",IF($P$3='Data Entry'!$CK$1,VLOOKUP(F147,Mark,8,0),IF($P$3='Data Entry'!$CK$2,VLOOKUP(F147,Mark,17,0),IF($P$3='Data Entry'!$CK$3,VLOOKUP(F147,Mark,26,0),IF($P$3='Data Entry'!$CK$4,VLOOKUP(F147,Mark,35,0),IF($P$3='Data Entry'!$CK$5,VLOOKUP(F147,Mark,44,0),IF($P$3='Data Entry'!$CK$6,VLOOKUP(F147,Mark,53,0),"")))))))</f>
        <v/>
      </c>
      <c r="K147" s="34" t="str">
        <f>IF(AND(B147="",D147="",F147="",G147=""),"",IF($P$3='Data Entry'!$CK$1,VLOOKUP(F147,Mark,9,0),IF($P$3='Data Entry'!$CK$2,VLOOKUP(F147,Mark,18,0),IF($P$3='Data Entry'!$CK$3,VLOOKUP(F147,Mark,27,0),IF($P$3='Data Entry'!$CK$4,VLOOKUP(F147,Mark,36,0),IF($P$3='Data Entry'!$CK$5,VLOOKUP(F147,Mark,45,0),IF($P$3='Data Entry'!$CK$6,VLOOKUP(F147,Mark,54,0),"")))))))</f>
        <v/>
      </c>
      <c r="L147" s="34" t="str">
        <f>IF(AND(B147="",D147="",F147="",G147=""),"",IF($P$3='Data Entry'!$CK$1,VLOOKUP(F147,Mark,10,0),IF($P$3='Data Entry'!$CK$2,VLOOKUP(F147,Mark,19,0),IF($P$3='Data Entry'!$CK$3,VLOOKUP(F147,Mark,28,0),IF($P$3='Data Entry'!$CK$4,VLOOKUP(F147,Mark,37,0),IF($P$3='Data Entry'!$CK$5,VLOOKUP(F147,Mark,46,0),IF($P$3='Data Entry'!$CK$6,VLOOKUP(F147,Mark,55,0),"")))))))</f>
        <v/>
      </c>
      <c r="M147" s="34" t="str">
        <f>IF(AND(B147="",D147="",F147="",G147=""),"",IF($P$3='Data Entry'!$CK$1,VLOOKUP(F147,Mark,11,0),IF($P$3='Data Entry'!$CK$2,VLOOKUP(F147,Mark,20,0),IF($P$3='Data Entry'!$CK$3,VLOOKUP(F147,Mark,29,0),IF($P$3='Data Entry'!$CK$4,VLOOKUP(F147,Mark,38,0),IF($P$3='Data Entry'!$CK$5,VLOOKUP(F147,Mark,47,0),IF($P$3='Data Entry'!$CK$6,VLOOKUP(F147,Mark,56,0),"")))))))</f>
        <v/>
      </c>
      <c r="N147" s="35" t="str">
        <f>IF(AND(B147="",D147="",F147="",G147=""),"",IF($P$3='Data Entry'!$CK$1,VLOOKUP(F147,Mark,12,0),IF($P$3='Data Entry'!$CK$2,VLOOKUP(F147,Mark,21,0),IF($P$3='Data Entry'!$CK$3,VLOOKUP(F147,Mark,30,0),IF($P$3='Data Entry'!$CK$4,VLOOKUP(F147,Mark,39,0),IF($P$3='Data Entry'!$CK$5,VLOOKUP(F147,Mark,48,0),IF($P$3='Data Entry'!$CK$6,VLOOKUP(F147,Mark,57,0),"")))))))</f>
        <v/>
      </c>
      <c r="O147" s="35" t="str">
        <f>IF(AND(B147="",D147="",F147="",G147=""),"",IF($P$3='Data Entry'!$CK$1,VLOOKUP(F147,Mark,13,0),IF($P$3='Data Entry'!$CK$2,VLOOKUP(F147,Mark,22,0),IF($P$3='Data Entry'!$CK$3,VLOOKUP(F147,Mark,31,0),IF($P$3='Data Entry'!$CK$4,VLOOKUP(F147,Mark,40,0),IF($P$3='Data Entry'!$CK$5,VLOOKUP(F147,Mark,49,0),IF($P$3='Data Entry'!$CK$6,VLOOKUP(F147,Mark,58,0),"")))))))</f>
        <v/>
      </c>
      <c r="P147" s="35" t="str">
        <f>IF(AND(B147="",D147="",F147="",G147=""),"",IF($P$3='Data Entry'!$CK$1,VLOOKUP(F147,Mark,14,0),IF($P$3='Data Entry'!$CK$2,VLOOKUP(F147,Mark,23,0),IF($P$3='Data Entry'!$CK$3,VLOOKUP(F147,Mark,32,0),IF($P$3='Data Entry'!$CK$4,VLOOKUP(F147,Mark,41,0),IF($P$3='Data Entry'!$CK$5,VLOOKUP(F147,Mark,50,0),IF($P$3='Data Entry'!$CK$6,VLOOKUP(F147,Mark,59,0),"")))))))</f>
        <v/>
      </c>
      <c r="Q147" s="36" t="str">
        <f t="shared" si="41"/>
        <v/>
      </c>
      <c r="R147" s="105" t="str">
        <f t="shared" si="42"/>
        <v/>
      </c>
      <c r="S147" s="105" t="str">
        <f t="shared" si="40"/>
        <v/>
      </c>
      <c r="T147" s="106" t="str">
        <f t="shared" si="43"/>
        <v/>
      </c>
      <c r="U147" s="10" t="str">
        <f>IFERROR(IF(OR(Q147="",#REF!="",D147=""),"",IF($Q$6=100,ROUNDUP(Q147*20%,0),IF($Q$6=86,ROUNDUP((Q147/$Q$6)*$U$6,0),IF($Q$6=66,ROUNDUP((Q147/$Q$6)*$U$6,0),"")))),"")</f>
        <v/>
      </c>
    </row>
    <row r="148" spans="1:21" ht="21.95" customHeight="1">
      <c r="A148" s="7">
        <v>142</v>
      </c>
      <c r="B148" s="32" t="str">
        <f t="shared" si="34"/>
        <v/>
      </c>
      <c r="C148" s="53" t="str">
        <f t="shared" si="35"/>
        <v/>
      </c>
      <c r="D148" s="8" t="str">
        <f t="shared" si="36"/>
        <v/>
      </c>
      <c r="E148" s="8" t="str">
        <f t="shared" si="37"/>
        <v/>
      </c>
      <c r="F148" s="5" t="str">
        <f t="shared" si="38"/>
        <v/>
      </c>
      <c r="G148" s="9" t="str">
        <f t="shared" si="39"/>
        <v/>
      </c>
      <c r="H148" s="103" t="str">
        <f>IF(AND(B148="",D148="",F148="",G148=""),"",IF($P$3='Data Entry'!$CK$1,VLOOKUP(F148,Mark,6,0),IF($P$3='Data Entry'!$CK$2,VLOOKUP(F148,Mark,15,0),IF($P$3='Data Entry'!$CK$3,VLOOKUP(F148,Mark,24,0),IF($P$3='Data Entry'!$CK$4,VLOOKUP(F148,Mark,33,0),IF($P$3='Data Entry'!$CK$5,VLOOKUP(F148,Mark,42,0),IF($P$3='Data Entry'!$CK$6,VLOOKUP(F148,Mark,51,0),"")))))))</f>
        <v/>
      </c>
      <c r="I148" s="103" t="str">
        <f>IF(AND(B148="",D148="",F148="",G148=""),"",IF($P$3='Data Entry'!$CK$1,VLOOKUP(F148,Mark,7,0),IF($P$3='Data Entry'!$CK$2,VLOOKUP(F148,Mark,16,0),IF($P$3='Data Entry'!$CK$3,VLOOKUP(F148,Mark,25,0),IF($P$3='Data Entry'!$CK$4,VLOOKUP(F148,Mark,34,0),IF($P$3='Data Entry'!$CK$5,VLOOKUP(F148,Mark,43,0),IF($P$3='Data Entry'!$CK$6,VLOOKUP(F148,Mark,52,0),"")))))))</f>
        <v/>
      </c>
      <c r="J148" s="103" t="str">
        <f>IF(AND(B148="",D148="",F148="",G148=""),"",IF($P$3='Data Entry'!$CK$1,VLOOKUP(F148,Mark,8,0),IF($P$3='Data Entry'!$CK$2,VLOOKUP(F148,Mark,17,0),IF($P$3='Data Entry'!$CK$3,VLOOKUP(F148,Mark,26,0),IF($P$3='Data Entry'!$CK$4,VLOOKUP(F148,Mark,35,0),IF($P$3='Data Entry'!$CK$5,VLOOKUP(F148,Mark,44,0),IF($P$3='Data Entry'!$CK$6,VLOOKUP(F148,Mark,53,0),"")))))))</f>
        <v/>
      </c>
      <c r="K148" s="34" t="str">
        <f>IF(AND(B148="",D148="",F148="",G148=""),"",IF($P$3='Data Entry'!$CK$1,VLOOKUP(F148,Mark,9,0),IF($P$3='Data Entry'!$CK$2,VLOOKUP(F148,Mark,18,0),IF($P$3='Data Entry'!$CK$3,VLOOKUP(F148,Mark,27,0),IF($P$3='Data Entry'!$CK$4,VLOOKUP(F148,Mark,36,0),IF($P$3='Data Entry'!$CK$5,VLOOKUP(F148,Mark,45,0),IF($P$3='Data Entry'!$CK$6,VLOOKUP(F148,Mark,54,0),"")))))))</f>
        <v/>
      </c>
      <c r="L148" s="34" t="str">
        <f>IF(AND(B148="",D148="",F148="",G148=""),"",IF($P$3='Data Entry'!$CK$1,VLOOKUP(F148,Mark,10,0),IF($P$3='Data Entry'!$CK$2,VLOOKUP(F148,Mark,19,0),IF($P$3='Data Entry'!$CK$3,VLOOKUP(F148,Mark,28,0),IF($P$3='Data Entry'!$CK$4,VLOOKUP(F148,Mark,37,0),IF($P$3='Data Entry'!$CK$5,VLOOKUP(F148,Mark,46,0),IF($P$3='Data Entry'!$CK$6,VLOOKUP(F148,Mark,55,0),"")))))))</f>
        <v/>
      </c>
      <c r="M148" s="34" t="str">
        <f>IF(AND(B148="",D148="",F148="",G148=""),"",IF($P$3='Data Entry'!$CK$1,VLOOKUP(F148,Mark,11,0),IF($P$3='Data Entry'!$CK$2,VLOOKUP(F148,Mark,20,0),IF($P$3='Data Entry'!$CK$3,VLOOKUP(F148,Mark,29,0),IF($P$3='Data Entry'!$CK$4,VLOOKUP(F148,Mark,38,0),IF($P$3='Data Entry'!$CK$5,VLOOKUP(F148,Mark,47,0),IF($P$3='Data Entry'!$CK$6,VLOOKUP(F148,Mark,56,0),"")))))))</f>
        <v/>
      </c>
      <c r="N148" s="35" t="str">
        <f>IF(AND(B148="",D148="",F148="",G148=""),"",IF($P$3='Data Entry'!$CK$1,VLOOKUP(F148,Mark,12,0),IF($P$3='Data Entry'!$CK$2,VLOOKUP(F148,Mark,21,0),IF($P$3='Data Entry'!$CK$3,VLOOKUP(F148,Mark,30,0),IF($P$3='Data Entry'!$CK$4,VLOOKUP(F148,Mark,39,0),IF($P$3='Data Entry'!$CK$5,VLOOKUP(F148,Mark,48,0),IF($P$3='Data Entry'!$CK$6,VLOOKUP(F148,Mark,57,0),"")))))))</f>
        <v/>
      </c>
      <c r="O148" s="35" t="str">
        <f>IF(AND(B148="",D148="",F148="",G148=""),"",IF($P$3='Data Entry'!$CK$1,VLOOKUP(F148,Mark,13,0),IF($P$3='Data Entry'!$CK$2,VLOOKUP(F148,Mark,22,0),IF($P$3='Data Entry'!$CK$3,VLOOKUP(F148,Mark,31,0),IF($P$3='Data Entry'!$CK$4,VLOOKUP(F148,Mark,40,0),IF($P$3='Data Entry'!$CK$5,VLOOKUP(F148,Mark,49,0),IF($P$3='Data Entry'!$CK$6,VLOOKUP(F148,Mark,58,0),"")))))))</f>
        <v/>
      </c>
      <c r="P148" s="35" t="str">
        <f>IF(AND(B148="",D148="",F148="",G148=""),"",IF($P$3='Data Entry'!$CK$1,VLOOKUP(F148,Mark,14,0),IF($P$3='Data Entry'!$CK$2,VLOOKUP(F148,Mark,23,0),IF($P$3='Data Entry'!$CK$3,VLOOKUP(F148,Mark,32,0),IF($P$3='Data Entry'!$CK$4,VLOOKUP(F148,Mark,41,0),IF($P$3='Data Entry'!$CK$5,VLOOKUP(F148,Mark,50,0),IF($P$3='Data Entry'!$CK$6,VLOOKUP(F148,Mark,59,0),"")))))))</f>
        <v/>
      </c>
      <c r="Q148" s="36" t="str">
        <f t="shared" si="41"/>
        <v/>
      </c>
      <c r="R148" s="105" t="str">
        <f t="shared" si="42"/>
        <v/>
      </c>
      <c r="S148" s="105" t="str">
        <f t="shared" si="40"/>
        <v/>
      </c>
      <c r="T148" s="106" t="str">
        <f t="shared" si="43"/>
        <v/>
      </c>
      <c r="U148" s="10" t="str">
        <f>IFERROR(IF(OR(Q148="",#REF!="",D148=""),"",IF($Q$6=100,ROUNDUP(Q148*20%,0),IF($Q$6=86,ROUNDUP((Q148/$Q$6)*$U$6,0),IF($Q$6=66,ROUNDUP((Q148/$Q$6)*$U$6,0),"")))),"")</f>
        <v/>
      </c>
    </row>
    <row r="149" spans="1:21" ht="21.95" customHeight="1">
      <c r="A149" s="7">
        <v>143</v>
      </c>
      <c r="B149" s="32" t="str">
        <f t="shared" si="34"/>
        <v/>
      </c>
      <c r="C149" s="53" t="str">
        <f t="shared" si="35"/>
        <v/>
      </c>
      <c r="D149" s="8" t="str">
        <f t="shared" si="36"/>
        <v/>
      </c>
      <c r="E149" s="8" t="str">
        <f t="shared" si="37"/>
        <v/>
      </c>
      <c r="F149" s="5" t="str">
        <f t="shared" si="38"/>
        <v/>
      </c>
      <c r="G149" s="9" t="str">
        <f t="shared" si="39"/>
        <v/>
      </c>
      <c r="H149" s="103" t="str">
        <f>IF(AND(B149="",D149="",F149="",G149=""),"",IF($P$3='Data Entry'!$CK$1,VLOOKUP(F149,Mark,6,0),IF($P$3='Data Entry'!$CK$2,VLOOKUP(F149,Mark,15,0),IF($P$3='Data Entry'!$CK$3,VLOOKUP(F149,Mark,24,0),IF($P$3='Data Entry'!$CK$4,VLOOKUP(F149,Mark,33,0),IF($P$3='Data Entry'!$CK$5,VLOOKUP(F149,Mark,42,0),IF($P$3='Data Entry'!$CK$6,VLOOKUP(F149,Mark,51,0),"")))))))</f>
        <v/>
      </c>
      <c r="I149" s="103" t="str">
        <f>IF(AND(B149="",D149="",F149="",G149=""),"",IF($P$3='Data Entry'!$CK$1,VLOOKUP(F149,Mark,7,0),IF($P$3='Data Entry'!$CK$2,VLOOKUP(F149,Mark,16,0),IF($P$3='Data Entry'!$CK$3,VLOOKUP(F149,Mark,25,0),IF($P$3='Data Entry'!$CK$4,VLOOKUP(F149,Mark,34,0),IF($P$3='Data Entry'!$CK$5,VLOOKUP(F149,Mark,43,0),IF($P$3='Data Entry'!$CK$6,VLOOKUP(F149,Mark,52,0),"")))))))</f>
        <v/>
      </c>
      <c r="J149" s="103" t="str">
        <f>IF(AND(B149="",D149="",F149="",G149=""),"",IF($P$3='Data Entry'!$CK$1,VLOOKUP(F149,Mark,8,0),IF($P$3='Data Entry'!$CK$2,VLOOKUP(F149,Mark,17,0),IF($P$3='Data Entry'!$CK$3,VLOOKUP(F149,Mark,26,0),IF($P$3='Data Entry'!$CK$4,VLOOKUP(F149,Mark,35,0),IF($P$3='Data Entry'!$CK$5,VLOOKUP(F149,Mark,44,0),IF($P$3='Data Entry'!$CK$6,VLOOKUP(F149,Mark,53,0),"")))))))</f>
        <v/>
      </c>
      <c r="K149" s="34" t="str">
        <f>IF(AND(B149="",D149="",F149="",G149=""),"",IF($P$3='Data Entry'!$CK$1,VLOOKUP(F149,Mark,9,0),IF($P$3='Data Entry'!$CK$2,VLOOKUP(F149,Mark,18,0),IF($P$3='Data Entry'!$CK$3,VLOOKUP(F149,Mark,27,0),IF($P$3='Data Entry'!$CK$4,VLOOKUP(F149,Mark,36,0),IF($P$3='Data Entry'!$CK$5,VLOOKUP(F149,Mark,45,0),IF($P$3='Data Entry'!$CK$6,VLOOKUP(F149,Mark,54,0),"")))))))</f>
        <v/>
      </c>
      <c r="L149" s="34" t="str">
        <f>IF(AND(B149="",D149="",F149="",G149=""),"",IF($P$3='Data Entry'!$CK$1,VLOOKUP(F149,Mark,10,0),IF($P$3='Data Entry'!$CK$2,VLOOKUP(F149,Mark,19,0),IF($P$3='Data Entry'!$CK$3,VLOOKUP(F149,Mark,28,0),IF($P$3='Data Entry'!$CK$4,VLOOKUP(F149,Mark,37,0),IF($P$3='Data Entry'!$CK$5,VLOOKUP(F149,Mark,46,0),IF($P$3='Data Entry'!$CK$6,VLOOKUP(F149,Mark,55,0),"")))))))</f>
        <v/>
      </c>
      <c r="M149" s="34" t="str">
        <f>IF(AND(B149="",D149="",F149="",G149=""),"",IF($P$3='Data Entry'!$CK$1,VLOOKUP(F149,Mark,11,0),IF($P$3='Data Entry'!$CK$2,VLOOKUP(F149,Mark,20,0),IF($P$3='Data Entry'!$CK$3,VLOOKUP(F149,Mark,29,0),IF($P$3='Data Entry'!$CK$4,VLOOKUP(F149,Mark,38,0),IF($P$3='Data Entry'!$CK$5,VLOOKUP(F149,Mark,47,0),IF($P$3='Data Entry'!$CK$6,VLOOKUP(F149,Mark,56,0),"")))))))</f>
        <v/>
      </c>
      <c r="N149" s="35" t="str">
        <f>IF(AND(B149="",D149="",F149="",G149=""),"",IF($P$3='Data Entry'!$CK$1,VLOOKUP(F149,Mark,12,0),IF($P$3='Data Entry'!$CK$2,VLOOKUP(F149,Mark,21,0),IF($P$3='Data Entry'!$CK$3,VLOOKUP(F149,Mark,30,0),IF($P$3='Data Entry'!$CK$4,VLOOKUP(F149,Mark,39,0),IF($P$3='Data Entry'!$CK$5,VLOOKUP(F149,Mark,48,0),IF($P$3='Data Entry'!$CK$6,VLOOKUP(F149,Mark,57,0),"")))))))</f>
        <v/>
      </c>
      <c r="O149" s="35" t="str">
        <f>IF(AND(B149="",D149="",F149="",G149=""),"",IF($P$3='Data Entry'!$CK$1,VLOOKUP(F149,Mark,13,0),IF($P$3='Data Entry'!$CK$2,VLOOKUP(F149,Mark,22,0),IF($P$3='Data Entry'!$CK$3,VLOOKUP(F149,Mark,31,0),IF($P$3='Data Entry'!$CK$4,VLOOKUP(F149,Mark,40,0),IF($P$3='Data Entry'!$CK$5,VLOOKUP(F149,Mark,49,0),IF($P$3='Data Entry'!$CK$6,VLOOKUP(F149,Mark,58,0),"")))))))</f>
        <v/>
      </c>
      <c r="P149" s="35" t="str">
        <f>IF(AND(B149="",D149="",F149="",G149=""),"",IF($P$3='Data Entry'!$CK$1,VLOOKUP(F149,Mark,14,0),IF($P$3='Data Entry'!$CK$2,VLOOKUP(F149,Mark,23,0),IF($P$3='Data Entry'!$CK$3,VLOOKUP(F149,Mark,32,0),IF($P$3='Data Entry'!$CK$4,VLOOKUP(F149,Mark,41,0),IF($P$3='Data Entry'!$CK$5,VLOOKUP(F149,Mark,50,0),IF($P$3='Data Entry'!$CK$6,VLOOKUP(F149,Mark,59,0),"")))))))</f>
        <v/>
      </c>
      <c r="Q149" s="36" t="str">
        <f t="shared" si="41"/>
        <v/>
      </c>
      <c r="R149" s="105" t="str">
        <f t="shared" si="42"/>
        <v/>
      </c>
      <c r="S149" s="105" t="str">
        <f t="shared" si="40"/>
        <v/>
      </c>
      <c r="T149" s="106" t="str">
        <f t="shared" si="43"/>
        <v/>
      </c>
      <c r="U149" s="10" t="str">
        <f>IFERROR(IF(OR(Q149="",#REF!="",D149=""),"",IF($Q$6=100,ROUNDUP(Q149*20%,0),IF($Q$6=86,ROUNDUP((Q149/$Q$6)*$U$6,0),IF($Q$6=66,ROUNDUP((Q149/$Q$6)*$U$6,0),"")))),"")</f>
        <v/>
      </c>
    </row>
    <row r="150" spans="1:21" ht="21.95" customHeight="1">
      <c r="A150" s="7">
        <v>144</v>
      </c>
      <c r="B150" s="32" t="str">
        <f t="shared" si="34"/>
        <v/>
      </c>
      <c r="C150" s="53" t="str">
        <f t="shared" si="35"/>
        <v/>
      </c>
      <c r="D150" s="8" t="str">
        <f t="shared" si="36"/>
        <v/>
      </c>
      <c r="E150" s="8" t="str">
        <f t="shared" si="37"/>
        <v/>
      </c>
      <c r="F150" s="5" t="str">
        <f t="shared" si="38"/>
        <v/>
      </c>
      <c r="G150" s="9" t="str">
        <f t="shared" si="39"/>
        <v/>
      </c>
      <c r="H150" s="103" t="str">
        <f>IF(AND(B150="",D150="",F150="",G150=""),"",IF($P$3='Data Entry'!$CK$1,VLOOKUP(F150,Mark,6,0),IF($P$3='Data Entry'!$CK$2,VLOOKUP(F150,Mark,15,0),IF($P$3='Data Entry'!$CK$3,VLOOKUP(F150,Mark,24,0),IF($P$3='Data Entry'!$CK$4,VLOOKUP(F150,Mark,33,0),IF($P$3='Data Entry'!$CK$5,VLOOKUP(F150,Mark,42,0),IF($P$3='Data Entry'!$CK$6,VLOOKUP(F150,Mark,51,0),"")))))))</f>
        <v/>
      </c>
      <c r="I150" s="103" t="str">
        <f>IF(AND(B150="",D150="",F150="",G150=""),"",IF($P$3='Data Entry'!$CK$1,VLOOKUP(F150,Mark,7,0),IF($P$3='Data Entry'!$CK$2,VLOOKUP(F150,Mark,16,0),IF($P$3='Data Entry'!$CK$3,VLOOKUP(F150,Mark,25,0),IF($P$3='Data Entry'!$CK$4,VLOOKUP(F150,Mark,34,0),IF($P$3='Data Entry'!$CK$5,VLOOKUP(F150,Mark,43,0),IF($P$3='Data Entry'!$CK$6,VLOOKUP(F150,Mark,52,0),"")))))))</f>
        <v/>
      </c>
      <c r="J150" s="103" t="str">
        <f>IF(AND(B150="",D150="",F150="",G150=""),"",IF($P$3='Data Entry'!$CK$1,VLOOKUP(F150,Mark,8,0),IF($P$3='Data Entry'!$CK$2,VLOOKUP(F150,Mark,17,0),IF($P$3='Data Entry'!$CK$3,VLOOKUP(F150,Mark,26,0),IF($P$3='Data Entry'!$CK$4,VLOOKUP(F150,Mark,35,0),IF($P$3='Data Entry'!$CK$5,VLOOKUP(F150,Mark,44,0),IF($P$3='Data Entry'!$CK$6,VLOOKUP(F150,Mark,53,0),"")))))))</f>
        <v/>
      </c>
      <c r="K150" s="34" t="str">
        <f>IF(AND(B150="",D150="",F150="",G150=""),"",IF($P$3='Data Entry'!$CK$1,VLOOKUP(F150,Mark,9,0),IF($P$3='Data Entry'!$CK$2,VLOOKUP(F150,Mark,18,0),IF($P$3='Data Entry'!$CK$3,VLOOKUP(F150,Mark,27,0),IF($P$3='Data Entry'!$CK$4,VLOOKUP(F150,Mark,36,0),IF($P$3='Data Entry'!$CK$5,VLOOKUP(F150,Mark,45,0),IF($P$3='Data Entry'!$CK$6,VLOOKUP(F150,Mark,54,0),"")))))))</f>
        <v/>
      </c>
      <c r="L150" s="34" t="str">
        <f>IF(AND(B150="",D150="",F150="",G150=""),"",IF($P$3='Data Entry'!$CK$1,VLOOKUP(F150,Mark,10,0),IF($P$3='Data Entry'!$CK$2,VLOOKUP(F150,Mark,19,0),IF($P$3='Data Entry'!$CK$3,VLOOKUP(F150,Mark,28,0),IF($P$3='Data Entry'!$CK$4,VLOOKUP(F150,Mark,37,0),IF($P$3='Data Entry'!$CK$5,VLOOKUP(F150,Mark,46,0),IF($P$3='Data Entry'!$CK$6,VLOOKUP(F150,Mark,55,0),"")))))))</f>
        <v/>
      </c>
      <c r="M150" s="34" t="str">
        <f>IF(AND(B150="",D150="",F150="",G150=""),"",IF($P$3='Data Entry'!$CK$1,VLOOKUP(F150,Mark,11,0),IF($P$3='Data Entry'!$CK$2,VLOOKUP(F150,Mark,20,0),IF($P$3='Data Entry'!$CK$3,VLOOKUP(F150,Mark,29,0),IF($P$3='Data Entry'!$CK$4,VLOOKUP(F150,Mark,38,0),IF($P$3='Data Entry'!$CK$5,VLOOKUP(F150,Mark,47,0),IF($P$3='Data Entry'!$CK$6,VLOOKUP(F150,Mark,56,0),"")))))))</f>
        <v/>
      </c>
      <c r="N150" s="35" t="str">
        <f>IF(AND(B150="",D150="",F150="",G150=""),"",IF($P$3='Data Entry'!$CK$1,VLOOKUP(F150,Mark,12,0),IF($P$3='Data Entry'!$CK$2,VLOOKUP(F150,Mark,21,0),IF($P$3='Data Entry'!$CK$3,VLOOKUP(F150,Mark,30,0),IF($P$3='Data Entry'!$CK$4,VLOOKUP(F150,Mark,39,0),IF($P$3='Data Entry'!$CK$5,VLOOKUP(F150,Mark,48,0),IF($P$3='Data Entry'!$CK$6,VLOOKUP(F150,Mark,57,0),"")))))))</f>
        <v/>
      </c>
      <c r="O150" s="35" t="str">
        <f>IF(AND(B150="",D150="",F150="",G150=""),"",IF($P$3='Data Entry'!$CK$1,VLOOKUP(F150,Mark,13,0),IF($P$3='Data Entry'!$CK$2,VLOOKUP(F150,Mark,22,0),IF($P$3='Data Entry'!$CK$3,VLOOKUP(F150,Mark,31,0),IF($P$3='Data Entry'!$CK$4,VLOOKUP(F150,Mark,40,0),IF($P$3='Data Entry'!$CK$5,VLOOKUP(F150,Mark,49,0),IF($P$3='Data Entry'!$CK$6,VLOOKUP(F150,Mark,58,0),"")))))))</f>
        <v/>
      </c>
      <c r="P150" s="35" t="str">
        <f>IF(AND(B150="",D150="",F150="",G150=""),"",IF($P$3='Data Entry'!$CK$1,VLOOKUP(F150,Mark,14,0),IF($P$3='Data Entry'!$CK$2,VLOOKUP(F150,Mark,23,0),IF($P$3='Data Entry'!$CK$3,VLOOKUP(F150,Mark,32,0),IF($P$3='Data Entry'!$CK$4,VLOOKUP(F150,Mark,41,0),IF($P$3='Data Entry'!$CK$5,VLOOKUP(F150,Mark,50,0),IF($P$3='Data Entry'!$CK$6,VLOOKUP(F150,Mark,59,0),"")))))))</f>
        <v/>
      </c>
      <c r="Q150" s="36" t="str">
        <f t="shared" si="41"/>
        <v/>
      </c>
      <c r="R150" s="105" t="str">
        <f t="shared" si="42"/>
        <v/>
      </c>
      <c r="S150" s="105" t="str">
        <f t="shared" si="40"/>
        <v/>
      </c>
      <c r="T150" s="106" t="str">
        <f t="shared" si="43"/>
        <v/>
      </c>
      <c r="U150" s="10" t="str">
        <f>IFERROR(IF(OR(Q150="",#REF!="",D150=""),"",IF($Q$6=100,ROUNDUP(Q150*20%,0),IF($Q$6=86,ROUNDUP((Q150/$Q$6)*$U$6,0),IF($Q$6=66,ROUNDUP((Q150/$Q$6)*$U$6,0),"")))),"")</f>
        <v/>
      </c>
    </row>
    <row r="151" spans="1:21" ht="21.95" customHeight="1">
      <c r="A151" s="7">
        <v>145</v>
      </c>
      <c r="B151" s="32" t="str">
        <f t="shared" si="34"/>
        <v/>
      </c>
      <c r="C151" s="53" t="str">
        <f t="shared" si="35"/>
        <v/>
      </c>
      <c r="D151" s="8" t="str">
        <f t="shared" si="36"/>
        <v/>
      </c>
      <c r="E151" s="8" t="str">
        <f t="shared" si="37"/>
        <v/>
      </c>
      <c r="F151" s="5" t="str">
        <f t="shared" si="38"/>
        <v/>
      </c>
      <c r="G151" s="9" t="str">
        <f t="shared" si="39"/>
        <v/>
      </c>
      <c r="H151" s="103" t="str">
        <f>IF(AND(B151="",D151="",F151="",G151=""),"",IF($P$3='Data Entry'!$CK$1,VLOOKUP(F151,Mark,6,0),IF($P$3='Data Entry'!$CK$2,VLOOKUP(F151,Mark,15,0),IF($P$3='Data Entry'!$CK$3,VLOOKUP(F151,Mark,24,0),IF($P$3='Data Entry'!$CK$4,VLOOKUP(F151,Mark,33,0),IF($P$3='Data Entry'!$CK$5,VLOOKUP(F151,Mark,42,0),IF($P$3='Data Entry'!$CK$6,VLOOKUP(F151,Mark,51,0),"")))))))</f>
        <v/>
      </c>
      <c r="I151" s="103" t="str">
        <f>IF(AND(B151="",D151="",F151="",G151=""),"",IF($P$3='Data Entry'!$CK$1,VLOOKUP(F151,Mark,7,0),IF($P$3='Data Entry'!$CK$2,VLOOKUP(F151,Mark,16,0),IF($P$3='Data Entry'!$CK$3,VLOOKUP(F151,Mark,25,0),IF($P$3='Data Entry'!$CK$4,VLOOKUP(F151,Mark,34,0),IF($P$3='Data Entry'!$CK$5,VLOOKUP(F151,Mark,43,0),IF($P$3='Data Entry'!$CK$6,VLOOKUP(F151,Mark,52,0),"")))))))</f>
        <v/>
      </c>
      <c r="J151" s="103" t="str">
        <f>IF(AND(B151="",D151="",F151="",G151=""),"",IF($P$3='Data Entry'!$CK$1,VLOOKUP(F151,Mark,8,0),IF($P$3='Data Entry'!$CK$2,VLOOKUP(F151,Mark,17,0),IF($P$3='Data Entry'!$CK$3,VLOOKUP(F151,Mark,26,0),IF($P$3='Data Entry'!$CK$4,VLOOKUP(F151,Mark,35,0),IF($P$3='Data Entry'!$CK$5,VLOOKUP(F151,Mark,44,0),IF($P$3='Data Entry'!$CK$6,VLOOKUP(F151,Mark,53,0),"")))))))</f>
        <v/>
      </c>
      <c r="K151" s="34" t="str">
        <f>IF(AND(B151="",D151="",F151="",G151=""),"",IF($P$3='Data Entry'!$CK$1,VLOOKUP(F151,Mark,9,0),IF($P$3='Data Entry'!$CK$2,VLOOKUP(F151,Mark,18,0),IF($P$3='Data Entry'!$CK$3,VLOOKUP(F151,Mark,27,0),IF($P$3='Data Entry'!$CK$4,VLOOKUP(F151,Mark,36,0),IF($P$3='Data Entry'!$CK$5,VLOOKUP(F151,Mark,45,0),IF($P$3='Data Entry'!$CK$6,VLOOKUP(F151,Mark,54,0),"")))))))</f>
        <v/>
      </c>
      <c r="L151" s="34" t="str">
        <f>IF(AND(B151="",D151="",F151="",G151=""),"",IF($P$3='Data Entry'!$CK$1,VLOOKUP(F151,Mark,10,0),IF($P$3='Data Entry'!$CK$2,VLOOKUP(F151,Mark,19,0),IF($P$3='Data Entry'!$CK$3,VLOOKUP(F151,Mark,28,0),IF($P$3='Data Entry'!$CK$4,VLOOKUP(F151,Mark,37,0),IF($P$3='Data Entry'!$CK$5,VLOOKUP(F151,Mark,46,0),IF($P$3='Data Entry'!$CK$6,VLOOKUP(F151,Mark,55,0),"")))))))</f>
        <v/>
      </c>
      <c r="M151" s="34" t="str">
        <f>IF(AND(B151="",D151="",F151="",G151=""),"",IF($P$3='Data Entry'!$CK$1,VLOOKUP(F151,Mark,11,0),IF($P$3='Data Entry'!$CK$2,VLOOKUP(F151,Mark,20,0),IF($P$3='Data Entry'!$CK$3,VLOOKUP(F151,Mark,29,0),IF($P$3='Data Entry'!$CK$4,VLOOKUP(F151,Mark,38,0),IF($P$3='Data Entry'!$CK$5,VLOOKUP(F151,Mark,47,0),IF($P$3='Data Entry'!$CK$6,VLOOKUP(F151,Mark,56,0),"")))))))</f>
        <v/>
      </c>
      <c r="N151" s="35" t="str">
        <f>IF(AND(B151="",D151="",F151="",G151=""),"",IF($P$3='Data Entry'!$CK$1,VLOOKUP(F151,Mark,12,0),IF($P$3='Data Entry'!$CK$2,VLOOKUP(F151,Mark,21,0),IF($P$3='Data Entry'!$CK$3,VLOOKUP(F151,Mark,30,0),IF($P$3='Data Entry'!$CK$4,VLOOKUP(F151,Mark,39,0),IF($P$3='Data Entry'!$CK$5,VLOOKUP(F151,Mark,48,0),IF($P$3='Data Entry'!$CK$6,VLOOKUP(F151,Mark,57,0),"")))))))</f>
        <v/>
      </c>
      <c r="O151" s="35" t="str">
        <f>IF(AND(B151="",D151="",F151="",G151=""),"",IF($P$3='Data Entry'!$CK$1,VLOOKUP(F151,Mark,13,0),IF($P$3='Data Entry'!$CK$2,VLOOKUP(F151,Mark,22,0),IF($P$3='Data Entry'!$CK$3,VLOOKUP(F151,Mark,31,0),IF($P$3='Data Entry'!$CK$4,VLOOKUP(F151,Mark,40,0),IF($P$3='Data Entry'!$CK$5,VLOOKUP(F151,Mark,49,0),IF($P$3='Data Entry'!$CK$6,VLOOKUP(F151,Mark,58,0),"")))))))</f>
        <v/>
      </c>
      <c r="P151" s="35" t="str">
        <f>IF(AND(B151="",D151="",F151="",G151=""),"",IF($P$3='Data Entry'!$CK$1,VLOOKUP(F151,Mark,14,0),IF($P$3='Data Entry'!$CK$2,VLOOKUP(F151,Mark,23,0),IF($P$3='Data Entry'!$CK$3,VLOOKUP(F151,Mark,32,0),IF($P$3='Data Entry'!$CK$4,VLOOKUP(F151,Mark,41,0),IF($P$3='Data Entry'!$CK$5,VLOOKUP(F151,Mark,50,0),IF($P$3='Data Entry'!$CK$6,VLOOKUP(F151,Mark,59,0),"")))))))</f>
        <v/>
      </c>
      <c r="Q151" s="36" t="str">
        <f t="shared" si="41"/>
        <v/>
      </c>
      <c r="R151" s="105" t="str">
        <f t="shared" si="42"/>
        <v/>
      </c>
      <c r="S151" s="105" t="str">
        <f t="shared" si="40"/>
        <v/>
      </c>
      <c r="T151" s="106" t="str">
        <f t="shared" si="43"/>
        <v/>
      </c>
      <c r="U151" s="10" t="str">
        <f>IFERROR(IF(OR(Q151="",#REF!="",D151=""),"",IF($Q$6=100,ROUNDUP(Q151*20%,0),IF($Q$6=86,ROUNDUP((Q151/$Q$6)*$U$6,0),IF($Q$6=66,ROUNDUP((Q151/$Q$6)*$U$6,0),"")))),"")</f>
        <v/>
      </c>
    </row>
    <row r="152" spans="1:21" ht="21.95" customHeight="1">
      <c r="A152" s="7">
        <v>146</v>
      </c>
      <c r="B152" s="32" t="str">
        <f t="shared" si="34"/>
        <v/>
      </c>
      <c r="C152" s="53" t="str">
        <f t="shared" si="35"/>
        <v/>
      </c>
      <c r="D152" s="8" t="str">
        <f t="shared" si="36"/>
        <v/>
      </c>
      <c r="E152" s="8" t="str">
        <f t="shared" si="37"/>
        <v/>
      </c>
      <c r="F152" s="5" t="str">
        <f t="shared" si="38"/>
        <v/>
      </c>
      <c r="G152" s="9" t="str">
        <f t="shared" si="39"/>
        <v/>
      </c>
      <c r="H152" s="103" t="str">
        <f>IF(AND(B152="",D152="",F152="",G152=""),"",IF($P$3='Data Entry'!$CK$1,VLOOKUP(F152,Mark,6,0),IF($P$3='Data Entry'!$CK$2,VLOOKUP(F152,Mark,15,0),IF($P$3='Data Entry'!$CK$3,VLOOKUP(F152,Mark,24,0),IF($P$3='Data Entry'!$CK$4,VLOOKUP(F152,Mark,33,0),IF($P$3='Data Entry'!$CK$5,VLOOKUP(F152,Mark,42,0),IF($P$3='Data Entry'!$CK$6,VLOOKUP(F152,Mark,51,0),"")))))))</f>
        <v/>
      </c>
      <c r="I152" s="103" t="str">
        <f>IF(AND(B152="",D152="",F152="",G152=""),"",IF($P$3='Data Entry'!$CK$1,VLOOKUP(F152,Mark,7,0),IF($P$3='Data Entry'!$CK$2,VLOOKUP(F152,Mark,16,0),IF($P$3='Data Entry'!$CK$3,VLOOKUP(F152,Mark,25,0),IF($P$3='Data Entry'!$CK$4,VLOOKUP(F152,Mark,34,0),IF($P$3='Data Entry'!$CK$5,VLOOKUP(F152,Mark,43,0),IF($P$3='Data Entry'!$CK$6,VLOOKUP(F152,Mark,52,0),"")))))))</f>
        <v/>
      </c>
      <c r="J152" s="103" t="str">
        <f>IF(AND(B152="",D152="",F152="",G152=""),"",IF($P$3='Data Entry'!$CK$1,VLOOKUP(F152,Mark,8,0),IF($P$3='Data Entry'!$CK$2,VLOOKUP(F152,Mark,17,0),IF($P$3='Data Entry'!$CK$3,VLOOKUP(F152,Mark,26,0),IF($P$3='Data Entry'!$CK$4,VLOOKUP(F152,Mark,35,0),IF($P$3='Data Entry'!$CK$5,VLOOKUP(F152,Mark,44,0),IF($P$3='Data Entry'!$CK$6,VLOOKUP(F152,Mark,53,0),"")))))))</f>
        <v/>
      </c>
      <c r="K152" s="34" t="str">
        <f>IF(AND(B152="",D152="",F152="",G152=""),"",IF($P$3='Data Entry'!$CK$1,VLOOKUP(F152,Mark,9,0),IF($P$3='Data Entry'!$CK$2,VLOOKUP(F152,Mark,18,0),IF($P$3='Data Entry'!$CK$3,VLOOKUP(F152,Mark,27,0),IF($P$3='Data Entry'!$CK$4,VLOOKUP(F152,Mark,36,0),IF($P$3='Data Entry'!$CK$5,VLOOKUP(F152,Mark,45,0),IF($P$3='Data Entry'!$CK$6,VLOOKUP(F152,Mark,54,0),"")))))))</f>
        <v/>
      </c>
      <c r="L152" s="34" t="str">
        <f>IF(AND(B152="",D152="",F152="",G152=""),"",IF($P$3='Data Entry'!$CK$1,VLOOKUP(F152,Mark,10,0),IF($P$3='Data Entry'!$CK$2,VLOOKUP(F152,Mark,19,0),IF($P$3='Data Entry'!$CK$3,VLOOKUP(F152,Mark,28,0),IF($P$3='Data Entry'!$CK$4,VLOOKUP(F152,Mark,37,0),IF($P$3='Data Entry'!$CK$5,VLOOKUP(F152,Mark,46,0),IF($P$3='Data Entry'!$CK$6,VLOOKUP(F152,Mark,55,0),"")))))))</f>
        <v/>
      </c>
      <c r="M152" s="34" t="str">
        <f>IF(AND(B152="",D152="",F152="",G152=""),"",IF($P$3='Data Entry'!$CK$1,VLOOKUP(F152,Mark,11,0),IF($P$3='Data Entry'!$CK$2,VLOOKUP(F152,Mark,20,0),IF($P$3='Data Entry'!$CK$3,VLOOKUP(F152,Mark,29,0),IF($P$3='Data Entry'!$CK$4,VLOOKUP(F152,Mark,38,0),IF($P$3='Data Entry'!$CK$5,VLOOKUP(F152,Mark,47,0),IF($P$3='Data Entry'!$CK$6,VLOOKUP(F152,Mark,56,0),"")))))))</f>
        <v/>
      </c>
      <c r="N152" s="35" t="str">
        <f>IF(AND(B152="",D152="",F152="",G152=""),"",IF($P$3='Data Entry'!$CK$1,VLOOKUP(F152,Mark,12,0),IF($P$3='Data Entry'!$CK$2,VLOOKUP(F152,Mark,21,0),IF($P$3='Data Entry'!$CK$3,VLOOKUP(F152,Mark,30,0),IF($P$3='Data Entry'!$CK$4,VLOOKUP(F152,Mark,39,0),IF($P$3='Data Entry'!$CK$5,VLOOKUP(F152,Mark,48,0),IF($P$3='Data Entry'!$CK$6,VLOOKUP(F152,Mark,57,0),"")))))))</f>
        <v/>
      </c>
      <c r="O152" s="35" t="str">
        <f>IF(AND(B152="",D152="",F152="",G152=""),"",IF($P$3='Data Entry'!$CK$1,VLOOKUP(F152,Mark,13,0),IF($P$3='Data Entry'!$CK$2,VLOOKUP(F152,Mark,22,0),IF($P$3='Data Entry'!$CK$3,VLOOKUP(F152,Mark,31,0),IF($P$3='Data Entry'!$CK$4,VLOOKUP(F152,Mark,40,0),IF($P$3='Data Entry'!$CK$5,VLOOKUP(F152,Mark,49,0),IF($P$3='Data Entry'!$CK$6,VLOOKUP(F152,Mark,58,0),"")))))))</f>
        <v/>
      </c>
      <c r="P152" s="35" t="str">
        <f>IF(AND(B152="",D152="",F152="",G152=""),"",IF($P$3='Data Entry'!$CK$1,VLOOKUP(F152,Mark,14,0),IF($P$3='Data Entry'!$CK$2,VLOOKUP(F152,Mark,23,0),IF($P$3='Data Entry'!$CK$3,VLOOKUP(F152,Mark,32,0),IF($P$3='Data Entry'!$CK$4,VLOOKUP(F152,Mark,41,0),IF($P$3='Data Entry'!$CK$5,VLOOKUP(F152,Mark,50,0),IF($P$3='Data Entry'!$CK$6,VLOOKUP(F152,Mark,59,0),"")))))))</f>
        <v/>
      </c>
      <c r="Q152" s="36" t="str">
        <f t="shared" si="41"/>
        <v/>
      </c>
      <c r="R152" s="105" t="str">
        <f t="shared" si="42"/>
        <v/>
      </c>
      <c r="S152" s="105" t="str">
        <f t="shared" si="40"/>
        <v/>
      </c>
      <c r="T152" s="106" t="str">
        <f t="shared" si="43"/>
        <v/>
      </c>
      <c r="U152" s="10" t="str">
        <f>IFERROR(IF(OR(Q152="",#REF!="",D152=""),"",IF($Q$6=100,ROUNDUP(Q152*20%,0),IF($Q$6=86,ROUNDUP((Q152/$Q$6)*$U$6,0),IF($Q$6=66,ROUNDUP((Q152/$Q$6)*$U$6,0),"")))),"")</f>
        <v/>
      </c>
    </row>
    <row r="153" spans="1:21" ht="21.95" customHeight="1">
      <c r="A153" s="7">
        <v>147</v>
      </c>
      <c r="B153" s="32" t="str">
        <f t="shared" si="34"/>
        <v/>
      </c>
      <c r="C153" s="53" t="str">
        <f t="shared" si="35"/>
        <v/>
      </c>
      <c r="D153" s="8" t="str">
        <f t="shared" si="36"/>
        <v/>
      </c>
      <c r="E153" s="8" t="str">
        <f t="shared" si="37"/>
        <v/>
      </c>
      <c r="F153" s="5" t="str">
        <f t="shared" si="38"/>
        <v/>
      </c>
      <c r="G153" s="9" t="str">
        <f t="shared" si="39"/>
        <v/>
      </c>
      <c r="H153" s="103" t="str">
        <f>IF(AND(B153="",D153="",F153="",G153=""),"",IF($P$3='Data Entry'!$CK$1,VLOOKUP(F153,Mark,6,0),IF($P$3='Data Entry'!$CK$2,VLOOKUP(F153,Mark,15,0),IF($P$3='Data Entry'!$CK$3,VLOOKUP(F153,Mark,24,0),IF($P$3='Data Entry'!$CK$4,VLOOKUP(F153,Mark,33,0),IF($P$3='Data Entry'!$CK$5,VLOOKUP(F153,Mark,42,0),IF($P$3='Data Entry'!$CK$6,VLOOKUP(F153,Mark,51,0),"")))))))</f>
        <v/>
      </c>
      <c r="I153" s="103" t="str">
        <f>IF(AND(B153="",D153="",F153="",G153=""),"",IF($P$3='Data Entry'!$CK$1,VLOOKUP(F153,Mark,7,0),IF($P$3='Data Entry'!$CK$2,VLOOKUP(F153,Mark,16,0),IF($P$3='Data Entry'!$CK$3,VLOOKUP(F153,Mark,25,0),IF($P$3='Data Entry'!$CK$4,VLOOKUP(F153,Mark,34,0),IF($P$3='Data Entry'!$CK$5,VLOOKUP(F153,Mark,43,0),IF($P$3='Data Entry'!$CK$6,VLOOKUP(F153,Mark,52,0),"")))))))</f>
        <v/>
      </c>
      <c r="J153" s="103" t="str">
        <f>IF(AND(B153="",D153="",F153="",G153=""),"",IF($P$3='Data Entry'!$CK$1,VLOOKUP(F153,Mark,8,0),IF($P$3='Data Entry'!$CK$2,VLOOKUP(F153,Mark,17,0),IF($P$3='Data Entry'!$CK$3,VLOOKUP(F153,Mark,26,0),IF($P$3='Data Entry'!$CK$4,VLOOKUP(F153,Mark,35,0),IF($P$3='Data Entry'!$CK$5,VLOOKUP(F153,Mark,44,0),IF($P$3='Data Entry'!$CK$6,VLOOKUP(F153,Mark,53,0),"")))))))</f>
        <v/>
      </c>
      <c r="K153" s="34" t="str">
        <f>IF(AND(B153="",D153="",F153="",G153=""),"",IF($P$3='Data Entry'!$CK$1,VLOOKUP(F153,Mark,9,0),IF($P$3='Data Entry'!$CK$2,VLOOKUP(F153,Mark,18,0),IF($P$3='Data Entry'!$CK$3,VLOOKUP(F153,Mark,27,0),IF($P$3='Data Entry'!$CK$4,VLOOKUP(F153,Mark,36,0),IF($P$3='Data Entry'!$CK$5,VLOOKUP(F153,Mark,45,0),IF($P$3='Data Entry'!$CK$6,VLOOKUP(F153,Mark,54,0),"")))))))</f>
        <v/>
      </c>
      <c r="L153" s="34" t="str">
        <f>IF(AND(B153="",D153="",F153="",G153=""),"",IF($P$3='Data Entry'!$CK$1,VLOOKUP(F153,Mark,10,0),IF($P$3='Data Entry'!$CK$2,VLOOKUP(F153,Mark,19,0),IF($P$3='Data Entry'!$CK$3,VLOOKUP(F153,Mark,28,0),IF($P$3='Data Entry'!$CK$4,VLOOKUP(F153,Mark,37,0),IF($P$3='Data Entry'!$CK$5,VLOOKUP(F153,Mark,46,0),IF($P$3='Data Entry'!$CK$6,VLOOKUP(F153,Mark,55,0),"")))))))</f>
        <v/>
      </c>
      <c r="M153" s="34" t="str">
        <f>IF(AND(B153="",D153="",F153="",G153=""),"",IF($P$3='Data Entry'!$CK$1,VLOOKUP(F153,Mark,11,0),IF($P$3='Data Entry'!$CK$2,VLOOKUP(F153,Mark,20,0),IF($P$3='Data Entry'!$CK$3,VLOOKUP(F153,Mark,29,0),IF($P$3='Data Entry'!$CK$4,VLOOKUP(F153,Mark,38,0),IF($P$3='Data Entry'!$CK$5,VLOOKUP(F153,Mark,47,0),IF($P$3='Data Entry'!$CK$6,VLOOKUP(F153,Mark,56,0),"")))))))</f>
        <v/>
      </c>
      <c r="N153" s="35" t="str">
        <f>IF(AND(B153="",D153="",F153="",G153=""),"",IF($P$3='Data Entry'!$CK$1,VLOOKUP(F153,Mark,12,0),IF($P$3='Data Entry'!$CK$2,VLOOKUP(F153,Mark,21,0),IF($P$3='Data Entry'!$CK$3,VLOOKUP(F153,Mark,30,0),IF($P$3='Data Entry'!$CK$4,VLOOKUP(F153,Mark,39,0),IF($P$3='Data Entry'!$CK$5,VLOOKUP(F153,Mark,48,0),IF($P$3='Data Entry'!$CK$6,VLOOKUP(F153,Mark,57,0),"")))))))</f>
        <v/>
      </c>
      <c r="O153" s="35" t="str">
        <f>IF(AND(B153="",D153="",F153="",G153=""),"",IF($P$3='Data Entry'!$CK$1,VLOOKUP(F153,Mark,13,0),IF($P$3='Data Entry'!$CK$2,VLOOKUP(F153,Mark,22,0),IF($P$3='Data Entry'!$CK$3,VLOOKUP(F153,Mark,31,0),IF($P$3='Data Entry'!$CK$4,VLOOKUP(F153,Mark,40,0),IF($P$3='Data Entry'!$CK$5,VLOOKUP(F153,Mark,49,0),IF($P$3='Data Entry'!$CK$6,VLOOKUP(F153,Mark,58,0),"")))))))</f>
        <v/>
      </c>
      <c r="P153" s="35" t="str">
        <f>IF(AND(B153="",D153="",F153="",G153=""),"",IF($P$3='Data Entry'!$CK$1,VLOOKUP(F153,Mark,14,0),IF($P$3='Data Entry'!$CK$2,VLOOKUP(F153,Mark,23,0),IF($P$3='Data Entry'!$CK$3,VLOOKUP(F153,Mark,32,0),IF($P$3='Data Entry'!$CK$4,VLOOKUP(F153,Mark,41,0),IF($P$3='Data Entry'!$CK$5,VLOOKUP(F153,Mark,50,0),IF($P$3='Data Entry'!$CK$6,VLOOKUP(F153,Mark,59,0),"")))))))</f>
        <v/>
      </c>
      <c r="Q153" s="36" t="str">
        <f t="shared" si="41"/>
        <v/>
      </c>
      <c r="R153" s="105" t="str">
        <f t="shared" si="42"/>
        <v/>
      </c>
      <c r="S153" s="105" t="str">
        <f t="shared" si="40"/>
        <v/>
      </c>
      <c r="T153" s="106" t="str">
        <f t="shared" si="43"/>
        <v/>
      </c>
      <c r="U153" s="10" t="str">
        <f>IFERROR(IF(OR(Q153="",#REF!="",D153=""),"",IF($Q$6=100,ROUNDUP(Q153*20%,0),IF($Q$6=86,ROUNDUP((Q153/$Q$6)*$U$6,0),IF($Q$6=66,ROUNDUP((Q153/$Q$6)*$U$6,0),"")))),"")</f>
        <v/>
      </c>
    </row>
    <row r="154" spans="1:21" ht="21.95" customHeight="1">
      <c r="A154" s="7">
        <v>148</v>
      </c>
      <c r="B154" s="32" t="str">
        <f t="shared" si="34"/>
        <v/>
      </c>
      <c r="C154" s="53" t="str">
        <f t="shared" si="35"/>
        <v/>
      </c>
      <c r="D154" s="8" t="str">
        <f t="shared" si="36"/>
        <v/>
      </c>
      <c r="E154" s="8" t="str">
        <f t="shared" si="37"/>
        <v/>
      </c>
      <c r="F154" s="5" t="str">
        <f t="shared" si="38"/>
        <v/>
      </c>
      <c r="G154" s="9" t="str">
        <f t="shared" si="39"/>
        <v/>
      </c>
      <c r="H154" s="103" t="str">
        <f>IF(AND(B154="",D154="",F154="",G154=""),"",IF($P$3='Data Entry'!$CK$1,VLOOKUP(F154,Mark,6,0),IF($P$3='Data Entry'!$CK$2,VLOOKUP(F154,Mark,15,0),IF($P$3='Data Entry'!$CK$3,VLOOKUP(F154,Mark,24,0),IF($P$3='Data Entry'!$CK$4,VLOOKUP(F154,Mark,33,0),IF($P$3='Data Entry'!$CK$5,VLOOKUP(F154,Mark,42,0),IF($P$3='Data Entry'!$CK$6,VLOOKUP(F154,Mark,51,0),"")))))))</f>
        <v/>
      </c>
      <c r="I154" s="103" t="str">
        <f>IF(AND(B154="",D154="",F154="",G154=""),"",IF($P$3='Data Entry'!$CK$1,VLOOKUP(F154,Mark,7,0),IF($P$3='Data Entry'!$CK$2,VLOOKUP(F154,Mark,16,0),IF($P$3='Data Entry'!$CK$3,VLOOKUP(F154,Mark,25,0),IF($P$3='Data Entry'!$CK$4,VLOOKUP(F154,Mark,34,0),IF($P$3='Data Entry'!$CK$5,VLOOKUP(F154,Mark,43,0),IF($P$3='Data Entry'!$CK$6,VLOOKUP(F154,Mark,52,0),"")))))))</f>
        <v/>
      </c>
      <c r="J154" s="103" t="str">
        <f>IF(AND(B154="",D154="",F154="",G154=""),"",IF($P$3='Data Entry'!$CK$1,VLOOKUP(F154,Mark,8,0),IF($P$3='Data Entry'!$CK$2,VLOOKUP(F154,Mark,17,0),IF($P$3='Data Entry'!$CK$3,VLOOKUP(F154,Mark,26,0),IF($P$3='Data Entry'!$CK$4,VLOOKUP(F154,Mark,35,0),IF($P$3='Data Entry'!$CK$5,VLOOKUP(F154,Mark,44,0),IF($P$3='Data Entry'!$CK$6,VLOOKUP(F154,Mark,53,0),"")))))))</f>
        <v/>
      </c>
      <c r="K154" s="34" t="str">
        <f>IF(AND(B154="",D154="",F154="",G154=""),"",IF($P$3='Data Entry'!$CK$1,VLOOKUP(F154,Mark,9,0),IF($P$3='Data Entry'!$CK$2,VLOOKUP(F154,Mark,18,0),IF($P$3='Data Entry'!$CK$3,VLOOKUP(F154,Mark,27,0),IF($P$3='Data Entry'!$CK$4,VLOOKUP(F154,Mark,36,0),IF($P$3='Data Entry'!$CK$5,VLOOKUP(F154,Mark,45,0),IF($P$3='Data Entry'!$CK$6,VLOOKUP(F154,Mark,54,0),"")))))))</f>
        <v/>
      </c>
      <c r="L154" s="34" t="str">
        <f>IF(AND(B154="",D154="",F154="",G154=""),"",IF($P$3='Data Entry'!$CK$1,VLOOKUP(F154,Mark,10,0),IF($P$3='Data Entry'!$CK$2,VLOOKUP(F154,Mark,19,0),IF($P$3='Data Entry'!$CK$3,VLOOKUP(F154,Mark,28,0),IF($P$3='Data Entry'!$CK$4,VLOOKUP(F154,Mark,37,0),IF($P$3='Data Entry'!$CK$5,VLOOKUP(F154,Mark,46,0),IF($P$3='Data Entry'!$CK$6,VLOOKUP(F154,Mark,55,0),"")))))))</f>
        <v/>
      </c>
      <c r="M154" s="34" t="str">
        <f>IF(AND(B154="",D154="",F154="",G154=""),"",IF($P$3='Data Entry'!$CK$1,VLOOKUP(F154,Mark,11,0),IF($P$3='Data Entry'!$CK$2,VLOOKUP(F154,Mark,20,0),IF($P$3='Data Entry'!$CK$3,VLOOKUP(F154,Mark,29,0),IF($P$3='Data Entry'!$CK$4,VLOOKUP(F154,Mark,38,0),IF($P$3='Data Entry'!$CK$5,VLOOKUP(F154,Mark,47,0),IF($P$3='Data Entry'!$CK$6,VLOOKUP(F154,Mark,56,0),"")))))))</f>
        <v/>
      </c>
      <c r="N154" s="35" t="str">
        <f>IF(AND(B154="",D154="",F154="",G154=""),"",IF($P$3='Data Entry'!$CK$1,VLOOKUP(F154,Mark,12,0),IF($P$3='Data Entry'!$CK$2,VLOOKUP(F154,Mark,21,0),IF($P$3='Data Entry'!$CK$3,VLOOKUP(F154,Mark,30,0),IF($P$3='Data Entry'!$CK$4,VLOOKUP(F154,Mark,39,0),IF($P$3='Data Entry'!$CK$5,VLOOKUP(F154,Mark,48,0),IF($P$3='Data Entry'!$CK$6,VLOOKUP(F154,Mark,57,0),"")))))))</f>
        <v/>
      </c>
      <c r="O154" s="35" t="str">
        <f>IF(AND(B154="",D154="",F154="",G154=""),"",IF($P$3='Data Entry'!$CK$1,VLOOKUP(F154,Mark,13,0),IF($P$3='Data Entry'!$CK$2,VLOOKUP(F154,Mark,22,0),IF($P$3='Data Entry'!$CK$3,VLOOKUP(F154,Mark,31,0),IF($P$3='Data Entry'!$CK$4,VLOOKUP(F154,Mark,40,0),IF($P$3='Data Entry'!$CK$5,VLOOKUP(F154,Mark,49,0),IF($P$3='Data Entry'!$CK$6,VLOOKUP(F154,Mark,58,0),"")))))))</f>
        <v/>
      </c>
      <c r="P154" s="35" t="str">
        <f>IF(AND(B154="",D154="",F154="",G154=""),"",IF($P$3='Data Entry'!$CK$1,VLOOKUP(F154,Mark,14,0),IF($P$3='Data Entry'!$CK$2,VLOOKUP(F154,Mark,23,0),IF($P$3='Data Entry'!$CK$3,VLOOKUP(F154,Mark,32,0),IF($P$3='Data Entry'!$CK$4,VLOOKUP(F154,Mark,41,0),IF($P$3='Data Entry'!$CK$5,VLOOKUP(F154,Mark,50,0),IF($P$3='Data Entry'!$CK$6,VLOOKUP(F154,Mark,59,0),"")))))))</f>
        <v/>
      </c>
      <c r="Q154" s="36" t="str">
        <f t="shared" si="41"/>
        <v/>
      </c>
      <c r="R154" s="105" t="str">
        <f t="shared" si="42"/>
        <v/>
      </c>
      <c r="S154" s="105" t="str">
        <f t="shared" si="40"/>
        <v/>
      </c>
      <c r="T154" s="106" t="str">
        <f t="shared" si="43"/>
        <v/>
      </c>
      <c r="U154" s="10" t="str">
        <f>IFERROR(IF(OR(Q154="",#REF!="",D154=""),"",IF($Q$6=100,ROUNDUP(Q154*20%,0),IF($Q$6=86,ROUNDUP((Q154/$Q$6)*$U$6,0),IF($Q$6=66,ROUNDUP((Q154/$Q$6)*$U$6,0),"")))),"")</f>
        <v/>
      </c>
    </row>
    <row r="155" spans="1:21" ht="21.95" customHeight="1">
      <c r="A155" s="7">
        <v>149</v>
      </c>
      <c r="B155" s="32" t="str">
        <f t="shared" si="34"/>
        <v/>
      </c>
      <c r="C155" s="53" t="str">
        <f t="shared" si="35"/>
        <v/>
      </c>
      <c r="D155" s="8" t="str">
        <f t="shared" si="36"/>
        <v/>
      </c>
      <c r="E155" s="8" t="str">
        <f t="shared" si="37"/>
        <v/>
      </c>
      <c r="F155" s="5" t="str">
        <f t="shared" si="38"/>
        <v/>
      </c>
      <c r="G155" s="9" t="str">
        <f t="shared" si="39"/>
        <v/>
      </c>
      <c r="H155" s="103" t="str">
        <f>IF(AND(B155="",D155="",F155="",G155=""),"",IF($P$3='Data Entry'!$CK$1,VLOOKUP(F155,Mark,6,0),IF($P$3='Data Entry'!$CK$2,VLOOKUP(F155,Mark,15,0),IF($P$3='Data Entry'!$CK$3,VLOOKUP(F155,Mark,24,0),IF($P$3='Data Entry'!$CK$4,VLOOKUP(F155,Mark,33,0),IF($P$3='Data Entry'!$CK$5,VLOOKUP(F155,Mark,42,0),IF($P$3='Data Entry'!$CK$6,VLOOKUP(F155,Mark,51,0),"")))))))</f>
        <v/>
      </c>
      <c r="I155" s="103" t="str">
        <f>IF(AND(B155="",D155="",F155="",G155=""),"",IF($P$3='Data Entry'!$CK$1,VLOOKUP(F155,Mark,7,0),IF($P$3='Data Entry'!$CK$2,VLOOKUP(F155,Mark,16,0),IF($P$3='Data Entry'!$CK$3,VLOOKUP(F155,Mark,25,0),IF($P$3='Data Entry'!$CK$4,VLOOKUP(F155,Mark,34,0),IF($P$3='Data Entry'!$CK$5,VLOOKUP(F155,Mark,43,0),IF($P$3='Data Entry'!$CK$6,VLOOKUP(F155,Mark,52,0),"")))))))</f>
        <v/>
      </c>
      <c r="J155" s="103" t="str">
        <f>IF(AND(B155="",D155="",F155="",G155=""),"",IF($P$3='Data Entry'!$CK$1,VLOOKUP(F155,Mark,8,0),IF($P$3='Data Entry'!$CK$2,VLOOKUP(F155,Mark,17,0),IF($P$3='Data Entry'!$CK$3,VLOOKUP(F155,Mark,26,0),IF($P$3='Data Entry'!$CK$4,VLOOKUP(F155,Mark,35,0),IF($P$3='Data Entry'!$CK$5,VLOOKUP(F155,Mark,44,0),IF($P$3='Data Entry'!$CK$6,VLOOKUP(F155,Mark,53,0),"")))))))</f>
        <v/>
      </c>
      <c r="K155" s="34" t="str">
        <f>IF(AND(B155="",D155="",F155="",G155=""),"",IF($P$3='Data Entry'!$CK$1,VLOOKUP(F155,Mark,9,0),IF($P$3='Data Entry'!$CK$2,VLOOKUP(F155,Mark,18,0),IF($P$3='Data Entry'!$CK$3,VLOOKUP(F155,Mark,27,0),IF($P$3='Data Entry'!$CK$4,VLOOKUP(F155,Mark,36,0),IF($P$3='Data Entry'!$CK$5,VLOOKUP(F155,Mark,45,0),IF($P$3='Data Entry'!$CK$6,VLOOKUP(F155,Mark,54,0),"")))))))</f>
        <v/>
      </c>
      <c r="L155" s="34" t="str">
        <f>IF(AND(B155="",D155="",F155="",G155=""),"",IF($P$3='Data Entry'!$CK$1,VLOOKUP(F155,Mark,10,0),IF($P$3='Data Entry'!$CK$2,VLOOKUP(F155,Mark,19,0),IF($P$3='Data Entry'!$CK$3,VLOOKUP(F155,Mark,28,0),IF($P$3='Data Entry'!$CK$4,VLOOKUP(F155,Mark,37,0),IF($P$3='Data Entry'!$CK$5,VLOOKUP(F155,Mark,46,0),IF($P$3='Data Entry'!$CK$6,VLOOKUP(F155,Mark,55,0),"")))))))</f>
        <v/>
      </c>
      <c r="M155" s="34" t="str">
        <f>IF(AND(B155="",D155="",F155="",G155=""),"",IF($P$3='Data Entry'!$CK$1,VLOOKUP(F155,Mark,11,0),IF($P$3='Data Entry'!$CK$2,VLOOKUP(F155,Mark,20,0),IF($P$3='Data Entry'!$CK$3,VLOOKUP(F155,Mark,29,0),IF($P$3='Data Entry'!$CK$4,VLOOKUP(F155,Mark,38,0),IF($P$3='Data Entry'!$CK$5,VLOOKUP(F155,Mark,47,0),IF($P$3='Data Entry'!$CK$6,VLOOKUP(F155,Mark,56,0),"")))))))</f>
        <v/>
      </c>
      <c r="N155" s="35" t="str">
        <f>IF(AND(B155="",D155="",F155="",G155=""),"",IF($P$3='Data Entry'!$CK$1,VLOOKUP(F155,Mark,12,0),IF($P$3='Data Entry'!$CK$2,VLOOKUP(F155,Mark,21,0),IF($P$3='Data Entry'!$CK$3,VLOOKUP(F155,Mark,30,0),IF($P$3='Data Entry'!$CK$4,VLOOKUP(F155,Mark,39,0),IF($P$3='Data Entry'!$CK$5,VLOOKUP(F155,Mark,48,0),IF($P$3='Data Entry'!$CK$6,VLOOKUP(F155,Mark,57,0),"")))))))</f>
        <v/>
      </c>
      <c r="O155" s="35" t="str">
        <f>IF(AND(B155="",D155="",F155="",G155=""),"",IF($P$3='Data Entry'!$CK$1,VLOOKUP(F155,Mark,13,0),IF($P$3='Data Entry'!$CK$2,VLOOKUP(F155,Mark,22,0),IF($P$3='Data Entry'!$CK$3,VLOOKUP(F155,Mark,31,0),IF($P$3='Data Entry'!$CK$4,VLOOKUP(F155,Mark,40,0),IF($P$3='Data Entry'!$CK$5,VLOOKUP(F155,Mark,49,0),IF($P$3='Data Entry'!$CK$6,VLOOKUP(F155,Mark,58,0),"")))))))</f>
        <v/>
      </c>
      <c r="P155" s="35" t="str">
        <f>IF(AND(B155="",D155="",F155="",G155=""),"",IF($P$3='Data Entry'!$CK$1,VLOOKUP(F155,Mark,14,0),IF($P$3='Data Entry'!$CK$2,VLOOKUP(F155,Mark,23,0),IF($P$3='Data Entry'!$CK$3,VLOOKUP(F155,Mark,32,0),IF($P$3='Data Entry'!$CK$4,VLOOKUP(F155,Mark,41,0),IF($P$3='Data Entry'!$CK$5,VLOOKUP(F155,Mark,50,0),IF($P$3='Data Entry'!$CK$6,VLOOKUP(F155,Mark,59,0),"")))))))</f>
        <v/>
      </c>
      <c r="Q155" s="36" t="str">
        <f t="shared" si="41"/>
        <v/>
      </c>
      <c r="R155" s="105" t="str">
        <f t="shared" si="42"/>
        <v/>
      </c>
      <c r="S155" s="105" t="str">
        <f t="shared" si="40"/>
        <v/>
      </c>
      <c r="T155" s="106" t="str">
        <f t="shared" si="43"/>
        <v/>
      </c>
      <c r="U155" s="10" t="str">
        <f>IFERROR(IF(OR(Q155="",#REF!="",D155=""),"",IF($Q$6=100,ROUNDUP(Q155*20%,0),IF($Q$6=86,ROUNDUP((Q155/$Q$6)*$U$6,0),IF($Q$6=66,ROUNDUP((Q155/$Q$6)*$U$6,0),"")))),"")</f>
        <v/>
      </c>
    </row>
    <row r="156" spans="1:21" ht="21.95" customHeight="1">
      <c r="A156" s="7">
        <v>150</v>
      </c>
      <c r="B156" s="32" t="str">
        <f t="shared" si="34"/>
        <v/>
      </c>
      <c r="C156" s="53" t="str">
        <f t="shared" si="35"/>
        <v/>
      </c>
      <c r="D156" s="8" t="str">
        <f t="shared" si="36"/>
        <v/>
      </c>
      <c r="E156" s="8" t="str">
        <f t="shared" si="37"/>
        <v/>
      </c>
      <c r="F156" s="5" t="str">
        <f t="shared" si="38"/>
        <v/>
      </c>
      <c r="G156" s="9" t="str">
        <f t="shared" si="39"/>
        <v/>
      </c>
      <c r="H156" s="103" t="str">
        <f>IF(AND(B156="",D156="",F156="",G156=""),"",IF($P$3='Data Entry'!$CK$1,VLOOKUP(F156,Mark,6,0),IF($P$3='Data Entry'!$CK$2,VLOOKUP(F156,Mark,15,0),IF($P$3='Data Entry'!$CK$3,VLOOKUP(F156,Mark,24,0),IF($P$3='Data Entry'!$CK$4,VLOOKUP(F156,Mark,33,0),IF($P$3='Data Entry'!$CK$5,VLOOKUP(F156,Mark,42,0),IF($P$3='Data Entry'!$CK$6,VLOOKUP(F156,Mark,51,0),"")))))))</f>
        <v/>
      </c>
      <c r="I156" s="103" t="str">
        <f>IF(AND(B156="",D156="",F156="",G156=""),"",IF($P$3='Data Entry'!$CK$1,VLOOKUP(F156,Mark,7,0),IF($P$3='Data Entry'!$CK$2,VLOOKUP(F156,Mark,16,0),IF($P$3='Data Entry'!$CK$3,VLOOKUP(F156,Mark,25,0),IF($P$3='Data Entry'!$CK$4,VLOOKUP(F156,Mark,34,0),IF($P$3='Data Entry'!$CK$5,VLOOKUP(F156,Mark,43,0),IF($P$3='Data Entry'!$CK$6,VLOOKUP(F156,Mark,52,0),"")))))))</f>
        <v/>
      </c>
      <c r="J156" s="103" t="str">
        <f>IF(AND(B156="",D156="",F156="",G156=""),"",IF($P$3='Data Entry'!$CK$1,VLOOKUP(F156,Mark,8,0),IF($P$3='Data Entry'!$CK$2,VLOOKUP(F156,Mark,17,0),IF($P$3='Data Entry'!$CK$3,VLOOKUP(F156,Mark,26,0),IF($P$3='Data Entry'!$CK$4,VLOOKUP(F156,Mark,35,0),IF($P$3='Data Entry'!$CK$5,VLOOKUP(F156,Mark,44,0),IF($P$3='Data Entry'!$CK$6,VLOOKUP(F156,Mark,53,0),"")))))))</f>
        <v/>
      </c>
      <c r="K156" s="34" t="str">
        <f>IF(AND(B156="",D156="",F156="",G156=""),"",IF($P$3='Data Entry'!$CK$1,VLOOKUP(F156,Mark,9,0),IF($P$3='Data Entry'!$CK$2,VLOOKUP(F156,Mark,18,0),IF($P$3='Data Entry'!$CK$3,VLOOKUP(F156,Mark,27,0),IF($P$3='Data Entry'!$CK$4,VLOOKUP(F156,Mark,36,0),IF($P$3='Data Entry'!$CK$5,VLOOKUP(F156,Mark,45,0),IF($P$3='Data Entry'!$CK$6,VLOOKUP(F156,Mark,54,0),"")))))))</f>
        <v/>
      </c>
      <c r="L156" s="34" t="str">
        <f>IF(AND(B156="",D156="",F156="",G156=""),"",IF($P$3='Data Entry'!$CK$1,VLOOKUP(F156,Mark,10,0),IF($P$3='Data Entry'!$CK$2,VLOOKUP(F156,Mark,19,0),IF($P$3='Data Entry'!$CK$3,VLOOKUP(F156,Mark,28,0),IF($P$3='Data Entry'!$CK$4,VLOOKUP(F156,Mark,37,0),IF($P$3='Data Entry'!$CK$5,VLOOKUP(F156,Mark,46,0),IF($P$3='Data Entry'!$CK$6,VLOOKUP(F156,Mark,55,0),"")))))))</f>
        <v/>
      </c>
      <c r="M156" s="34" t="str">
        <f>IF(AND(B156="",D156="",F156="",G156=""),"",IF($P$3='Data Entry'!$CK$1,VLOOKUP(F156,Mark,11,0),IF($P$3='Data Entry'!$CK$2,VLOOKUP(F156,Mark,20,0),IF($P$3='Data Entry'!$CK$3,VLOOKUP(F156,Mark,29,0),IF($P$3='Data Entry'!$CK$4,VLOOKUP(F156,Mark,38,0),IF($P$3='Data Entry'!$CK$5,VLOOKUP(F156,Mark,47,0),IF($P$3='Data Entry'!$CK$6,VLOOKUP(F156,Mark,56,0),"")))))))</f>
        <v/>
      </c>
      <c r="N156" s="35" t="str">
        <f>IF(AND(B156="",D156="",F156="",G156=""),"",IF($P$3='Data Entry'!$CK$1,VLOOKUP(F156,Mark,12,0),IF($P$3='Data Entry'!$CK$2,VLOOKUP(F156,Mark,21,0),IF($P$3='Data Entry'!$CK$3,VLOOKUP(F156,Mark,30,0),IF($P$3='Data Entry'!$CK$4,VLOOKUP(F156,Mark,39,0),IF($P$3='Data Entry'!$CK$5,VLOOKUP(F156,Mark,48,0),IF($P$3='Data Entry'!$CK$6,VLOOKUP(F156,Mark,57,0),"")))))))</f>
        <v/>
      </c>
      <c r="O156" s="35" t="str">
        <f>IF(AND(B156="",D156="",F156="",G156=""),"",IF($P$3='Data Entry'!$CK$1,VLOOKUP(F156,Mark,13,0),IF($P$3='Data Entry'!$CK$2,VLOOKUP(F156,Mark,22,0),IF($P$3='Data Entry'!$CK$3,VLOOKUP(F156,Mark,31,0),IF($P$3='Data Entry'!$CK$4,VLOOKUP(F156,Mark,40,0),IF($P$3='Data Entry'!$CK$5,VLOOKUP(F156,Mark,49,0),IF($P$3='Data Entry'!$CK$6,VLOOKUP(F156,Mark,58,0),"")))))))</f>
        <v/>
      </c>
      <c r="P156" s="35" t="str">
        <f>IF(AND(B156="",D156="",F156="",G156=""),"",IF($P$3='Data Entry'!$CK$1,VLOOKUP(F156,Mark,14,0),IF($P$3='Data Entry'!$CK$2,VLOOKUP(F156,Mark,23,0),IF($P$3='Data Entry'!$CK$3,VLOOKUP(F156,Mark,32,0),IF($P$3='Data Entry'!$CK$4,VLOOKUP(F156,Mark,41,0),IF($P$3='Data Entry'!$CK$5,VLOOKUP(F156,Mark,50,0),IF($P$3='Data Entry'!$CK$6,VLOOKUP(F156,Mark,59,0),"")))))))</f>
        <v/>
      </c>
      <c r="Q156" s="36" t="str">
        <f t="shared" si="41"/>
        <v/>
      </c>
      <c r="R156" s="105" t="str">
        <f t="shared" si="42"/>
        <v/>
      </c>
      <c r="S156" s="105" t="str">
        <f t="shared" si="40"/>
        <v/>
      </c>
      <c r="T156" s="106" t="str">
        <f t="shared" si="43"/>
        <v/>
      </c>
      <c r="U156" s="10" t="str">
        <f>IFERROR(IF(OR(Q156="",#REF!="",D156=""),"",IF($Q$6=100,ROUNDUP(Q156*20%,0),IF($Q$6=86,ROUNDUP((Q156/$Q$6)*$U$6,0),IF($Q$6=66,ROUNDUP((Q156/$Q$6)*$U$6,0),"")))),"")</f>
        <v/>
      </c>
    </row>
    <row r="157" spans="1:21" ht="21.95" customHeight="1">
      <c r="A157" s="7">
        <v>151</v>
      </c>
      <c r="B157" s="32" t="str">
        <f t="shared" si="34"/>
        <v/>
      </c>
      <c r="C157" s="53" t="str">
        <f t="shared" si="35"/>
        <v/>
      </c>
      <c r="D157" s="8" t="str">
        <f t="shared" si="36"/>
        <v/>
      </c>
      <c r="E157" s="8" t="str">
        <f t="shared" si="37"/>
        <v/>
      </c>
      <c r="F157" s="5" t="str">
        <f t="shared" si="38"/>
        <v/>
      </c>
      <c r="G157" s="9" t="str">
        <f t="shared" si="39"/>
        <v/>
      </c>
      <c r="H157" s="103" t="str">
        <f>IF(AND(B157="",D157="",F157="",G157=""),"",IF($P$3='Data Entry'!$CK$1,VLOOKUP(F157,Mark,6,0),IF($P$3='Data Entry'!$CK$2,VLOOKUP(F157,Mark,15,0),IF($P$3='Data Entry'!$CK$3,VLOOKUP(F157,Mark,24,0),IF($P$3='Data Entry'!$CK$4,VLOOKUP(F157,Mark,33,0),IF($P$3='Data Entry'!$CK$5,VLOOKUP(F157,Mark,42,0),IF($P$3='Data Entry'!$CK$6,VLOOKUP(F157,Mark,51,0),"")))))))</f>
        <v/>
      </c>
      <c r="I157" s="103" t="str">
        <f>IF(AND(B157="",D157="",F157="",G157=""),"",IF($P$3='Data Entry'!$CK$1,VLOOKUP(F157,Mark,7,0),IF($P$3='Data Entry'!$CK$2,VLOOKUP(F157,Mark,16,0),IF($P$3='Data Entry'!$CK$3,VLOOKUP(F157,Mark,25,0),IF($P$3='Data Entry'!$CK$4,VLOOKUP(F157,Mark,34,0),IF($P$3='Data Entry'!$CK$5,VLOOKUP(F157,Mark,43,0),IF($P$3='Data Entry'!$CK$6,VLOOKUP(F157,Mark,52,0),"")))))))</f>
        <v/>
      </c>
      <c r="J157" s="103" t="str">
        <f>IF(AND(B157="",D157="",F157="",G157=""),"",IF($P$3='Data Entry'!$CK$1,VLOOKUP(F157,Mark,8,0),IF($P$3='Data Entry'!$CK$2,VLOOKUP(F157,Mark,17,0),IF($P$3='Data Entry'!$CK$3,VLOOKUP(F157,Mark,26,0),IF($P$3='Data Entry'!$CK$4,VLOOKUP(F157,Mark,35,0),IF($P$3='Data Entry'!$CK$5,VLOOKUP(F157,Mark,44,0),IF($P$3='Data Entry'!$CK$6,VLOOKUP(F157,Mark,53,0),"")))))))</f>
        <v/>
      </c>
      <c r="K157" s="34" t="str">
        <f>IF(AND(B157="",D157="",F157="",G157=""),"",IF($P$3='Data Entry'!$CK$1,VLOOKUP(F157,Mark,9,0),IF($P$3='Data Entry'!$CK$2,VLOOKUP(F157,Mark,18,0),IF($P$3='Data Entry'!$CK$3,VLOOKUP(F157,Mark,27,0),IF($P$3='Data Entry'!$CK$4,VLOOKUP(F157,Mark,36,0),IF($P$3='Data Entry'!$CK$5,VLOOKUP(F157,Mark,45,0),IF($P$3='Data Entry'!$CK$6,VLOOKUP(F157,Mark,54,0),"")))))))</f>
        <v/>
      </c>
      <c r="L157" s="34" t="str">
        <f>IF(AND(B157="",D157="",F157="",G157=""),"",IF($P$3='Data Entry'!$CK$1,VLOOKUP(F157,Mark,10,0),IF($P$3='Data Entry'!$CK$2,VLOOKUP(F157,Mark,19,0),IF($P$3='Data Entry'!$CK$3,VLOOKUP(F157,Mark,28,0),IF($P$3='Data Entry'!$CK$4,VLOOKUP(F157,Mark,37,0),IF($P$3='Data Entry'!$CK$5,VLOOKUP(F157,Mark,46,0),IF($P$3='Data Entry'!$CK$6,VLOOKUP(F157,Mark,55,0),"")))))))</f>
        <v/>
      </c>
      <c r="M157" s="34" t="str">
        <f>IF(AND(B157="",D157="",F157="",G157=""),"",IF($P$3='Data Entry'!$CK$1,VLOOKUP(F157,Mark,11,0),IF($P$3='Data Entry'!$CK$2,VLOOKUP(F157,Mark,20,0),IF($P$3='Data Entry'!$CK$3,VLOOKUP(F157,Mark,29,0),IF($P$3='Data Entry'!$CK$4,VLOOKUP(F157,Mark,38,0),IF($P$3='Data Entry'!$CK$5,VLOOKUP(F157,Mark,47,0),IF($P$3='Data Entry'!$CK$6,VLOOKUP(F157,Mark,56,0),"")))))))</f>
        <v/>
      </c>
      <c r="N157" s="35" t="str">
        <f>IF(AND(B157="",D157="",F157="",G157=""),"",IF($P$3='Data Entry'!$CK$1,VLOOKUP(F157,Mark,12,0),IF($P$3='Data Entry'!$CK$2,VLOOKUP(F157,Mark,21,0),IF($P$3='Data Entry'!$CK$3,VLOOKUP(F157,Mark,30,0),IF($P$3='Data Entry'!$CK$4,VLOOKUP(F157,Mark,39,0),IF($P$3='Data Entry'!$CK$5,VLOOKUP(F157,Mark,48,0),IF($P$3='Data Entry'!$CK$6,VLOOKUP(F157,Mark,57,0),"")))))))</f>
        <v/>
      </c>
      <c r="O157" s="35" t="str">
        <f>IF(AND(B157="",D157="",F157="",G157=""),"",IF($P$3='Data Entry'!$CK$1,VLOOKUP(F157,Mark,13,0),IF($P$3='Data Entry'!$CK$2,VLOOKUP(F157,Mark,22,0),IF($P$3='Data Entry'!$CK$3,VLOOKUP(F157,Mark,31,0),IF($P$3='Data Entry'!$CK$4,VLOOKUP(F157,Mark,40,0),IF($P$3='Data Entry'!$CK$5,VLOOKUP(F157,Mark,49,0),IF($P$3='Data Entry'!$CK$6,VLOOKUP(F157,Mark,58,0),"")))))))</f>
        <v/>
      </c>
      <c r="P157" s="35" t="str">
        <f>IF(AND(B157="",D157="",F157="",G157=""),"",IF($P$3='Data Entry'!$CK$1,VLOOKUP(F157,Mark,14,0),IF($P$3='Data Entry'!$CK$2,VLOOKUP(F157,Mark,23,0),IF($P$3='Data Entry'!$CK$3,VLOOKUP(F157,Mark,32,0),IF($P$3='Data Entry'!$CK$4,VLOOKUP(F157,Mark,41,0),IF($P$3='Data Entry'!$CK$5,VLOOKUP(F157,Mark,50,0),IF($P$3='Data Entry'!$CK$6,VLOOKUP(F157,Mark,59,0),"")))))))</f>
        <v/>
      </c>
      <c r="Q157" s="36" t="str">
        <f t="shared" si="41"/>
        <v/>
      </c>
      <c r="R157" s="105" t="str">
        <f t="shared" si="42"/>
        <v/>
      </c>
      <c r="S157" s="105" t="str">
        <f t="shared" si="40"/>
        <v/>
      </c>
      <c r="T157" s="106" t="str">
        <f t="shared" si="43"/>
        <v/>
      </c>
      <c r="U157" s="10" t="str">
        <f>IFERROR(IF(OR(Q157="",#REF!="",D157=""),"",IF($Q$6=100,ROUNDUP(Q157*20%,0),IF($Q$6=86,ROUNDUP((Q157/$Q$6)*$U$6,0),IF($Q$6=66,ROUNDUP((Q157/$Q$6)*$U$6,0),"")))),"")</f>
        <v/>
      </c>
    </row>
    <row r="158" spans="1:21" ht="21.95" customHeight="1">
      <c r="A158" s="7">
        <v>152</v>
      </c>
      <c r="B158" s="32" t="str">
        <f t="shared" si="34"/>
        <v/>
      </c>
      <c r="C158" s="53" t="str">
        <f t="shared" si="35"/>
        <v/>
      </c>
      <c r="D158" s="8" t="str">
        <f t="shared" si="36"/>
        <v/>
      </c>
      <c r="E158" s="8" t="str">
        <f t="shared" si="37"/>
        <v/>
      </c>
      <c r="F158" s="5" t="str">
        <f t="shared" si="38"/>
        <v/>
      </c>
      <c r="G158" s="9" t="str">
        <f t="shared" si="39"/>
        <v/>
      </c>
      <c r="H158" s="103" t="str">
        <f>IF(AND(B158="",D158="",F158="",G158=""),"",IF($P$3='Data Entry'!$CK$1,VLOOKUP(F158,Mark,6,0),IF($P$3='Data Entry'!$CK$2,VLOOKUP(F158,Mark,15,0),IF($P$3='Data Entry'!$CK$3,VLOOKUP(F158,Mark,24,0),IF($P$3='Data Entry'!$CK$4,VLOOKUP(F158,Mark,33,0),IF($P$3='Data Entry'!$CK$5,VLOOKUP(F158,Mark,42,0),IF($P$3='Data Entry'!$CK$6,VLOOKUP(F158,Mark,51,0),"")))))))</f>
        <v/>
      </c>
      <c r="I158" s="103" t="str">
        <f>IF(AND(B158="",D158="",F158="",G158=""),"",IF($P$3='Data Entry'!$CK$1,VLOOKUP(F158,Mark,7,0),IF($P$3='Data Entry'!$CK$2,VLOOKUP(F158,Mark,16,0),IF($P$3='Data Entry'!$CK$3,VLOOKUP(F158,Mark,25,0),IF($P$3='Data Entry'!$CK$4,VLOOKUP(F158,Mark,34,0),IF($P$3='Data Entry'!$CK$5,VLOOKUP(F158,Mark,43,0),IF($P$3='Data Entry'!$CK$6,VLOOKUP(F158,Mark,52,0),"")))))))</f>
        <v/>
      </c>
      <c r="J158" s="103" t="str">
        <f>IF(AND(B158="",D158="",F158="",G158=""),"",IF($P$3='Data Entry'!$CK$1,VLOOKUP(F158,Mark,8,0),IF($P$3='Data Entry'!$CK$2,VLOOKUP(F158,Mark,17,0),IF($P$3='Data Entry'!$CK$3,VLOOKUP(F158,Mark,26,0),IF($P$3='Data Entry'!$CK$4,VLOOKUP(F158,Mark,35,0),IF($P$3='Data Entry'!$CK$5,VLOOKUP(F158,Mark,44,0),IF($P$3='Data Entry'!$CK$6,VLOOKUP(F158,Mark,53,0),"")))))))</f>
        <v/>
      </c>
      <c r="K158" s="34" t="str">
        <f>IF(AND(B158="",D158="",F158="",G158=""),"",IF($P$3='Data Entry'!$CK$1,VLOOKUP(F158,Mark,9,0),IF($P$3='Data Entry'!$CK$2,VLOOKUP(F158,Mark,18,0),IF($P$3='Data Entry'!$CK$3,VLOOKUP(F158,Mark,27,0),IF($P$3='Data Entry'!$CK$4,VLOOKUP(F158,Mark,36,0),IF($P$3='Data Entry'!$CK$5,VLOOKUP(F158,Mark,45,0),IF($P$3='Data Entry'!$CK$6,VLOOKUP(F158,Mark,54,0),"")))))))</f>
        <v/>
      </c>
      <c r="L158" s="34" t="str">
        <f>IF(AND(B158="",D158="",F158="",G158=""),"",IF($P$3='Data Entry'!$CK$1,VLOOKUP(F158,Mark,10,0),IF($P$3='Data Entry'!$CK$2,VLOOKUP(F158,Mark,19,0),IF($P$3='Data Entry'!$CK$3,VLOOKUP(F158,Mark,28,0),IF($P$3='Data Entry'!$CK$4,VLOOKUP(F158,Mark,37,0),IF($P$3='Data Entry'!$CK$5,VLOOKUP(F158,Mark,46,0),IF($P$3='Data Entry'!$CK$6,VLOOKUP(F158,Mark,55,0),"")))))))</f>
        <v/>
      </c>
      <c r="M158" s="34" t="str">
        <f>IF(AND(B158="",D158="",F158="",G158=""),"",IF($P$3='Data Entry'!$CK$1,VLOOKUP(F158,Mark,11,0),IF($P$3='Data Entry'!$CK$2,VLOOKUP(F158,Mark,20,0),IF($P$3='Data Entry'!$CK$3,VLOOKUP(F158,Mark,29,0),IF($P$3='Data Entry'!$CK$4,VLOOKUP(F158,Mark,38,0),IF($P$3='Data Entry'!$CK$5,VLOOKUP(F158,Mark,47,0),IF($P$3='Data Entry'!$CK$6,VLOOKUP(F158,Mark,56,0),"")))))))</f>
        <v/>
      </c>
      <c r="N158" s="35" t="str">
        <f>IF(AND(B158="",D158="",F158="",G158=""),"",IF($P$3='Data Entry'!$CK$1,VLOOKUP(F158,Mark,12,0),IF($P$3='Data Entry'!$CK$2,VLOOKUP(F158,Mark,21,0),IF($P$3='Data Entry'!$CK$3,VLOOKUP(F158,Mark,30,0),IF($P$3='Data Entry'!$CK$4,VLOOKUP(F158,Mark,39,0),IF($P$3='Data Entry'!$CK$5,VLOOKUP(F158,Mark,48,0),IF($P$3='Data Entry'!$CK$6,VLOOKUP(F158,Mark,57,0),"")))))))</f>
        <v/>
      </c>
      <c r="O158" s="35" t="str">
        <f>IF(AND(B158="",D158="",F158="",G158=""),"",IF($P$3='Data Entry'!$CK$1,VLOOKUP(F158,Mark,13,0),IF($P$3='Data Entry'!$CK$2,VLOOKUP(F158,Mark,22,0),IF($P$3='Data Entry'!$CK$3,VLOOKUP(F158,Mark,31,0),IF($P$3='Data Entry'!$CK$4,VLOOKUP(F158,Mark,40,0),IF($P$3='Data Entry'!$CK$5,VLOOKUP(F158,Mark,49,0),IF($P$3='Data Entry'!$CK$6,VLOOKUP(F158,Mark,58,0),"")))))))</f>
        <v/>
      </c>
      <c r="P158" s="35" t="str">
        <f>IF(AND(B158="",D158="",F158="",G158=""),"",IF($P$3='Data Entry'!$CK$1,VLOOKUP(F158,Mark,14,0),IF($P$3='Data Entry'!$CK$2,VLOOKUP(F158,Mark,23,0),IF($P$3='Data Entry'!$CK$3,VLOOKUP(F158,Mark,32,0),IF($P$3='Data Entry'!$CK$4,VLOOKUP(F158,Mark,41,0),IF($P$3='Data Entry'!$CK$5,VLOOKUP(F158,Mark,50,0),IF($P$3='Data Entry'!$CK$6,VLOOKUP(F158,Mark,59,0),"")))))))</f>
        <v/>
      </c>
      <c r="Q158" s="36" t="str">
        <f t="shared" si="41"/>
        <v/>
      </c>
      <c r="R158" s="105" t="str">
        <f t="shared" si="42"/>
        <v/>
      </c>
      <c r="S158" s="105" t="str">
        <f t="shared" si="40"/>
        <v/>
      </c>
      <c r="T158" s="106" t="str">
        <f t="shared" si="43"/>
        <v/>
      </c>
      <c r="U158" s="10" t="str">
        <f>IFERROR(IF(OR(Q158="",#REF!="",D158=""),"",IF($Q$6=100,ROUNDUP(Q158*20%,0),IF($Q$6=86,ROUNDUP((Q158/$Q$6)*$U$6,0),IF($Q$6=66,ROUNDUP((Q158/$Q$6)*$U$6,0),"")))),"")</f>
        <v/>
      </c>
    </row>
    <row r="159" spans="1:21" ht="21.95" customHeight="1">
      <c r="A159" s="7">
        <v>153</v>
      </c>
      <c r="B159" s="32" t="str">
        <f t="shared" si="34"/>
        <v/>
      </c>
      <c r="C159" s="53" t="str">
        <f t="shared" si="35"/>
        <v/>
      </c>
      <c r="D159" s="8" t="str">
        <f t="shared" si="36"/>
        <v/>
      </c>
      <c r="E159" s="8" t="str">
        <f t="shared" si="37"/>
        <v/>
      </c>
      <c r="F159" s="5" t="str">
        <f t="shared" si="38"/>
        <v/>
      </c>
      <c r="G159" s="9" t="str">
        <f t="shared" si="39"/>
        <v/>
      </c>
      <c r="H159" s="103" t="str">
        <f>IF(AND(B159="",D159="",F159="",G159=""),"",IF($P$3='Data Entry'!$CK$1,VLOOKUP(F159,Mark,6,0),IF($P$3='Data Entry'!$CK$2,VLOOKUP(F159,Mark,15,0),IF($P$3='Data Entry'!$CK$3,VLOOKUP(F159,Mark,24,0),IF($P$3='Data Entry'!$CK$4,VLOOKUP(F159,Mark,33,0),IF($P$3='Data Entry'!$CK$5,VLOOKUP(F159,Mark,42,0),IF($P$3='Data Entry'!$CK$6,VLOOKUP(F159,Mark,51,0),"")))))))</f>
        <v/>
      </c>
      <c r="I159" s="103" t="str">
        <f>IF(AND(B159="",D159="",F159="",G159=""),"",IF($P$3='Data Entry'!$CK$1,VLOOKUP(F159,Mark,7,0),IF($P$3='Data Entry'!$CK$2,VLOOKUP(F159,Mark,16,0),IF($P$3='Data Entry'!$CK$3,VLOOKUP(F159,Mark,25,0),IF($P$3='Data Entry'!$CK$4,VLOOKUP(F159,Mark,34,0),IF($P$3='Data Entry'!$CK$5,VLOOKUP(F159,Mark,43,0),IF($P$3='Data Entry'!$CK$6,VLOOKUP(F159,Mark,52,0),"")))))))</f>
        <v/>
      </c>
      <c r="J159" s="103" t="str">
        <f>IF(AND(B159="",D159="",F159="",G159=""),"",IF($P$3='Data Entry'!$CK$1,VLOOKUP(F159,Mark,8,0),IF($P$3='Data Entry'!$CK$2,VLOOKUP(F159,Mark,17,0),IF($P$3='Data Entry'!$CK$3,VLOOKUP(F159,Mark,26,0),IF($P$3='Data Entry'!$CK$4,VLOOKUP(F159,Mark,35,0),IF($P$3='Data Entry'!$CK$5,VLOOKUP(F159,Mark,44,0),IF($P$3='Data Entry'!$CK$6,VLOOKUP(F159,Mark,53,0),"")))))))</f>
        <v/>
      </c>
      <c r="K159" s="34" t="str">
        <f>IF(AND(B159="",D159="",F159="",G159=""),"",IF($P$3='Data Entry'!$CK$1,VLOOKUP(F159,Mark,9,0),IF($P$3='Data Entry'!$CK$2,VLOOKUP(F159,Mark,18,0),IF($P$3='Data Entry'!$CK$3,VLOOKUP(F159,Mark,27,0),IF($P$3='Data Entry'!$CK$4,VLOOKUP(F159,Mark,36,0),IF($P$3='Data Entry'!$CK$5,VLOOKUP(F159,Mark,45,0),IF($P$3='Data Entry'!$CK$6,VLOOKUP(F159,Mark,54,0),"")))))))</f>
        <v/>
      </c>
      <c r="L159" s="34" t="str">
        <f>IF(AND(B159="",D159="",F159="",G159=""),"",IF($P$3='Data Entry'!$CK$1,VLOOKUP(F159,Mark,10,0),IF($P$3='Data Entry'!$CK$2,VLOOKUP(F159,Mark,19,0),IF($P$3='Data Entry'!$CK$3,VLOOKUP(F159,Mark,28,0),IF($P$3='Data Entry'!$CK$4,VLOOKUP(F159,Mark,37,0),IF($P$3='Data Entry'!$CK$5,VLOOKUP(F159,Mark,46,0),IF($P$3='Data Entry'!$CK$6,VLOOKUP(F159,Mark,55,0),"")))))))</f>
        <v/>
      </c>
      <c r="M159" s="34" t="str">
        <f>IF(AND(B159="",D159="",F159="",G159=""),"",IF($P$3='Data Entry'!$CK$1,VLOOKUP(F159,Mark,11,0),IF($P$3='Data Entry'!$CK$2,VLOOKUP(F159,Mark,20,0),IF($P$3='Data Entry'!$CK$3,VLOOKUP(F159,Mark,29,0),IF($P$3='Data Entry'!$CK$4,VLOOKUP(F159,Mark,38,0),IF($P$3='Data Entry'!$CK$5,VLOOKUP(F159,Mark,47,0),IF($P$3='Data Entry'!$CK$6,VLOOKUP(F159,Mark,56,0),"")))))))</f>
        <v/>
      </c>
      <c r="N159" s="35" t="str">
        <f>IF(AND(B159="",D159="",F159="",G159=""),"",IF($P$3='Data Entry'!$CK$1,VLOOKUP(F159,Mark,12,0),IF($P$3='Data Entry'!$CK$2,VLOOKUP(F159,Mark,21,0),IF($P$3='Data Entry'!$CK$3,VLOOKUP(F159,Mark,30,0),IF($P$3='Data Entry'!$CK$4,VLOOKUP(F159,Mark,39,0),IF($P$3='Data Entry'!$CK$5,VLOOKUP(F159,Mark,48,0),IF($P$3='Data Entry'!$CK$6,VLOOKUP(F159,Mark,57,0),"")))))))</f>
        <v/>
      </c>
      <c r="O159" s="35" t="str">
        <f>IF(AND(B159="",D159="",F159="",G159=""),"",IF($P$3='Data Entry'!$CK$1,VLOOKUP(F159,Mark,13,0),IF($P$3='Data Entry'!$CK$2,VLOOKUP(F159,Mark,22,0),IF($P$3='Data Entry'!$CK$3,VLOOKUP(F159,Mark,31,0),IF($P$3='Data Entry'!$CK$4,VLOOKUP(F159,Mark,40,0),IF($P$3='Data Entry'!$CK$5,VLOOKUP(F159,Mark,49,0),IF($P$3='Data Entry'!$CK$6,VLOOKUP(F159,Mark,58,0),"")))))))</f>
        <v/>
      </c>
      <c r="P159" s="35" t="str">
        <f>IF(AND(B159="",D159="",F159="",G159=""),"",IF($P$3='Data Entry'!$CK$1,VLOOKUP(F159,Mark,14,0),IF($P$3='Data Entry'!$CK$2,VLOOKUP(F159,Mark,23,0),IF($P$3='Data Entry'!$CK$3,VLOOKUP(F159,Mark,32,0),IF($P$3='Data Entry'!$CK$4,VLOOKUP(F159,Mark,41,0),IF($P$3='Data Entry'!$CK$5,VLOOKUP(F159,Mark,50,0),IF($P$3='Data Entry'!$CK$6,VLOOKUP(F159,Mark,59,0),"")))))))</f>
        <v/>
      </c>
      <c r="Q159" s="36" t="str">
        <f t="shared" si="41"/>
        <v/>
      </c>
      <c r="R159" s="105" t="str">
        <f t="shared" si="42"/>
        <v/>
      </c>
      <c r="S159" s="105" t="str">
        <f t="shared" si="40"/>
        <v/>
      </c>
      <c r="T159" s="106" t="str">
        <f t="shared" si="43"/>
        <v/>
      </c>
      <c r="U159" s="10" t="str">
        <f>IFERROR(IF(OR(Q159="",#REF!="",D159=""),"",IF($Q$6=100,ROUNDUP(Q159*20%,0),IF($Q$6=86,ROUNDUP((Q159/$Q$6)*$U$6,0),IF($Q$6=66,ROUNDUP((Q159/$Q$6)*$U$6,0),"")))),"")</f>
        <v/>
      </c>
    </row>
    <row r="160" spans="1:21" ht="21.95" customHeight="1">
      <c r="A160" s="7">
        <v>154</v>
      </c>
      <c r="B160" s="32" t="str">
        <f t="shared" si="34"/>
        <v/>
      </c>
      <c r="C160" s="53" t="str">
        <f t="shared" si="35"/>
        <v/>
      </c>
      <c r="D160" s="8" t="str">
        <f t="shared" si="36"/>
        <v/>
      </c>
      <c r="E160" s="8" t="str">
        <f t="shared" si="37"/>
        <v/>
      </c>
      <c r="F160" s="5" t="str">
        <f t="shared" si="38"/>
        <v/>
      </c>
      <c r="G160" s="9" t="str">
        <f t="shared" si="39"/>
        <v/>
      </c>
      <c r="H160" s="103" t="str">
        <f>IF(AND(B160="",D160="",F160="",G160=""),"",IF($P$3='Data Entry'!$CK$1,VLOOKUP(F160,Mark,6,0),IF($P$3='Data Entry'!$CK$2,VLOOKUP(F160,Mark,15,0),IF($P$3='Data Entry'!$CK$3,VLOOKUP(F160,Mark,24,0),IF($P$3='Data Entry'!$CK$4,VLOOKUP(F160,Mark,33,0),IF($P$3='Data Entry'!$CK$5,VLOOKUP(F160,Mark,42,0),IF($P$3='Data Entry'!$CK$6,VLOOKUP(F160,Mark,51,0),"")))))))</f>
        <v/>
      </c>
      <c r="I160" s="103" t="str">
        <f>IF(AND(B160="",D160="",F160="",G160=""),"",IF($P$3='Data Entry'!$CK$1,VLOOKUP(F160,Mark,7,0),IF($P$3='Data Entry'!$CK$2,VLOOKUP(F160,Mark,16,0),IF($P$3='Data Entry'!$CK$3,VLOOKUP(F160,Mark,25,0),IF($P$3='Data Entry'!$CK$4,VLOOKUP(F160,Mark,34,0),IF($P$3='Data Entry'!$CK$5,VLOOKUP(F160,Mark,43,0),IF($P$3='Data Entry'!$CK$6,VLOOKUP(F160,Mark,52,0),"")))))))</f>
        <v/>
      </c>
      <c r="J160" s="103" t="str">
        <f>IF(AND(B160="",D160="",F160="",G160=""),"",IF($P$3='Data Entry'!$CK$1,VLOOKUP(F160,Mark,8,0),IF($P$3='Data Entry'!$CK$2,VLOOKUP(F160,Mark,17,0),IF($P$3='Data Entry'!$CK$3,VLOOKUP(F160,Mark,26,0),IF($P$3='Data Entry'!$CK$4,VLOOKUP(F160,Mark,35,0),IF($P$3='Data Entry'!$CK$5,VLOOKUP(F160,Mark,44,0),IF($P$3='Data Entry'!$CK$6,VLOOKUP(F160,Mark,53,0),"")))))))</f>
        <v/>
      </c>
      <c r="K160" s="34" t="str">
        <f>IF(AND(B160="",D160="",F160="",G160=""),"",IF($P$3='Data Entry'!$CK$1,VLOOKUP(F160,Mark,9,0),IF($P$3='Data Entry'!$CK$2,VLOOKUP(F160,Mark,18,0),IF($P$3='Data Entry'!$CK$3,VLOOKUP(F160,Mark,27,0),IF($P$3='Data Entry'!$CK$4,VLOOKUP(F160,Mark,36,0),IF($P$3='Data Entry'!$CK$5,VLOOKUP(F160,Mark,45,0),IF($P$3='Data Entry'!$CK$6,VLOOKUP(F160,Mark,54,0),"")))))))</f>
        <v/>
      </c>
      <c r="L160" s="34" t="str">
        <f>IF(AND(B160="",D160="",F160="",G160=""),"",IF($P$3='Data Entry'!$CK$1,VLOOKUP(F160,Mark,10,0),IF($P$3='Data Entry'!$CK$2,VLOOKUP(F160,Mark,19,0),IF($P$3='Data Entry'!$CK$3,VLOOKUP(F160,Mark,28,0),IF($P$3='Data Entry'!$CK$4,VLOOKUP(F160,Mark,37,0),IF($P$3='Data Entry'!$CK$5,VLOOKUP(F160,Mark,46,0),IF($P$3='Data Entry'!$CK$6,VLOOKUP(F160,Mark,55,0),"")))))))</f>
        <v/>
      </c>
      <c r="M160" s="34" t="str">
        <f>IF(AND(B160="",D160="",F160="",G160=""),"",IF($P$3='Data Entry'!$CK$1,VLOOKUP(F160,Mark,11,0),IF($P$3='Data Entry'!$CK$2,VLOOKUP(F160,Mark,20,0),IF($P$3='Data Entry'!$CK$3,VLOOKUP(F160,Mark,29,0),IF($P$3='Data Entry'!$CK$4,VLOOKUP(F160,Mark,38,0),IF($P$3='Data Entry'!$CK$5,VLOOKUP(F160,Mark,47,0),IF($P$3='Data Entry'!$CK$6,VLOOKUP(F160,Mark,56,0),"")))))))</f>
        <v/>
      </c>
      <c r="N160" s="35" t="str">
        <f>IF(AND(B160="",D160="",F160="",G160=""),"",IF($P$3='Data Entry'!$CK$1,VLOOKUP(F160,Mark,12,0),IF($P$3='Data Entry'!$CK$2,VLOOKUP(F160,Mark,21,0),IF($P$3='Data Entry'!$CK$3,VLOOKUP(F160,Mark,30,0),IF($P$3='Data Entry'!$CK$4,VLOOKUP(F160,Mark,39,0),IF($P$3='Data Entry'!$CK$5,VLOOKUP(F160,Mark,48,0),IF($P$3='Data Entry'!$CK$6,VLOOKUP(F160,Mark,57,0),"")))))))</f>
        <v/>
      </c>
      <c r="O160" s="35" t="str">
        <f>IF(AND(B160="",D160="",F160="",G160=""),"",IF($P$3='Data Entry'!$CK$1,VLOOKUP(F160,Mark,13,0),IF($P$3='Data Entry'!$CK$2,VLOOKUP(F160,Mark,22,0),IF($P$3='Data Entry'!$CK$3,VLOOKUP(F160,Mark,31,0),IF($P$3='Data Entry'!$CK$4,VLOOKUP(F160,Mark,40,0),IF($P$3='Data Entry'!$CK$5,VLOOKUP(F160,Mark,49,0),IF($P$3='Data Entry'!$CK$6,VLOOKUP(F160,Mark,58,0),"")))))))</f>
        <v/>
      </c>
      <c r="P160" s="35" t="str">
        <f>IF(AND(B160="",D160="",F160="",G160=""),"",IF($P$3='Data Entry'!$CK$1,VLOOKUP(F160,Mark,14,0),IF($P$3='Data Entry'!$CK$2,VLOOKUP(F160,Mark,23,0),IF($P$3='Data Entry'!$CK$3,VLOOKUP(F160,Mark,32,0),IF($P$3='Data Entry'!$CK$4,VLOOKUP(F160,Mark,41,0),IF($P$3='Data Entry'!$CK$5,VLOOKUP(F160,Mark,50,0),IF($P$3='Data Entry'!$CK$6,VLOOKUP(F160,Mark,59,0),"")))))))</f>
        <v/>
      </c>
      <c r="Q160" s="36" t="str">
        <f t="shared" si="41"/>
        <v/>
      </c>
      <c r="R160" s="105" t="str">
        <f t="shared" si="42"/>
        <v/>
      </c>
      <c r="S160" s="105" t="str">
        <f t="shared" si="40"/>
        <v/>
      </c>
      <c r="T160" s="106" t="str">
        <f t="shared" si="43"/>
        <v/>
      </c>
      <c r="U160" s="10" t="str">
        <f>IFERROR(IF(OR(Q160="",#REF!="",D160=""),"",IF($Q$6=100,ROUNDUP(Q160*20%,0),IF($Q$6=86,ROUNDUP((Q160/$Q$6)*$U$6,0),IF($Q$6=66,ROUNDUP((Q160/$Q$6)*$U$6,0),"")))),"")</f>
        <v/>
      </c>
    </row>
    <row r="161" spans="1:21">
      <c r="A161" s="7">
        <v>155</v>
      </c>
      <c r="B161" s="32" t="str">
        <f t="shared" si="34"/>
        <v/>
      </c>
      <c r="C161" s="53" t="str">
        <f t="shared" si="35"/>
        <v/>
      </c>
      <c r="D161" s="8" t="str">
        <f t="shared" si="36"/>
        <v/>
      </c>
      <c r="E161" s="8" t="str">
        <f t="shared" si="37"/>
        <v/>
      </c>
      <c r="F161" s="5" t="str">
        <f t="shared" si="38"/>
        <v/>
      </c>
      <c r="G161" s="9" t="str">
        <f t="shared" si="39"/>
        <v/>
      </c>
      <c r="H161" s="103" t="str">
        <f>IF(AND(B161="",D161="",F161="",G161=""),"",IF($P$3='Data Entry'!$CK$1,VLOOKUP(F161,Mark,6,0),IF($P$3='Data Entry'!$CK$2,VLOOKUP(F161,Mark,15,0),IF($P$3='Data Entry'!$CK$3,VLOOKUP(F161,Mark,24,0),IF($P$3='Data Entry'!$CK$4,VLOOKUP(F161,Mark,33,0),IF($P$3='Data Entry'!$CK$5,VLOOKUP(F161,Mark,42,0),IF($P$3='Data Entry'!$CK$6,VLOOKUP(F161,Mark,51,0),"")))))))</f>
        <v/>
      </c>
      <c r="I161" s="103" t="str">
        <f>IF(AND(B161="",D161="",F161="",G161=""),"",IF($P$3='Data Entry'!$CK$1,VLOOKUP(F161,Mark,7,0),IF($P$3='Data Entry'!$CK$2,VLOOKUP(F161,Mark,16,0),IF($P$3='Data Entry'!$CK$3,VLOOKUP(F161,Mark,25,0),IF($P$3='Data Entry'!$CK$4,VLOOKUP(F161,Mark,34,0),IF($P$3='Data Entry'!$CK$5,VLOOKUP(F161,Mark,43,0),IF($P$3='Data Entry'!$CK$6,VLOOKUP(F161,Mark,52,0),"")))))))</f>
        <v/>
      </c>
      <c r="J161" s="103" t="str">
        <f>IF(AND(B161="",D161="",F161="",G161=""),"",IF($P$3='Data Entry'!$CK$1,VLOOKUP(F161,Mark,8,0),IF($P$3='Data Entry'!$CK$2,VLOOKUP(F161,Mark,17,0),IF($P$3='Data Entry'!$CK$3,VLOOKUP(F161,Mark,26,0),IF($P$3='Data Entry'!$CK$4,VLOOKUP(F161,Mark,35,0),IF($P$3='Data Entry'!$CK$5,VLOOKUP(F161,Mark,44,0),IF($P$3='Data Entry'!$CK$6,VLOOKUP(F161,Mark,53,0),"")))))))</f>
        <v/>
      </c>
      <c r="K161" s="34" t="str">
        <f>IF(AND(B161="",D161="",F161="",G161=""),"",IF($P$3='Data Entry'!$CK$1,VLOOKUP(F161,Mark,9,0),IF($P$3='Data Entry'!$CK$2,VLOOKUP(F161,Mark,18,0),IF($P$3='Data Entry'!$CK$3,VLOOKUP(F161,Mark,27,0),IF($P$3='Data Entry'!$CK$4,VLOOKUP(F161,Mark,36,0),IF($P$3='Data Entry'!$CK$5,VLOOKUP(F161,Mark,45,0),IF($P$3='Data Entry'!$CK$6,VLOOKUP(F161,Mark,54,0),"")))))))</f>
        <v/>
      </c>
      <c r="L161" s="34" t="str">
        <f>IF(AND(B161="",D161="",F161="",G161=""),"",IF($P$3='Data Entry'!$CK$1,VLOOKUP(F161,Mark,10,0),IF($P$3='Data Entry'!$CK$2,VLOOKUP(F161,Mark,19,0),IF($P$3='Data Entry'!$CK$3,VLOOKUP(F161,Mark,28,0),IF($P$3='Data Entry'!$CK$4,VLOOKUP(F161,Mark,37,0),IF($P$3='Data Entry'!$CK$5,VLOOKUP(F161,Mark,46,0),IF($P$3='Data Entry'!$CK$6,VLOOKUP(F161,Mark,55,0),"")))))))</f>
        <v/>
      </c>
      <c r="M161" s="34" t="str">
        <f>IF(AND(B161="",D161="",F161="",G161=""),"",IF($P$3='Data Entry'!$CK$1,VLOOKUP(F161,Mark,11,0),IF($P$3='Data Entry'!$CK$2,VLOOKUP(F161,Mark,20,0),IF($P$3='Data Entry'!$CK$3,VLOOKUP(F161,Mark,29,0),IF($P$3='Data Entry'!$CK$4,VLOOKUP(F161,Mark,38,0),IF($P$3='Data Entry'!$CK$5,VLOOKUP(F161,Mark,47,0),IF($P$3='Data Entry'!$CK$6,VLOOKUP(F161,Mark,56,0),"")))))))</f>
        <v/>
      </c>
      <c r="N161" s="35" t="str">
        <f>IF(AND(B161="",D161="",F161="",G161=""),"",IF($P$3='Data Entry'!$CK$1,VLOOKUP(F161,Mark,12,0),IF($P$3='Data Entry'!$CK$2,VLOOKUP(F161,Mark,21,0),IF($P$3='Data Entry'!$CK$3,VLOOKUP(F161,Mark,30,0),IF($P$3='Data Entry'!$CK$4,VLOOKUP(F161,Mark,39,0),IF($P$3='Data Entry'!$CK$5,VLOOKUP(F161,Mark,48,0),IF($P$3='Data Entry'!$CK$6,VLOOKUP(F161,Mark,57,0),"")))))))</f>
        <v/>
      </c>
      <c r="O161" s="35" t="str">
        <f>IF(AND(B161="",D161="",F161="",G161=""),"",IF($P$3='Data Entry'!$CK$1,VLOOKUP(F161,Mark,13,0),IF($P$3='Data Entry'!$CK$2,VLOOKUP(F161,Mark,22,0),IF($P$3='Data Entry'!$CK$3,VLOOKUP(F161,Mark,31,0),IF($P$3='Data Entry'!$CK$4,VLOOKUP(F161,Mark,40,0),IF($P$3='Data Entry'!$CK$5,VLOOKUP(F161,Mark,49,0),IF($P$3='Data Entry'!$CK$6,VLOOKUP(F161,Mark,58,0),"")))))))</f>
        <v/>
      </c>
      <c r="P161" s="35" t="str">
        <f>IF(AND(B161="",D161="",F161="",G161=""),"",IF($P$3='Data Entry'!$CK$1,VLOOKUP(F161,Mark,14,0),IF($P$3='Data Entry'!$CK$2,VLOOKUP(F161,Mark,23,0),IF($P$3='Data Entry'!$CK$3,VLOOKUP(F161,Mark,32,0),IF($P$3='Data Entry'!$CK$4,VLOOKUP(F161,Mark,41,0),IF($P$3='Data Entry'!$CK$5,VLOOKUP(F161,Mark,50,0),IF($P$3='Data Entry'!$CK$6,VLOOKUP(F161,Mark,59,0),"")))))))</f>
        <v/>
      </c>
      <c r="Q161" s="36" t="str">
        <f t="shared" si="41"/>
        <v/>
      </c>
      <c r="R161" s="105" t="str">
        <f t="shared" si="42"/>
        <v/>
      </c>
      <c r="S161" s="105" t="str">
        <f t="shared" si="40"/>
        <v/>
      </c>
      <c r="T161" s="106" t="str">
        <f t="shared" si="43"/>
        <v/>
      </c>
      <c r="U161" s="10" t="str">
        <f>IFERROR(IF(OR(Q161="",#REF!="",D161=""),"",IF($Q$6=100,ROUNDUP(Q161*20%,0),IF($Q$6=86,ROUNDUP((Q161/$Q$6)*$U$6,0),IF($Q$6=66,ROUNDUP((Q161/$Q$6)*$U$6,0),"")))),"")</f>
        <v/>
      </c>
    </row>
    <row r="162" spans="1:21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6"/>
    </row>
    <row r="163" spans="1:21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6"/>
    </row>
    <row r="164" spans="1:21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74" t="s">
        <v>2</v>
      </c>
      <c r="L165" s="174"/>
      <c r="M165" s="174"/>
      <c r="N165" s="17"/>
      <c r="O165" s="17"/>
      <c r="P165" s="17"/>
      <c r="Q165" s="17"/>
      <c r="R165" s="17"/>
      <c r="S165" s="17"/>
      <c r="T165" s="17"/>
      <c r="U165" s="17"/>
    </row>
    <row r="166" spans="1:2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</sheetData>
  <sheetProtection password="F51B" sheet="1" objects="1" scenarios="1" formatColumns="0" formatRows="0"/>
  <protectedRanges>
    <protectedRange password="EA02" sqref="D7:E163" name="details"/>
    <protectedRange password="EA02" sqref="G7:J163" name="details_1"/>
    <protectedRange password="DC77" sqref="M3:T4 L4" name="Range3"/>
  </protectedRanges>
  <mergeCells count="18">
    <mergeCell ref="A1:U1"/>
    <mergeCell ref="A2:U2"/>
    <mergeCell ref="A3:B3"/>
    <mergeCell ref="N4:Q4"/>
    <mergeCell ref="A4:A6"/>
    <mergeCell ref="B4:B6"/>
    <mergeCell ref="C4:C6"/>
    <mergeCell ref="D4:D6"/>
    <mergeCell ref="K165:M165"/>
    <mergeCell ref="R4:U4"/>
    <mergeCell ref="P3:U3"/>
    <mergeCell ref="L3:O3"/>
    <mergeCell ref="E4:E6"/>
    <mergeCell ref="F4:F6"/>
    <mergeCell ref="G4:G6"/>
    <mergeCell ref="H4:K4"/>
    <mergeCell ref="L4:M4"/>
    <mergeCell ref="G3:I3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U3">
      <formula1>Subject</formula1>
    </dataValidation>
  </dataValidations>
  <printOptions horizontalCentered="1"/>
  <pageMargins left="0.25" right="0.25" top="0.25" bottom="0.25" header="0" footer="0"/>
  <pageSetup paperSize="9" scale="72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showRowColHeaders="0" view="pageBreakPreview" zoomScaleSheetLayoutView="100" workbookViewId="0">
      <selection activeCell="P4" sqref="P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3.25" style="2" customWidth="1"/>
    <col min="17" max="21" width="9.125" style="2" customWidth="1"/>
    <col min="22" max="16384" width="9.125" style="2"/>
  </cols>
  <sheetData>
    <row r="1" spans="1:16" ht="24.75" customHeight="1">
      <c r="A1" s="187" t="str">
        <f>'Data Entry'!A1</f>
        <v xml:space="preserve">महात्मा गाँधी राजकीय विद्यालय (अंग्रेजी माध्यम) बर, पाली 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6" ht="19.5" customHeight="1">
      <c r="A2" s="192" t="str">
        <f>'Data Entry'!A2</f>
        <v>सत्रांक वर्कशीट 2023-2024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6" s="31" customFormat="1" ht="19.5" customHeight="1">
      <c r="A3" s="189" t="str">
        <f>CONCATENATE("कक्षा :-   ",'Data Entry'!H3," ")</f>
        <v xml:space="preserve">कक्षा :-   8 </v>
      </c>
      <c r="B3" s="189"/>
      <c r="C3" s="117" t="str">
        <f>IF('Subjectwise strank Report'!C3="","",'Subjectwise strank Report'!C3)</f>
        <v>A</v>
      </c>
      <c r="D3" s="113"/>
      <c r="E3" s="113" t="s">
        <v>1712</v>
      </c>
      <c r="F3" s="27" t="s">
        <v>1713</v>
      </c>
      <c r="G3" s="197" t="s">
        <v>1714</v>
      </c>
      <c r="H3" s="197"/>
      <c r="I3" s="197"/>
      <c r="J3" s="116"/>
      <c r="K3" s="116"/>
      <c r="L3" s="116"/>
      <c r="M3" s="116"/>
    </row>
    <row r="4" spans="1:16" ht="111" customHeight="1">
      <c r="A4" s="193" t="s">
        <v>1665</v>
      </c>
      <c r="B4" s="182" t="s">
        <v>8</v>
      </c>
      <c r="C4" s="183" t="s">
        <v>1659</v>
      </c>
      <c r="D4" s="195" t="s">
        <v>9</v>
      </c>
      <c r="E4" s="195" t="s">
        <v>1661</v>
      </c>
      <c r="F4" s="182" t="s">
        <v>10</v>
      </c>
      <c r="G4" s="191" t="s">
        <v>13</v>
      </c>
      <c r="H4" s="112" t="s">
        <v>1688</v>
      </c>
      <c r="I4" s="115" t="s">
        <v>1692</v>
      </c>
      <c r="J4" s="115" t="s">
        <v>1693</v>
      </c>
      <c r="K4" s="115" t="s">
        <v>1706</v>
      </c>
      <c r="L4" s="115" t="s">
        <v>1695</v>
      </c>
      <c r="M4" s="115" t="s">
        <v>1696</v>
      </c>
    </row>
    <row r="5" spans="1:16" ht="21.75" customHeight="1">
      <c r="A5" s="194"/>
      <c r="B5" s="184"/>
      <c r="C5" s="184"/>
      <c r="D5" s="196"/>
      <c r="E5" s="196"/>
      <c r="F5" s="184"/>
      <c r="G5" s="184"/>
      <c r="H5" s="54">
        <v>20</v>
      </c>
      <c r="I5" s="54">
        <v>20</v>
      </c>
      <c r="J5" s="54">
        <v>20</v>
      </c>
      <c r="K5" s="54">
        <v>20</v>
      </c>
      <c r="L5" s="54">
        <v>20</v>
      </c>
      <c r="M5" s="54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53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>
        <f t="shared" ref="H6:H37" si="6">IF(AND(B6="",D6="",F6="",G6=""),"",VLOOKUP(F6,sessional,2,0))</f>
        <v>18</v>
      </c>
      <c r="I6" s="34">
        <f t="shared" ref="I6:I37" si="7">IF(AND(B6="",D6="",F6="",G6=""),"",VLOOKUP(F6,sessional,3,0))</f>
        <v>17</v>
      </c>
      <c r="J6" s="34">
        <f t="shared" ref="J6:J37" si="8">IF(AND(B6="",D6="",F6="",G6=""),"",VLOOKUP(F6,sessional,4,0))</f>
        <v>9</v>
      </c>
      <c r="K6" s="35">
        <f t="shared" ref="K6:K37" si="9">IF(AND(B6="",D6="",F6="",G6=""),"",VLOOKUP(F6,sessional,5,0))</f>
        <v>10</v>
      </c>
      <c r="L6" s="35">
        <f t="shared" ref="L6:L37" si="10">IF(AND(B6="",D6="",F6="",G6=""),"",VLOOKUP(F6,sessional,6,0))</f>
        <v>7</v>
      </c>
      <c r="M6" s="52">
        <f t="shared" ref="M6:M37" si="11">IF(AND(B6="",D6="",F6="",G6=""),"",VLOOKUP(F6,sessional,7,0))</f>
        <v>10</v>
      </c>
    </row>
    <row r="7" spans="1:16" ht="21.95" customHeight="1">
      <c r="A7" s="7">
        <v>2</v>
      </c>
      <c r="B7" s="32">
        <f t="shared" si="0"/>
        <v>821</v>
      </c>
      <c r="C7" s="53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si="6"/>
        <v>18</v>
      </c>
      <c r="I7" s="34">
        <f t="shared" si="7"/>
        <v>18</v>
      </c>
      <c r="J7" s="34">
        <f t="shared" si="8"/>
        <v>6</v>
      </c>
      <c r="K7" s="35">
        <f t="shared" si="9"/>
        <v>10</v>
      </c>
      <c r="L7" s="35">
        <f t="shared" si="10"/>
        <v>7</v>
      </c>
      <c r="M7" s="52">
        <f t="shared" si="11"/>
        <v>10</v>
      </c>
      <c r="P7" s="126" t="s">
        <v>1715</v>
      </c>
    </row>
    <row r="8" spans="1:16" ht="21.95" customHeight="1">
      <c r="A8" s="7">
        <v>3</v>
      </c>
      <c r="B8" s="32">
        <f t="shared" si="0"/>
        <v>899</v>
      </c>
      <c r="C8" s="53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6"/>
        <v>20</v>
      </c>
      <c r="I8" s="34">
        <f t="shared" si="7"/>
        <v>20</v>
      </c>
      <c r="J8" s="34">
        <f t="shared" si="8"/>
        <v>10</v>
      </c>
      <c r="K8" s="35">
        <f t="shared" si="9"/>
        <v>11</v>
      </c>
      <c r="L8" s="35">
        <f t="shared" si="10"/>
        <v>8</v>
      </c>
      <c r="M8" s="52">
        <f t="shared" si="11"/>
        <v>12</v>
      </c>
      <c r="P8" s="125" t="s">
        <v>1718</v>
      </c>
    </row>
    <row r="9" spans="1:16" ht="21.95" customHeight="1">
      <c r="A9" s="7">
        <v>4</v>
      </c>
      <c r="B9" s="32">
        <f t="shared" si="0"/>
        <v>898</v>
      </c>
      <c r="C9" s="53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>
        <f t="shared" si="6"/>
        <v>7</v>
      </c>
      <c r="I9" s="34">
        <f t="shared" si="7"/>
        <v>8</v>
      </c>
      <c r="J9" s="34">
        <f t="shared" si="8"/>
        <v>10</v>
      </c>
      <c r="K9" s="35">
        <f t="shared" si="9"/>
        <v>11</v>
      </c>
      <c r="L9" s="35">
        <f t="shared" si="10"/>
        <v>8</v>
      </c>
      <c r="M9" s="52">
        <f t="shared" si="11"/>
        <v>12</v>
      </c>
    </row>
    <row r="10" spans="1:16" ht="21.95" customHeight="1">
      <c r="A10" s="7">
        <v>5</v>
      </c>
      <c r="B10" s="32">
        <f t="shared" si="0"/>
        <v>825</v>
      </c>
      <c r="C10" s="53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>
        <f t="shared" si="6"/>
        <v>7</v>
      </c>
      <c r="I10" s="34">
        <f t="shared" si="7"/>
        <v>10</v>
      </c>
      <c r="J10" s="34">
        <f t="shared" si="8"/>
        <v>8</v>
      </c>
      <c r="K10" s="35">
        <f t="shared" si="9"/>
        <v>11</v>
      </c>
      <c r="L10" s="35">
        <f t="shared" si="10"/>
        <v>8</v>
      </c>
      <c r="M10" s="52">
        <f t="shared" si="11"/>
        <v>12</v>
      </c>
    </row>
    <row r="11" spans="1:16" ht="21.95" customHeight="1">
      <c r="A11" s="7">
        <v>6</v>
      </c>
      <c r="B11" s="32">
        <f t="shared" si="0"/>
        <v>901</v>
      </c>
      <c r="C11" s="53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6"/>
        <v>8</v>
      </c>
      <c r="I11" s="34">
        <f t="shared" si="7"/>
        <v>9</v>
      </c>
      <c r="J11" s="34">
        <f t="shared" si="8"/>
        <v>10</v>
      </c>
      <c r="K11" s="35">
        <f t="shared" si="9"/>
        <v>11</v>
      </c>
      <c r="L11" s="35">
        <f t="shared" si="10"/>
        <v>8</v>
      </c>
      <c r="M11" s="52">
        <f t="shared" si="11"/>
        <v>14</v>
      </c>
    </row>
    <row r="12" spans="1:16" ht="21.95" customHeight="1">
      <c r="A12" s="7">
        <v>7</v>
      </c>
      <c r="B12" s="32">
        <f t="shared" si="0"/>
        <v>897</v>
      </c>
      <c r="C12" s="53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>
        <f t="shared" si="6"/>
        <v>8</v>
      </c>
      <c r="I12" s="34">
        <f t="shared" si="7"/>
        <v>10</v>
      </c>
      <c r="J12" s="34">
        <f t="shared" si="8"/>
        <v>10</v>
      </c>
      <c r="K12" s="35">
        <f t="shared" si="9"/>
        <v>11</v>
      </c>
      <c r="L12" s="35">
        <f t="shared" si="10"/>
        <v>8</v>
      </c>
      <c r="M12" s="52">
        <f t="shared" si="11"/>
        <v>14</v>
      </c>
    </row>
    <row r="13" spans="1:16" ht="21.95" customHeight="1">
      <c r="A13" s="7">
        <v>8</v>
      </c>
      <c r="B13" s="32">
        <f t="shared" si="0"/>
        <v>900</v>
      </c>
      <c r="C13" s="53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>
        <f t="shared" si="6"/>
        <v>8</v>
      </c>
      <c r="I13" s="34">
        <f t="shared" si="7"/>
        <v>10</v>
      </c>
      <c r="J13" s="34">
        <f t="shared" si="8"/>
        <v>10</v>
      </c>
      <c r="K13" s="35">
        <f t="shared" si="9"/>
        <v>11</v>
      </c>
      <c r="L13" s="35">
        <f t="shared" si="10"/>
        <v>8</v>
      </c>
      <c r="M13" s="52">
        <f t="shared" si="11"/>
        <v>14</v>
      </c>
    </row>
    <row r="14" spans="1:16" ht="21.95" customHeight="1">
      <c r="A14" s="7">
        <v>9</v>
      </c>
      <c r="B14" s="32">
        <f t="shared" si="0"/>
        <v>541</v>
      </c>
      <c r="C14" s="53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>
        <f t="shared" si="6"/>
        <v>8</v>
      </c>
      <c r="I14" s="34">
        <f t="shared" si="7"/>
        <v>10</v>
      </c>
      <c r="J14" s="34">
        <f t="shared" si="8"/>
        <v>10</v>
      </c>
      <c r="K14" s="35">
        <f t="shared" si="9"/>
        <v>11</v>
      </c>
      <c r="L14" s="35">
        <f t="shared" si="10"/>
        <v>8</v>
      </c>
      <c r="M14" s="52">
        <f t="shared" si="11"/>
        <v>12</v>
      </c>
    </row>
    <row r="15" spans="1:16">
      <c r="A15" s="7">
        <v>10</v>
      </c>
      <c r="B15" s="32">
        <f t="shared" si="0"/>
        <v>830</v>
      </c>
      <c r="C15" s="53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>
        <f t="shared" si="6"/>
        <v>6</v>
      </c>
      <c r="I15" s="34">
        <f t="shared" si="7"/>
        <v>10</v>
      </c>
      <c r="J15" s="34">
        <f t="shared" si="8"/>
        <v>10</v>
      </c>
      <c r="K15" s="35">
        <f t="shared" si="9"/>
        <v>10</v>
      </c>
      <c r="L15" s="35">
        <f t="shared" si="10"/>
        <v>8</v>
      </c>
      <c r="M15" s="52">
        <f t="shared" si="11"/>
        <v>13</v>
      </c>
    </row>
    <row r="16" spans="1:16">
      <c r="A16" s="7">
        <v>11</v>
      </c>
      <c r="B16" s="32">
        <f t="shared" si="0"/>
        <v>822</v>
      </c>
      <c r="C16" s="53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>
        <f t="shared" si="6"/>
        <v>8</v>
      </c>
      <c r="I16" s="34">
        <f t="shared" si="7"/>
        <v>10</v>
      </c>
      <c r="J16" s="34">
        <f t="shared" si="8"/>
        <v>10</v>
      </c>
      <c r="K16" s="35">
        <f t="shared" si="9"/>
        <v>10</v>
      </c>
      <c r="L16" s="35">
        <f t="shared" si="10"/>
        <v>8</v>
      </c>
      <c r="M16" s="52">
        <f t="shared" si="11"/>
        <v>13</v>
      </c>
    </row>
    <row r="17" spans="1:13">
      <c r="A17" s="7">
        <v>12</v>
      </c>
      <c r="B17" s="32">
        <f t="shared" si="0"/>
        <v>829</v>
      </c>
      <c r="C17" s="53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>
        <f t="shared" si="6"/>
        <v>8</v>
      </c>
      <c r="I17" s="34">
        <f t="shared" si="7"/>
        <v>10</v>
      </c>
      <c r="J17" s="34">
        <f t="shared" si="8"/>
        <v>10</v>
      </c>
      <c r="K17" s="35">
        <f t="shared" si="9"/>
        <v>10</v>
      </c>
      <c r="L17" s="35">
        <f t="shared" si="10"/>
        <v>8</v>
      </c>
      <c r="M17" s="52">
        <f t="shared" si="11"/>
        <v>13</v>
      </c>
    </row>
    <row r="18" spans="1:13">
      <c r="A18" s="7">
        <v>13</v>
      </c>
      <c r="B18" s="32">
        <f t="shared" si="0"/>
        <v>817</v>
      </c>
      <c r="C18" s="53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>
        <f t="shared" si="6"/>
        <v>7</v>
      </c>
      <c r="I18" s="34">
        <f t="shared" si="7"/>
        <v>10</v>
      </c>
      <c r="J18" s="34">
        <f t="shared" si="8"/>
        <v>10</v>
      </c>
      <c r="K18" s="35">
        <f t="shared" si="9"/>
        <v>10</v>
      </c>
      <c r="L18" s="35">
        <f t="shared" si="10"/>
        <v>8</v>
      </c>
      <c r="M18" s="52">
        <f t="shared" si="11"/>
        <v>13</v>
      </c>
    </row>
    <row r="19" spans="1:13" ht="21">
      <c r="A19" s="7">
        <v>14</v>
      </c>
      <c r="B19" s="32">
        <f t="shared" si="0"/>
        <v>824</v>
      </c>
      <c r="C19" s="53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>
        <f t="shared" si="6"/>
        <v>8</v>
      </c>
      <c r="I19" s="34">
        <f t="shared" si="7"/>
        <v>10</v>
      </c>
      <c r="J19" s="34">
        <f t="shared" si="8"/>
        <v>10</v>
      </c>
      <c r="K19" s="35">
        <f t="shared" si="9"/>
        <v>10</v>
      </c>
      <c r="L19" s="35">
        <f t="shared" si="10"/>
        <v>8</v>
      </c>
      <c r="M19" s="52">
        <f t="shared" si="11"/>
        <v>13</v>
      </c>
    </row>
    <row r="20" spans="1:13">
      <c r="A20" s="7">
        <v>15</v>
      </c>
      <c r="B20" s="32">
        <f t="shared" si="0"/>
        <v>823</v>
      </c>
      <c r="C20" s="53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>
        <f t="shared" si="6"/>
        <v>8</v>
      </c>
      <c r="I20" s="34">
        <f t="shared" si="7"/>
        <v>10</v>
      </c>
      <c r="J20" s="34">
        <f t="shared" si="8"/>
        <v>10</v>
      </c>
      <c r="K20" s="35">
        <f t="shared" si="9"/>
        <v>10</v>
      </c>
      <c r="L20" s="35">
        <f t="shared" si="10"/>
        <v>8</v>
      </c>
      <c r="M20" s="52">
        <f t="shared" si="11"/>
        <v>13</v>
      </c>
    </row>
    <row r="21" spans="1:13">
      <c r="A21" s="7">
        <v>16</v>
      </c>
      <c r="B21" s="32">
        <f t="shared" si="0"/>
        <v>587</v>
      </c>
      <c r="C21" s="53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>
        <f t="shared" si="6"/>
        <v>8</v>
      </c>
      <c r="I21" s="34">
        <f t="shared" si="7"/>
        <v>10</v>
      </c>
      <c r="J21" s="34">
        <f t="shared" si="8"/>
        <v>10</v>
      </c>
      <c r="K21" s="35">
        <f t="shared" si="9"/>
        <v>8</v>
      </c>
      <c r="L21" s="35">
        <f t="shared" si="10"/>
        <v>8</v>
      </c>
      <c r="M21" s="52">
        <f t="shared" si="11"/>
        <v>12</v>
      </c>
    </row>
    <row r="22" spans="1:13">
      <c r="A22" s="7">
        <v>17</v>
      </c>
      <c r="B22" s="32">
        <f t="shared" si="0"/>
        <v>710</v>
      </c>
      <c r="C22" s="53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>
        <f t="shared" si="6"/>
        <v>8</v>
      </c>
      <c r="I22" s="34">
        <f t="shared" si="7"/>
        <v>10</v>
      </c>
      <c r="J22" s="34">
        <f t="shared" si="8"/>
        <v>10</v>
      </c>
      <c r="K22" s="35">
        <f t="shared" si="9"/>
        <v>8</v>
      </c>
      <c r="L22" s="35">
        <f t="shared" si="10"/>
        <v>8</v>
      </c>
      <c r="M22" s="52">
        <f t="shared" si="11"/>
        <v>12</v>
      </c>
    </row>
    <row r="23" spans="1:13">
      <c r="A23" s="7">
        <v>18</v>
      </c>
      <c r="B23" s="32">
        <f t="shared" si="0"/>
        <v>542</v>
      </c>
      <c r="C23" s="53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>
        <f t="shared" si="6"/>
        <v>8</v>
      </c>
      <c r="I23" s="34">
        <f t="shared" si="7"/>
        <v>10</v>
      </c>
      <c r="J23" s="34">
        <f t="shared" si="8"/>
        <v>10</v>
      </c>
      <c r="K23" s="35">
        <f t="shared" si="9"/>
        <v>8</v>
      </c>
      <c r="L23" s="35">
        <f t="shared" si="10"/>
        <v>8</v>
      </c>
      <c r="M23" s="52">
        <f t="shared" si="11"/>
        <v>13</v>
      </c>
    </row>
    <row r="24" spans="1:13">
      <c r="A24" s="7">
        <v>19</v>
      </c>
      <c r="B24" s="32">
        <f t="shared" si="0"/>
        <v>718</v>
      </c>
      <c r="C24" s="53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6"/>
        <v/>
      </c>
      <c r="I24" s="34" t="str">
        <f t="shared" si="7"/>
        <v/>
      </c>
      <c r="J24" s="34" t="str">
        <f t="shared" si="8"/>
        <v/>
      </c>
      <c r="K24" s="35" t="str">
        <f t="shared" si="9"/>
        <v/>
      </c>
      <c r="L24" s="35" t="str">
        <f t="shared" si="10"/>
        <v/>
      </c>
      <c r="M24" s="52" t="str">
        <f t="shared" si="11"/>
        <v/>
      </c>
    </row>
    <row r="25" spans="1:13">
      <c r="A25" s="7">
        <v>20</v>
      </c>
      <c r="B25" s="32">
        <f t="shared" si="0"/>
        <v>454</v>
      </c>
      <c r="C25" s="53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6"/>
        <v/>
      </c>
      <c r="I25" s="34" t="str">
        <f t="shared" si="7"/>
        <v/>
      </c>
      <c r="J25" s="34" t="str">
        <f t="shared" si="8"/>
        <v/>
      </c>
      <c r="K25" s="35" t="str">
        <f t="shared" si="9"/>
        <v/>
      </c>
      <c r="L25" s="35" t="str">
        <f t="shared" si="10"/>
        <v/>
      </c>
      <c r="M25" s="52" t="str">
        <f t="shared" si="11"/>
        <v/>
      </c>
    </row>
    <row r="26" spans="1:13">
      <c r="A26" s="7">
        <v>21</v>
      </c>
      <c r="B26" s="32">
        <f t="shared" si="0"/>
        <v>976</v>
      </c>
      <c r="C26" s="53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6"/>
        <v/>
      </c>
      <c r="I26" s="34" t="str">
        <f t="shared" si="7"/>
        <v/>
      </c>
      <c r="J26" s="34" t="str">
        <f t="shared" si="8"/>
        <v/>
      </c>
      <c r="K26" s="35" t="str">
        <f t="shared" si="9"/>
        <v/>
      </c>
      <c r="L26" s="35" t="str">
        <f t="shared" si="10"/>
        <v/>
      </c>
      <c r="M26" s="52" t="str">
        <f t="shared" si="11"/>
        <v/>
      </c>
    </row>
    <row r="27" spans="1:13">
      <c r="A27" s="7">
        <v>22</v>
      </c>
      <c r="B27" s="32">
        <f t="shared" si="0"/>
        <v>221</v>
      </c>
      <c r="C27" s="53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6"/>
        <v/>
      </c>
      <c r="I27" s="34" t="str">
        <f t="shared" si="7"/>
        <v/>
      </c>
      <c r="J27" s="34" t="str">
        <f t="shared" si="8"/>
        <v/>
      </c>
      <c r="K27" s="35" t="str">
        <f t="shared" si="9"/>
        <v/>
      </c>
      <c r="L27" s="35" t="str">
        <f t="shared" si="10"/>
        <v/>
      </c>
      <c r="M27" s="52" t="str">
        <f t="shared" si="11"/>
        <v/>
      </c>
    </row>
    <row r="28" spans="1:13">
      <c r="A28" s="7">
        <v>23</v>
      </c>
      <c r="B28" s="32">
        <f t="shared" si="0"/>
        <v>729</v>
      </c>
      <c r="C28" s="53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6"/>
        <v/>
      </c>
      <c r="I28" s="34" t="str">
        <f t="shared" si="7"/>
        <v/>
      </c>
      <c r="J28" s="34" t="str">
        <f t="shared" si="8"/>
        <v/>
      </c>
      <c r="K28" s="35" t="str">
        <f t="shared" si="9"/>
        <v/>
      </c>
      <c r="L28" s="35" t="str">
        <f t="shared" si="10"/>
        <v/>
      </c>
      <c r="M28" s="52" t="str">
        <f t="shared" si="11"/>
        <v/>
      </c>
    </row>
    <row r="29" spans="1:13">
      <c r="A29" s="7">
        <v>24</v>
      </c>
      <c r="B29" s="32">
        <f t="shared" si="0"/>
        <v>518</v>
      </c>
      <c r="C29" s="53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6"/>
        <v/>
      </c>
      <c r="I29" s="34" t="str">
        <f t="shared" si="7"/>
        <v/>
      </c>
      <c r="J29" s="34" t="str">
        <f t="shared" si="8"/>
        <v/>
      </c>
      <c r="K29" s="35" t="str">
        <f t="shared" si="9"/>
        <v/>
      </c>
      <c r="L29" s="35" t="str">
        <f t="shared" si="10"/>
        <v/>
      </c>
      <c r="M29" s="52" t="str">
        <f t="shared" si="11"/>
        <v/>
      </c>
    </row>
    <row r="30" spans="1:13">
      <c r="A30" s="7">
        <v>25</v>
      </c>
      <c r="B30" s="32">
        <f t="shared" si="0"/>
        <v>866</v>
      </c>
      <c r="C30" s="53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6"/>
        <v/>
      </c>
      <c r="I30" s="34" t="str">
        <f t="shared" si="7"/>
        <v/>
      </c>
      <c r="J30" s="34" t="str">
        <f t="shared" si="8"/>
        <v/>
      </c>
      <c r="K30" s="35" t="str">
        <f t="shared" si="9"/>
        <v/>
      </c>
      <c r="L30" s="35" t="str">
        <f t="shared" si="10"/>
        <v/>
      </c>
      <c r="M30" s="52" t="str">
        <f t="shared" si="11"/>
        <v/>
      </c>
    </row>
    <row r="31" spans="1:13">
      <c r="A31" s="7">
        <v>26</v>
      </c>
      <c r="B31" s="32">
        <f t="shared" si="0"/>
        <v>544</v>
      </c>
      <c r="C31" s="53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6"/>
        <v/>
      </c>
      <c r="I31" s="34" t="str">
        <f t="shared" si="7"/>
        <v/>
      </c>
      <c r="J31" s="34" t="str">
        <f t="shared" si="8"/>
        <v/>
      </c>
      <c r="K31" s="35" t="str">
        <f t="shared" si="9"/>
        <v/>
      </c>
      <c r="L31" s="35" t="str">
        <f t="shared" si="10"/>
        <v/>
      </c>
      <c r="M31" s="52" t="str">
        <f t="shared" si="11"/>
        <v/>
      </c>
    </row>
    <row r="32" spans="1:13">
      <c r="A32" s="7">
        <v>27</v>
      </c>
      <c r="B32" s="32">
        <f t="shared" si="0"/>
        <v>224</v>
      </c>
      <c r="C32" s="53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6"/>
        <v/>
      </c>
      <c r="I32" s="34" t="str">
        <f t="shared" si="7"/>
        <v/>
      </c>
      <c r="J32" s="34" t="str">
        <f t="shared" si="8"/>
        <v/>
      </c>
      <c r="K32" s="35" t="str">
        <f t="shared" si="9"/>
        <v/>
      </c>
      <c r="L32" s="35" t="str">
        <f t="shared" si="10"/>
        <v/>
      </c>
      <c r="M32" s="52" t="str">
        <f t="shared" si="11"/>
        <v/>
      </c>
    </row>
    <row r="33" spans="1:13">
      <c r="A33" s="7">
        <v>28</v>
      </c>
      <c r="B33" s="32">
        <f t="shared" si="0"/>
        <v>726</v>
      </c>
      <c r="C33" s="53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6"/>
        <v/>
      </c>
      <c r="I33" s="34" t="str">
        <f t="shared" si="7"/>
        <v/>
      </c>
      <c r="J33" s="34" t="str">
        <f t="shared" si="8"/>
        <v/>
      </c>
      <c r="K33" s="35" t="str">
        <f t="shared" si="9"/>
        <v/>
      </c>
      <c r="L33" s="35" t="str">
        <f t="shared" si="10"/>
        <v/>
      </c>
      <c r="M33" s="52" t="str">
        <f t="shared" si="11"/>
        <v/>
      </c>
    </row>
    <row r="34" spans="1:13">
      <c r="A34" s="7">
        <v>29</v>
      </c>
      <c r="B34" s="32">
        <f t="shared" si="0"/>
        <v>912</v>
      </c>
      <c r="C34" s="53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6"/>
        <v/>
      </c>
      <c r="I34" s="34" t="str">
        <f t="shared" si="7"/>
        <v/>
      </c>
      <c r="J34" s="34" t="str">
        <f t="shared" si="8"/>
        <v/>
      </c>
      <c r="K34" s="35" t="str">
        <f t="shared" si="9"/>
        <v/>
      </c>
      <c r="L34" s="35" t="str">
        <f t="shared" si="10"/>
        <v/>
      </c>
      <c r="M34" s="52" t="str">
        <f t="shared" si="11"/>
        <v/>
      </c>
    </row>
    <row r="35" spans="1:13">
      <c r="A35" s="7">
        <v>30</v>
      </c>
      <c r="B35" s="32">
        <f t="shared" si="0"/>
        <v>869</v>
      </c>
      <c r="C35" s="53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6"/>
        <v/>
      </c>
      <c r="I35" s="34" t="str">
        <f t="shared" si="7"/>
        <v/>
      </c>
      <c r="J35" s="34" t="str">
        <f t="shared" si="8"/>
        <v/>
      </c>
      <c r="K35" s="35" t="str">
        <f t="shared" si="9"/>
        <v/>
      </c>
      <c r="L35" s="35" t="str">
        <f t="shared" si="10"/>
        <v/>
      </c>
      <c r="M35" s="52" t="str">
        <f t="shared" si="11"/>
        <v/>
      </c>
    </row>
    <row r="36" spans="1:13">
      <c r="A36" s="7">
        <v>31</v>
      </c>
      <c r="B36" s="32" t="str">
        <f t="shared" si="0"/>
        <v/>
      </c>
      <c r="C36" s="53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6"/>
        <v/>
      </c>
      <c r="I36" s="34" t="str">
        <f t="shared" si="7"/>
        <v/>
      </c>
      <c r="J36" s="34" t="str">
        <f t="shared" si="8"/>
        <v/>
      </c>
      <c r="K36" s="35" t="str">
        <f t="shared" si="9"/>
        <v/>
      </c>
      <c r="L36" s="35" t="str">
        <f t="shared" si="10"/>
        <v/>
      </c>
      <c r="M36" s="52" t="str">
        <f t="shared" si="11"/>
        <v/>
      </c>
    </row>
    <row r="37" spans="1:13">
      <c r="A37" s="7">
        <v>32</v>
      </c>
      <c r="B37" s="32" t="str">
        <f t="shared" si="0"/>
        <v/>
      </c>
      <c r="C37" s="5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6"/>
        <v/>
      </c>
      <c r="I37" s="34" t="str">
        <f t="shared" si="7"/>
        <v/>
      </c>
      <c r="J37" s="34" t="str">
        <f t="shared" si="8"/>
        <v/>
      </c>
      <c r="K37" s="35" t="str">
        <f t="shared" si="9"/>
        <v/>
      </c>
      <c r="L37" s="35" t="str">
        <f t="shared" si="10"/>
        <v/>
      </c>
      <c r="M37" s="52" t="str">
        <f t="shared" si="11"/>
        <v/>
      </c>
    </row>
    <row r="38" spans="1:13">
      <c r="A38" s="7">
        <v>33</v>
      </c>
      <c r="B38" s="32" t="str">
        <f t="shared" ref="B38:B69" si="12">IFERROR(IF($C$3="","",VLOOKUP(A38,NAME,4,0)),"")</f>
        <v/>
      </c>
      <c r="C38" s="53" t="str">
        <f t="shared" ref="C38:C69" si="13">IFERROR(IF($C$3="","",VLOOKUP(A38,NAME,11,0)),"")</f>
        <v/>
      </c>
      <c r="D38" s="8" t="str">
        <f t="shared" ref="D38:D69" si="14">IFERROR(IF($C$3="","",VLOOKUP(A38,NAME,6,0)),"")</f>
        <v/>
      </c>
      <c r="E38" s="8" t="str">
        <f t="shared" ref="E38:E69" si="15">IFERROR(IF($C$3="","",VLOOKUP(A38,NAME,8,0)),"")</f>
        <v/>
      </c>
      <c r="F38" s="5" t="str">
        <f t="shared" ref="F38:F69" si="16">IFERROR(IF($C$3="","",VLOOKUP(A38,NAME,12,0)),"")</f>
        <v/>
      </c>
      <c r="G38" s="9" t="str">
        <f t="shared" ref="G38:G69" si="17">IFERROR(IF($C$3="","",VLOOKUP(A38,NAME,13,0)),"")</f>
        <v/>
      </c>
      <c r="H38" s="34" t="str">
        <f t="shared" ref="H38:H69" si="18">IF(AND(B38="",D38="",F38="",G38=""),"",VLOOKUP(F38,sessional,2,0))</f>
        <v/>
      </c>
      <c r="I38" s="34" t="str">
        <f t="shared" ref="I38:I69" si="19">IF(AND(B38="",D38="",F38="",G38=""),"",VLOOKUP(F38,sessional,3,0))</f>
        <v/>
      </c>
      <c r="J38" s="34" t="str">
        <f t="shared" ref="J38:J69" si="20">IF(AND(B38="",D38="",F38="",G38=""),"",VLOOKUP(F38,sessional,4,0))</f>
        <v/>
      </c>
      <c r="K38" s="35" t="str">
        <f t="shared" ref="K38:K69" si="21">IF(AND(B38="",D38="",F38="",G38=""),"",VLOOKUP(F38,sessional,5,0))</f>
        <v/>
      </c>
      <c r="L38" s="35" t="str">
        <f t="shared" ref="L38:L69" si="22">IF(AND(B38="",D38="",F38="",G38=""),"",VLOOKUP(F38,sessional,6,0))</f>
        <v/>
      </c>
      <c r="M38" s="52" t="str">
        <f t="shared" ref="M38:M69" si="23">IF(AND(B38="",D38="",F38="",G38=""),"",VLOOKUP(F38,sessional,7,0))</f>
        <v/>
      </c>
    </row>
    <row r="39" spans="1:13">
      <c r="A39" s="7">
        <v>34</v>
      </c>
      <c r="B39" s="32" t="str">
        <f t="shared" si="12"/>
        <v/>
      </c>
      <c r="C39" s="53" t="str">
        <f t="shared" si="13"/>
        <v/>
      </c>
      <c r="D39" s="8" t="str">
        <f t="shared" si="14"/>
        <v/>
      </c>
      <c r="E39" s="8" t="str">
        <f t="shared" si="15"/>
        <v/>
      </c>
      <c r="F39" s="5" t="str">
        <f t="shared" si="16"/>
        <v/>
      </c>
      <c r="G39" s="9" t="str">
        <f t="shared" si="17"/>
        <v/>
      </c>
      <c r="H39" s="34" t="str">
        <f t="shared" si="18"/>
        <v/>
      </c>
      <c r="I39" s="34" t="str">
        <f t="shared" si="19"/>
        <v/>
      </c>
      <c r="J39" s="34" t="str">
        <f t="shared" si="20"/>
        <v/>
      </c>
      <c r="K39" s="35" t="str">
        <f t="shared" si="21"/>
        <v/>
      </c>
      <c r="L39" s="35" t="str">
        <f t="shared" si="22"/>
        <v/>
      </c>
      <c r="M39" s="52" t="str">
        <f t="shared" si="23"/>
        <v/>
      </c>
    </row>
    <row r="40" spans="1:13">
      <c r="A40" s="7">
        <v>35</v>
      </c>
      <c r="B40" s="32" t="str">
        <f t="shared" si="12"/>
        <v/>
      </c>
      <c r="C40" s="53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34" t="str">
        <f t="shared" si="18"/>
        <v/>
      </c>
      <c r="I40" s="34" t="str">
        <f t="shared" si="19"/>
        <v/>
      </c>
      <c r="J40" s="34" t="str">
        <f t="shared" si="20"/>
        <v/>
      </c>
      <c r="K40" s="35" t="str">
        <f t="shared" si="21"/>
        <v/>
      </c>
      <c r="L40" s="35" t="str">
        <f t="shared" si="22"/>
        <v/>
      </c>
      <c r="M40" s="52" t="str">
        <f t="shared" si="23"/>
        <v/>
      </c>
    </row>
    <row r="41" spans="1:13">
      <c r="A41" s="7">
        <v>36</v>
      </c>
      <c r="B41" s="32" t="str">
        <f t="shared" si="12"/>
        <v/>
      </c>
      <c r="C41" s="53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34" t="str">
        <f t="shared" si="18"/>
        <v/>
      </c>
      <c r="I41" s="34" t="str">
        <f t="shared" si="19"/>
        <v/>
      </c>
      <c r="J41" s="34" t="str">
        <f t="shared" si="20"/>
        <v/>
      </c>
      <c r="K41" s="35" t="str">
        <f t="shared" si="21"/>
        <v/>
      </c>
      <c r="L41" s="35" t="str">
        <f t="shared" si="22"/>
        <v/>
      </c>
      <c r="M41" s="52" t="str">
        <f t="shared" si="23"/>
        <v/>
      </c>
    </row>
    <row r="42" spans="1:13">
      <c r="A42" s="7">
        <v>37</v>
      </c>
      <c r="B42" s="32" t="str">
        <f t="shared" si="12"/>
        <v/>
      </c>
      <c r="C42" s="53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34" t="str">
        <f t="shared" si="18"/>
        <v/>
      </c>
      <c r="I42" s="34" t="str">
        <f t="shared" si="19"/>
        <v/>
      </c>
      <c r="J42" s="34" t="str">
        <f t="shared" si="20"/>
        <v/>
      </c>
      <c r="K42" s="35" t="str">
        <f t="shared" si="21"/>
        <v/>
      </c>
      <c r="L42" s="35" t="str">
        <f t="shared" si="22"/>
        <v/>
      </c>
      <c r="M42" s="52" t="str">
        <f t="shared" si="23"/>
        <v/>
      </c>
    </row>
    <row r="43" spans="1:13">
      <c r="A43" s="7">
        <v>38</v>
      </c>
      <c r="B43" s="32" t="str">
        <f t="shared" si="12"/>
        <v/>
      </c>
      <c r="C43" s="53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34" t="str">
        <f t="shared" si="18"/>
        <v/>
      </c>
      <c r="I43" s="34" t="str">
        <f t="shared" si="19"/>
        <v/>
      </c>
      <c r="J43" s="34" t="str">
        <f t="shared" si="20"/>
        <v/>
      </c>
      <c r="K43" s="35" t="str">
        <f t="shared" si="21"/>
        <v/>
      </c>
      <c r="L43" s="35" t="str">
        <f t="shared" si="22"/>
        <v/>
      </c>
      <c r="M43" s="52" t="str">
        <f t="shared" si="23"/>
        <v/>
      </c>
    </row>
    <row r="44" spans="1:13">
      <c r="A44" s="7">
        <v>39</v>
      </c>
      <c r="B44" s="32" t="str">
        <f t="shared" si="12"/>
        <v/>
      </c>
      <c r="C44" s="53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34" t="str">
        <f t="shared" si="18"/>
        <v/>
      </c>
      <c r="I44" s="34" t="str">
        <f t="shared" si="19"/>
        <v/>
      </c>
      <c r="J44" s="34" t="str">
        <f t="shared" si="20"/>
        <v/>
      </c>
      <c r="K44" s="35" t="str">
        <f t="shared" si="21"/>
        <v/>
      </c>
      <c r="L44" s="35" t="str">
        <f t="shared" si="22"/>
        <v/>
      </c>
      <c r="M44" s="52" t="str">
        <f t="shared" si="23"/>
        <v/>
      </c>
    </row>
    <row r="45" spans="1:13">
      <c r="A45" s="7">
        <v>40</v>
      </c>
      <c r="B45" s="32" t="str">
        <f t="shared" si="12"/>
        <v/>
      </c>
      <c r="C45" s="53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34" t="str">
        <f t="shared" si="18"/>
        <v/>
      </c>
      <c r="I45" s="34" t="str">
        <f t="shared" si="19"/>
        <v/>
      </c>
      <c r="J45" s="34" t="str">
        <f t="shared" si="20"/>
        <v/>
      </c>
      <c r="K45" s="35" t="str">
        <f t="shared" si="21"/>
        <v/>
      </c>
      <c r="L45" s="35" t="str">
        <f t="shared" si="22"/>
        <v/>
      </c>
      <c r="M45" s="52" t="str">
        <f t="shared" si="23"/>
        <v/>
      </c>
    </row>
    <row r="46" spans="1:13">
      <c r="A46" s="7">
        <v>41</v>
      </c>
      <c r="B46" s="32" t="str">
        <f t="shared" si="12"/>
        <v/>
      </c>
      <c r="C46" s="53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34" t="str">
        <f t="shared" si="18"/>
        <v/>
      </c>
      <c r="I46" s="34" t="str">
        <f t="shared" si="19"/>
        <v/>
      </c>
      <c r="J46" s="34" t="str">
        <f t="shared" si="20"/>
        <v/>
      </c>
      <c r="K46" s="35" t="str">
        <f t="shared" si="21"/>
        <v/>
      </c>
      <c r="L46" s="35" t="str">
        <f t="shared" si="22"/>
        <v/>
      </c>
      <c r="M46" s="52" t="str">
        <f t="shared" si="23"/>
        <v/>
      </c>
    </row>
    <row r="47" spans="1:13">
      <c r="A47" s="7">
        <v>42</v>
      </c>
      <c r="B47" s="32" t="str">
        <f t="shared" si="12"/>
        <v/>
      </c>
      <c r="C47" s="53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34" t="str">
        <f t="shared" si="18"/>
        <v/>
      </c>
      <c r="I47" s="34" t="str">
        <f t="shared" si="19"/>
        <v/>
      </c>
      <c r="J47" s="34" t="str">
        <f t="shared" si="20"/>
        <v/>
      </c>
      <c r="K47" s="35" t="str">
        <f t="shared" si="21"/>
        <v/>
      </c>
      <c r="L47" s="35" t="str">
        <f t="shared" si="22"/>
        <v/>
      </c>
      <c r="M47" s="52" t="str">
        <f t="shared" si="23"/>
        <v/>
      </c>
    </row>
    <row r="48" spans="1:13">
      <c r="A48" s="7">
        <v>43</v>
      </c>
      <c r="B48" s="32" t="str">
        <f t="shared" si="12"/>
        <v/>
      </c>
      <c r="C48" s="53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34" t="str">
        <f t="shared" si="18"/>
        <v/>
      </c>
      <c r="I48" s="34" t="str">
        <f t="shared" si="19"/>
        <v/>
      </c>
      <c r="J48" s="34" t="str">
        <f t="shared" si="20"/>
        <v/>
      </c>
      <c r="K48" s="35" t="str">
        <f t="shared" si="21"/>
        <v/>
      </c>
      <c r="L48" s="35" t="str">
        <f t="shared" si="22"/>
        <v/>
      </c>
      <c r="M48" s="52" t="str">
        <f t="shared" si="23"/>
        <v/>
      </c>
    </row>
    <row r="49" spans="1:13">
      <c r="A49" s="7">
        <v>44</v>
      </c>
      <c r="B49" s="32" t="str">
        <f t="shared" si="12"/>
        <v/>
      </c>
      <c r="C49" s="53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34" t="str">
        <f t="shared" si="18"/>
        <v/>
      </c>
      <c r="I49" s="34" t="str">
        <f t="shared" si="19"/>
        <v/>
      </c>
      <c r="J49" s="34" t="str">
        <f t="shared" si="20"/>
        <v/>
      </c>
      <c r="K49" s="35" t="str">
        <f t="shared" si="21"/>
        <v/>
      </c>
      <c r="L49" s="35" t="str">
        <f t="shared" si="22"/>
        <v/>
      </c>
      <c r="M49" s="52" t="str">
        <f t="shared" si="23"/>
        <v/>
      </c>
    </row>
    <row r="50" spans="1:13">
      <c r="A50" s="7">
        <v>45</v>
      </c>
      <c r="B50" s="32" t="str">
        <f t="shared" si="12"/>
        <v/>
      </c>
      <c r="C50" s="53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34" t="str">
        <f t="shared" si="18"/>
        <v/>
      </c>
      <c r="I50" s="34" t="str">
        <f t="shared" si="19"/>
        <v/>
      </c>
      <c r="J50" s="34" t="str">
        <f t="shared" si="20"/>
        <v/>
      </c>
      <c r="K50" s="35" t="str">
        <f t="shared" si="21"/>
        <v/>
      </c>
      <c r="L50" s="35" t="str">
        <f t="shared" si="22"/>
        <v/>
      </c>
      <c r="M50" s="52" t="str">
        <f t="shared" si="23"/>
        <v/>
      </c>
    </row>
    <row r="51" spans="1:13">
      <c r="A51" s="7">
        <v>46</v>
      </c>
      <c r="B51" s="32" t="str">
        <f t="shared" si="12"/>
        <v/>
      </c>
      <c r="C51" s="53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34" t="str">
        <f t="shared" si="18"/>
        <v/>
      </c>
      <c r="I51" s="34" t="str">
        <f t="shared" si="19"/>
        <v/>
      </c>
      <c r="J51" s="34" t="str">
        <f t="shared" si="20"/>
        <v/>
      </c>
      <c r="K51" s="35" t="str">
        <f t="shared" si="21"/>
        <v/>
      </c>
      <c r="L51" s="35" t="str">
        <f t="shared" si="22"/>
        <v/>
      </c>
      <c r="M51" s="52" t="str">
        <f t="shared" si="23"/>
        <v/>
      </c>
    </row>
    <row r="52" spans="1:13">
      <c r="A52" s="7">
        <v>47</v>
      </c>
      <c r="B52" s="32" t="str">
        <f t="shared" si="12"/>
        <v/>
      </c>
      <c r="C52" s="53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34" t="str">
        <f t="shared" si="18"/>
        <v/>
      </c>
      <c r="I52" s="34" t="str">
        <f t="shared" si="19"/>
        <v/>
      </c>
      <c r="J52" s="34" t="str">
        <f t="shared" si="20"/>
        <v/>
      </c>
      <c r="K52" s="35" t="str">
        <f t="shared" si="21"/>
        <v/>
      </c>
      <c r="L52" s="35" t="str">
        <f t="shared" si="22"/>
        <v/>
      </c>
      <c r="M52" s="52" t="str">
        <f t="shared" si="23"/>
        <v/>
      </c>
    </row>
    <row r="53" spans="1:13">
      <c r="A53" s="7">
        <v>48</v>
      </c>
      <c r="B53" s="32" t="str">
        <f t="shared" si="12"/>
        <v/>
      </c>
      <c r="C53" s="53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34" t="str">
        <f t="shared" si="18"/>
        <v/>
      </c>
      <c r="I53" s="34" t="str">
        <f t="shared" si="19"/>
        <v/>
      </c>
      <c r="J53" s="34" t="str">
        <f t="shared" si="20"/>
        <v/>
      </c>
      <c r="K53" s="35" t="str">
        <f t="shared" si="21"/>
        <v/>
      </c>
      <c r="L53" s="35" t="str">
        <f t="shared" si="22"/>
        <v/>
      </c>
      <c r="M53" s="52" t="str">
        <f t="shared" si="23"/>
        <v/>
      </c>
    </row>
    <row r="54" spans="1:13">
      <c r="A54" s="7">
        <v>49</v>
      </c>
      <c r="B54" s="32" t="str">
        <f t="shared" si="12"/>
        <v/>
      </c>
      <c r="C54" s="53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34" t="str">
        <f t="shared" si="18"/>
        <v/>
      </c>
      <c r="I54" s="34" t="str">
        <f t="shared" si="19"/>
        <v/>
      </c>
      <c r="J54" s="34" t="str">
        <f t="shared" si="20"/>
        <v/>
      </c>
      <c r="K54" s="35" t="str">
        <f t="shared" si="21"/>
        <v/>
      </c>
      <c r="L54" s="35" t="str">
        <f t="shared" si="22"/>
        <v/>
      </c>
      <c r="M54" s="52" t="str">
        <f t="shared" si="23"/>
        <v/>
      </c>
    </row>
    <row r="55" spans="1:13">
      <c r="A55" s="7">
        <v>50</v>
      </c>
      <c r="B55" s="32" t="str">
        <f t="shared" si="12"/>
        <v/>
      </c>
      <c r="C55" s="53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34" t="str">
        <f t="shared" si="18"/>
        <v/>
      </c>
      <c r="I55" s="34" t="str">
        <f t="shared" si="19"/>
        <v/>
      </c>
      <c r="J55" s="34" t="str">
        <f t="shared" si="20"/>
        <v/>
      </c>
      <c r="K55" s="35" t="str">
        <f t="shared" si="21"/>
        <v/>
      </c>
      <c r="L55" s="35" t="str">
        <f t="shared" si="22"/>
        <v/>
      </c>
      <c r="M55" s="52" t="str">
        <f t="shared" si="23"/>
        <v/>
      </c>
    </row>
    <row r="56" spans="1:13">
      <c r="A56" s="7">
        <v>51</v>
      </c>
      <c r="B56" s="32" t="str">
        <f t="shared" si="12"/>
        <v/>
      </c>
      <c r="C56" s="53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34" t="str">
        <f t="shared" si="18"/>
        <v/>
      </c>
      <c r="I56" s="34" t="str">
        <f t="shared" si="19"/>
        <v/>
      </c>
      <c r="J56" s="34" t="str">
        <f t="shared" si="20"/>
        <v/>
      </c>
      <c r="K56" s="35" t="str">
        <f t="shared" si="21"/>
        <v/>
      </c>
      <c r="L56" s="35" t="str">
        <f t="shared" si="22"/>
        <v/>
      </c>
      <c r="M56" s="52" t="str">
        <f t="shared" si="23"/>
        <v/>
      </c>
    </row>
    <row r="57" spans="1:13">
      <c r="A57" s="7">
        <v>52</v>
      </c>
      <c r="B57" s="32" t="str">
        <f t="shared" si="12"/>
        <v/>
      </c>
      <c r="C57" s="53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34" t="str">
        <f t="shared" si="18"/>
        <v/>
      </c>
      <c r="I57" s="34" t="str">
        <f t="shared" si="19"/>
        <v/>
      </c>
      <c r="J57" s="34" t="str">
        <f t="shared" si="20"/>
        <v/>
      </c>
      <c r="K57" s="35" t="str">
        <f t="shared" si="21"/>
        <v/>
      </c>
      <c r="L57" s="35" t="str">
        <f t="shared" si="22"/>
        <v/>
      </c>
      <c r="M57" s="52" t="str">
        <f t="shared" si="23"/>
        <v/>
      </c>
    </row>
    <row r="58" spans="1:13">
      <c r="A58" s="7">
        <v>53</v>
      </c>
      <c r="B58" s="32" t="str">
        <f t="shared" si="12"/>
        <v/>
      </c>
      <c r="C58" s="53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34" t="str">
        <f t="shared" si="18"/>
        <v/>
      </c>
      <c r="I58" s="34" t="str">
        <f t="shared" si="19"/>
        <v/>
      </c>
      <c r="J58" s="34" t="str">
        <f t="shared" si="20"/>
        <v/>
      </c>
      <c r="K58" s="35" t="str">
        <f t="shared" si="21"/>
        <v/>
      </c>
      <c r="L58" s="35" t="str">
        <f t="shared" si="22"/>
        <v/>
      </c>
      <c r="M58" s="52" t="str">
        <f t="shared" si="23"/>
        <v/>
      </c>
    </row>
    <row r="59" spans="1:13">
      <c r="A59" s="7">
        <v>54</v>
      </c>
      <c r="B59" s="32" t="str">
        <f t="shared" si="12"/>
        <v/>
      </c>
      <c r="C59" s="53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34" t="str">
        <f t="shared" si="18"/>
        <v/>
      </c>
      <c r="I59" s="34" t="str">
        <f t="shared" si="19"/>
        <v/>
      </c>
      <c r="J59" s="34" t="str">
        <f t="shared" si="20"/>
        <v/>
      </c>
      <c r="K59" s="35" t="str">
        <f t="shared" si="21"/>
        <v/>
      </c>
      <c r="L59" s="35" t="str">
        <f t="shared" si="22"/>
        <v/>
      </c>
      <c r="M59" s="52" t="str">
        <f t="shared" si="23"/>
        <v/>
      </c>
    </row>
    <row r="60" spans="1:13">
      <c r="A60" s="7">
        <v>55</v>
      </c>
      <c r="B60" s="32" t="str">
        <f t="shared" si="12"/>
        <v/>
      </c>
      <c r="C60" s="53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34" t="str">
        <f t="shared" si="18"/>
        <v/>
      </c>
      <c r="I60" s="34" t="str">
        <f t="shared" si="19"/>
        <v/>
      </c>
      <c r="J60" s="34" t="str">
        <f t="shared" si="20"/>
        <v/>
      </c>
      <c r="K60" s="35" t="str">
        <f t="shared" si="21"/>
        <v/>
      </c>
      <c r="L60" s="35" t="str">
        <f t="shared" si="22"/>
        <v/>
      </c>
      <c r="M60" s="52" t="str">
        <f t="shared" si="23"/>
        <v/>
      </c>
    </row>
    <row r="61" spans="1:13">
      <c r="A61" s="7">
        <v>56</v>
      </c>
      <c r="B61" s="32" t="str">
        <f t="shared" si="12"/>
        <v/>
      </c>
      <c r="C61" s="53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34" t="str">
        <f t="shared" si="18"/>
        <v/>
      </c>
      <c r="I61" s="34" t="str">
        <f t="shared" si="19"/>
        <v/>
      </c>
      <c r="J61" s="34" t="str">
        <f t="shared" si="20"/>
        <v/>
      </c>
      <c r="K61" s="35" t="str">
        <f t="shared" si="21"/>
        <v/>
      </c>
      <c r="L61" s="35" t="str">
        <f t="shared" si="22"/>
        <v/>
      </c>
      <c r="M61" s="52" t="str">
        <f t="shared" si="23"/>
        <v/>
      </c>
    </row>
    <row r="62" spans="1:13">
      <c r="A62" s="7">
        <v>57</v>
      </c>
      <c r="B62" s="32" t="str">
        <f t="shared" si="12"/>
        <v/>
      </c>
      <c r="C62" s="53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34" t="str">
        <f t="shared" si="18"/>
        <v/>
      </c>
      <c r="I62" s="34" t="str">
        <f t="shared" si="19"/>
        <v/>
      </c>
      <c r="J62" s="34" t="str">
        <f t="shared" si="20"/>
        <v/>
      </c>
      <c r="K62" s="35" t="str">
        <f t="shared" si="21"/>
        <v/>
      </c>
      <c r="L62" s="35" t="str">
        <f t="shared" si="22"/>
        <v/>
      </c>
      <c r="M62" s="52" t="str">
        <f t="shared" si="23"/>
        <v/>
      </c>
    </row>
    <row r="63" spans="1:13">
      <c r="A63" s="7">
        <v>58</v>
      </c>
      <c r="B63" s="32" t="str">
        <f t="shared" si="12"/>
        <v/>
      </c>
      <c r="C63" s="53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34" t="str">
        <f t="shared" si="18"/>
        <v/>
      </c>
      <c r="I63" s="34" t="str">
        <f t="shared" si="19"/>
        <v/>
      </c>
      <c r="J63" s="34" t="str">
        <f t="shared" si="20"/>
        <v/>
      </c>
      <c r="K63" s="35" t="str">
        <f t="shared" si="21"/>
        <v/>
      </c>
      <c r="L63" s="35" t="str">
        <f t="shared" si="22"/>
        <v/>
      </c>
      <c r="M63" s="52" t="str">
        <f t="shared" si="23"/>
        <v/>
      </c>
    </row>
    <row r="64" spans="1:13">
      <c r="A64" s="7">
        <v>59</v>
      </c>
      <c r="B64" s="32" t="str">
        <f t="shared" si="12"/>
        <v/>
      </c>
      <c r="C64" s="53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34" t="str">
        <f t="shared" si="18"/>
        <v/>
      </c>
      <c r="I64" s="34" t="str">
        <f t="shared" si="19"/>
        <v/>
      </c>
      <c r="J64" s="34" t="str">
        <f t="shared" si="20"/>
        <v/>
      </c>
      <c r="K64" s="35" t="str">
        <f t="shared" si="21"/>
        <v/>
      </c>
      <c r="L64" s="35" t="str">
        <f t="shared" si="22"/>
        <v/>
      </c>
      <c r="M64" s="52" t="str">
        <f t="shared" si="23"/>
        <v/>
      </c>
    </row>
    <row r="65" spans="1:13">
      <c r="A65" s="7">
        <v>60</v>
      </c>
      <c r="B65" s="32" t="str">
        <f t="shared" si="12"/>
        <v/>
      </c>
      <c r="C65" s="53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34" t="str">
        <f t="shared" si="18"/>
        <v/>
      </c>
      <c r="I65" s="34" t="str">
        <f t="shared" si="19"/>
        <v/>
      </c>
      <c r="J65" s="34" t="str">
        <f t="shared" si="20"/>
        <v/>
      </c>
      <c r="K65" s="35" t="str">
        <f t="shared" si="21"/>
        <v/>
      </c>
      <c r="L65" s="35" t="str">
        <f t="shared" si="22"/>
        <v/>
      </c>
      <c r="M65" s="52" t="str">
        <f t="shared" si="23"/>
        <v/>
      </c>
    </row>
    <row r="66" spans="1:13">
      <c r="A66" s="7">
        <v>61</v>
      </c>
      <c r="B66" s="32" t="str">
        <f t="shared" si="12"/>
        <v/>
      </c>
      <c r="C66" s="53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34" t="str">
        <f t="shared" si="18"/>
        <v/>
      </c>
      <c r="I66" s="34" t="str">
        <f t="shared" si="19"/>
        <v/>
      </c>
      <c r="J66" s="34" t="str">
        <f t="shared" si="20"/>
        <v/>
      </c>
      <c r="K66" s="35" t="str">
        <f t="shared" si="21"/>
        <v/>
      </c>
      <c r="L66" s="35" t="str">
        <f t="shared" si="22"/>
        <v/>
      </c>
      <c r="M66" s="52" t="str">
        <f t="shared" si="23"/>
        <v/>
      </c>
    </row>
    <row r="67" spans="1:13">
      <c r="A67" s="7">
        <v>62</v>
      </c>
      <c r="B67" s="32" t="str">
        <f t="shared" si="12"/>
        <v/>
      </c>
      <c r="C67" s="53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34" t="str">
        <f t="shared" si="18"/>
        <v/>
      </c>
      <c r="I67" s="34" t="str">
        <f t="shared" si="19"/>
        <v/>
      </c>
      <c r="J67" s="34" t="str">
        <f t="shared" si="20"/>
        <v/>
      </c>
      <c r="K67" s="35" t="str">
        <f t="shared" si="21"/>
        <v/>
      </c>
      <c r="L67" s="35" t="str">
        <f t="shared" si="22"/>
        <v/>
      </c>
      <c r="M67" s="52" t="str">
        <f t="shared" si="23"/>
        <v/>
      </c>
    </row>
    <row r="68" spans="1:13">
      <c r="A68" s="7">
        <v>63</v>
      </c>
      <c r="B68" s="32" t="str">
        <f t="shared" si="12"/>
        <v/>
      </c>
      <c r="C68" s="53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34" t="str">
        <f t="shared" si="18"/>
        <v/>
      </c>
      <c r="I68" s="34" t="str">
        <f t="shared" si="19"/>
        <v/>
      </c>
      <c r="J68" s="34" t="str">
        <f t="shared" si="20"/>
        <v/>
      </c>
      <c r="K68" s="35" t="str">
        <f t="shared" si="21"/>
        <v/>
      </c>
      <c r="L68" s="35" t="str">
        <f t="shared" si="22"/>
        <v/>
      </c>
      <c r="M68" s="52" t="str">
        <f t="shared" si="23"/>
        <v/>
      </c>
    </row>
    <row r="69" spans="1:13">
      <c r="A69" s="7">
        <v>64</v>
      </c>
      <c r="B69" s="32" t="str">
        <f t="shared" si="12"/>
        <v/>
      </c>
      <c r="C69" s="53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34" t="str">
        <f t="shared" si="18"/>
        <v/>
      </c>
      <c r="I69" s="34" t="str">
        <f t="shared" si="19"/>
        <v/>
      </c>
      <c r="J69" s="34" t="str">
        <f t="shared" si="20"/>
        <v/>
      </c>
      <c r="K69" s="35" t="str">
        <f t="shared" si="21"/>
        <v/>
      </c>
      <c r="L69" s="35" t="str">
        <f t="shared" si="22"/>
        <v/>
      </c>
      <c r="M69" s="52" t="str">
        <f t="shared" si="23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53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ref="H70:H101" si="30">IF(AND(B70="",D70="",F70="",G70=""),"",VLOOKUP(F70,sessional,2,0))</f>
        <v/>
      </c>
      <c r="I70" s="34" t="str">
        <f t="shared" ref="I70:I101" si="31">IF(AND(B70="",D70="",F70="",G70=""),"",VLOOKUP(F70,sessional,3,0))</f>
        <v/>
      </c>
      <c r="J70" s="34" t="str">
        <f t="shared" ref="J70:J101" si="32">IF(AND(B70="",D70="",F70="",G70=""),"",VLOOKUP(F70,sessional,4,0))</f>
        <v/>
      </c>
      <c r="K70" s="35" t="str">
        <f t="shared" ref="K70:K101" si="33">IF(AND(B70="",D70="",F70="",G70=""),"",VLOOKUP(F70,sessional,5,0))</f>
        <v/>
      </c>
      <c r="L70" s="35" t="str">
        <f t="shared" ref="L70:L101" si="34">IF(AND(B70="",D70="",F70="",G70=""),"",VLOOKUP(F70,sessional,6,0))</f>
        <v/>
      </c>
      <c r="M70" s="52" t="str">
        <f t="shared" ref="M70:M101" si="35">IF(AND(B70="",D70="",F70="",G70=""),"",VLOOKUP(F70,sessional,7,0))</f>
        <v/>
      </c>
    </row>
    <row r="71" spans="1:13">
      <c r="A71" s="7">
        <v>66</v>
      </c>
      <c r="B71" s="32" t="str">
        <f t="shared" si="24"/>
        <v/>
      </c>
      <c r="C71" s="53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si="30"/>
        <v/>
      </c>
      <c r="I71" s="34" t="str">
        <f t="shared" si="31"/>
        <v/>
      </c>
      <c r="J71" s="34" t="str">
        <f t="shared" si="32"/>
        <v/>
      </c>
      <c r="K71" s="35" t="str">
        <f t="shared" si="33"/>
        <v/>
      </c>
      <c r="L71" s="35" t="str">
        <f t="shared" si="34"/>
        <v/>
      </c>
      <c r="M71" s="52" t="str">
        <f t="shared" si="35"/>
        <v/>
      </c>
    </row>
    <row r="72" spans="1:13">
      <c r="A72" s="7">
        <v>67</v>
      </c>
      <c r="B72" s="32" t="str">
        <f t="shared" si="24"/>
        <v/>
      </c>
      <c r="C72" s="53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52" t="str">
        <f t="shared" si="35"/>
        <v/>
      </c>
    </row>
    <row r="73" spans="1:13">
      <c r="A73" s="7">
        <v>68</v>
      </c>
      <c r="B73" s="32" t="str">
        <f t="shared" si="24"/>
        <v/>
      </c>
      <c r="C73" s="53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52" t="str">
        <f t="shared" si="35"/>
        <v/>
      </c>
    </row>
    <row r="74" spans="1:13">
      <c r="A74" s="7">
        <v>69</v>
      </c>
      <c r="B74" s="32" t="str">
        <f t="shared" si="24"/>
        <v/>
      </c>
      <c r="C74" s="53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52" t="str">
        <f t="shared" si="35"/>
        <v/>
      </c>
    </row>
    <row r="75" spans="1:13">
      <c r="A75" s="7">
        <v>70</v>
      </c>
      <c r="B75" s="32" t="str">
        <f t="shared" si="24"/>
        <v/>
      </c>
      <c r="C75" s="53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52" t="str">
        <f t="shared" si="35"/>
        <v/>
      </c>
    </row>
    <row r="76" spans="1:13">
      <c r="A76" s="7">
        <v>71</v>
      </c>
      <c r="B76" s="32" t="str">
        <f t="shared" si="24"/>
        <v/>
      </c>
      <c r="C76" s="53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52" t="str">
        <f t="shared" si="35"/>
        <v/>
      </c>
    </row>
    <row r="77" spans="1:13">
      <c r="A77" s="7">
        <v>72</v>
      </c>
      <c r="B77" s="32" t="str">
        <f t="shared" si="24"/>
        <v/>
      </c>
      <c r="C77" s="53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52" t="str">
        <f t="shared" si="35"/>
        <v/>
      </c>
    </row>
    <row r="78" spans="1:13">
      <c r="A78" s="7">
        <v>73</v>
      </c>
      <c r="B78" s="32" t="str">
        <f t="shared" si="24"/>
        <v/>
      </c>
      <c r="C78" s="53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52" t="str">
        <f t="shared" si="35"/>
        <v/>
      </c>
    </row>
    <row r="79" spans="1:13">
      <c r="A79" s="7">
        <v>74</v>
      </c>
      <c r="B79" s="32" t="str">
        <f t="shared" si="24"/>
        <v/>
      </c>
      <c r="C79" s="53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52" t="str">
        <f t="shared" si="35"/>
        <v/>
      </c>
    </row>
    <row r="80" spans="1:13">
      <c r="A80" s="7">
        <v>75</v>
      </c>
      <c r="B80" s="32" t="str">
        <f t="shared" si="24"/>
        <v/>
      </c>
      <c r="C80" s="53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52" t="str">
        <f t="shared" si="35"/>
        <v/>
      </c>
    </row>
    <row r="81" spans="1:13">
      <c r="A81" s="7">
        <v>76</v>
      </c>
      <c r="B81" s="32" t="str">
        <f t="shared" si="24"/>
        <v/>
      </c>
      <c r="C81" s="53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52" t="str">
        <f t="shared" si="35"/>
        <v/>
      </c>
    </row>
    <row r="82" spans="1:13">
      <c r="A82" s="7">
        <v>77</v>
      </c>
      <c r="B82" s="32" t="str">
        <f t="shared" si="24"/>
        <v/>
      </c>
      <c r="C82" s="53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52" t="str">
        <f t="shared" si="35"/>
        <v/>
      </c>
    </row>
    <row r="83" spans="1:13">
      <c r="A83" s="7">
        <v>78</v>
      </c>
      <c r="B83" s="32" t="str">
        <f t="shared" si="24"/>
        <v/>
      </c>
      <c r="C83" s="53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52" t="str">
        <f t="shared" si="35"/>
        <v/>
      </c>
    </row>
    <row r="84" spans="1:13">
      <c r="A84" s="7">
        <v>79</v>
      </c>
      <c r="B84" s="32" t="str">
        <f t="shared" si="24"/>
        <v/>
      </c>
      <c r="C84" s="53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52" t="str">
        <f t="shared" si="35"/>
        <v/>
      </c>
    </row>
    <row r="85" spans="1:13">
      <c r="A85" s="7">
        <v>80</v>
      </c>
      <c r="B85" s="32" t="str">
        <f t="shared" si="24"/>
        <v/>
      </c>
      <c r="C85" s="53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52" t="str">
        <f t="shared" si="35"/>
        <v/>
      </c>
    </row>
    <row r="86" spans="1:13">
      <c r="A86" s="7">
        <v>81</v>
      </c>
      <c r="B86" s="32" t="str">
        <f t="shared" si="24"/>
        <v/>
      </c>
      <c r="C86" s="53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52" t="str">
        <f t="shared" si="35"/>
        <v/>
      </c>
    </row>
    <row r="87" spans="1:13">
      <c r="A87" s="7">
        <v>82</v>
      </c>
      <c r="B87" s="32" t="str">
        <f t="shared" si="24"/>
        <v/>
      </c>
      <c r="C87" s="53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52" t="str">
        <f t="shared" si="35"/>
        <v/>
      </c>
    </row>
    <row r="88" spans="1:13">
      <c r="A88" s="7">
        <v>83</v>
      </c>
      <c r="B88" s="32" t="str">
        <f t="shared" si="24"/>
        <v/>
      </c>
      <c r="C88" s="53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52" t="str">
        <f t="shared" si="35"/>
        <v/>
      </c>
    </row>
    <row r="89" spans="1:13">
      <c r="A89" s="7">
        <v>84</v>
      </c>
      <c r="B89" s="32" t="str">
        <f t="shared" si="24"/>
        <v/>
      </c>
      <c r="C89" s="53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52" t="str">
        <f t="shared" si="35"/>
        <v/>
      </c>
    </row>
    <row r="90" spans="1:13">
      <c r="A90" s="7">
        <v>85</v>
      </c>
      <c r="B90" s="32" t="str">
        <f t="shared" si="24"/>
        <v/>
      </c>
      <c r="C90" s="53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52" t="str">
        <f t="shared" si="35"/>
        <v/>
      </c>
    </row>
    <row r="91" spans="1:13">
      <c r="A91" s="7">
        <v>86</v>
      </c>
      <c r="B91" s="32" t="str">
        <f t="shared" si="24"/>
        <v/>
      </c>
      <c r="C91" s="53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52" t="str">
        <f t="shared" si="35"/>
        <v/>
      </c>
    </row>
    <row r="92" spans="1:13">
      <c r="A92" s="7">
        <v>87</v>
      </c>
      <c r="B92" s="32" t="str">
        <f t="shared" si="24"/>
        <v/>
      </c>
      <c r="C92" s="53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52" t="str">
        <f t="shared" si="35"/>
        <v/>
      </c>
    </row>
    <row r="93" spans="1:13">
      <c r="A93" s="7">
        <v>88</v>
      </c>
      <c r="B93" s="32" t="str">
        <f t="shared" si="24"/>
        <v/>
      </c>
      <c r="C93" s="53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52" t="str">
        <f t="shared" si="35"/>
        <v/>
      </c>
    </row>
    <row r="94" spans="1:13">
      <c r="A94" s="7">
        <v>89</v>
      </c>
      <c r="B94" s="32" t="str">
        <f t="shared" si="24"/>
        <v/>
      </c>
      <c r="C94" s="53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52" t="str">
        <f t="shared" si="35"/>
        <v/>
      </c>
    </row>
    <row r="95" spans="1:13">
      <c r="A95" s="7">
        <v>90</v>
      </c>
      <c r="B95" s="32" t="str">
        <f t="shared" si="24"/>
        <v/>
      </c>
      <c r="C95" s="53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52" t="str">
        <f t="shared" si="35"/>
        <v/>
      </c>
    </row>
    <row r="96" spans="1:13">
      <c r="A96" s="7">
        <v>91</v>
      </c>
      <c r="B96" s="32" t="str">
        <f t="shared" si="24"/>
        <v/>
      </c>
      <c r="C96" s="53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52" t="str">
        <f t="shared" si="35"/>
        <v/>
      </c>
    </row>
    <row r="97" spans="1:13">
      <c r="A97" s="7">
        <v>92</v>
      </c>
      <c r="B97" s="32" t="str">
        <f t="shared" si="24"/>
        <v/>
      </c>
      <c r="C97" s="53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52" t="str">
        <f t="shared" si="35"/>
        <v/>
      </c>
    </row>
    <row r="98" spans="1:13">
      <c r="A98" s="7">
        <v>93</v>
      </c>
      <c r="B98" s="32" t="str">
        <f t="shared" si="24"/>
        <v/>
      </c>
      <c r="C98" s="53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52" t="str">
        <f t="shared" si="35"/>
        <v/>
      </c>
    </row>
    <row r="99" spans="1:13">
      <c r="A99" s="7">
        <v>94</v>
      </c>
      <c r="B99" s="32" t="str">
        <f t="shared" si="24"/>
        <v/>
      </c>
      <c r="C99" s="53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52" t="str">
        <f t="shared" si="35"/>
        <v/>
      </c>
    </row>
    <row r="100" spans="1:13">
      <c r="A100" s="7">
        <v>95</v>
      </c>
      <c r="B100" s="32" t="str">
        <f t="shared" si="24"/>
        <v/>
      </c>
      <c r="C100" s="53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52" t="str">
        <f t="shared" si="35"/>
        <v/>
      </c>
    </row>
    <row r="101" spans="1:13">
      <c r="A101" s="7">
        <v>96</v>
      </c>
      <c r="B101" s="32" t="str">
        <f t="shared" si="24"/>
        <v/>
      </c>
      <c r="C101" s="53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52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53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ref="H102:H133" si="42">IF(AND(B102="",D102="",F102="",G102=""),"",VLOOKUP(F102,sessional,2,0))</f>
        <v/>
      </c>
      <c r="I102" s="34" t="str">
        <f t="shared" ref="I102:I133" si="43">IF(AND(B102="",D102="",F102="",G102=""),"",VLOOKUP(F102,sessional,3,0))</f>
        <v/>
      </c>
      <c r="J102" s="34" t="str">
        <f t="shared" ref="J102:J133" si="44">IF(AND(B102="",D102="",F102="",G102=""),"",VLOOKUP(F102,sessional,4,0))</f>
        <v/>
      </c>
      <c r="K102" s="35" t="str">
        <f t="shared" ref="K102:K133" si="45">IF(AND(B102="",D102="",F102="",G102=""),"",VLOOKUP(F102,sessional,5,0))</f>
        <v/>
      </c>
      <c r="L102" s="35" t="str">
        <f t="shared" ref="L102:L133" si="46">IF(AND(B102="",D102="",F102="",G102=""),"",VLOOKUP(F102,sessional,6,0))</f>
        <v/>
      </c>
      <c r="M102" s="52" t="str">
        <f t="shared" ref="M102:M133" si="47">IF(AND(B102="",D102="",F102="",G102=""),"",VLOOKUP(F102,sessional,7,0))</f>
        <v/>
      </c>
    </row>
    <row r="103" spans="1:13">
      <c r="A103" s="7">
        <v>98</v>
      </c>
      <c r="B103" s="32" t="str">
        <f t="shared" si="36"/>
        <v/>
      </c>
      <c r="C103" s="53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42"/>
        <v/>
      </c>
      <c r="I103" s="34" t="str">
        <f t="shared" si="43"/>
        <v/>
      </c>
      <c r="J103" s="34" t="str">
        <f t="shared" si="44"/>
        <v/>
      </c>
      <c r="K103" s="35" t="str">
        <f t="shared" si="45"/>
        <v/>
      </c>
      <c r="L103" s="35" t="str">
        <f t="shared" si="46"/>
        <v/>
      </c>
      <c r="M103" s="52" t="str">
        <f t="shared" si="47"/>
        <v/>
      </c>
    </row>
    <row r="104" spans="1:13">
      <c r="A104" s="7">
        <v>99</v>
      </c>
      <c r="B104" s="32" t="str">
        <f t="shared" si="36"/>
        <v/>
      </c>
      <c r="C104" s="53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42"/>
        <v/>
      </c>
      <c r="I104" s="34" t="str">
        <f t="shared" si="43"/>
        <v/>
      </c>
      <c r="J104" s="34" t="str">
        <f t="shared" si="44"/>
        <v/>
      </c>
      <c r="K104" s="35" t="str">
        <f t="shared" si="45"/>
        <v/>
      </c>
      <c r="L104" s="35" t="str">
        <f t="shared" si="46"/>
        <v/>
      </c>
      <c r="M104" s="52" t="str">
        <f t="shared" si="47"/>
        <v/>
      </c>
    </row>
    <row r="105" spans="1:13">
      <c r="A105" s="7">
        <v>100</v>
      </c>
      <c r="B105" s="32" t="str">
        <f t="shared" si="36"/>
        <v/>
      </c>
      <c r="C105" s="53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42"/>
        <v/>
      </c>
      <c r="I105" s="34" t="str">
        <f t="shared" si="43"/>
        <v/>
      </c>
      <c r="J105" s="34" t="str">
        <f t="shared" si="44"/>
        <v/>
      </c>
      <c r="K105" s="35" t="str">
        <f t="shared" si="45"/>
        <v/>
      </c>
      <c r="L105" s="35" t="str">
        <f t="shared" si="46"/>
        <v/>
      </c>
      <c r="M105" s="52" t="str">
        <f t="shared" si="47"/>
        <v/>
      </c>
    </row>
    <row r="106" spans="1:13">
      <c r="A106" s="7">
        <v>101</v>
      </c>
      <c r="B106" s="32" t="str">
        <f t="shared" si="36"/>
        <v/>
      </c>
      <c r="C106" s="53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42"/>
        <v/>
      </c>
      <c r="I106" s="34" t="str">
        <f t="shared" si="43"/>
        <v/>
      </c>
      <c r="J106" s="34" t="str">
        <f t="shared" si="44"/>
        <v/>
      </c>
      <c r="K106" s="35" t="str">
        <f t="shared" si="45"/>
        <v/>
      </c>
      <c r="L106" s="35" t="str">
        <f t="shared" si="46"/>
        <v/>
      </c>
      <c r="M106" s="52" t="str">
        <f t="shared" si="47"/>
        <v/>
      </c>
    </row>
    <row r="107" spans="1:13">
      <c r="A107" s="7">
        <v>102</v>
      </c>
      <c r="B107" s="32" t="str">
        <f t="shared" si="36"/>
        <v/>
      </c>
      <c r="C107" s="53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42"/>
        <v/>
      </c>
      <c r="I107" s="34" t="str">
        <f t="shared" si="43"/>
        <v/>
      </c>
      <c r="J107" s="34" t="str">
        <f t="shared" si="44"/>
        <v/>
      </c>
      <c r="K107" s="35" t="str">
        <f t="shared" si="45"/>
        <v/>
      </c>
      <c r="L107" s="35" t="str">
        <f t="shared" si="46"/>
        <v/>
      </c>
      <c r="M107" s="52" t="str">
        <f t="shared" si="47"/>
        <v/>
      </c>
    </row>
    <row r="108" spans="1:13">
      <c r="A108" s="7">
        <v>103</v>
      </c>
      <c r="B108" s="32" t="str">
        <f t="shared" si="36"/>
        <v/>
      </c>
      <c r="C108" s="53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42"/>
        <v/>
      </c>
      <c r="I108" s="34" t="str">
        <f t="shared" si="43"/>
        <v/>
      </c>
      <c r="J108" s="34" t="str">
        <f t="shared" si="44"/>
        <v/>
      </c>
      <c r="K108" s="35" t="str">
        <f t="shared" si="45"/>
        <v/>
      </c>
      <c r="L108" s="35" t="str">
        <f t="shared" si="46"/>
        <v/>
      </c>
      <c r="M108" s="52" t="str">
        <f t="shared" si="47"/>
        <v/>
      </c>
    </row>
    <row r="109" spans="1:13">
      <c r="A109" s="7">
        <v>104</v>
      </c>
      <c r="B109" s="32" t="str">
        <f t="shared" si="36"/>
        <v/>
      </c>
      <c r="C109" s="53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42"/>
        <v/>
      </c>
      <c r="I109" s="34" t="str">
        <f t="shared" si="43"/>
        <v/>
      </c>
      <c r="J109" s="34" t="str">
        <f t="shared" si="44"/>
        <v/>
      </c>
      <c r="K109" s="35" t="str">
        <f t="shared" si="45"/>
        <v/>
      </c>
      <c r="L109" s="35" t="str">
        <f t="shared" si="46"/>
        <v/>
      </c>
      <c r="M109" s="52" t="str">
        <f t="shared" si="47"/>
        <v/>
      </c>
    </row>
    <row r="110" spans="1:13">
      <c r="A110" s="7">
        <v>105</v>
      </c>
      <c r="B110" s="32" t="str">
        <f t="shared" si="36"/>
        <v/>
      </c>
      <c r="C110" s="53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42"/>
        <v/>
      </c>
      <c r="I110" s="34" t="str">
        <f t="shared" si="43"/>
        <v/>
      </c>
      <c r="J110" s="34" t="str">
        <f t="shared" si="44"/>
        <v/>
      </c>
      <c r="K110" s="35" t="str">
        <f t="shared" si="45"/>
        <v/>
      </c>
      <c r="L110" s="35" t="str">
        <f t="shared" si="46"/>
        <v/>
      </c>
      <c r="M110" s="52" t="str">
        <f t="shared" si="47"/>
        <v/>
      </c>
    </row>
    <row r="111" spans="1:13">
      <c r="A111" s="7">
        <v>106</v>
      </c>
      <c r="B111" s="32" t="str">
        <f t="shared" si="36"/>
        <v/>
      </c>
      <c r="C111" s="53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42"/>
        <v/>
      </c>
      <c r="I111" s="34" t="str">
        <f t="shared" si="43"/>
        <v/>
      </c>
      <c r="J111" s="34" t="str">
        <f t="shared" si="44"/>
        <v/>
      </c>
      <c r="K111" s="35" t="str">
        <f t="shared" si="45"/>
        <v/>
      </c>
      <c r="L111" s="35" t="str">
        <f t="shared" si="46"/>
        <v/>
      </c>
      <c r="M111" s="52" t="str">
        <f t="shared" si="47"/>
        <v/>
      </c>
    </row>
    <row r="112" spans="1:13">
      <c r="A112" s="7">
        <v>107</v>
      </c>
      <c r="B112" s="32" t="str">
        <f t="shared" si="36"/>
        <v/>
      </c>
      <c r="C112" s="53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42"/>
        <v/>
      </c>
      <c r="I112" s="34" t="str">
        <f t="shared" si="43"/>
        <v/>
      </c>
      <c r="J112" s="34" t="str">
        <f t="shared" si="44"/>
        <v/>
      </c>
      <c r="K112" s="35" t="str">
        <f t="shared" si="45"/>
        <v/>
      </c>
      <c r="L112" s="35" t="str">
        <f t="shared" si="46"/>
        <v/>
      </c>
      <c r="M112" s="52" t="str">
        <f t="shared" si="47"/>
        <v/>
      </c>
    </row>
    <row r="113" spans="1:13">
      <c r="A113" s="7">
        <v>108</v>
      </c>
      <c r="B113" s="32" t="str">
        <f t="shared" si="36"/>
        <v/>
      </c>
      <c r="C113" s="53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42"/>
        <v/>
      </c>
      <c r="I113" s="34" t="str">
        <f t="shared" si="43"/>
        <v/>
      </c>
      <c r="J113" s="34" t="str">
        <f t="shared" si="44"/>
        <v/>
      </c>
      <c r="K113" s="35" t="str">
        <f t="shared" si="45"/>
        <v/>
      </c>
      <c r="L113" s="35" t="str">
        <f t="shared" si="46"/>
        <v/>
      </c>
      <c r="M113" s="52" t="str">
        <f t="shared" si="47"/>
        <v/>
      </c>
    </row>
    <row r="114" spans="1:13">
      <c r="A114" s="7">
        <v>109</v>
      </c>
      <c r="B114" s="32" t="str">
        <f t="shared" si="36"/>
        <v/>
      </c>
      <c r="C114" s="53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42"/>
        <v/>
      </c>
      <c r="I114" s="34" t="str">
        <f t="shared" si="43"/>
        <v/>
      </c>
      <c r="J114" s="34" t="str">
        <f t="shared" si="44"/>
        <v/>
      </c>
      <c r="K114" s="35" t="str">
        <f t="shared" si="45"/>
        <v/>
      </c>
      <c r="L114" s="35" t="str">
        <f t="shared" si="46"/>
        <v/>
      </c>
      <c r="M114" s="52" t="str">
        <f t="shared" si="47"/>
        <v/>
      </c>
    </row>
    <row r="115" spans="1:13">
      <c r="A115" s="7">
        <v>110</v>
      </c>
      <c r="B115" s="32" t="str">
        <f t="shared" si="36"/>
        <v/>
      </c>
      <c r="C115" s="53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42"/>
        <v/>
      </c>
      <c r="I115" s="34" t="str">
        <f t="shared" si="43"/>
        <v/>
      </c>
      <c r="J115" s="34" t="str">
        <f t="shared" si="44"/>
        <v/>
      </c>
      <c r="K115" s="35" t="str">
        <f t="shared" si="45"/>
        <v/>
      </c>
      <c r="L115" s="35" t="str">
        <f t="shared" si="46"/>
        <v/>
      </c>
      <c r="M115" s="52" t="str">
        <f t="shared" si="47"/>
        <v/>
      </c>
    </row>
    <row r="116" spans="1:13">
      <c r="A116" s="7">
        <v>111</v>
      </c>
      <c r="B116" s="32" t="str">
        <f t="shared" si="36"/>
        <v/>
      </c>
      <c r="C116" s="53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42"/>
        <v/>
      </c>
      <c r="I116" s="34" t="str">
        <f t="shared" si="43"/>
        <v/>
      </c>
      <c r="J116" s="34" t="str">
        <f t="shared" si="44"/>
        <v/>
      </c>
      <c r="K116" s="35" t="str">
        <f t="shared" si="45"/>
        <v/>
      </c>
      <c r="L116" s="35" t="str">
        <f t="shared" si="46"/>
        <v/>
      </c>
      <c r="M116" s="52" t="str">
        <f t="shared" si="47"/>
        <v/>
      </c>
    </row>
    <row r="117" spans="1:13">
      <c r="A117" s="7">
        <v>112</v>
      </c>
      <c r="B117" s="32" t="str">
        <f t="shared" si="36"/>
        <v/>
      </c>
      <c r="C117" s="53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42"/>
        <v/>
      </c>
      <c r="I117" s="34" t="str">
        <f t="shared" si="43"/>
        <v/>
      </c>
      <c r="J117" s="34" t="str">
        <f t="shared" si="44"/>
        <v/>
      </c>
      <c r="K117" s="35" t="str">
        <f t="shared" si="45"/>
        <v/>
      </c>
      <c r="L117" s="35" t="str">
        <f t="shared" si="46"/>
        <v/>
      </c>
      <c r="M117" s="52" t="str">
        <f t="shared" si="47"/>
        <v/>
      </c>
    </row>
    <row r="118" spans="1:13">
      <c r="A118" s="7">
        <v>113</v>
      </c>
      <c r="B118" s="32" t="str">
        <f t="shared" si="36"/>
        <v/>
      </c>
      <c r="C118" s="53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42"/>
        <v/>
      </c>
      <c r="I118" s="34" t="str">
        <f t="shared" si="43"/>
        <v/>
      </c>
      <c r="J118" s="34" t="str">
        <f t="shared" si="44"/>
        <v/>
      </c>
      <c r="K118" s="35" t="str">
        <f t="shared" si="45"/>
        <v/>
      </c>
      <c r="L118" s="35" t="str">
        <f t="shared" si="46"/>
        <v/>
      </c>
      <c r="M118" s="52" t="str">
        <f t="shared" si="47"/>
        <v/>
      </c>
    </row>
    <row r="119" spans="1:13">
      <c r="A119" s="7">
        <v>114</v>
      </c>
      <c r="B119" s="32" t="str">
        <f t="shared" si="36"/>
        <v/>
      </c>
      <c r="C119" s="53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42"/>
        <v/>
      </c>
      <c r="I119" s="34" t="str">
        <f t="shared" si="43"/>
        <v/>
      </c>
      <c r="J119" s="34" t="str">
        <f t="shared" si="44"/>
        <v/>
      </c>
      <c r="K119" s="35" t="str">
        <f t="shared" si="45"/>
        <v/>
      </c>
      <c r="L119" s="35" t="str">
        <f t="shared" si="46"/>
        <v/>
      </c>
      <c r="M119" s="52" t="str">
        <f t="shared" si="47"/>
        <v/>
      </c>
    </row>
    <row r="120" spans="1:13">
      <c r="A120" s="7">
        <v>115</v>
      </c>
      <c r="B120" s="32" t="str">
        <f t="shared" si="36"/>
        <v/>
      </c>
      <c r="C120" s="53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42"/>
        <v/>
      </c>
      <c r="I120" s="34" t="str">
        <f t="shared" si="43"/>
        <v/>
      </c>
      <c r="J120" s="34" t="str">
        <f t="shared" si="44"/>
        <v/>
      </c>
      <c r="K120" s="35" t="str">
        <f t="shared" si="45"/>
        <v/>
      </c>
      <c r="L120" s="35" t="str">
        <f t="shared" si="46"/>
        <v/>
      </c>
      <c r="M120" s="52" t="str">
        <f t="shared" si="47"/>
        <v/>
      </c>
    </row>
    <row r="121" spans="1:13">
      <c r="A121" s="7">
        <v>116</v>
      </c>
      <c r="B121" s="32" t="str">
        <f t="shared" si="36"/>
        <v/>
      </c>
      <c r="C121" s="53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42"/>
        <v/>
      </c>
      <c r="I121" s="34" t="str">
        <f t="shared" si="43"/>
        <v/>
      </c>
      <c r="J121" s="34" t="str">
        <f t="shared" si="44"/>
        <v/>
      </c>
      <c r="K121" s="35" t="str">
        <f t="shared" si="45"/>
        <v/>
      </c>
      <c r="L121" s="35" t="str">
        <f t="shared" si="46"/>
        <v/>
      </c>
      <c r="M121" s="52" t="str">
        <f t="shared" si="47"/>
        <v/>
      </c>
    </row>
    <row r="122" spans="1:13">
      <c r="A122" s="7">
        <v>117</v>
      </c>
      <c r="B122" s="32" t="str">
        <f t="shared" si="36"/>
        <v/>
      </c>
      <c r="C122" s="53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42"/>
        <v/>
      </c>
      <c r="I122" s="34" t="str">
        <f t="shared" si="43"/>
        <v/>
      </c>
      <c r="J122" s="34" t="str">
        <f t="shared" si="44"/>
        <v/>
      </c>
      <c r="K122" s="35" t="str">
        <f t="shared" si="45"/>
        <v/>
      </c>
      <c r="L122" s="35" t="str">
        <f t="shared" si="46"/>
        <v/>
      </c>
      <c r="M122" s="52" t="str">
        <f t="shared" si="47"/>
        <v/>
      </c>
    </row>
    <row r="123" spans="1:13">
      <c r="A123" s="7">
        <v>118</v>
      </c>
      <c r="B123" s="32" t="str">
        <f t="shared" si="36"/>
        <v/>
      </c>
      <c r="C123" s="53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42"/>
        <v/>
      </c>
      <c r="I123" s="34" t="str">
        <f t="shared" si="43"/>
        <v/>
      </c>
      <c r="J123" s="34" t="str">
        <f t="shared" si="44"/>
        <v/>
      </c>
      <c r="K123" s="35" t="str">
        <f t="shared" si="45"/>
        <v/>
      </c>
      <c r="L123" s="35" t="str">
        <f t="shared" si="46"/>
        <v/>
      </c>
      <c r="M123" s="52" t="str">
        <f t="shared" si="47"/>
        <v/>
      </c>
    </row>
    <row r="124" spans="1:13">
      <c r="A124" s="7">
        <v>119</v>
      </c>
      <c r="B124" s="32" t="str">
        <f t="shared" si="36"/>
        <v/>
      </c>
      <c r="C124" s="53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42"/>
        <v/>
      </c>
      <c r="I124" s="34" t="str">
        <f t="shared" si="43"/>
        <v/>
      </c>
      <c r="J124" s="34" t="str">
        <f t="shared" si="44"/>
        <v/>
      </c>
      <c r="K124" s="35" t="str">
        <f t="shared" si="45"/>
        <v/>
      </c>
      <c r="L124" s="35" t="str">
        <f t="shared" si="46"/>
        <v/>
      </c>
      <c r="M124" s="52" t="str">
        <f t="shared" si="47"/>
        <v/>
      </c>
    </row>
    <row r="125" spans="1:13">
      <c r="A125" s="7">
        <v>120</v>
      </c>
      <c r="B125" s="32" t="str">
        <f t="shared" si="36"/>
        <v/>
      </c>
      <c r="C125" s="53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42"/>
        <v/>
      </c>
      <c r="I125" s="34" t="str">
        <f t="shared" si="43"/>
        <v/>
      </c>
      <c r="J125" s="34" t="str">
        <f t="shared" si="44"/>
        <v/>
      </c>
      <c r="K125" s="35" t="str">
        <f t="shared" si="45"/>
        <v/>
      </c>
      <c r="L125" s="35" t="str">
        <f t="shared" si="46"/>
        <v/>
      </c>
      <c r="M125" s="52" t="str">
        <f t="shared" si="47"/>
        <v/>
      </c>
    </row>
    <row r="126" spans="1:13">
      <c r="A126" s="7">
        <v>121</v>
      </c>
      <c r="B126" s="32" t="str">
        <f t="shared" si="36"/>
        <v/>
      </c>
      <c r="C126" s="53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42"/>
        <v/>
      </c>
      <c r="I126" s="34" t="str">
        <f t="shared" si="43"/>
        <v/>
      </c>
      <c r="J126" s="34" t="str">
        <f t="shared" si="44"/>
        <v/>
      </c>
      <c r="K126" s="35" t="str">
        <f t="shared" si="45"/>
        <v/>
      </c>
      <c r="L126" s="35" t="str">
        <f t="shared" si="46"/>
        <v/>
      </c>
      <c r="M126" s="52" t="str">
        <f t="shared" si="47"/>
        <v/>
      </c>
    </row>
    <row r="127" spans="1:13">
      <c r="A127" s="7">
        <v>122</v>
      </c>
      <c r="B127" s="32" t="str">
        <f t="shared" si="36"/>
        <v/>
      </c>
      <c r="C127" s="53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42"/>
        <v/>
      </c>
      <c r="I127" s="34" t="str">
        <f t="shared" si="43"/>
        <v/>
      </c>
      <c r="J127" s="34" t="str">
        <f t="shared" si="44"/>
        <v/>
      </c>
      <c r="K127" s="35" t="str">
        <f t="shared" si="45"/>
        <v/>
      </c>
      <c r="L127" s="35" t="str">
        <f t="shared" si="46"/>
        <v/>
      </c>
      <c r="M127" s="52" t="str">
        <f t="shared" si="47"/>
        <v/>
      </c>
    </row>
    <row r="128" spans="1:13">
      <c r="A128" s="7">
        <v>123</v>
      </c>
      <c r="B128" s="32" t="str">
        <f t="shared" si="36"/>
        <v/>
      </c>
      <c r="C128" s="53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42"/>
        <v/>
      </c>
      <c r="I128" s="34" t="str">
        <f t="shared" si="43"/>
        <v/>
      </c>
      <c r="J128" s="34" t="str">
        <f t="shared" si="44"/>
        <v/>
      </c>
      <c r="K128" s="35" t="str">
        <f t="shared" si="45"/>
        <v/>
      </c>
      <c r="L128" s="35" t="str">
        <f t="shared" si="46"/>
        <v/>
      </c>
      <c r="M128" s="52" t="str">
        <f t="shared" si="47"/>
        <v/>
      </c>
    </row>
    <row r="129" spans="1:13">
      <c r="A129" s="7">
        <v>124</v>
      </c>
      <c r="B129" s="32" t="str">
        <f t="shared" si="36"/>
        <v/>
      </c>
      <c r="C129" s="53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42"/>
        <v/>
      </c>
      <c r="I129" s="34" t="str">
        <f t="shared" si="43"/>
        <v/>
      </c>
      <c r="J129" s="34" t="str">
        <f t="shared" si="44"/>
        <v/>
      </c>
      <c r="K129" s="35" t="str">
        <f t="shared" si="45"/>
        <v/>
      </c>
      <c r="L129" s="35" t="str">
        <f t="shared" si="46"/>
        <v/>
      </c>
      <c r="M129" s="52" t="str">
        <f t="shared" si="47"/>
        <v/>
      </c>
    </row>
    <row r="130" spans="1:13">
      <c r="A130" s="7">
        <v>125</v>
      </c>
      <c r="B130" s="32" t="str">
        <f t="shared" si="36"/>
        <v/>
      </c>
      <c r="C130" s="53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42"/>
        <v/>
      </c>
      <c r="I130" s="34" t="str">
        <f t="shared" si="43"/>
        <v/>
      </c>
      <c r="J130" s="34" t="str">
        <f t="shared" si="44"/>
        <v/>
      </c>
      <c r="K130" s="35" t="str">
        <f t="shared" si="45"/>
        <v/>
      </c>
      <c r="L130" s="35" t="str">
        <f t="shared" si="46"/>
        <v/>
      </c>
      <c r="M130" s="52" t="str">
        <f t="shared" si="47"/>
        <v/>
      </c>
    </row>
    <row r="131" spans="1:13">
      <c r="A131" s="7">
        <v>126</v>
      </c>
      <c r="B131" s="32" t="str">
        <f t="shared" si="36"/>
        <v/>
      </c>
      <c r="C131" s="53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42"/>
        <v/>
      </c>
      <c r="I131" s="34" t="str">
        <f t="shared" si="43"/>
        <v/>
      </c>
      <c r="J131" s="34" t="str">
        <f t="shared" si="44"/>
        <v/>
      </c>
      <c r="K131" s="35" t="str">
        <f t="shared" si="45"/>
        <v/>
      </c>
      <c r="L131" s="35" t="str">
        <f t="shared" si="46"/>
        <v/>
      </c>
      <c r="M131" s="52" t="str">
        <f t="shared" si="47"/>
        <v/>
      </c>
    </row>
    <row r="132" spans="1:13">
      <c r="A132" s="7">
        <v>127</v>
      </c>
      <c r="B132" s="32" t="str">
        <f t="shared" si="36"/>
        <v/>
      </c>
      <c r="C132" s="53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42"/>
        <v/>
      </c>
      <c r="I132" s="34" t="str">
        <f t="shared" si="43"/>
        <v/>
      </c>
      <c r="J132" s="34" t="str">
        <f t="shared" si="44"/>
        <v/>
      </c>
      <c r="K132" s="35" t="str">
        <f t="shared" si="45"/>
        <v/>
      </c>
      <c r="L132" s="35" t="str">
        <f t="shared" si="46"/>
        <v/>
      </c>
      <c r="M132" s="52" t="str">
        <f t="shared" si="47"/>
        <v/>
      </c>
    </row>
    <row r="133" spans="1:13">
      <c r="A133" s="7">
        <v>128</v>
      </c>
      <c r="B133" s="32" t="str">
        <f t="shared" si="36"/>
        <v/>
      </c>
      <c r="C133" s="53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42"/>
        <v/>
      </c>
      <c r="I133" s="34" t="str">
        <f t="shared" si="43"/>
        <v/>
      </c>
      <c r="J133" s="34" t="str">
        <f t="shared" si="44"/>
        <v/>
      </c>
      <c r="K133" s="35" t="str">
        <f t="shared" si="45"/>
        <v/>
      </c>
      <c r="L133" s="35" t="str">
        <f t="shared" si="46"/>
        <v/>
      </c>
      <c r="M133" s="52" t="str">
        <f t="shared" si="47"/>
        <v/>
      </c>
    </row>
    <row r="134" spans="1:13">
      <c r="A134" s="7">
        <v>129</v>
      </c>
      <c r="B134" s="32" t="str">
        <f t="shared" ref="B134:B160" si="48">IFERROR(IF($C$3="","",VLOOKUP(A134,NAME,4,0)),"")</f>
        <v/>
      </c>
      <c r="C134" s="53" t="str">
        <f t="shared" ref="C134:C160" si="49">IFERROR(IF($C$3="","",VLOOKUP(A134,NAME,11,0)),"")</f>
        <v/>
      </c>
      <c r="D134" s="8" t="str">
        <f t="shared" ref="D134:D160" si="50">IFERROR(IF($C$3="","",VLOOKUP(A134,NAME,6,0)),"")</f>
        <v/>
      </c>
      <c r="E134" s="8" t="str">
        <f t="shared" ref="E134:E160" si="51">IFERROR(IF($C$3="","",VLOOKUP(A134,NAME,8,0)),"")</f>
        <v/>
      </c>
      <c r="F134" s="5" t="str">
        <f t="shared" ref="F134:F160" si="52">IFERROR(IF($C$3="","",VLOOKUP(A134,NAME,12,0)),"")</f>
        <v/>
      </c>
      <c r="G134" s="9" t="str">
        <f t="shared" ref="G134:G160" si="53">IFERROR(IF($C$3="","",VLOOKUP(A134,NAME,13,0)),"")</f>
        <v/>
      </c>
      <c r="H134" s="34" t="str">
        <f t="shared" ref="H134:H160" si="54">IF(AND(B134="",D134="",F134="",G134=""),"",VLOOKUP(F134,sessional,2,0))</f>
        <v/>
      </c>
      <c r="I134" s="34" t="str">
        <f t="shared" ref="I134:I160" si="55">IF(AND(B134="",D134="",F134="",G134=""),"",VLOOKUP(F134,sessional,3,0))</f>
        <v/>
      </c>
      <c r="J134" s="34" t="str">
        <f t="shared" ref="J134:J160" si="56">IF(AND(B134="",D134="",F134="",G134=""),"",VLOOKUP(F134,sessional,4,0))</f>
        <v/>
      </c>
      <c r="K134" s="35" t="str">
        <f t="shared" ref="K134:K160" si="57">IF(AND(B134="",D134="",F134="",G134=""),"",VLOOKUP(F134,sessional,5,0))</f>
        <v/>
      </c>
      <c r="L134" s="35" t="str">
        <f t="shared" ref="L134:L160" si="58">IF(AND(B134="",D134="",F134="",G134=""),"",VLOOKUP(F134,sessional,6,0))</f>
        <v/>
      </c>
      <c r="M134" s="52" t="str">
        <f t="shared" ref="M134:M160" si="59">IF(AND(B134="",D134="",F134="",G134=""),"",VLOOKUP(F134,sessional,7,0))</f>
        <v/>
      </c>
    </row>
    <row r="135" spans="1:13">
      <c r="A135" s="7">
        <v>130</v>
      </c>
      <c r="B135" s="32" t="str">
        <f t="shared" si="48"/>
        <v/>
      </c>
      <c r="C135" s="53" t="str">
        <f t="shared" si="49"/>
        <v/>
      </c>
      <c r="D135" s="8" t="str">
        <f t="shared" si="50"/>
        <v/>
      </c>
      <c r="E135" s="8" t="str">
        <f t="shared" si="51"/>
        <v/>
      </c>
      <c r="F135" s="5" t="str">
        <f t="shared" si="52"/>
        <v/>
      </c>
      <c r="G135" s="9" t="str">
        <f t="shared" si="53"/>
        <v/>
      </c>
      <c r="H135" s="34" t="str">
        <f t="shared" si="54"/>
        <v/>
      </c>
      <c r="I135" s="34" t="str">
        <f t="shared" si="55"/>
        <v/>
      </c>
      <c r="J135" s="34" t="str">
        <f t="shared" si="56"/>
        <v/>
      </c>
      <c r="K135" s="35" t="str">
        <f t="shared" si="57"/>
        <v/>
      </c>
      <c r="L135" s="35" t="str">
        <f t="shared" si="58"/>
        <v/>
      </c>
      <c r="M135" s="52" t="str">
        <f t="shared" si="59"/>
        <v/>
      </c>
    </row>
    <row r="136" spans="1:13">
      <c r="A136" s="7">
        <v>131</v>
      </c>
      <c r="B136" s="32" t="str">
        <f t="shared" si="48"/>
        <v/>
      </c>
      <c r="C136" s="53" t="str">
        <f t="shared" si="49"/>
        <v/>
      </c>
      <c r="D136" s="8" t="str">
        <f t="shared" si="50"/>
        <v/>
      </c>
      <c r="E136" s="8" t="str">
        <f t="shared" si="51"/>
        <v/>
      </c>
      <c r="F136" s="5" t="str">
        <f t="shared" si="52"/>
        <v/>
      </c>
      <c r="G136" s="9" t="str">
        <f t="shared" si="53"/>
        <v/>
      </c>
      <c r="H136" s="34" t="str">
        <f t="shared" si="54"/>
        <v/>
      </c>
      <c r="I136" s="34" t="str">
        <f t="shared" si="55"/>
        <v/>
      </c>
      <c r="J136" s="34" t="str">
        <f t="shared" si="56"/>
        <v/>
      </c>
      <c r="K136" s="35" t="str">
        <f t="shared" si="57"/>
        <v/>
      </c>
      <c r="L136" s="35" t="str">
        <f t="shared" si="58"/>
        <v/>
      </c>
      <c r="M136" s="52" t="str">
        <f t="shared" si="59"/>
        <v/>
      </c>
    </row>
    <row r="137" spans="1:13">
      <c r="A137" s="7">
        <v>132</v>
      </c>
      <c r="B137" s="32" t="str">
        <f t="shared" si="48"/>
        <v/>
      </c>
      <c r="C137" s="53" t="str">
        <f t="shared" si="49"/>
        <v/>
      </c>
      <c r="D137" s="8" t="str">
        <f t="shared" si="50"/>
        <v/>
      </c>
      <c r="E137" s="8" t="str">
        <f t="shared" si="51"/>
        <v/>
      </c>
      <c r="F137" s="5" t="str">
        <f t="shared" si="52"/>
        <v/>
      </c>
      <c r="G137" s="9" t="str">
        <f t="shared" si="53"/>
        <v/>
      </c>
      <c r="H137" s="34" t="str">
        <f t="shared" si="54"/>
        <v/>
      </c>
      <c r="I137" s="34" t="str">
        <f t="shared" si="55"/>
        <v/>
      </c>
      <c r="J137" s="34" t="str">
        <f t="shared" si="56"/>
        <v/>
      </c>
      <c r="K137" s="35" t="str">
        <f t="shared" si="57"/>
        <v/>
      </c>
      <c r="L137" s="35" t="str">
        <f t="shared" si="58"/>
        <v/>
      </c>
      <c r="M137" s="52" t="str">
        <f t="shared" si="59"/>
        <v/>
      </c>
    </row>
    <row r="138" spans="1:13">
      <c r="A138" s="7">
        <v>133</v>
      </c>
      <c r="B138" s="32" t="str">
        <f t="shared" si="48"/>
        <v/>
      </c>
      <c r="C138" s="53" t="str">
        <f t="shared" si="49"/>
        <v/>
      </c>
      <c r="D138" s="8" t="str">
        <f t="shared" si="50"/>
        <v/>
      </c>
      <c r="E138" s="8" t="str">
        <f t="shared" si="51"/>
        <v/>
      </c>
      <c r="F138" s="5" t="str">
        <f t="shared" si="52"/>
        <v/>
      </c>
      <c r="G138" s="9" t="str">
        <f t="shared" si="53"/>
        <v/>
      </c>
      <c r="H138" s="34" t="str">
        <f t="shared" si="54"/>
        <v/>
      </c>
      <c r="I138" s="34" t="str">
        <f t="shared" si="55"/>
        <v/>
      </c>
      <c r="J138" s="34" t="str">
        <f t="shared" si="56"/>
        <v/>
      </c>
      <c r="K138" s="35" t="str">
        <f t="shared" si="57"/>
        <v/>
      </c>
      <c r="L138" s="35" t="str">
        <f t="shared" si="58"/>
        <v/>
      </c>
      <c r="M138" s="52" t="str">
        <f t="shared" si="59"/>
        <v/>
      </c>
    </row>
    <row r="139" spans="1:13">
      <c r="A139" s="7">
        <v>134</v>
      </c>
      <c r="B139" s="32" t="str">
        <f t="shared" si="48"/>
        <v/>
      </c>
      <c r="C139" s="53" t="str">
        <f t="shared" si="49"/>
        <v/>
      </c>
      <c r="D139" s="8" t="str">
        <f t="shared" si="50"/>
        <v/>
      </c>
      <c r="E139" s="8" t="str">
        <f t="shared" si="51"/>
        <v/>
      </c>
      <c r="F139" s="5" t="str">
        <f t="shared" si="52"/>
        <v/>
      </c>
      <c r="G139" s="9" t="str">
        <f t="shared" si="53"/>
        <v/>
      </c>
      <c r="H139" s="34" t="str">
        <f t="shared" si="54"/>
        <v/>
      </c>
      <c r="I139" s="34" t="str">
        <f t="shared" si="55"/>
        <v/>
      </c>
      <c r="J139" s="34" t="str">
        <f t="shared" si="56"/>
        <v/>
      </c>
      <c r="K139" s="35" t="str">
        <f t="shared" si="57"/>
        <v/>
      </c>
      <c r="L139" s="35" t="str">
        <f t="shared" si="58"/>
        <v/>
      </c>
      <c r="M139" s="52" t="str">
        <f t="shared" si="59"/>
        <v/>
      </c>
    </row>
    <row r="140" spans="1:13">
      <c r="A140" s="7">
        <v>135</v>
      </c>
      <c r="B140" s="32" t="str">
        <f t="shared" si="48"/>
        <v/>
      </c>
      <c r="C140" s="53" t="str">
        <f t="shared" si="49"/>
        <v/>
      </c>
      <c r="D140" s="8" t="str">
        <f t="shared" si="50"/>
        <v/>
      </c>
      <c r="E140" s="8" t="str">
        <f t="shared" si="51"/>
        <v/>
      </c>
      <c r="F140" s="5" t="str">
        <f t="shared" si="52"/>
        <v/>
      </c>
      <c r="G140" s="9" t="str">
        <f t="shared" si="53"/>
        <v/>
      </c>
      <c r="H140" s="34" t="str">
        <f t="shared" si="54"/>
        <v/>
      </c>
      <c r="I140" s="34" t="str">
        <f t="shared" si="55"/>
        <v/>
      </c>
      <c r="J140" s="34" t="str">
        <f t="shared" si="56"/>
        <v/>
      </c>
      <c r="K140" s="35" t="str">
        <f t="shared" si="57"/>
        <v/>
      </c>
      <c r="L140" s="35" t="str">
        <f t="shared" si="58"/>
        <v/>
      </c>
      <c r="M140" s="52" t="str">
        <f t="shared" si="59"/>
        <v/>
      </c>
    </row>
    <row r="141" spans="1:13">
      <c r="A141" s="7">
        <v>136</v>
      </c>
      <c r="B141" s="32" t="str">
        <f t="shared" si="48"/>
        <v/>
      </c>
      <c r="C141" s="53" t="str">
        <f t="shared" si="49"/>
        <v/>
      </c>
      <c r="D141" s="8" t="str">
        <f t="shared" si="50"/>
        <v/>
      </c>
      <c r="E141" s="8" t="str">
        <f t="shared" si="51"/>
        <v/>
      </c>
      <c r="F141" s="5" t="str">
        <f t="shared" si="52"/>
        <v/>
      </c>
      <c r="G141" s="9" t="str">
        <f t="shared" si="53"/>
        <v/>
      </c>
      <c r="H141" s="34" t="str">
        <f t="shared" si="54"/>
        <v/>
      </c>
      <c r="I141" s="34" t="str">
        <f t="shared" si="55"/>
        <v/>
      </c>
      <c r="J141" s="34" t="str">
        <f t="shared" si="56"/>
        <v/>
      </c>
      <c r="K141" s="35" t="str">
        <f t="shared" si="57"/>
        <v/>
      </c>
      <c r="L141" s="35" t="str">
        <f t="shared" si="58"/>
        <v/>
      </c>
      <c r="M141" s="52" t="str">
        <f t="shared" si="59"/>
        <v/>
      </c>
    </row>
    <row r="142" spans="1:13">
      <c r="A142" s="7">
        <v>137</v>
      </c>
      <c r="B142" s="32" t="str">
        <f t="shared" si="48"/>
        <v/>
      </c>
      <c r="C142" s="53" t="str">
        <f t="shared" si="49"/>
        <v/>
      </c>
      <c r="D142" s="8" t="str">
        <f t="shared" si="50"/>
        <v/>
      </c>
      <c r="E142" s="8" t="str">
        <f t="shared" si="51"/>
        <v/>
      </c>
      <c r="F142" s="5" t="str">
        <f t="shared" si="52"/>
        <v/>
      </c>
      <c r="G142" s="9" t="str">
        <f t="shared" si="53"/>
        <v/>
      </c>
      <c r="H142" s="34" t="str">
        <f t="shared" si="54"/>
        <v/>
      </c>
      <c r="I142" s="34" t="str">
        <f t="shared" si="55"/>
        <v/>
      </c>
      <c r="J142" s="34" t="str">
        <f t="shared" si="56"/>
        <v/>
      </c>
      <c r="K142" s="35" t="str">
        <f t="shared" si="57"/>
        <v/>
      </c>
      <c r="L142" s="35" t="str">
        <f t="shared" si="58"/>
        <v/>
      </c>
      <c r="M142" s="52" t="str">
        <f t="shared" si="59"/>
        <v/>
      </c>
    </row>
    <row r="143" spans="1:13">
      <c r="A143" s="7">
        <v>138</v>
      </c>
      <c r="B143" s="32" t="str">
        <f t="shared" si="48"/>
        <v/>
      </c>
      <c r="C143" s="53" t="str">
        <f t="shared" si="49"/>
        <v/>
      </c>
      <c r="D143" s="8" t="str">
        <f t="shared" si="50"/>
        <v/>
      </c>
      <c r="E143" s="8" t="str">
        <f t="shared" si="51"/>
        <v/>
      </c>
      <c r="F143" s="5" t="str">
        <f t="shared" si="52"/>
        <v/>
      </c>
      <c r="G143" s="9" t="str">
        <f t="shared" si="53"/>
        <v/>
      </c>
      <c r="H143" s="34" t="str">
        <f t="shared" si="54"/>
        <v/>
      </c>
      <c r="I143" s="34" t="str">
        <f t="shared" si="55"/>
        <v/>
      </c>
      <c r="J143" s="34" t="str">
        <f t="shared" si="56"/>
        <v/>
      </c>
      <c r="K143" s="35" t="str">
        <f t="shared" si="57"/>
        <v/>
      </c>
      <c r="L143" s="35" t="str">
        <f t="shared" si="58"/>
        <v/>
      </c>
      <c r="M143" s="52" t="str">
        <f t="shared" si="59"/>
        <v/>
      </c>
    </row>
    <row r="144" spans="1:13">
      <c r="A144" s="7">
        <v>139</v>
      </c>
      <c r="B144" s="32" t="str">
        <f t="shared" si="48"/>
        <v/>
      </c>
      <c r="C144" s="53" t="str">
        <f t="shared" si="49"/>
        <v/>
      </c>
      <c r="D144" s="8" t="str">
        <f t="shared" si="50"/>
        <v/>
      </c>
      <c r="E144" s="8" t="str">
        <f t="shared" si="51"/>
        <v/>
      </c>
      <c r="F144" s="5" t="str">
        <f t="shared" si="52"/>
        <v/>
      </c>
      <c r="G144" s="9" t="str">
        <f t="shared" si="53"/>
        <v/>
      </c>
      <c r="H144" s="34" t="str">
        <f t="shared" si="54"/>
        <v/>
      </c>
      <c r="I144" s="34" t="str">
        <f t="shared" si="55"/>
        <v/>
      </c>
      <c r="J144" s="34" t="str">
        <f t="shared" si="56"/>
        <v/>
      </c>
      <c r="K144" s="35" t="str">
        <f t="shared" si="57"/>
        <v/>
      </c>
      <c r="L144" s="35" t="str">
        <f t="shared" si="58"/>
        <v/>
      </c>
      <c r="M144" s="52" t="str">
        <f t="shared" si="59"/>
        <v/>
      </c>
    </row>
    <row r="145" spans="1:13">
      <c r="A145" s="7">
        <v>140</v>
      </c>
      <c r="B145" s="32" t="str">
        <f t="shared" si="48"/>
        <v/>
      </c>
      <c r="C145" s="53" t="str">
        <f t="shared" si="49"/>
        <v/>
      </c>
      <c r="D145" s="8" t="str">
        <f t="shared" si="50"/>
        <v/>
      </c>
      <c r="E145" s="8" t="str">
        <f t="shared" si="51"/>
        <v/>
      </c>
      <c r="F145" s="5" t="str">
        <f t="shared" si="52"/>
        <v/>
      </c>
      <c r="G145" s="9" t="str">
        <f t="shared" si="53"/>
        <v/>
      </c>
      <c r="H145" s="34" t="str">
        <f t="shared" si="54"/>
        <v/>
      </c>
      <c r="I145" s="34" t="str">
        <f t="shared" si="55"/>
        <v/>
      </c>
      <c r="J145" s="34" t="str">
        <f t="shared" si="56"/>
        <v/>
      </c>
      <c r="K145" s="35" t="str">
        <f t="shared" si="57"/>
        <v/>
      </c>
      <c r="L145" s="35" t="str">
        <f t="shared" si="58"/>
        <v/>
      </c>
      <c r="M145" s="52" t="str">
        <f t="shared" si="59"/>
        <v/>
      </c>
    </row>
    <row r="146" spans="1:13">
      <c r="A146" s="7">
        <v>141</v>
      </c>
      <c r="B146" s="32" t="str">
        <f t="shared" si="48"/>
        <v/>
      </c>
      <c r="C146" s="53" t="str">
        <f t="shared" si="49"/>
        <v/>
      </c>
      <c r="D146" s="8" t="str">
        <f t="shared" si="50"/>
        <v/>
      </c>
      <c r="E146" s="8" t="str">
        <f t="shared" si="51"/>
        <v/>
      </c>
      <c r="F146" s="5" t="str">
        <f t="shared" si="52"/>
        <v/>
      </c>
      <c r="G146" s="9" t="str">
        <f t="shared" si="53"/>
        <v/>
      </c>
      <c r="H146" s="34" t="str">
        <f t="shared" si="54"/>
        <v/>
      </c>
      <c r="I146" s="34" t="str">
        <f t="shared" si="55"/>
        <v/>
      </c>
      <c r="J146" s="34" t="str">
        <f t="shared" si="56"/>
        <v/>
      </c>
      <c r="K146" s="35" t="str">
        <f t="shared" si="57"/>
        <v/>
      </c>
      <c r="L146" s="35" t="str">
        <f t="shared" si="58"/>
        <v/>
      </c>
      <c r="M146" s="52" t="str">
        <f t="shared" si="59"/>
        <v/>
      </c>
    </row>
    <row r="147" spans="1:13">
      <c r="A147" s="7">
        <v>142</v>
      </c>
      <c r="B147" s="32" t="str">
        <f t="shared" si="48"/>
        <v/>
      </c>
      <c r="C147" s="53" t="str">
        <f t="shared" si="49"/>
        <v/>
      </c>
      <c r="D147" s="8" t="str">
        <f t="shared" si="50"/>
        <v/>
      </c>
      <c r="E147" s="8" t="str">
        <f t="shared" si="51"/>
        <v/>
      </c>
      <c r="F147" s="5" t="str">
        <f t="shared" si="52"/>
        <v/>
      </c>
      <c r="G147" s="9" t="str">
        <f t="shared" si="53"/>
        <v/>
      </c>
      <c r="H147" s="34" t="str">
        <f t="shared" si="54"/>
        <v/>
      </c>
      <c r="I147" s="34" t="str">
        <f t="shared" si="55"/>
        <v/>
      </c>
      <c r="J147" s="34" t="str">
        <f t="shared" si="56"/>
        <v/>
      </c>
      <c r="K147" s="35" t="str">
        <f t="shared" si="57"/>
        <v/>
      </c>
      <c r="L147" s="35" t="str">
        <f t="shared" si="58"/>
        <v/>
      </c>
      <c r="M147" s="52" t="str">
        <f t="shared" si="59"/>
        <v/>
      </c>
    </row>
    <row r="148" spans="1:13">
      <c r="A148" s="7">
        <v>143</v>
      </c>
      <c r="B148" s="32" t="str">
        <f t="shared" si="48"/>
        <v/>
      </c>
      <c r="C148" s="53" t="str">
        <f t="shared" si="49"/>
        <v/>
      </c>
      <c r="D148" s="8" t="str">
        <f t="shared" si="50"/>
        <v/>
      </c>
      <c r="E148" s="8" t="str">
        <f t="shared" si="51"/>
        <v/>
      </c>
      <c r="F148" s="5" t="str">
        <f t="shared" si="52"/>
        <v/>
      </c>
      <c r="G148" s="9" t="str">
        <f t="shared" si="53"/>
        <v/>
      </c>
      <c r="H148" s="34" t="str">
        <f t="shared" si="54"/>
        <v/>
      </c>
      <c r="I148" s="34" t="str">
        <f t="shared" si="55"/>
        <v/>
      </c>
      <c r="J148" s="34" t="str">
        <f t="shared" si="56"/>
        <v/>
      </c>
      <c r="K148" s="35" t="str">
        <f t="shared" si="57"/>
        <v/>
      </c>
      <c r="L148" s="35" t="str">
        <f t="shared" si="58"/>
        <v/>
      </c>
      <c r="M148" s="52" t="str">
        <f t="shared" si="59"/>
        <v/>
      </c>
    </row>
    <row r="149" spans="1:13">
      <c r="A149" s="7">
        <v>144</v>
      </c>
      <c r="B149" s="32" t="str">
        <f t="shared" si="48"/>
        <v/>
      </c>
      <c r="C149" s="53" t="str">
        <f t="shared" si="49"/>
        <v/>
      </c>
      <c r="D149" s="8" t="str">
        <f t="shared" si="50"/>
        <v/>
      </c>
      <c r="E149" s="8" t="str">
        <f t="shared" si="51"/>
        <v/>
      </c>
      <c r="F149" s="5" t="str">
        <f t="shared" si="52"/>
        <v/>
      </c>
      <c r="G149" s="9" t="str">
        <f t="shared" si="53"/>
        <v/>
      </c>
      <c r="H149" s="34" t="str">
        <f t="shared" si="54"/>
        <v/>
      </c>
      <c r="I149" s="34" t="str">
        <f t="shared" si="55"/>
        <v/>
      </c>
      <c r="J149" s="34" t="str">
        <f t="shared" si="56"/>
        <v/>
      </c>
      <c r="K149" s="35" t="str">
        <f t="shared" si="57"/>
        <v/>
      </c>
      <c r="L149" s="35" t="str">
        <f t="shared" si="58"/>
        <v/>
      </c>
      <c r="M149" s="52" t="str">
        <f t="shared" si="59"/>
        <v/>
      </c>
    </row>
    <row r="150" spans="1:13">
      <c r="A150" s="7">
        <v>145</v>
      </c>
      <c r="B150" s="32" t="str">
        <f t="shared" si="48"/>
        <v/>
      </c>
      <c r="C150" s="53" t="str">
        <f t="shared" si="49"/>
        <v/>
      </c>
      <c r="D150" s="8" t="str">
        <f t="shared" si="50"/>
        <v/>
      </c>
      <c r="E150" s="8" t="str">
        <f t="shared" si="51"/>
        <v/>
      </c>
      <c r="F150" s="5" t="str">
        <f t="shared" si="52"/>
        <v/>
      </c>
      <c r="G150" s="9" t="str">
        <f t="shared" si="53"/>
        <v/>
      </c>
      <c r="H150" s="34" t="str">
        <f t="shared" si="54"/>
        <v/>
      </c>
      <c r="I150" s="34" t="str">
        <f t="shared" si="55"/>
        <v/>
      </c>
      <c r="J150" s="34" t="str">
        <f t="shared" si="56"/>
        <v/>
      </c>
      <c r="K150" s="35" t="str">
        <f t="shared" si="57"/>
        <v/>
      </c>
      <c r="L150" s="35" t="str">
        <f t="shared" si="58"/>
        <v/>
      </c>
      <c r="M150" s="52" t="str">
        <f t="shared" si="59"/>
        <v/>
      </c>
    </row>
    <row r="151" spans="1:13">
      <c r="A151" s="7">
        <v>146</v>
      </c>
      <c r="B151" s="32" t="str">
        <f t="shared" si="48"/>
        <v/>
      </c>
      <c r="C151" s="53" t="str">
        <f t="shared" si="49"/>
        <v/>
      </c>
      <c r="D151" s="8" t="str">
        <f t="shared" si="50"/>
        <v/>
      </c>
      <c r="E151" s="8" t="str">
        <f t="shared" si="51"/>
        <v/>
      </c>
      <c r="F151" s="5" t="str">
        <f t="shared" si="52"/>
        <v/>
      </c>
      <c r="G151" s="9" t="str">
        <f t="shared" si="53"/>
        <v/>
      </c>
      <c r="H151" s="34" t="str">
        <f t="shared" si="54"/>
        <v/>
      </c>
      <c r="I151" s="34" t="str">
        <f t="shared" si="55"/>
        <v/>
      </c>
      <c r="J151" s="34" t="str">
        <f t="shared" si="56"/>
        <v/>
      </c>
      <c r="K151" s="35" t="str">
        <f t="shared" si="57"/>
        <v/>
      </c>
      <c r="L151" s="35" t="str">
        <f t="shared" si="58"/>
        <v/>
      </c>
      <c r="M151" s="52" t="str">
        <f t="shared" si="59"/>
        <v/>
      </c>
    </row>
    <row r="152" spans="1:13">
      <c r="A152" s="7">
        <v>147</v>
      </c>
      <c r="B152" s="32" t="str">
        <f t="shared" si="48"/>
        <v/>
      </c>
      <c r="C152" s="53" t="str">
        <f t="shared" si="49"/>
        <v/>
      </c>
      <c r="D152" s="8" t="str">
        <f t="shared" si="50"/>
        <v/>
      </c>
      <c r="E152" s="8" t="str">
        <f t="shared" si="51"/>
        <v/>
      </c>
      <c r="F152" s="5" t="str">
        <f t="shared" si="52"/>
        <v/>
      </c>
      <c r="G152" s="9" t="str">
        <f t="shared" si="53"/>
        <v/>
      </c>
      <c r="H152" s="34" t="str">
        <f t="shared" si="54"/>
        <v/>
      </c>
      <c r="I152" s="34" t="str">
        <f t="shared" si="55"/>
        <v/>
      </c>
      <c r="J152" s="34" t="str">
        <f t="shared" si="56"/>
        <v/>
      </c>
      <c r="K152" s="35" t="str">
        <f t="shared" si="57"/>
        <v/>
      </c>
      <c r="L152" s="35" t="str">
        <f t="shared" si="58"/>
        <v/>
      </c>
      <c r="M152" s="52" t="str">
        <f t="shared" si="59"/>
        <v/>
      </c>
    </row>
    <row r="153" spans="1:13">
      <c r="A153" s="7">
        <v>148</v>
      </c>
      <c r="B153" s="32" t="str">
        <f t="shared" si="48"/>
        <v/>
      </c>
      <c r="C153" s="53" t="str">
        <f t="shared" si="49"/>
        <v/>
      </c>
      <c r="D153" s="8" t="str">
        <f t="shared" si="50"/>
        <v/>
      </c>
      <c r="E153" s="8" t="str">
        <f t="shared" si="51"/>
        <v/>
      </c>
      <c r="F153" s="5" t="str">
        <f t="shared" si="52"/>
        <v/>
      </c>
      <c r="G153" s="9" t="str">
        <f t="shared" si="53"/>
        <v/>
      </c>
      <c r="H153" s="34" t="str">
        <f t="shared" si="54"/>
        <v/>
      </c>
      <c r="I153" s="34" t="str">
        <f t="shared" si="55"/>
        <v/>
      </c>
      <c r="J153" s="34" t="str">
        <f t="shared" si="56"/>
        <v/>
      </c>
      <c r="K153" s="35" t="str">
        <f t="shared" si="57"/>
        <v/>
      </c>
      <c r="L153" s="35" t="str">
        <f t="shared" si="58"/>
        <v/>
      </c>
      <c r="M153" s="52" t="str">
        <f t="shared" si="59"/>
        <v/>
      </c>
    </row>
    <row r="154" spans="1:13">
      <c r="A154" s="7">
        <v>149</v>
      </c>
      <c r="B154" s="32" t="str">
        <f t="shared" si="48"/>
        <v/>
      </c>
      <c r="C154" s="53" t="str">
        <f t="shared" si="49"/>
        <v/>
      </c>
      <c r="D154" s="8" t="str">
        <f t="shared" si="50"/>
        <v/>
      </c>
      <c r="E154" s="8" t="str">
        <f t="shared" si="51"/>
        <v/>
      </c>
      <c r="F154" s="5" t="str">
        <f t="shared" si="52"/>
        <v/>
      </c>
      <c r="G154" s="9" t="str">
        <f t="shared" si="53"/>
        <v/>
      </c>
      <c r="H154" s="34" t="str">
        <f t="shared" si="54"/>
        <v/>
      </c>
      <c r="I154" s="34" t="str">
        <f t="shared" si="55"/>
        <v/>
      </c>
      <c r="J154" s="34" t="str">
        <f t="shared" si="56"/>
        <v/>
      </c>
      <c r="K154" s="35" t="str">
        <f t="shared" si="57"/>
        <v/>
      </c>
      <c r="L154" s="35" t="str">
        <f t="shared" si="58"/>
        <v/>
      </c>
      <c r="M154" s="52" t="str">
        <f t="shared" si="59"/>
        <v/>
      </c>
    </row>
    <row r="155" spans="1:13">
      <c r="A155" s="7">
        <v>150</v>
      </c>
      <c r="B155" s="32" t="str">
        <f t="shared" si="48"/>
        <v/>
      </c>
      <c r="C155" s="53" t="str">
        <f t="shared" si="49"/>
        <v/>
      </c>
      <c r="D155" s="8" t="str">
        <f t="shared" si="50"/>
        <v/>
      </c>
      <c r="E155" s="8" t="str">
        <f t="shared" si="51"/>
        <v/>
      </c>
      <c r="F155" s="5" t="str">
        <f t="shared" si="52"/>
        <v/>
      </c>
      <c r="G155" s="9" t="str">
        <f t="shared" si="53"/>
        <v/>
      </c>
      <c r="H155" s="34" t="str">
        <f t="shared" si="54"/>
        <v/>
      </c>
      <c r="I155" s="34" t="str">
        <f t="shared" si="55"/>
        <v/>
      </c>
      <c r="J155" s="34" t="str">
        <f t="shared" si="56"/>
        <v/>
      </c>
      <c r="K155" s="35" t="str">
        <f t="shared" si="57"/>
        <v/>
      </c>
      <c r="L155" s="35" t="str">
        <f t="shared" si="58"/>
        <v/>
      </c>
      <c r="M155" s="52" t="str">
        <f t="shared" si="59"/>
        <v/>
      </c>
    </row>
    <row r="156" spans="1:13">
      <c r="A156" s="7">
        <v>151</v>
      </c>
      <c r="B156" s="32" t="str">
        <f t="shared" si="48"/>
        <v/>
      </c>
      <c r="C156" s="53" t="str">
        <f t="shared" si="49"/>
        <v/>
      </c>
      <c r="D156" s="8" t="str">
        <f t="shared" si="50"/>
        <v/>
      </c>
      <c r="E156" s="8" t="str">
        <f t="shared" si="51"/>
        <v/>
      </c>
      <c r="F156" s="5" t="str">
        <f t="shared" si="52"/>
        <v/>
      </c>
      <c r="G156" s="9" t="str">
        <f t="shared" si="53"/>
        <v/>
      </c>
      <c r="H156" s="34" t="str">
        <f t="shared" si="54"/>
        <v/>
      </c>
      <c r="I156" s="34" t="str">
        <f t="shared" si="55"/>
        <v/>
      </c>
      <c r="J156" s="34" t="str">
        <f t="shared" si="56"/>
        <v/>
      </c>
      <c r="K156" s="35" t="str">
        <f t="shared" si="57"/>
        <v/>
      </c>
      <c r="L156" s="35" t="str">
        <f t="shared" si="58"/>
        <v/>
      </c>
      <c r="M156" s="52" t="str">
        <f t="shared" si="59"/>
        <v/>
      </c>
    </row>
    <row r="157" spans="1:13">
      <c r="A157" s="7">
        <v>152</v>
      </c>
      <c r="B157" s="32" t="str">
        <f t="shared" si="48"/>
        <v/>
      </c>
      <c r="C157" s="53" t="str">
        <f t="shared" si="49"/>
        <v/>
      </c>
      <c r="D157" s="8" t="str">
        <f t="shared" si="50"/>
        <v/>
      </c>
      <c r="E157" s="8" t="str">
        <f t="shared" si="51"/>
        <v/>
      </c>
      <c r="F157" s="5" t="str">
        <f t="shared" si="52"/>
        <v/>
      </c>
      <c r="G157" s="9" t="str">
        <f t="shared" si="53"/>
        <v/>
      </c>
      <c r="H157" s="34" t="str">
        <f t="shared" si="54"/>
        <v/>
      </c>
      <c r="I157" s="34" t="str">
        <f t="shared" si="55"/>
        <v/>
      </c>
      <c r="J157" s="34" t="str">
        <f t="shared" si="56"/>
        <v/>
      </c>
      <c r="K157" s="35" t="str">
        <f t="shared" si="57"/>
        <v/>
      </c>
      <c r="L157" s="35" t="str">
        <f t="shared" si="58"/>
        <v/>
      </c>
      <c r="M157" s="52" t="str">
        <f t="shared" si="59"/>
        <v/>
      </c>
    </row>
    <row r="158" spans="1:13">
      <c r="A158" s="7">
        <v>153</v>
      </c>
      <c r="B158" s="32" t="str">
        <f t="shared" si="48"/>
        <v/>
      </c>
      <c r="C158" s="53" t="str">
        <f t="shared" si="49"/>
        <v/>
      </c>
      <c r="D158" s="8" t="str">
        <f t="shared" si="50"/>
        <v/>
      </c>
      <c r="E158" s="8" t="str">
        <f t="shared" si="51"/>
        <v/>
      </c>
      <c r="F158" s="5" t="str">
        <f t="shared" si="52"/>
        <v/>
      </c>
      <c r="G158" s="9" t="str">
        <f t="shared" si="53"/>
        <v/>
      </c>
      <c r="H158" s="34" t="str">
        <f t="shared" si="54"/>
        <v/>
      </c>
      <c r="I158" s="34" t="str">
        <f t="shared" si="55"/>
        <v/>
      </c>
      <c r="J158" s="34" t="str">
        <f t="shared" si="56"/>
        <v/>
      </c>
      <c r="K158" s="35" t="str">
        <f t="shared" si="57"/>
        <v/>
      </c>
      <c r="L158" s="35" t="str">
        <f t="shared" si="58"/>
        <v/>
      </c>
      <c r="M158" s="52" t="str">
        <f t="shared" si="59"/>
        <v/>
      </c>
    </row>
    <row r="159" spans="1:13">
      <c r="A159" s="7">
        <v>154</v>
      </c>
      <c r="B159" s="32" t="str">
        <f t="shared" si="48"/>
        <v/>
      </c>
      <c r="C159" s="53" t="str">
        <f t="shared" si="49"/>
        <v/>
      </c>
      <c r="D159" s="8" t="str">
        <f t="shared" si="50"/>
        <v/>
      </c>
      <c r="E159" s="8" t="str">
        <f t="shared" si="51"/>
        <v/>
      </c>
      <c r="F159" s="5" t="str">
        <f t="shared" si="52"/>
        <v/>
      </c>
      <c r="G159" s="9" t="str">
        <f t="shared" si="53"/>
        <v/>
      </c>
      <c r="H159" s="34" t="str">
        <f t="shared" si="54"/>
        <v/>
      </c>
      <c r="I159" s="34" t="str">
        <f t="shared" si="55"/>
        <v/>
      </c>
      <c r="J159" s="34" t="str">
        <f t="shared" si="56"/>
        <v/>
      </c>
      <c r="K159" s="35" t="str">
        <f t="shared" si="57"/>
        <v/>
      </c>
      <c r="L159" s="35" t="str">
        <f t="shared" si="58"/>
        <v/>
      </c>
      <c r="M159" s="52" t="str">
        <f t="shared" si="59"/>
        <v/>
      </c>
    </row>
    <row r="160" spans="1:13">
      <c r="A160" s="7">
        <v>155</v>
      </c>
      <c r="B160" s="32" t="str">
        <f t="shared" si="48"/>
        <v/>
      </c>
      <c r="C160" s="53" t="str">
        <f t="shared" si="49"/>
        <v/>
      </c>
      <c r="D160" s="8" t="str">
        <f t="shared" si="50"/>
        <v/>
      </c>
      <c r="E160" s="8" t="str">
        <f t="shared" si="51"/>
        <v/>
      </c>
      <c r="F160" s="5" t="str">
        <f t="shared" si="52"/>
        <v/>
      </c>
      <c r="G160" s="9" t="str">
        <f t="shared" si="53"/>
        <v/>
      </c>
      <c r="H160" s="34" t="str">
        <f t="shared" si="54"/>
        <v/>
      </c>
      <c r="I160" s="34" t="str">
        <f t="shared" si="55"/>
        <v/>
      </c>
      <c r="J160" s="34" t="str">
        <f t="shared" si="56"/>
        <v/>
      </c>
      <c r="K160" s="35" t="str">
        <f t="shared" si="57"/>
        <v/>
      </c>
      <c r="L160" s="35" t="str">
        <f t="shared" si="58"/>
        <v/>
      </c>
      <c r="M160" s="52" t="str">
        <f t="shared" si="59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174" t="s">
        <v>2</v>
      </c>
      <c r="I164" s="174"/>
      <c r="J164" s="174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F51B" sheet="1" objects="1" scenarios="1" formatCells="0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G3:I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2023-02-02T14:01:47Z</cp:lastPrinted>
  <dcterms:created xsi:type="dcterms:W3CDTF">2019-03-06T09:30:06Z</dcterms:created>
  <dcterms:modified xsi:type="dcterms:W3CDTF">2024-03-14T01:52:48Z</dcterms:modified>
</cp:coreProperties>
</file>