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730"/>
  </bookViews>
  <sheets>
    <sheet name="Gen. Detail" sheetId="1" r:id="rId1"/>
    <sheet name="school entry" sheetId="2" r:id="rId2"/>
    <sheet name="Rooms Seating" sheetId="3" r:id="rId3"/>
    <sheet name="consolidated Room Plan" sheetId="13" r:id="rId4"/>
    <sheet name="5 by 8 rows" sheetId="5" r:id="rId5"/>
    <sheet name="5 by 5 Rows" sheetId="14" r:id="rId6"/>
  </sheets>
  <calcPr calcId="124519"/>
</workbook>
</file>

<file path=xl/calcChain.xml><?xml version="1.0" encoding="utf-8"?>
<calcChain xmlns="http://schemas.openxmlformats.org/spreadsheetml/2006/main">
  <c r="C89" i="13"/>
  <c r="G89" s="1"/>
  <c r="C90"/>
  <c r="G90" s="1"/>
  <c r="C91"/>
  <c r="G91" s="1"/>
  <c r="C92"/>
  <c r="G92" s="1"/>
  <c r="C93"/>
  <c r="G93" s="1"/>
  <c r="C94"/>
  <c r="G94" s="1"/>
  <c r="C95"/>
  <c r="G95" s="1"/>
  <c r="C96"/>
  <c r="G96" s="1"/>
  <c r="C97"/>
  <c r="G97" s="1"/>
  <c r="C88"/>
  <c r="G88" s="1"/>
  <c r="H88" s="1"/>
  <c r="C79"/>
  <c r="G79" s="1"/>
  <c r="C80"/>
  <c r="G80" s="1"/>
  <c r="C81"/>
  <c r="G81" s="1"/>
  <c r="C82"/>
  <c r="G82" s="1"/>
  <c r="C83"/>
  <c r="G83" s="1"/>
  <c r="C84"/>
  <c r="G84" s="1"/>
  <c r="C85"/>
  <c r="G85" s="1"/>
  <c r="C86"/>
  <c r="G86" s="1"/>
  <c r="C87"/>
  <c r="G87" s="1"/>
  <c r="C78"/>
  <c r="G78" s="1"/>
  <c r="H78" s="1"/>
  <c r="C69"/>
  <c r="G69" s="1"/>
  <c r="C70"/>
  <c r="G70" s="1"/>
  <c r="C71"/>
  <c r="G71" s="1"/>
  <c r="C72"/>
  <c r="G72" s="1"/>
  <c r="C73"/>
  <c r="G73" s="1"/>
  <c r="C74"/>
  <c r="G74" s="1"/>
  <c r="C75"/>
  <c r="G75" s="1"/>
  <c r="C76"/>
  <c r="G76" s="1"/>
  <c r="C77"/>
  <c r="G77" s="1"/>
  <c r="C68"/>
  <c r="G68" s="1"/>
  <c r="C59"/>
  <c r="G59" s="1"/>
  <c r="C60"/>
  <c r="G60" s="1"/>
  <c r="C61"/>
  <c r="G61" s="1"/>
  <c r="C62"/>
  <c r="G62" s="1"/>
  <c r="C63"/>
  <c r="G63" s="1"/>
  <c r="C64"/>
  <c r="G64" s="1"/>
  <c r="C65"/>
  <c r="G65" s="1"/>
  <c r="C66"/>
  <c r="G66" s="1"/>
  <c r="C67"/>
  <c r="G67" s="1"/>
  <c r="C58"/>
  <c r="G58" s="1"/>
  <c r="H58" s="1"/>
  <c r="C49"/>
  <c r="G49" s="1"/>
  <c r="C50"/>
  <c r="G50" s="1"/>
  <c r="C51"/>
  <c r="G51" s="1"/>
  <c r="C52"/>
  <c r="G52" s="1"/>
  <c r="C53"/>
  <c r="G53" s="1"/>
  <c r="C54"/>
  <c r="G54" s="1"/>
  <c r="C55"/>
  <c r="G55" s="1"/>
  <c r="C56"/>
  <c r="G56" s="1"/>
  <c r="C57"/>
  <c r="G57" s="1"/>
  <c r="C48"/>
  <c r="G48" s="1"/>
  <c r="C39"/>
  <c r="G39" s="1"/>
  <c r="C40"/>
  <c r="G40" s="1"/>
  <c r="C41"/>
  <c r="G41" s="1"/>
  <c r="C42"/>
  <c r="G42" s="1"/>
  <c r="C43"/>
  <c r="G43" s="1"/>
  <c r="C44"/>
  <c r="G44" s="1"/>
  <c r="C45"/>
  <c r="G45" s="1"/>
  <c r="C46"/>
  <c r="G46" s="1"/>
  <c r="C47"/>
  <c r="G47" s="1"/>
  <c r="C38"/>
  <c r="G38" s="1"/>
  <c r="H38" s="1"/>
  <c r="C29"/>
  <c r="G29" s="1"/>
  <c r="C30"/>
  <c r="G30" s="1"/>
  <c r="C31"/>
  <c r="G31" s="1"/>
  <c r="C32"/>
  <c r="G32" s="1"/>
  <c r="C33"/>
  <c r="G33" s="1"/>
  <c r="C34"/>
  <c r="G34" s="1"/>
  <c r="C35"/>
  <c r="G35" s="1"/>
  <c r="C36"/>
  <c r="G36" s="1"/>
  <c r="C37"/>
  <c r="G37" s="1"/>
  <c r="C28"/>
  <c r="G28" s="1"/>
  <c r="H28" s="1"/>
  <c r="C19"/>
  <c r="G19" s="1"/>
  <c r="C20"/>
  <c r="G20" s="1"/>
  <c r="C21"/>
  <c r="G21" s="1"/>
  <c r="C22"/>
  <c r="G22" s="1"/>
  <c r="C23"/>
  <c r="G23" s="1"/>
  <c r="C24"/>
  <c r="G24" s="1"/>
  <c r="C25"/>
  <c r="G25" s="1"/>
  <c r="C26"/>
  <c r="G26" s="1"/>
  <c r="C27"/>
  <c r="G27" s="1"/>
  <c r="C18"/>
  <c r="G18" s="1"/>
  <c r="H18" s="1"/>
  <c r="C9"/>
  <c r="G9" s="1"/>
  <c r="C10"/>
  <c r="G10" s="1"/>
  <c r="C11"/>
  <c r="G11" s="1"/>
  <c r="C12"/>
  <c r="G12" s="1"/>
  <c r="C13"/>
  <c r="G13" s="1"/>
  <c r="C14"/>
  <c r="G14" s="1"/>
  <c r="C15"/>
  <c r="G15" s="1"/>
  <c r="C16"/>
  <c r="G16" s="1"/>
  <c r="C17"/>
  <c r="G17" s="1"/>
  <c r="C8"/>
  <c r="G8" s="1"/>
  <c r="D4"/>
  <c r="F112"/>
  <c r="F104"/>
  <c r="F105"/>
  <c r="F106"/>
  <c r="F107"/>
  <c r="F108"/>
  <c r="F109"/>
  <c r="F110"/>
  <c r="F111"/>
  <c r="F103"/>
  <c r="G104"/>
  <c r="E104" s="1"/>
  <c r="G105"/>
  <c r="G106"/>
  <c r="E106" s="1"/>
  <c r="G107"/>
  <c r="G108"/>
  <c r="E108" s="1"/>
  <c r="G109"/>
  <c r="G110"/>
  <c r="E110" s="1"/>
  <c r="G111"/>
  <c r="G112"/>
  <c r="E112" s="1"/>
  <c r="G103"/>
  <c r="B104"/>
  <c r="B105"/>
  <c r="B106"/>
  <c r="B107"/>
  <c r="B108"/>
  <c r="B109"/>
  <c r="B110"/>
  <c r="B111"/>
  <c r="B112"/>
  <c r="B103"/>
  <c r="F98"/>
  <c r="B89"/>
  <c r="B90"/>
  <c r="B91"/>
  <c r="B92"/>
  <c r="B93"/>
  <c r="B94"/>
  <c r="B95"/>
  <c r="B96"/>
  <c r="B97"/>
  <c r="B88"/>
  <c r="E6" i="2"/>
  <c r="E7"/>
  <c r="E8"/>
  <c r="E9"/>
  <c r="E10"/>
  <c r="E11"/>
  <c r="E12"/>
  <c r="E13"/>
  <c r="E14"/>
  <c r="E5"/>
  <c r="A88" i="13"/>
  <c r="B79"/>
  <c r="B80"/>
  <c r="B81"/>
  <c r="B82"/>
  <c r="B83"/>
  <c r="B84"/>
  <c r="B85"/>
  <c r="B86"/>
  <c r="B87"/>
  <c r="B78"/>
  <c r="A78"/>
  <c r="B69"/>
  <c r="B70"/>
  <c r="B71"/>
  <c r="B72"/>
  <c r="B73"/>
  <c r="B74"/>
  <c r="B75"/>
  <c r="B76"/>
  <c r="B77"/>
  <c r="B68"/>
  <c r="A68"/>
  <c r="B59"/>
  <c r="B60"/>
  <c r="B61"/>
  <c r="B62"/>
  <c r="B63"/>
  <c r="B64"/>
  <c r="B65"/>
  <c r="B66"/>
  <c r="B67"/>
  <c r="B58"/>
  <c r="A58"/>
  <c r="B49"/>
  <c r="B50"/>
  <c r="B51"/>
  <c r="B52"/>
  <c r="B53"/>
  <c r="B54"/>
  <c r="B55"/>
  <c r="B56"/>
  <c r="B57"/>
  <c r="B48"/>
  <c r="A48"/>
  <c r="B39"/>
  <c r="B40"/>
  <c r="B41"/>
  <c r="B42"/>
  <c r="B43"/>
  <c r="B44"/>
  <c r="B45"/>
  <c r="B46"/>
  <c r="B47"/>
  <c r="B38"/>
  <c r="A38"/>
  <c r="P91"/>
  <c r="P90"/>
  <c r="P89"/>
  <c r="P88"/>
  <c r="P81"/>
  <c r="P80"/>
  <c r="P79"/>
  <c r="P78"/>
  <c r="P71"/>
  <c r="P70"/>
  <c r="P69"/>
  <c r="P68"/>
  <c r="P61"/>
  <c r="P60"/>
  <c r="P59"/>
  <c r="P58"/>
  <c r="P51"/>
  <c r="P50"/>
  <c r="P49"/>
  <c r="P48"/>
  <c r="P41"/>
  <c r="P40"/>
  <c r="P39"/>
  <c r="P38"/>
  <c r="B29"/>
  <c r="B30"/>
  <c r="B31"/>
  <c r="B32"/>
  <c r="B33"/>
  <c r="B34"/>
  <c r="B35"/>
  <c r="B36"/>
  <c r="B37"/>
  <c r="B28"/>
  <c r="A28"/>
  <c r="P31"/>
  <c r="P30"/>
  <c r="P29"/>
  <c r="P28"/>
  <c r="A18"/>
  <c r="A8"/>
  <c r="C5"/>
  <c r="E3"/>
  <c r="B3"/>
  <c r="B19"/>
  <c r="B20"/>
  <c r="B21"/>
  <c r="B22"/>
  <c r="B23"/>
  <c r="B24"/>
  <c r="B25"/>
  <c r="B26"/>
  <c r="B27"/>
  <c r="B18"/>
  <c r="P21"/>
  <c r="P20"/>
  <c r="P19"/>
  <c r="P18"/>
  <c r="B9"/>
  <c r="B10"/>
  <c r="B11"/>
  <c r="B12"/>
  <c r="B13"/>
  <c r="B14"/>
  <c r="B15"/>
  <c r="B16"/>
  <c r="B17"/>
  <c r="B8"/>
  <c r="D16" i="14"/>
  <c r="B8" i="5"/>
  <c r="D28" i="14"/>
  <c r="A27"/>
  <c r="A26"/>
  <c r="A25"/>
  <c r="A24"/>
  <c r="A23"/>
  <c r="A22"/>
  <c r="A21"/>
  <c r="A20"/>
  <c r="A19"/>
  <c r="A18"/>
  <c r="A9"/>
  <c r="A2"/>
  <c r="A1"/>
  <c r="D31" i="5"/>
  <c r="A22"/>
  <c r="A23"/>
  <c r="A24"/>
  <c r="A25"/>
  <c r="A26"/>
  <c r="A27"/>
  <c r="A28"/>
  <c r="A29"/>
  <c r="A30"/>
  <c r="A21"/>
  <c r="E10"/>
  <c r="E11" s="1"/>
  <c r="E12" s="1"/>
  <c r="E13" s="1"/>
  <c r="E14" s="1"/>
  <c r="E15" s="1"/>
  <c r="D10"/>
  <c r="D11" s="1"/>
  <c r="D12" s="1"/>
  <c r="D13" s="1"/>
  <c r="D14" s="1"/>
  <c r="D15" s="1"/>
  <c r="E8" s="1"/>
  <c r="E9" s="1"/>
  <c r="C10"/>
  <c r="C11" s="1"/>
  <c r="C12" s="1"/>
  <c r="C13" s="1"/>
  <c r="C14" s="1"/>
  <c r="C15" s="1"/>
  <c r="C9"/>
  <c r="C8"/>
  <c r="B10"/>
  <c r="B11" s="1"/>
  <c r="B12" s="1"/>
  <c r="B13" s="1"/>
  <c r="B14" s="1"/>
  <c r="B15" s="1"/>
  <c r="B9"/>
  <c r="A15"/>
  <c r="A10"/>
  <c r="A11" s="1"/>
  <c r="A12" s="1"/>
  <c r="A13" s="1"/>
  <c r="A14" s="1"/>
  <c r="A9"/>
  <c r="A10" i="3"/>
  <c r="C15" i="2"/>
  <c r="A283" i="3"/>
  <c r="A284"/>
  <c r="A285"/>
  <c r="A286"/>
  <c r="A287"/>
  <c r="A288"/>
  <c r="A289"/>
  <c r="A290"/>
  <c r="A291"/>
  <c r="A282"/>
  <c r="G280"/>
  <c r="G247"/>
  <c r="A250"/>
  <c r="A251"/>
  <c r="A252"/>
  <c r="A253"/>
  <c r="A254"/>
  <c r="A255"/>
  <c r="A256"/>
  <c r="A257"/>
  <c r="A258"/>
  <c r="A249"/>
  <c r="A217"/>
  <c r="A218"/>
  <c r="A219"/>
  <c r="A220"/>
  <c r="A221"/>
  <c r="A222"/>
  <c r="A223"/>
  <c r="A224"/>
  <c r="A225"/>
  <c r="A216"/>
  <c r="G214"/>
  <c r="A184"/>
  <c r="A185"/>
  <c r="A186"/>
  <c r="A187"/>
  <c r="A188"/>
  <c r="A189"/>
  <c r="A190"/>
  <c r="A191"/>
  <c r="A192"/>
  <c r="A183"/>
  <c r="G181"/>
  <c r="A11"/>
  <c r="A12" s="1"/>
  <c r="A13" s="1"/>
  <c r="C9" s="1"/>
  <c r="A151"/>
  <c r="A152"/>
  <c r="A153"/>
  <c r="A154"/>
  <c r="A155"/>
  <c r="A156"/>
  <c r="A157"/>
  <c r="A158"/>
  <c r="A159"/>
  <c r="A118"/>
  <c r="A119"/>
  <c r="A120"/>
  <c r="A121"/>
  <c r="A122"/>
  <c r="A123"/>
  <c r="A124"/>
  <c r="A125"/>
  <c r="A126"/>
  <c r="A85"/>
  <c r="A86"/>
  <c r="A87"/>
  <c r="A88"/>
  <c r="A89"/>
  <c r="A90"/>
  <c r="A91"/>
  <c r="A92"/>
  <c r="A93"/>
  <c r="A28"/>
  <c r="A20"/>
  <c r="A21"/>
  <c r="A22"/>
  <c r="A23"/>
  <c r="A24"/>
  <c r="A25"/>
  <c r="A26"/>
  <c r="A27"/>
  <c r="A52"/>
  <c r="A53"/>
  <c r="A54"/>
  <c r="A55"/>
  <c r="A56"/>
  <c r="A57"/>
  <c r="A58"/>
  <c r="A59"/>
  <c r="A60"/>
  <c r="C13" i="2"/>
  <c r="C14"/>
  <c r="A150" i="3"/>
  <c r="G148"/>
  <c r="A117"/>
  <c r="G115"/>
  <c r="A84"/>
  <c r="G82"/>
  <c r="A51"/>
  <c r="A19"/>
  <c r="F35"/>
  <c r="F68" s="1"/>
  <c r="F101" s="1"/>
  <c r="F134" s="1"/>
  <c r="F167" s="1"/>
  <c r="F200" s="1"/>
  <c r="F233" s="1"/>
  <c r="F266" s="1"/>
  <c r="G49"/>
  <c r="C9" i="2"/>
  <c r="C10"/>
  <c r="C11"/>
  <c r="C12"/>
  <c r="H101" i="13"/>
  <c r="P11"/>
  <c r="C5" i="2"/>
  <c r="C6"/>
  <c r="G113" i="13" l="1"/>
  <c r="E111"/>
  <c r="E109"/>
  <c r="E107"/>
  <c r="E105"/>
  <c r="F113"/>
  <c r="E103"/>
  <c r="E113" s="1"/>
  <c r="H48"/>
  <c r="H68"/>
  <c r="H8"/>
  <c r="E3" i="14"/>
  <c r="A10"/>
  <c r="A11" s="1"/>
  <c r="A12" s="1"/>
  <c r="B8" s="1"/>
  <c r="B9" s="1"/>
  <c r="B10" s="1"/>
  <c r="C10" i="3"/>
  <c r="C11" s="1"/>
  <c r="C12" s="1"/>
  <c r="C13" s="1"/>
  <c r="E9" s="1"/>
  <c r="G98" i="13" l="1"/>
  <c r="B11" i="14"/>
  <c r="B12" s="1"/>
  <c r="C8" s="1"/>
  <c r="C9" s="1"/>
  <c r="C10" s="1"/>
  <c r="C11" s="1"/>
  <c r="C12" s="1"/>
  <c r="D8" s="1"/>
  <c r="D9" s="1"/>
  <c r="D10" s="1"/>
  <c r="D11" s="1"/>
  <c r="D12" s="1"/>
  <c r="D19" i="5"/>
  <c r="G17" i="3"/>
  <c r="E8" i="14" l="1"/>
  <c r="E9" s="1"/>
  <c r="E10" s="1"/>
  <c r="E11" s="1"/>
  <c r="E12" s="1"/>
  <c r="B5"/>
  <c r="D4" i="3"/>
  <c r="C4" i="14" s="1"/>
  <c r="A2" i="3"/>
  <c r="A1"/>
  <c r="P10" i="13"/>
  <c r="P9"/>
  <c r="P8"/>
  <c r="P7"/>
  <c r="A2"/>
  <c r="A1"/>
  <c r="A34" i="3" l="1"/>
  <c r="A67" s="1"/>
  <c r="A100" s="1"/>
  <c r="A133" s="1"/>
  <c r="A166" s="1"/>
  <c r="A199" s="1"/>
  <c r="A232" s="1"/>
  <c r="A265" s="1"/>
  <c r="A33"/>
  <c r="A66" s="1"/>
  <c r="A99" s="1"/>
  <c r="A132" s="1"/>
  <c r="A165" s="1"/>
  <c r="A198" s="1"/>
  <c r="A231" s="1"/>
  <c r="A264" s="1"/>
  <c r="D36"/>
  <c r="D69" s="1"/>
  <c r="D102" s="1"/>
  <c r="D135" s="1"/>
  <c r="D168" s="1"/>
  <c r="D201" s="1"/>
  <c r="D234" s="1"/>
  <c r="D267" s="1"/>
  <c r="C37"/>
  <c r="C70" s="1"/>
  <c r="C103" s="1"/>
  <c r="C136" s="1"/>
  <c r="C169" s="1"/>
  <c r="C202" s="1"/>
  <c r="C235" s="1"/>
  <c r="C268" s="1"/>
  <c r="C4" i="5"/>
  <c r="A2"/>
  <c r="E3"/>
  <c r="A1"/>
  <c r="B5"/>
  <c r="C8" i="2" l="1"/>
  <c r="C7"/>
  <c r="E15" l="1"/>
  <c r="E10" i="3" l="1"/>
  <c r="E11" s="1"/>
  <c r="E12" s="1"/>
  <c r="E13" s="1"/>
  <c r="G10" l="1"/>
  <c r="G11" s="1"/>
  <c r="G12" s="1"/>
  <c r="G13" s="1"/>
  <c r="A41" s="1"/>
  <c r="A42" s="1"/>
  <c r="A43" s="1"/>
  <c r="A44" s="1"/>
  <c r="A45" s="1"/>
  <c r="C41" s="1"/>
  <c r="C42" s="1"/>
  <c r="C43" s="1"/>
  <c r="C44" s="1"/>
  <c r="C45" s="1"/>
  <c r="E41" s="1"/>
  <c r="E42" s="1"/>
  <c r="E43" s="1"/>
  <c r="E44" s="1"/>
  <c r="E45" s="1"/>
  <c r="G41" s="1"/>
  <c r="G9"/>
  <c r="E21" l="1"/>
  <c r="E20"/>
  <c r="E28"/>
  <c r="E23"/>
  <c r="E22"/>
  <c r="E26"/>
  <c r="E25"/>
  <c r="E24"/>
  <c r="E19"/>
  <c r="G29" s="1"/>
  <c r="E27"/>
  <c r="G42"/>
  <c r="G43" s="1"/>
  <c r="G44" s="1"/>
  <c r="G45" s="1"/>
  <c r="A74" s="1"/>
  <c r="A75" s="1"/>
  <c r="A76" s="1"/>
  <c r="A77" s="1"/>
  <c r="A78" s="1"/>
  <c r="E57" l="1"/>
  <c r="E56"/>
  <c r="E52"/>
  <c r="E60"/>
  <c r="E58"/>
  <c r="E59"/>
  <c r="E53"/>
  <c r="E54"/>
  <c r="E55"/>
  <c r="E51"/>
  <c r="C74" l="1"/>
  <c r="G61"/>
  <c r="C75" l="1"/>
  <c r="C76" l="1"/>
  <c r="C77" s="1"/>
  <c r="C78" s="1"/>
  <c r="E74" s="1"/>
  <c r="E75" s="1"/>
  <c r="E76" s="1"/>
  <c r="E77" s="1"/>
  <c r="E78" s="1"/>
  <c r="G74" s="1"/>
  <c r="G75" s="1"/>
  <c r="G76" s="1"/>
  <c r="G77" s="1"/>
  <c r="G78" s="1"/>
  <c r="A107" s="1"/>
  <c r="A108" s="1"/>
  <c r="A109" s="1"/>
  <c r="A110" s="1"/>
  <c r="A111" s="1"/>
  <c r="C107" l="1"/>
  <c r="C108" s="1"/>
  <c r="C109" s="1"/>
  <c r="C110" s="1"/>
  <c r="C111" s="1"/>
  <c r="E86"/>
  <c r="E91"/>
  <c r="E84"/>
  <c r="E90"/>
  <c r="E87"/>
  <c r="E85"/>
  <c r="E88"/>
  <c r="E92"/>
  <c r="E93"/>
  <c r="E89"/>
  <c r="G94" l="1"/>
  <c r="E107" l="1"/>
  <c r="E108" s="1"/>
  <c r="E109" s="1"/>
  <c r="E110" s="1"/>
  <c r="E111" s="1"/>
  <c r="G107" l="1"/>
  <c r="G108" l="1"/>
  <c r="G109" s="1"/>
  <c r="G110" s="1"/>
  <c r="G111" s="1"/>
  <c r="A140" s="1"/>
  <c r="A141" s="1"/>
  <c r="A142" s="1"/>
  <c r="A143" s="1"/>
  <c r="A144" s="1"/>
  <c r="C140" l="1"/>
  <c r="C141" s="1"/>
  <c r="C142" s="1"/>
  <c r="C143" s="1"/>
  <c r="C144" s="1"/>
  <c r="E120"/>
  <c r="E125"/>
  <c r="E126"/>
  <c r="E121"/>
  <c r="E124"/>
  <c r="E118"/>
  <c r="E119"/>
  <c r="E122"/>
  <c r="E123"/>
  <c r="E117"/>
  <c r="G127" l="1"/>
  <c r="E140"/>
  <c r="E141" s="1"/>
  <c r="E142" s="1"/>
  <c r="E143" s="1"/>
  <c r="E144" s="1"/>
  <c r="G140" l="1"/>
  <c r="G141" s="1"/>
  <c r="G142" s="1"/>
  <c r="G143" s="1"/>
  <c r="G144" s="1"/>
  <c r="A173" s="1"/>
  <c r="A174" s="1"/>
  <c r="A175" s="1"/>
  <c r="A176" s="1"/>
  <c r="A177" s="1"/>
  <c r="E153" l="1"/>
  <c r="E158"/>
  <c r="E154"/>
  <c r="E151"/>
  <c r="E157"/>
  <c r="E155"/>
  <c r="C173" l="1"/>
  <c r="C174" s="1"/>
  <c r="C175" s="1"/>
  <c r="C176" s="1"/>
  <c r="C177" s="1"/>
  <c r="E159"/>
  <c r="E152"/>
  <c r="E156"/>
  <c r="E150"/>
  <c r="G160" s="1"/>
  <c r="E173" l="1"/>
  <c r="E174" l="1"/>
  <c r="E175" l="1"/>
  <c r="E176" s="1"/>
  <c r="E177" s="1"/>
  <c r="G173" s="1"/>
  <c r="G174" l="1"/>
  <c r="G175" s="1"/>
  <c r="G176" s="1"/>
  <c r="G177" s="1"/>
  <c r="A206" s="1"/>
  <c r="A207" s="1"/>
  <c r="A208" s="1"/>
  <c r="A209" s="1"/>
  <c r="A210" s="1"/>
  <c r="C206" s="1"/>
  <c r="E191"/>
  <c r="E187"/>
  <c r="E183"/>
  <c r="E189"/>
  <c r="E192"/>
  <c r="E190"/>
  <c r="E185"/>
  <c r="E188"/>
  <c r="E186"/>
  <c r="C207" l="1"/>
  <c r="C208" s="1"/>
  <c r="C209" s="1"/>
  <c r="C210" s="1"/>
  <c r="E206" s="1"/>
  <c r="E207" s="1"/>
  <c r="E208" s="1"/>
  <c r="E209" s="1"/>
  <c r="E210" s="1"/>
  <c r="E184"/>
  <c r="G193" s="1"/>
  <c r="G206"/>
  <c r="G207" s="1"/>
  <c r="G208" s="1"/>
  <c r="G209" s="1"/>
  <c r="G210" s="1"/>
  <c r="A239" s="1"/>
  <c r="A240" s="1"/>
  <c r="A241" s="1"/>
  <c r="A242" s="1"/>
  <c r="A243" s="1"/>
  <c r="A244" s="1"/>
  <c r="C239" s="1"/>
  <c r="C240" l="1"/>
  <c r="C241" s="1"/>
  <c r="C242" s="1"/>
  <c r="C243" s="1"/>
  <c r="C244" s="1"/>
  <c r="E239" s="1"/>
  <c r="E240" s="1"/>
  <c r="E241" s="1"/>
  <c r="E242" s="1"/>
  <c r="E243" s="1"/>
  <c r="E244" s="1"/>
  <c r="G239" s="1"/>
  <c r="G240" s="1"/>
  <c r="G241" s="1"/>
  <c r="G242" s="1"/>
  <c r="G243" s="1"/>
  <c r="G244" s="1"/>
  <c r="A272" s="1"/>
  <c r="A273" s="1"/>
  <c r="A274" s="1"/>
  <c r="A275" s="1"/>
  <c r="A276" s="1"/>
  <c r="A277" s="1"/>
  <c r="C272" s="1"/>
  <c r="E256"/>
  <c r="E252"/>
  <c r="E257"/>
  <c r="E253"/>
  <c r="E249"/>
  <c r="E216"/>
  <c r="E220"/>
  <c r="E224"/>
  <c r="E217"/>
  <c r="E221"/>
  <c r="E225"/>
  <c r="E218"/>
  <c r="E222"/>
  <c r="E219"/>
  <c r="E223"/>
  <c r="C273" l="1"/>
  <c r="C274" s="1"/>
  <c r="C275" s="1"/>
  <c r="C276" s="1"/>
  <c r="C277" s="1"/>
  <c r="E272" s="1"/>
  <c r="E273" s="1"/>
  <c r="E274" s="1"/>
  <c r="E275" s="1"/>
  <c r="E276" s="1"/>
  <c r="E277" s="1"/>
  <c r="G272" s="1"/>
  <c r="G273" s="1"/>
  <c r="G274" s="1"/>
  <c r="G275" s="1"/>
  <c r="G276" s="1"/>
  <c r="G277" s="1"/>
  <c r="E288"/>
  <c r="E284"/>
  <c r="E291"/>
  <c r="E287"/>
  <c r="E283"/>
  <c r="G226"/>
  <c r="E251"/>
  <c r="E255"/>
  <c r="E250"/>
  <c r="G259" s="1"/>
  <c r="E254"/>
  <c r="E258"/>
  <c r="E285" l="1"/>
  <c r="E289"/>
  <c r="E282"/>
  <c r="E286"/>
  <c r="E290"/>
  <c r="G292" l="1"/>
  <c r="D8" i="5" l="1"/>
  <c r="D9" s="1"/>
  <c r="B3"/>
  <c r="B3" i="14" l="1"/>
  <c r="C35" i="3"/>
  <c r="C68" s="1"/>
  <c r="C101" s="1"/>
  <c r="C134" s="1"/>
  <c r="C167" s="1"/>
  <c r="C200" s="1"/>
  <c r="C233" s="1"/>
  <c r="C266" s="1"/>
</calcChain>
</file>

<file path=xl/sharedStrings.xml><?xml version="1.0" encoding="utf-8"?>
<sst xmlns="http://schemas.openxmlformats.org/spreadsheetml/2006/main" count="258" uniqueCount="72">
  <si>
    <t>Exam Seating Arrangement</t>
  </si>
  <si>
    <t>Exam Name :-</t>
  </si>
  <si>
    <t>Exam Center Name :-</t>
  </si>
  <si>
    <t>Exam Center Code No. :-</t>
  </si>
  <si>
    <t>Exam Date Form :-</t>
  </si>
  <si>
    <t>to</t>
  </si>
  <si>
    <t>Exam Center Incharge Name :-</t>
  </si>
  <si>
    <t>Exam Center Incharge Degination  :-</t>
  </si>
  <si>
    <t>School Name</t>
  </si>
  <si>
    <t>S. N.</t>
  </si>
  <si>
    <t>G.S.S.S. Chandawal</t>
  </si>
  <si>
    <t>Total Student</t>
  </si>
  <si>
    <t>Total</t>
  </si>
  <si>
    <t>Government Sr. Secondary School Chandawal Nagar</t>
  </si>
  <si>
    <t>Shrawan Kumar Parihar</t>
  </si>
  <si>
    <t>Principal</t>
  </si>
  <si>
    <t>Exam Center Incharge Mobile No. :-</t>
  </si>
  <si>
    <t>TOTAL</t>
  </si>
  <si>
    <t xml:space="preserve">     Row-1</t>
  </si>
  <si>
    <t xml:space="preserve">     Row-2</t>
  </si>
  <si>
    <t xml:space="preserve">     Row-3</t>
  </si>
  <si>
    <t xml:space="preserve">     Row-4</t>
  </si>
  <si>
    <t>NSO</t>
  </si>
  <si>
    <t>01</t>
  </si>
  <si>
    <t>02</t>
  </si>
  <si>
    <t>ROOM NO.</t>
  </si>
  <si>
    <t>TOTAL STUDENTS</t>
  </si>
  <si>
    <t>consolidated Seating Plan(arrangment)</t>
  </si>
  <si>
    <t>03</t>
  </si>
  <si>
    <t>04</t>
  </si>
  <si>
    <t>05</t>
  </si>
  <si>
    <t>Time :</t>
  </si>
  <si>
    <t>Date :</t>
  </si>
  <si>
    <t>8:30 to 11:45 AM</t>
  </si>
  <si>
    <t>Subject :</t>
  </si>
  <si>
    <t>Center Code No. :</t>
  </si>
  <si>
    <t>School's Name</t>
  </si>
  <si>
    <t>Total NSO :-</t>
  </si>
  <si>
    <t>Room No.</t>
  </si>
  <si>
    <t>Seating Plan (arrangment)</t>
  </si>
  <si>
    <t>NSO Student Roll No.:-</t>
  </si>
  <si>
    <t>NSO Total Student :-</t>
  </si>
  <si>
    <t>Total Students :-</t>
  </si>
  <si>
    <t xml:space="preserve">Sign of Board Exam incharge </t>
  </si>
  <si>
    <t xml:space="preserve">Sign and Seal Board Center incharge </t>
  </si>
  <si>
    <t>S.no.</t>
  </si>
  <si>
    <t xml:space="preserve">     Row-5</t>
  </si>
  <si>
    <t>t; xq:nso oklqnso th egkjkt</t>
  </si>
  <si>
    <t>HEERA LAL JAT</t>
  </si>
  <si>
    <t>Sr. Teacher at GSSS Inderwara (PALI)</t>
  </si>
  <si>
    <t>V./P. -  CHANDAWAL NAGAR , SOJAT (PALI)</t>
  </si>
  <si>
    <t>Programmed By :-</t>
  </si>
  <si>
    <t xml:space="preserve"> Whats App No. 09001884272</t>
  </si>
  <si>
    <t>heeralaljatchandawal@gmail.com</t>
  </si>
  <si>
    <t>G.G.S.S. Chandawal</t>
  </si>
  <si>
    <t>English</t>
  </si>
  <si>
    <t>NSO Student Roll No.</t>
  </si>
  <si>
    <t>Completion Certificate of Elementry Education - 2020</t>
  </si>
  <si>
    <t>Raj Public School Chandawal</t>
  </si>
  <si>
    <t>L.N.Siloda GSS Sandiya</t>
  </si>
  <si>
    <t>G.S.S.S. Sandiya</t>
  </si>
  <si>
    <t>Mahaveer Bal V.M. Chadawal</t>
  </si>
  <si>
    <t>Dayanand Sec.S. Chandawal</t>
  </si>
  <si>
    <t>Gramoday UPS Sandiya</t>
  </si>
  <si>
    <t>Total School :-</t>
  </si>
  <si>
    <t>Total  Students  of  School</t>
  </si>
  <si>
    <t>Adarash Bal Niketan Sec. S.  Chandawal</t>
  </si>
  <si>
    <t>Krishan Ramanand UPS Chandawal</t>
  </si>
  <si>
    <t>HALL</t>
  </si>
  <si>
    <t>Total Enrollment</t>
  </si>
  <si>
    <t>Total Candidates</t>
  </si>
  <si>
    <t xml:space="preserve">Avilable School Detail On Center 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</si>
</sst>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55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u/>
      <sz val="24"/>
      <color theme="5" tint="-0.249977111117893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i/>
      <u/>
      <sz val="26"/>
      <color theme="5" tint="-0.249977111117893"/>
      <name val="Calibri"/>
      <family val="2"/>
      <scheme val="minor"/>
    </font>
    <font>
      <b/>
      <i/>
      <sz val="18"/>
      <color theme="5" tint="-0.249977111117893"/>
      <name val="Calibri"/>
      <family val="2"/>
      <scheme val="minor"/>
    </font>
    <font>
      <b/>
      <i/>
      <u/>
      <sz val="24"/>
      <color rgb="FFFFFF00"/>
      <name val="Calibri"/>
      <family val="2"/>
      <scheme val="minor"/>
    </font>
    <font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b/>
      <i/>
      <sz val="16"/>
      <color theme="5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28"/>
      <color theme="1"/>
      <name val="Bradley Hand ITC"/>
      <family val="4"/>
    </font>
    <font>
      <sz val="18"/>
      <color theme="1"/>
      <name val="Bradley Hand ITC"/>
      <family val="4"/>
    </font>
    <font>
      <b/>
      <sz val="16"/>
      <color theme="1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i/>
      <sz val="16"/>
      <color theme="3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6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20"/>
      <color theme="3" tint="-0.249977111117893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sz val="22"/>
      <color rgb="FFFF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i/>
      <u/>
      <sz val="14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22"/>
      <color rgb="FF7030A0"/>
      <name val="Calibri"/>
      <family val="2"/>
      <scheme val="minor"/>
    </font>
    <font>
      <b/>
      <i/>
      <sz val="14"/>
      <color theme="5" tint="-0.249977111117893"/>
      <name val="Calibri"/>
      <family val="2"/>
      <scheme val="minor"/>
    </font>
    <font>
      <b/>
      <i/>
      <sz val="16"/>
      <name val="Cambria"/>
      <family val="1"/>
      <scheme val="major"/>
    </font>
    <font>
      <sz val="20"/>
      <color theme="1"/>
      <name val="Calibri"/>
      <family val="2"/>
      <scheme val="minor"/>
    </font>
    <font>
      <b/>
      <i/>
      <sz val="12"/>
      <color theme="5" tint="-0.249977111117893"/>
      <name val="Calibri"/>
      <family val="2"/>
      <scheme val="minor"/>
    </font>
    <font>
      <b/>
      <i/>
      <u/>
      <sz val="16"/>
      <color rgb="FF7030A0"/>
      <name val="Calibri"/>
      <family val="2"/>
      <scheme val="minor"/>
    </font>
    <font>
      <b/>
      <i/>
      <sz val="13"/>
      <color theme="5" tint="-0.249977111117893"/>
      <name val="Calibri"/>
      <family val="2"/>
      <scheme val="minor"/>
    </font>
    <font>
      <b/>
      <i/>
      <sz val="16"/>
      <color rgb="FF0070C0"/>
      <name val="Calibri"/>
      <family val="2"/>
    </font>
    <font>
      <u/>
      <sz val="10"/>
      <color theme="10"/>
      <name val="Arial"/>
      <family val="2"/>
    </font>
    <font>
      <b/>
      <i/>
      <u/>
      <sz val="18"/>
      <color theme="9" tint="-0.499984740745262"/>
      <name val="Calibri"/>
      <family val="2"/>
    </font>
    <font>
      <b/>
      <i/>
      <u/>
      <sz val="18"/>
      <color rgb="FFD60093"/>
      <name val="Kruti Dev 010"/>
    </font>
    <font>
      <b/>
      <i/>
      <sz val="16"/>
      <color theme="5" tint="0.3999755851924192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sz val="13"/>
      <color theme="7" tint="-0.249977111117893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i/>
      <sz val="8.5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3" fillId="0" borderId="0" applyNumberFormat="0" applyFill="0" applyBorder="0" applyAlignment="0" applyProtection="0">
      <alignment vertical="top"/>
      <protection locked="0"/>
    </xf>
  </cellStyleXfs>
  <cellXfs count="188">
    <xf numFmtId="0" fontId="0" fillId="0" borderId="0" xfId="0"/>
    <xf numFmtId="0" fontId="11" fillId="5" borderId="0" xfId="0" applyFont="1" applyFill="1"/>
    <xf numFmtId="0" fontId="0" fillId="0" borderId="0" xfId="0" applyProtection="1">
      <protection locked="0"/>
    </xf>
    <xf numFmtId="0" fontId="16" fillId="0" borderId="0" xfId="0" applyFont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22" fillId="0" borderId="1" xfId="0" applyFont="1" applyBorder="1" applyAlignment="1" applyProtection="1">
      <alignment horizontal="center"/>
      <protection locked="0"/>
    </xf>
    <xf numFmtId="0" fontId="24" fillId="0" borderId="1" xfId="0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4" fillId="5" borderId="0" xfId="0" applyFont="1" applyFill="1" applyBorder="1" applyAlignment="1" applyProtection="1">
      <alignment horizontal="right" vertical="center"/>
    </xf>
    <xf numFmtId="0" fontId="20" fillId="5" borderId="0" xfId="0" applyFont="1" applyFill="1" applyBorder="1" applyAlignment="1" applyProtection="1">
      <alignment vertical="center"/>
    </xf>
    <xf numFmtId="0" fontId="21" fillId="0" borderId="1" xfId="0" applyFont="1" applyBorder="1" applyAlignment="1" applyProtection="1">
      <alignment horizontal="center" vertical="center"/>
    </xf>
    <xf numFmtId="0" fontId="20" fillId="5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0" fontId="12" fillId="0" borderId="0" xfId="0" applyFont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4" fillId="5" borderId="0" xfId="0" applyFont="1" applyFill="1" applyBorder="1" applyAlignment="1" applyProtection="1">
      <alignment horizontal="right" vertical="center"/>
    </xf>
    <xf numFmtId="0" fontId="13" fillId="5" borderId="1" xfId="0" applyFont="1" applyFill="1" applyBorder="1" applyAlignment="1">
      <alignment horizontal="center"/>
    </xf>
    <xf numFmtId="0" fontId="20" fillId="5" borderId="0" xfId="0" applyFont="1" applyFill="1" applyBorder="1" applyAlignment="1" applyProtection="1">
      <alignment horizontal="left" vertical="center"/>
    </xf>
    <xf numFmtId="0" fontId="25" fillId="5" borderId="0" xfId="0" applyFont="1" applyFill="1" applyBorder="1" applyAlignment="1" applyProtection="1">
      <alignment horizontal="right" vertical="center"/>
    </xf>
    <xf numFmtId="0" fontId="28" fillId="5" borderId="0" xfId="0" applyFont="1" applyFill="1" applyBorder="1" applyAlignment="1" applyProtection="1">
      <alignment horizontal="left" vertical="center"/>
    </xf>
    <xf numFmtId="0" fontId="21" fillId="7" borderId="0" xfId="0" applyFont="1" applyFill="1" applyAlignment="1" applyProtection="1">
      <alignment horizontal="center"/>
      <protection locked="0"/>
    </xf>
    <xf numFmtId="0" fontId="2" fillId="8" borderId="0" xfId="0" applyFont="1" applyFill="1" applyAlignment="1" applyProtection="1">
      <alignment horizontal="center"/>
      <protection locked="0"/>
    </xf>
    <xf numFmtId="0" fontId="27" fillId="8" borderId="0" xfId="0" applyFont="1" applyFill="1" applyAlignment="1" applyProtection="1">
      <alignment horizontal="center"/>
      <protection locked="0"/>
    </xf>
    <xf numFmtId="0" fontId="2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/>
    </xf>
    <xf numFmtId="0" fontId="29" fillId="5" borderId="0" xfId="0" applyFont="1" applyFill="1" applyAlignment="1">
      <alignment horizontal="center" vertical="center"/>
    </xf>
    <xf numFmtId="0" fontId="26" fillId="5" borderId="0" xfId="0" applyFont="1" applyFill="1" applyAlignment="1">
      <alignment horizontal="center"/>
    </xf>
    <xf numFmtId="0" fontId="30" fillId="5" borderId="0" xfId="0" applyFont="1" applyFill="1"/>
    <xf numFmtId="0" fontId="11" fillId="5" borderId="0" xfId="0" applyFont="1" applyFill="1" applyBorder="1" applyAlignment="1">
      <alignment horizontal="center" vertical="center"/>
    </xf>
    <xf numFmtId="0" fontId="31" fillId="5" borderId="0" xfId="0" applyFont="1" applyFill="1" applyAlignment="1">
      <alignment horizontal="center" vertical="center"/>
    </xf>
    <xf numFmtId="0" fontId="32" fillId="5" borderId="0" xfId="0" applyFont="1" applyFill="1"/>
    <xf numFmtId="0" fontId="33" fillId="5" borderId="0" xfId="0" applyFont="1" applyFill="1"/>
    <xf numFmtId="0" fontId="22" fillId="5" borderId="0" xfId="0" applyFont="1" applyFill="1" applyAlignment="1">
      <alignment horizontal="right" vertical="center"/>
    </xf>
    <xf numFmtId="0" fontId="27" fillId="5" borderId="0" xfId="0" applyFont="1" applyFill="1" applyAlignment="1">
      <alignment horizontal="center" vertical="center"/>
    </xf>
    <xf numFmtId="0" fontId="21" fillId="0" borderId="2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/>
      <protection locked="0"/>
    </xf>
    <xf numFmtId="0" fontId="12" fillId="5" borderId="0" xfId="0" applyFont="1" applyFill="1"/>
    <xf numFmtId="0" fontId="20" fillId="5" borderId="0" xfId="0" applyFont="1" applyFill="1" applyBorder="1" applyAlignment="1" applyProtection="1">
      <alignment horizontal="left" vertical="center"/>
    </xf>
    <xf numFmtId="0" fontId="4" fillId="5" borderId="0" xfId="0" applyFont="1" applyFill="1" applyBorder="1" applyAlignment="1" applyProtection="1">
      <alignment horizontal="right" vertical="center"/>
    </xf>
    <xf numFmtId="0" fontId="29" fillId="5" borderId="0" xfId="0" applyFont="1" applyFill="1" applyAlignment="1">
      <alignment horizontal="center" vertical="center"/>
    </xf>
    <xf numFmtId="0" fontId="31" fillId="5" borderId="0" xfId="0" applyFont="1" applyFill="1" applyAlignment="1">
      <alignment horizontal="center" vertical="center"/>
    </xf>
    <xf numFmtId="0" fontId="12" fillId="0" borderId="0" xfId="0" applyFont="1" applyProtection="1">
      <protection locked="0"/>
    </xf>
    <xf numFmtId="0" fontId="34" fillId="0" borderId="0" xfId="0" applyFont="1" applyAlignment="1" applyProtection="1">
      <alignment horizontal="right" vertical="center"/>
      <protection locked="0"/>
    </xf>
    <xf numFmtId="0" fontId="22" fillId="0" borderId="0" xfId="0" applyFont="1" applyFill="1" applyAlignment="1" applyProtection="1">
      <alignment horizontal="center"/>
      <protection locked="0"/>
    </xf>
    <xf numFmtId="0" fontId="22" fillId="0" borderId="0" xfId="0" applyFont="1" applyFill="1" applyProtection="1">
      <protection locked="0"/>
    </xf>
    <xf numFmtId="0" fontId="25" fillId="5" borderId="0" xfId="0" applyFont="1" applyFill="1" applyBorder="1" applyAlignment="1" applyProtection="1">
      <alignment horizontal="right" vertical="center"/>
    </xf>
    <xf numFmtId="14" fontId="36" fillId="0" borderId="0" xfId="0" applyNumberFormat="1" applyFont="1" applyFill="1" applyBorder="1" applyAlignment="1" applyProtection="1">
      <alignment horizontal="left" vertical="center"/>
    </xf>
    <xf numFmtId="0" fontId="22" fillId="5" borderId="0" xfId="0" applyFont="1" applyFill="1" applyAlignment="1">
      <alignment horizontal="center" vertical="center"/>
    </xf>
    <xf numFmtId="0" fontId="33" fillId="5" borderId="0" xfId="0" applyFont="1" applyFill="1" applyAlignment="1">
      <alignment horizontal="center" vertical="center"/>
    </xf>
    <xf numFmtId="0" fontId="38" fillId="5" borderId="1" xfId="0" applyFont="1" applyFill="1" applyBorder="1" applyAlignment="1">
      <alignment horizontal="center" vertical="center"/>
    </xf>
    <xf numFmtId="0" fontId="41" fillId="0" borderId="0" xfId="0" applyFont="1" applyFill="1" applyBorder="1" applyAlignment="1" applyProtection="1">
      <alignment horizontal="left" vertical="center"/>
    </xf>
    <xf numFmtId="0" fontId="44" fillId="2" borderId="0" xfId="1" applyFont="1" applyFill="1" applyBorder="1" applyAlignment="1" applyProtection="1">
      <alignment vertical="center"/>
      <protection hidden="1"/>
    </xf>
    <xf numFmtId="0" fontId="44" fillId="2" borderId="14" xfId="1" applyFont="1" applyFill="1" applyBorder="1" applyAlignment="1" applyProtection="1">
      <alignment vertical="center"/>
      <protection hidden="1"/>
    </xf>
    <xf numFmtId="0" fontId="44" fillId="2" borderId="15" xfId="1" applyFont="1" applyFill="1" applyBorder="1" applyAlignment="1" applyProtection="1">
      <alignment vertical="center"/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6" fillId="2" borderId="0" xfId="0" applyFont="1" applyFill="1" applyAlignment="1" applyProtection="1">
      <protection hidden="1"/>
    </xf>
    <xf numFmtId="0" fontId="3" fillId="2" borderId="0" xfId="0" applyFont="1" applyFill="1" applyProtection="1">
      <protection hidden="1"/>
    </xf>
    <xf numFmtId="0" fontId="3" fillId="2" borderId="0" xfId="0" applyFont="1" applyFill="1" applyAlignment="1" applyProtection="1">
      <alignment horizontal="right" vertical="center"/>
      <protection hidden="1"/>
    </xf>
    <xf numFmtId="0" fontId="3" fillId="2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164" fontId="4" fillId="2" borderId="0" xfId="0" applyNumberFormat="1" applyFont="1" applyFill="1" applyAlignment="1" applyProtection="1">
      <alignment horizontal="center" vertical="center"/>
      <protection hidden="1"/>
    </xf>
    <xf numFmtId="0" fontId="0" fillId="0" borderId="0" xfId="0" applyFill="1" applyProtection="1"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left" vertical="center"/>
      <protection hidden="1"/>
    </xf>
    <xf numFmtId="164" fontId="5" fillId="3" borderId="0" xfId="0" applyNumberFormat="1" applyFont="1" applyFill="1" applyAlignment="1" applyProtection="1">
      <alignment horizontal="center" vertical="center"/>
      <protection locked="0"/>
    </xf>
    <xf numFmtId="0" fontId="25" fillId="5" borderId="0" xfId="0" applyFont="1" applyFill="1" applyBorder="1" applyAlignment="1" applyProtection="1">
      <alignment horizontal="right" vertical="center"/>
    </xf>
    <xf numFmtId="0" fontId="20" fillId="0" borderId="0" xfId="0" applyFont="1" applyFill="1" applyBorder="1" applyAlignment="1" applyProtection="1">
      <alignment horizontal="left" vertical="center"/>
    </xf>
    <xf numFmtId="0" fontId="47" fillId="0" borderId="1" xfId="0" applyFont="1" applyBorder="1" applyAlignment="1" applyProtection="1">
      <alignment horizontal="center" vertical="center" wrapText="1"/>
    </xf>
    <xf numFmtId="0" fontId="4" fillId="5" borderId="0" xfId="0" applyFont="1" applyFill="1" applyBorder="1" applyAlignment="1" applyProtection="1">
      <alignment horizontal="right" vertical="center"/>
    </xf>
    <xf numFmtId="0" fontId="4" fillId="5" borderId="0" xfId="0" applyFont="1" applyFill="1" applyBorder="1" applyAlignment="1" applyProtection="1">
      <alignment horizontal="center" vertical="center"/>
    </xf>
    <xf numFmtId="0" fontId="20" fillId="5" borderId="0" xfId="0" applyFont="1" applyFill="1" applyBorder="1" applyAlignment="1" applyProtection="1">
      <alignment horizontal="left" vertical="center"/>
    </xf>
    <xf numFmtId="0" fontId="29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37" fillId="5" borderId="0" xfId="0" applyFont="1" applyFill="1" applyBorder="1" applyAlignment="1" applyProtection="1">
      <alignment horizontal="center"/>
    </xf>
    <xf numFmtId="0" fontId="25" fillId="5" borderId="0" xfId="0" applyFont="1" applyFill="1" applyBorder="1" applyAlignment="1" applyProtection="1">
      <alignment horizontal="right" vertical="center"/>
    </xf>
    <xf numFmtId="0" fontId="31" fillId="5" borderId="0" xfId="0" applyFont="1" applyFill="1" applyAlignment="1">
      <alignment horizontal="center" vertical="center"/>
    </xf>
    <xf numFmtId="0" fontId="20" fillId="0" borderId="0" xfId="0" applyFont="1" applyFill="1" applyBorder="1" applyAlignment="1" applyProtection="1">
      <alignment horizontal="left" vertical="center"/>
    </xf>
    <xf numFmtId="0" fontId="20" fillId="5" borderId="0" xfId="0" applyFont="1" applyFill="1" applyBorder="1" applyAlignment="1" applyProtection="1">
      <alignment horizontal="left" vertical="center"/>
    </xf>
    <xf numFmtId="0" fontId="4" fillId="5" borderId="0" xfId="0" applyFont="1" applyFill="1" applyBorder="1" applyAlignment="1" applyProtection="1">
      <alignment horizontal="right" vertical="center"/>
    </xf>
    <xf numFmtId="0" fontId="21" fillId="0" borderId="0" xfId="0" applyFont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29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25" fillId="5" borderId="0" xfId="0" applyFont="1" applyFill="1" applyBorder="1" applyAlignment="1" applyProtection="1">
      <alignment horizontal="right" vertical="center"/>
    </xf>
    <xf numFmtId="0" fontId="20" fillId="0" borderId="0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>
      <alignment horizontal="center" vertical="center"/>
    </xf>
    <xf numFmtId="0" fontId="49" fillId="6" borderId="1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/>
    </xf>
    <xf numFmtId="14" fontId="36" fillId="6" borderId="0" xfId="0" applyNumberFormat="1" applyFont="1" applyFill="1" applyBorder="1" applyAlignment="1" applyProtection="1">
      <alignment horizontal="left" vertical="center"/>
    </xf>
    <xf numFmtId="0" fontId="28" fillId="6" borderId="0" xfId="0" applyFont="1" applyFill="1" applyBorder="1" applyAlignment="1" applyProtection="1">
      <alignment horizontal="left" vertical="center"/>
    </xf>
    <xf numFmtId="0" fontId="5" fillId="3" borderId="0" xfId="0" applyFont="1" applyFill="1" applyAlignment="1" applyProtection="1">
      <alignment horizontal="left" vertical="center"/>
      <protection locked="0"/>
    </xf>
    <xf numFmtId="0" fontId="42" fillId="2" borderId="12" xfId="0" applyFont="1" applyFill="1" applyBorder="1" applyAlignment="1" applyProtection="1">
      <alignment horizontal="center" vertical="center"/>
      <protection hidden="1"/>
    </xf>
    <xf numFmtId="0" fontId="42" fillId="2" borderId="13" xfId="0" applyFont="1" applyFill="1" applyBorder="1" applyAlignment="1" applyProtection="1">
      <alignment horizontal="center" vertical="center"/>
      <protection hidden="1"/>
    </xf>
    <xf numFmtId="0" fontId="44" fillId="2" borderId="12" xfId="1" applyFont="1" applyFill="1" applyBorder="1" applyAlignment="1" applyProtection="1">
      <alignment horizontal="center" vertical="center"/>
      <protection hidden="1"/>
    </xf>
    <xf numFmtId="0" fontId="44" fillId="2" borderId="13" xfId="1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right" vertical="center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center"/>
      <protection hidden="1"/>
    </xf>
    <xf numFmtId="0" fontId="5" fillId="3" borderId="0" xfId="0" applyFont="1" applyFill="1" applyAlignment="1" applyProtection="1">
      <alignment horizontal="left" vertical="center" wrapText="1"/>
      <protection locked="0"/>
    </xf>
    <xf numFmtId="0" fontId="45" fillId="2" borderId="0" xfId="0" applyFont="1" applyFill="1" applyAlignment="1" applyProtection="1">
      <alignment horizontal="center" vertical="top"/>
      <protection hidden="1"/>
    </xf>
    <xf numFmtId="0" fontId="40" fillId="2" borderId="10" xfId="0" applyFont="1" applyFill="1" applyBorder="1" applyAlignment="1" applyProtection="1">
      <alignment horizontal="center"/>
      <protection hidden="1"/>
    </xf>
    <xf numFmtId="0" fontId="40" fillId="2" borderId="11" xfId="0" applyFont="1" applyFill="1" applyBorder="1" applyAlignment="1" applyProtection="1">
      <alignment horizontal="center"/>
      <protection hidden="1"/>
    </xf>
    <xf numFmtId="0" fontId="40" fillId="2" borderId="12" xfId="0" applyFont="1" applyFill="1" applyBorder="1" applyAlignment="1" applyProtection="1">
      <alignment horizontal="center"/>
      <protection hidden="1"/>
    </xf>
    <xf numFmtId="0" fontId="40" fillId="2" borderId="13" xfId="0" applyFont="1" applyFill="1" applyBorder="1" applyAlignment="1" applyProtection="1">
      <alignment horizontal="center"/>
      <protection hidden="1"/>
    </xf>
    <xf numFmtId="0" fontId="14" fillId="2" borderId="12" xfId="0" applyFont="1" applyFill="1" applyBorder="1" applyAlignment="1" applyProtection="1">
      <alignment horizontal="center" vertical="center"/>
      <protection hidden="1"/>
    </xf>
    <xf numFmtId="0" fontId="14" fillId="2" borderId="13" xfId="0" applyFont="1" applyFill="1" applyBorder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horizontal="center" vertical="center"/>
      <protection hidden="1"/>
    </xf>
    <xf numFmtId="0" fontId="3" fillId="2" borderId="13" xfId="0" applyFont="1" applyFill="1" applyBorder="1" applyAlignment="1" applyProtection="1">
      <alignment horizontal="center" vertical="center"/>
      <protection hidden="1"/>
    </xf>
    <xf numFmtId="0" fontId="32" fillId="2" borderId="12" xfId="0" applyFont="1" applyFill="1" applyBorder="1" applyAlignment="1" applyProtection="1">
      <alignment horizontal="center" vertical="center" wrapText="1"/>
      <protection hidden="1"/>
    </xf>
    <xf numFmtId="0" fontId="32" fillId="2" borderId="13" xfId="0" applyFont="1" applyFill="1" applyBorder="1" applyAlignment="1" applyProtection="1">
      <alignment horizontal="center" vertical="center" wrapText="1"/>
      <protection hidden="1"/>
    </xf>
    <xf numFmtId="0" fontId="48" fillId="5" borderId="0" xfId="0" applyFont="1" applyFill="1" applyAlignment="1">
      <alignment horizontal="right" vertical="center" wrapText="1"/>
    </xf>
    <xf numFmtId="0" fontId="4" fillId="5" borderId="0" xfId="0" applyFont="1" applyFill="1" applyAlignment="1">
      <alignment horizontal="center"/>
    </xf>
    <xf numFmtId="0" fontId="4" fillId="5" borderId="0" xfId="0" applyFont="1" applyFill="1" applyAlignment="1">
      <alignment horizontal="center" vertical="center"/>
    </xf>
    <xf numFmtId="0" fontId="31" fillId="5" borderId="0" xfId="0" applyFont="1" applyFill="1" applyAlignment="1">
      <alignment horizontal="center" vertical="center" wrapText="1"/>
    </xf>
    <xf numFmtId="0" fontId="50" fillId="5" borderId="0" xfId="0" applyFont="1" applyFill="1" applyAlignment="1">
      <alignment horizontal="center" vertical="center"/>
    </xf>
    <xf numFmtId="0" fontId="50" fillId="5" borderId="0" xfId="0" applyFont="1" applyFill="1" applyAlignment="1">
      <alignment horizontal="center"/>
    </xf>
    <xf numFmtId="0" fontId="35" fillId="5" borderId="1" xfId="0" applyFont="1" applyFill="1" applyBorder="1" applyAlignment="1">
      <alignment horizontal="center"/>
    </xf>
    <xf numFmtId="0" fontId="13" fillId="10" borderId="2" xfId="0" applyFont="1" applyFill="1" applyBorder="1" applyAlignment="1">
      <alignment horizontal="center"/>
    </xf>
    <xf numFmtId="0" fontId="13" fillId="10" borderId="3" xfId="0" applyFont="1" applyFill="1" applyBorder="1" applyAlignment="1">
      <alignment horizontal="center"/>
    </xf>
    <xf numFmtId="0" fontId="25" fillId="5" borderId="0" xfId="0" applyFont="1" applyFill="1" applyBorder="1" applyAlignment="1" applyProtection="1">
      <alignment horizontal="right" vertical="center"/>
    </xf>
    <xf numFmtId="0" fontId="20" fillId="5" borderId="0" xfId="0" applyFont="1" applyFill="1" applyBorder="1" applyAlignment="1" applyProtection="1">
      <alignment horizontal="left" vertical="center"/>
    </xf>
    <xf numFmtId="0" fontId="20" fillId="0" borderId="0" xfId="0" applyFont="1" applyFill="1" applyBorder="1" applyAlignment="1" applyProtection="1">
      <alignment horizontal="left" vertical="center"/>
    </xf>
    <xf numFmtId="0" fontId="37" fillId="5" borderId="0" xfId="0" applyFont="1" applyFill="1" applyBorder="1" applyAlignment="1" applyProtection="1">
      <alignment horizontal="center"/>
    </xf>
    <xf numFmtId="0" fontId="4" fillId="5" borderId="0" xfId="0" applyFont="1" applyFill="1" applyBorder="1" applyAlignment="1" applyProtection="1">
      <alignment horizontal="center" vertical="center"/>
    </xf>
    <xf numFmtId="0" fontId="4" fillId="5" borderId="0" xfId="0" applyFont="1" applyFill="1" applyBorder="1" applyAlignment="1" applyProtection="1">
      <alignment horizontal="right" vertical="center"/>
    </xf>
    <xf numFmtId="0" fontId="36" fillId="0" borderId="0" xfId="0" applyFont="1" applyFill="1" applyBorder="1" applyAlignment="1" applyProtection="1">
      <alignment horizontal="left" vertical="center"/>
    </xf>
    <xf numFmtId="0" fontId="36" fillId="6" borderId="0" xfId="0" applyFont="1" applyFill="1" applyBorder="1" applyAlignment="1" applyProtection="1">
      <alignment horizontal="left" vertical="center"/>
    </xf>
    <xf numFmtId="0" fontId="20" fillId="6" borderId="0" xfId="0" applyFont="1" applyFill="1" applyBorder="1" applyAlignment="1" applyProtection="1">
      <alignment horizontal="left" vertical="center"/>
    </xf>
    <xf numFmtId="0" fontId="21" fillId="0" borderId="0" xfId="0" applyFont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center"/>
      <protection locked="0"/>
    </xf>
    <xf numFmtId="0" fontId="18" fillId="0" borderId="4" xfId="0" applyFont="1" applyBorder="1" applyAlignment="1" applyProtection="1">
      <alignment horizontal="center"/>
      <protection locked="0"/>
    </xf>
    <xf numFmtId="0" fontId="18" fillId="0" borderId="3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21" fillId="7" borderId="0" xfId="0" applyFont="1" applyFill="1" applyAlignment="1" applyProtection="1">
      <alignment horizontal="center"/>
      <protection locked="0"/>
    </xf>
    <xf numFmtId="0" fontId="22" fillId="0" borderId="0" xfId="0" applyFont="1" applyFill="1" applyAlignment="1" applyProtection="1">
      <alignment horizontal="center"/>
      <protection locked="0"/>
    </xf>
    <xf numFmtId="0" fontId="23" fillId="0" borderId="2" xfId="0" applyFont="1" applyBorder="1" applyAlignment="1" applyProtection="1">
      <alignment horizontal="center" vertical="center"/>
    </xf>
    <xf numFmtId="0" fontId="23" fillId="0" borderId="3" xfId="0" applyFont="1" applyBorder="1" applyAlignment="1" applyProtection="1">
      <alignment horizontal="center" vertical="center"/>
    </xf>
    <xf numFmtId="0" fontId="25" fillId="5" borderId="0" xfId="0" applyFont="1" applyFill="1" applyBorder="1" applyAlignment="1" applyProtection="1">
      <alignment horizontal="center"/>
    </xf>
    <xf numFmtId="0" fontId="20" fillId="5" borderId="0" xfId="0" applyFont="1" applyFill="1" applyBorder="1" applyAlignment="1" applyProtection="1">
      <alignment horizontal="right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26" fillId="5" borderId="0" xfId="0" applyFont="1" applyFill="1" applyBorder="1" applyAlignment="1" applyProtection="1">
      <alignment horizontal="center"/>
    </xf>
    <xf numFmtId="0" fontId="21" fillId="0" borderId="1" xfId="0" applyFont="1" applyBorder="1" applyAlignment="1" applyProtection="1">
      <alignment horizontal="center" vertical="center"/>
    </xf>
    <xf numFmtId="0" fontId="35" fillId="5" borderId="9" xfId="0" applyFont="1" applyFill="1" applyBorder="1" applyAlignment="1">
      <alignment horizontal="center"/>
    </xf>
    <xf numFmtId="0" fontId="35" fillId="5" borderId="0" xfId="0" applyFont="1" applyFill="1" applyBorder="1" applyAlignment="1">
      <alignment horizontal="center"/>
    </xf>
    <xf numFmtId="0" fontId="31" fillId="5" borderId="0" xfId="0" applyFont="1" applyFill="1" applyAlignment="1">
      <alignment horizontal="center" vertical="top" wrapText="1"/>
    </xf>
    <xf numFmtId="0" fontId="51" fillId="10" borderId="1" xfId="0" applyFont="1" applyFill="1" applyBorder="1" applyAlignment="1">
      <alignment horizontal="center"/>
    </xf>
    <xf numFmtId="0" fontId="38" fillId="6" borderId="1" xfId="0" applyFont="1" applyFill="1" applyBorder="1" applyAlignment="1">
      <alignment horizontal="center" vertical="center"/>
    </xf>
    <xf numFmtId="0" fontId="29" fillId="5" borderId="0" xfId="0" applyFont="1" applyFill="1" applyAlignment="1">
      <alignment horizontal="right" vertical="center"/>
    </xf>
    <xf numFmtId="0" fontId="54" fillId="0" borderId="1" xfId="0" applyFont="1" applyBorder="1" applyAlignment="1" applyProtection="1">
      <alignment horizontal="left" vertical="center"/>
      <protection locked="0"/>
    </xf>
    <xf numFmtId="14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21" fillId="0" borderId="0" xfId="0" applyFont="1" applyAlignment="1" applyProtection="1">
      <alignment vertical="center"/>
      <protection locked="0"/>
    </xf>
    <xf numFmtId="0" fontId="34" fillId="0" borderId="0" xfId="0" applyFont="1" applyAlignment="1" applyProtection="1">
      <alignment horizontal="center"/>
      <protection locked="0"/>
    </xf>
    <xf numFmtId="0" fontId="24" fillId="0" borderId="0" xfId="0" applyFont="1" applyBorder="1" applyAlignment="1" applyProtection="1">
      <alignment horizontal="left" vertical="center"/>
      <protection locked="0"/>
    </xf>
    <xf numFmtId="0" fontId="22" fillId="0" borderId="0" xfId="0" applyFont="1" applyFill="1" applyAlignment="1" applyProtection="1">
      <alignment horizontal="righ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4" xfId="0" applyFont="1" applyBorder="1" applyAlignment="1" applyProtection="1">
      <alignment horizontal="center"/>
      <protection locked="0"/>
    </xf>
    <xf numFmtId="0" fontId="22" fillId="0" borderId="3" xfId="0" applyFont="1" applyBorder="1" applyAlignment="1" applyProtection="1">
      <alignment horizontal="center"/>
      <protection locked="0"/>
    </xf>
    <xf numFmtId="0" fontId="22" fillId="5" borderId="0" xfId="0" applyFont="1" applyFill="1" applyAlignment="1">
      <alignment horizontal="center" vertical="center"/>
    </xf>
    <xf numFmtId="0" fontId="0" fillId="9" borderId="0" xfId="0" applyFill="1" applyProtection="1">
      <protection hidden="1"/>
    </xf>
    <xf numFmtId="0" fontId="10" fillId="9" borderId="0" xfId="0" applyFont="1" applyFill="1" applyAlignment="1" applyProtection="1">
      <alignment horizontal="center" vertical="center"/>
      <protection hidden="1"/>
    </xf>
    <xf numFmtId="0" fontId="19" fillId="9" borderId="0" xfId="0" applyFont="1" applyFill="1" applyAlignment="1" applyProtection="1">
      <alignment horizontal="center" wrapText="1"/>
      <protection hidden="1"/>
    </xf>
    <xf numFmtId="0" fontId="9" fillId="9" borderId="0" xfId="0" applyFont="1" applyFill="1" applyAlignment="1" applyProtection="1">
      <alignment horizontal="right"/>
      <protection hidden="1"/>
    </xf>
    <xf numFmtId="0" fontId="9" fillId="9" borderId="0" xfId="0" applyFont="1" applyFill="1" applyAlignment="1" applyProtection="1">
      <alignment horizontal="center"/>
      <protection hidden="1"/>
    </xf>
    <xf numFmtId="0" fontId="9" fillId="9" borderId="0" xfId="0" applyFont="1" applyFill="1" applyAlignment="1" applyProtection="1">
      <alignment horizontal="center" vertical="center"/>
      <protection hidden="1"/>
    </xf>
    <xf numFmtId="49" fontId="39" fillId="9" borderId="0" xfId="0" applyNumberFormat="1" applyFont="1" applyFill="1" applyAlignment="1" applyProtection="1">
      <alignment horizontal="center" wrapText="1"/>
      <protection hidden="1"/>
    </xf>
    <xf numFmtId="0" fontId="0" fillId="9" borderId="0" xfId="0" applyFill="1" applyAlignment="1" applyProtection="1">
      <alignment horizontal="center" wrapText="1"/>
      <protection hidden="1"/>
    </xf>
    <xf numFmtId="0" fontId="1" fillId="9" borderId="5" xfId="0" applyFont="1" applyFill="1" applyBorder="1" applyAlignment="1" applyProtection="1">
      <alignment horizontal="center" vertical="center"/>
      <protection hidden="1"/>
    </xf>
    <xf numFmtId="0" fontId="46" fillId="9" borderId="0" xfId="0" applyFont="1" applyFill="1" applyBorder="1" applyAlignment="1" applyProtection="1">
      <alignment horizontal="left" vertical="center"/>
      <protection hidden="1"/>
    </xf>
    <xf numFmtId="0" fontId="52" fillId="9" borderId="0" xfId="0" applyFont="1" applyFill="1" applyBorder="1" applyAlignment="1" applyProtection="1">
      <alignment horizontal="center" vertical="center"/>
      <protection hidden="1"/>
    </xf>
    <xf numFmtId="0" fontId="5" fillId="9" borderId="0" xfId="0" applyFont="1" applyFill="1" applyAlignment="1" applyProtection="1">
      <alignment horizontal="right" vertical="center"/>
      <protection hidden="1"/>
    </xf>
    <xf numFmtId="0" fontId="5" fillId="9" borderId="0" xfId="0" applyFont="1" applyFill="1" applyAlignment="1" applyProtection="1">
      <alignment horizontal="left" vertical="center"/>
      <protection hidden="1"/>
    </xf>
    <xf numFmtId="0" fontId="5" fillId="9" borderId="0" xfId="0" applyFont="1" applyFill="1" applyAlignment="1" applyProtection="1">
      <alignment horizontal="center" vertical="center"/>
      <protection hidden="1"/>
    </xf>
    <xf numFmtId="0" fontId="53" fillId="9" borderId="0" xfId="0" applyFont="1" applyFill="1" applyAlignment="1" applyProtection="1">
      <alignment horizontal="center" vertical="center"/>
      <protection hidden="1"/>
    </xf>
    <xf numFmtId="0" fontId="2" fillId="9" borderId="0" xfId="0" applyFont="1" applyFill="1" applyBorder="1" applyAlignment="1" applyProtection="1">
      <alignment horizontal="center" vertical="center"/>
      <protection hidden="1"/>
    </xf>
    <xf numFmtId="0" fontId="0" fillId="9" borderId="0" xfId="0" applyFill="1" applyBorder="1" applyProtection="1">
      <protection hidden="1"/>
    </xf>
    <xf numFmtId="0" fontId="4" fillId="4" borderId="1" xfId="0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Protection="1">
      <protection locked="0"/>
    </xf>
  </cellXfs>
  <cellStyles count="2">
    <cellStyle name="Hyperlink" xfId="1" builtinId="8"/>
    <cellStyle name="Normal" xfId="0" builtinId="0"/>
  </cellStyles>
  <dxfs count="1">
    <dxf>
      <font>
        <color theme="9" tint="0.59996337778862885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895349</xdr:colOff>
      <xdr:row>0</xdr:row>
      <xdr:rowOff>0</xdr:rowOff>
    </xdr:from>
    <xdr:to>
      <xdr:col>10</xdr:col>
      <xdr:colOff>619124</xdr:colOff>
      <xdr:row>7</xdr:row>
      <xdr:rowOff>28575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67974" y="0"/>
          <a:ext cx="1647825" cy="20574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eeralaljatchandawal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workbookViewId="0">
      <selection activeCell="F10" sqref="F10:H10"/>
    </sheetView>
  </sheetViews>
  <sheetFormatPr defaultColWidth="0" defaultRowHeight="15" zeroHeight="1"/>
  <cols>
    <col min="1" max="1" width="9.140625" style="56" customWidth="1"/>
    <col min="2" max="2" width="11" style="56" customWidth="1"/>
    <col min="3" max="3" width="10.5703125" style="56" customWidth="1"/>
    <col min="4" max="4" width="9.7109375" style="56" customWidth="1"/>
    <col min="5" max="5" width="9.42578125" style="56" customWidth="1"/>
    <col min="6" max="6" width="25.28515625" style="56" customWidth="1"/>
    <col min="7" max="7" width="10.140625" style="56" customWidth="1"/>
    <col min="8" max="8" width="26.85546875" style="56" customWidth="1"/>
    <col min="9" max="9" width="31.42578125" style="56" customWidth="1"/>
    <col min="10" max="10" width="28.85546875" style="56" customWidth="1"/>
    <col min="11" max="11" width="23" style="56" customWidth="1"/>
    <col min="12" max="16384" width="9.140625" style="56" hidden="1"/>
  </cols>
  <sheetData>
    <row r="1" spans="1:11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36" customHeight="1">
      <c r="A2" s="55"/>
      <c r="B2" s="100" t="s">
        <v>0</v>
      </c>
      <c r="C2" s="100"/>
      <c r="D2" s="100"/>
      <c r="E2" s="100"/>
      <c r="F2" s="100"/>
      <c r="G2" s="100"/>
      <c r="H2" s="100"/>
      <c r="I2" s="100"/>
      <c r="J2" s="57"/>
      <c r="K2" s="57"/>
    </row>
    <row r="3" spans="1:11" ht="13.5" customHeight="1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1" ht="36" customHeight="1">
      <c r="A4" s="58"/>
      <c r="B4" s="98" t="s">
        <v>1</v>
      </c>
      <c r="C4" s="98"/>
      <c r="D4" s="98"/>
      <c r="E4" s="98"/>
      <c r="F4" s="93" t="s">
        <v>57</v>
      </c>
      <c r="G4" s="93"/>
      <c r="H4" s="93"/>
      <c r="I4" s="93"/>
      <c r="J4" s="55"/>
      <c r="K4" s="55"/>
    </row>
    <row r="5" spans="1:11" ht="12" customHeight="1">
      <c r="A5" s="58"/>
      <c r="B5" s="59"/>
      <c r="C5" s="59"/>
      <c r="D5" s="59"/>
      <c r="E5" s="59"/>
      <c r="F5" s="60"/>
      <c r="G5" s="60"/>
      <c r="H5" s="60"/>
      <c r="I5" s="55"/>
      <c r="J5" s="55"/>
      <c r="K5" s="55"/>
    </row>
    <row r="6" spans="1:11" ht="36" customHeight="1">
      <c r="A6" s="98" t="s">
        <v>4</v>
      </c>
      <c r="B6" s="98"/>
      <c r="C6" s="98"/>
      <c r="D6" s="98"/>
      <c r="E6" s="98"/>
      <c r="F6" s="66">
        <v>43902</v>
      </c>
      <c r="G6" s="61" t="s">
        <v>5</v>
      </c>
      <c r="H6" s="66">
        <v>43915</v>
      </c>
      <c r="I6" s="55"/>
      <c r="J6" s="55"/>
      <c r="K6" s="55"/>
    </row>
    <row r="7" spans="1:11" s="63" customFormat="1" ht="11.25" customHeight="1">
      <c r="A7" s="59"/>
      <c r="B7" s="59"/>
      <c r="C7" s="59"/>
      <c r="D7" s="59"/>
      <c r="E7" s="59"/>
      <c r="F7" s="62"/>
      <c r="G7" s="61"/>
      <c r="H7" s="62"/>
      <c r="I7" s="55"/>
      <c r="J7" s="55"/>
      <c r="K7" s="55"/>
    </row>
    <row r="8" spans="1:11" ht="51" customHeight="1">
      <c r="A8" s="58"/>
      <c r="B8" s="98" t="s">
        <v>2</v>
      </c>
      <c r="C8" s="98"/>
      <c r="D8" s="98"/>
      <c r="E8" s="98"/>
      <c r="F8" s="101" t="s">
        <v>13</v>
      </c>
      <c r="G8" s="101"/>
      <c r="H8" s="101"/>
      <c r="I8" s="55"/>
      <c r="J8" s="102" t="s">
        <v>47</v>
      </c>
      <c r="K8" s="102"/>
    </row>
    <row r="9" spans="1:11" ht="12" customHeight="1">
      <c r="A9" s="58"/>
      <c r="B9" s="59"/>
      <c r="C9" s="59"/>
      <c r="D9" s="59"/>
      <c r="E9" s="59"/>
      <c r="F9" s="64"/>
      <c r="G9" s="64"/>
      <c r="H9" s="64"/>
      <c r="I9" s="55"/>
      <c r="J9" s="55"/>
      <c r="K9" s="55"/>
    </row>
    <row r="10" spans="1:11" ht="36" customHeight="1">
      <c r="A10" s="98" t="s">
        <v>3</v>
      </c>
      <c r="B10" s="98"/>
      <c r="C10" s="98"/>
      <c r="D10" s="98"/>
      <c r="E10" s="98"/>
      <c r="F10" s="93">
        <v>20040</v>
      </c>
      <c r="G10" s="93"/>
      <c r="H10" s="93"/>
      <c r="I10" s="55"/>
      <c r="J10" s="55"/>
      <c r="K10" s="55"/>
    </row>
    <row r="11" spans="1:11" ht="11.25" customHeight="1" thickBot="1">
      <c r="A11" s="59"/>
      <c r="B11" s="59"/>
      <c r="C11" s="59"/>
      <c r="D11" s="59"/>
      <c r="E11" s="59"/>
      <c r="F11" s="64"/>
      <c r="G11" s="64"/>
      <c r="H11" s="64"/>
      <c r="I11" s="55"/>
      <c r="J11" s="55"/>
      <c r="K11" s="55"/>
    </row>
    <row r="12" spans="1:11" ht="36" customHeight="1">
      <c r="A12" s="98" t="s">
        <v>6</v>
      </c>
      <c r="B12" s="98"/>
      <c r="C12" s="98"/>
      <c r="D12" s="98"/>
      <c r="E12" s="98"/>
      <c r="F12" s="93" t="s">
        <v>14</v>
      </c>
      <c r="G12" s="93"/>
      <c r="H12" s="93"/>
      <c r="I12" s="55"/>
      <c r="J12" s="103" t="s">
        <v>51</v>
      </c>
      <c r="K12" s="104"/>
    </row>
    <row r="13" spans="1:11" ht="9.75" customHeight="1">
      <c r="A13" s="59"/>
      <c r="B13" s="59"/>
      <c r="C13" s="59"/>
      <c r="D13" s="59"/>
      <c r="E13" s="59"/>
      <c r="F13" s="64"/>
      <c r="G13" s="64"/>
      <c r="H13" s="64"/>
      <c r="I13" s="55"/>
      <c r="J13" s="105"/>
      <c r="K13" s="106"/>
    </row>
    <row r="14" spans="1:11" ht="36" customHeight="1">
      <c r="A14" s="98" t="s">
        <v>7</v>
      </c>
      <c r="B14" s="98"/>
      <c r="C14" s="98"/>
      <c r="D14" s="98"/>
      <c r="E14" s="98"/>
      <c r="F14" s="99" t="s">
        <v>15</v>
      </c>
      <c r="G14" s="99"/>
      <c r="H14" s="99"/>
      <c r="I14" s="55"/>
      <c r="J14" s="107" t="s">
        <v>48</v>
      </c>
      <c r="K14" s="108"/>
    </row>
    <row r="15" spans="1:11" ht="11.25" customHeight="1">
      <c r="A15" s="59"/>
      <c r="B15" s="59"/>
      <c r="C15" s="59"/>
      <c r="D15" s="59"/>
      <c r="E15" s="59"/>
      <c r="F15" s="65"/>
      <c r="G15" s="65"/>
      <c r="H15" s="65"/>
      <c r="I15" s="55"/>
      <c r="J15" s="109" t="s">
        <v>49</v>
      </c>
      <c r="K15" s="110"/>
    </row>
    <row r="16" spans="1:11" ht="36" customHeight="1">
      <c r="A16" s="98" t="s">
        <v>16</v>
      </c>
      <c r="B16" s="98"/>
      <c r="C16" s="98"/>
      <c r="D16" s="98"/>
      <c r="E16" s="98"/>
      <c r="F16" s="99">
        <v>9999999999</v>
      </c>
      <c r="G16" s="99"/>
      <c r="H16" s="99"/>
      <c r="I16" s="55"/>
      <c r="J16" s="111" t="s">
        <v>50</v>
      </c>
      <c r="K16" s="112"/>
    </row>
    <row r="17" spans="1:11" ht="15" customHeight="1">
      <c r="A17" s="55"/>
      <c r="B17" s="55"/>
      <c r="C17" s="55"/>
      <c r="D17" s="55"/>
      <c r="E17" s="55"/>
      <c r="F17" s="55"/>
      <c r="G17" s="55"/>
      <c r="H17" s="55"/>
      <c r="I17" s="55"/>
      <c r="J17" s="94" t="s">
        <v>52</v>
      </c>
      <c r="K17" s="95"/>
    </row>
    <row r="18" spans="1:11" ht="15" customHeight="1">
      <c r="A18" s="55"/>
      <c r="B18" s="55"/>
      <c r="C18" s="55"/>
      <c r="D18" s="55"/>
      <c r="E18" s="55"/>
      <c r="F18" s="55"/>
      <c r="G18" s="55"/>
      <c r="H18" s="55"/>
      <c r="I18" s="55"/>
      <c r="J18" s="96" t="s">
        <v>53</v>
      </c>
      <c r="K18" s="97"/>
    </row>
    <row r="19" spans="1:11" ht="15" customHeight="1" thickBot="1">
      <c r="A19" s="55"/>
      <c r="B19" s="55"/>
      <c r="C19" s="55"/>
      <c r="D19" s="55"/>
      <c r="E19" s="55"/>
      <c r="F19" s="55"/>
      <c r="G19" s="55"/>
      <c r="H19" s="55"/>
      <c r="I19" s="55"/>
      <c r="J19" s="53"/>
      <c r="K19" s="54"/>
    </row>
    <row r="20" spans="1:11" ht="15" customHeight="1">
      <c r="A20" s="55"/>
      <c r="B20" s="55"/>
      <c r="C20" s="55"/>
      <c r="D20" s="55"/>
      <c r="E20" s="55"/>
      <c r="F20" s="55"/>
      <c r="G20" s="55"/>
      <c r="H20" s="55"/>
      <c r="I20" s="55"/>
      <c r="J20" s="52"/>
      <c r="K20" s="52"/>
    </row>
  </sheetData>
  <sheetProtection password="C1FB" sheet="1" objects="1" scenarios="1" selectLockedCells="1"/>
  <mergeCells count="21">
    <mergeCell ref="B2:I2"/>
    <mergeCell ref="B4:E4"/>
    <mergeCell ref="B8:E8"/>
    <mergeCell ref="A6:E6"/>
    <mergeCell ref="A12:E12"/>
    <mergeCell ref="F8:H8"/>
    <mergeCell ref="F10:H10"/>
    <mergeCell ref="F12:H12"/>
    <mergeCell ref="A10:E10"/>
    <mergeCell ref="F4:I4"/>
    <mergeCell ref="J17:K17"/>
    <mergeCell ref="J18:K18"/>
    <mergeCell ref="A16:E16"/>
    <mergeCell ref="F16:H16"/>
    <mergeCell ref="A14:E14"/>
    <mergeCell ref="F14:H14"/>
    <mergeCell ref="J8:K8"/>
    <mergeCell ref="J12:K13"/>
    <mergeCell ref="J14:K14"/>
    <mergeCell ref="J15:K15"/>
    <mergeCell ref="J16:K16"/>
  </mergeCells>
  <hyperlinks>
    <hyperlink ref="J18" r:id="rId1"/>
  </hyperlinks>
  <pageMargins left="0.7" right="0.7" top="0.75" bottom="0.75" header="0.3" footer="0.3"/>
  <pageSetup paperSize="9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7"/>
  <sheetViews>
    <sheetView topLeftCell="A7" workbookViewId="0">
      <selection activeCell="B7" sqref="B7"/>
    </sheetView>
  </sheetViews>
  <sheetFormatPr defaultColWidth="0" defaultRowHeight="15" zeroHeight="1"/>
  <cols>
    <col min="1" max="1" width="8.28515625" style="56" customWidth="1"/>
    <col min="2" max="2" width="35.28515625" style="56" customWidth="1"/>
    <col min="3" max="3" width="9" style="56" customWidth="1"/>
    <col min="4" max="4" width="11.28515625" style="56" customWidth="1"/>
    <col min="5" max="5" width="20.7109375" style="56" customWidth="1"/>
    <col min="6" max="11" width="9.140625" style="56" customWidth="1"/>
    <col min="12" max="19" width="0" style="56" hidden="1" customWidth="1"/>
    <col min="20" max="16384" width="9.140625" style="56" hidden="1"/>
  </cols>
  <sheetData>
    <row r="1" spans="1:11">
      <c r="A1" s="167"/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spans="1:11" ht="31.5">
      <c r="A2" s="168" t="s">
        <v>71</v>
      </c>
      <c r="B2" s="168"/>
      <c r="C2" s="168"/>
      <c r="D2" s="168"/>
      <c r="E2" s="168"/>
      <c r="F2" s="169" t="s">
        <v>56</v>
      </c>
      <c r="G2" s="169"/>
      <c r="H2" s="169"/>
      <c r="I2" s="169"/>
      <c r="J2" s="169"/>
      <c r="K2" s="169"/>
    </row>
    <row r="3" spans="1:11">
      <c r="A3" s="167"/>
      <c r="B3" s="167"/>
      <c r="C3" s="167"/>
      <c r="D3" s="167"/>
      <c r="E3" s="167"/>
      <c r="F3" s="169"/>
      <c r="G3" s="169"/>
      <c r="H3" s="169"/>
      <c r="I3" s="169"/>
      <c r="J3" s="169"/>
      <c r="K3" s="169"/>
    </row>
    <row r="4" spans="1:11" ht="23.25">
      <c r="A4" s="170" t="s">
        <v>9</v>
      </c>
      <c r="B4" s="171" t="s">
        <v>8</v>
      </c>
      <c r="C4" s="171"/>
      <c r="D4" s="172" t="s">
        <v>22</v>
      </c>
      <c r="E4" s="172" t="s">
        <v>11</v>
      </c>
      <c r="F4" s="173" t="s">
        <v>23</v>
      </c>
      <c r="G4" s="173" t="s">
        <v>24</v>
      </c>
      <c r="H4" s="173" t="s">
        <v>28</v>
      </c>
      <c r="I4" s="173" t="s">
        <v>29</v>
      </c>
      <c r="J4" s="173" t="s">
        <v>30</v>
      </c>
      <c r="K4" s="174"/>
    </row>
    <row r="5" spans="1:11" ht="39.950000000000003" customHeight="1">
      <c r="A5" s="175">
        <v>1</v>
      </c>
      <c r="B5" s="184" t="s">
        <v>58</v>
      </c>
      <c r="C5" s="176" t="str">
        <f>IF(AND(B5=""),"","Y")</f>
        <v>Y</v>
      </c>
      <c r="D5" s="185"/>
      <c r="E5" s="177">
        <f>'Rooms Seating'!E19+'Rooms Seating'!E51+'Rooms Seating'!E84+'Rooms Seating'!E117+'Rooms Seating'!E150+'Rooms Seating'!E183+'Rooms Seating'!E216+'Rooms Seating'!E249+'Rooms Seating'!E282</f>
        <v>4</v>
      </c>
      <c r="F5" s="186"/>
      <c r="G5" s="186"/>
      <c r="H5" s="186"/>
      <c r="I5" s="187"/>
      <c r="J5" s="187"/>
      <c r="K5" s="167"/>
    </row>
    <row r="6" spans="1:11" ht="39.950000000000003" customHeight="1">
      <c r="A6" s="175">
        <v>2</v>
      </c>
      <c r="B6" s="184" t="s">
        <v>59</v>
      </c>
      <c r="C6" s="176" t="str">
        <f>IF(AND(B6=""),"","Y")</f>
        <v>Y</v>
      </c>
      <c r="D6" s="185"/>
      <c r="E6" s="177">
        <f>'Rooms Seating'!E20+'Rooms Seating'!E52+'Rooms Seating'!E85+'Rooms Seating'!E118+'Rooms Seating'!E151+'Rooms Seating'!E184+'Rooms Seating'!E217+'Rooms Seating'!E250+'Rooms Seating'!E283</f>
        <v>28</v>
      </c>
      <c r="F6" s="186"/>
      <c r="G6" s="186"/>
      <c r="H6" s="186"/>
      <c r="I6" s="187"/>
      <c r="J6" s="187"/>
      <c r="K6" s="167"/>
    </row>
    <row r="7" spans="1:11" ht="39.950000000000003" customHeight="1">
      <c r="A7" s="175">
        <v>3</v>
      </c>
      <c r="B7" s="184" t="s">
        <v>60</v>
      </c>
      <c r="C7" s="176" t="str">
        <f>IF(AND(B7=""),"","Y")</f>
        <v>Y</v>
      </c>
      <c r="D7" s="185"/>
      <c r="E7" s="177">
        <f>'Rooms Seating'!E21+'Rooms Seating'!E53+'Rooms Seating'!E86+'Rooms Seating'!E119+'Rooms Seating'!E152+'Rooms Seating'!E185+'Rooms Seating'!E218+'Rooms Seating'!E251+'Rooms Seating'!E284</f>
        <v>22</v>
      </c>
      <c r="F7" s="186"/>
      <c r="G7" s="186"/>
      <c r="H7" s="186"/>
      <c r="I7" s="187"/>
      <c r="J7" s="187"/>
      <c r="K7" s="167"/>
    </row>
    <row r="8" spans="1:11" ht="39.950000000000003" customHeight="1">
      <c r="A8" s="175">
        <v>4</v>
      </c>
      <c r="B8" s="184" t="s">
        <v>61</v>
      </c>
      <c r="C8" s="176" t="str">
        <f>IF(AND(B8=""),"","Y")</f>
        <v>Y</v>
      </c>
      <c r="D8" s="185"/>
      <c r="E8" s="177">
        <f>'Rooms Seating'!E22+'Rooms Seating'!E54+'Rooms Seating'!E87+'Rooms Seating'!E120+'Rooms Seating'!E153+'Rooms Seating'!E186+'Rooms Seating'!E219+'Rooms Seating'!E252+'Rooms Seating'!E285</f>
        <v>10</v>
      </c>
      <c r="F8" s="186"/>
      <c r="G8" s="186"/>
      <c r="H8" s="186"/>
      <c r="I8" s="187"/>
      <c r="J8" s="187"/>
      <c r="K8" s="167"/>
    </row>
    <row r="9" spans="1:11" ht="39.950000000000003" customHeight="1">
      <c r="A9" s="175">
        <v>5</v>
      </c>
      <c r="B9" s="184" t="s">
        <v>62</v>
      </c>
      <c r="C9" s="176" t="str">
        <f t="shared" ref="C9:C14" si="0">IF(AND(B9=""),"","Y")</f>
        <v>Y</v>
      </c>
      <c r="D9" s="185"/>
      <c r="E9" s="177">
        <f>'Rooms Seating'!E23+'Rooms Seating'!E55+'Rooms Seating'!E88+'Rooms Seating'!E121+'Rooms Seating'!E154+'Rooms Seating'!E187+'Rooms Seating'!E220+'Rooms Seating'!E253+'Rooms Seating'!E286</f>
        <v>44</v>
      </c>
      <c r="F9" s="186"/>
      <c r="G9" s="186"/>
      <c r="H9" s="186"/>
      <c r="I9" s="187"/>
      <c r="J9" s="187"/>
      <c r="K9" s="167"/>
    </row>
    <row r="10" spans="1:11" ht="39.950000000000003" customHeight="1">
      <c r="A10" s="175">
        <v>6</v>
      </c>
      <c r="B10" s="184" t="s">
        <v>10</v>
      </c>
      <c r="C10" s="176" t="str">
        <f t="shared" si="0"/>
        <v>Y</v>
      </c>
      <c r="D10" s="185"/>
      <c r="E10" s="177">
        <f>'Rooms Seating'!E24+'Rooms Seating'!E56+'Rooms Seating'!E89+'Rooms Seating'!E122+'Rooms Seating'!E155+'Rooms Seating'!E188+'Rooms Seating'!E221+'Rooms Seating'!E254+'Rooms Seating'!E287</f>
        <v>18</v>
      </c>
      <c r="F10" s="186"/>
      <c r="G10" s="186"/>
      <c r="H10" s="186"/>
      <c r="I10" s="187"/>
      <c r="J10" s="187"/>
      <c r="K10" s="167"/>
    </row>
    <row r="11" spans="1:11" ht="39.950000000000003" customHeight="1">
      <c r="A11" s="175">
        <v>7</v>
      </c>
      <c r="B11" s="184" t="s">
        <v>54</v>
      </c>
      <c r="C11" s="176" t="str">
        <f t="shared" si="0"/>
        <v>Y</v>
      </c>
      <c r="D11" s="185"/>
      <c r="E11" s="177">
        <f>'Rooms Seating'!E25+'Rooms Seating'!E57+'Rooms Seating'!E90+'Rooms Seating'!E123+'Rooms Seating'!E156+'Rooms Seating'!E189+'Rooms Seating'!E222+'Rooms Seating'!E255+'Rooms Seating'!E288</f>
        <v>21</v>
      </c>
      <c r="F11" s="186"/>
      <c r="G11" s="186"/>
      <c r="H11" s="186"/>
      <c r="I11" s="187"/>
      <c r="J11" s="187"/>
      <c r="K11" s="167"/>
    </row>
    <row r="12" spans="1:11" ht="39.950000000000003" customHeight="1">
      <c r="A12" s="175">
        <v>8</v>
      </c>
      <c r="B12" s="184" t="s">
        <v>63</v>
      </c>
      <c r="C12" s="176" t="str">
        <f t="shared" si="0"/>
        <v>Y</v>
      </c>
      <c r="D12" s="185"/>
      <c r="E12" s="177">
        <f>'Rooms Seating'!E26+'Rooms Seating'!E58+'Rooms Seating'!E91+'Rooms Seating'!E124+'Rooms Seating'!E157+'Rooms Seating'!E190+'Rooms Seating'!E223+'Rooms Seating'!E256+'Rooms Seating'!E289</f>
        <v>3</v>
      </c>
      <c r="F12" s="186"/>
      <c r="G12" s="186"/>
      <c r="H12" s="186"/>
      <c r="I12" s="187"/>
      <c r="J12" s="187"/>
      <c r="K12" s="167"/>
    </row>
    <row r="13" spans="1:11" ht="39.950000000000003" customHeight="1">
      <c r="A13" s="175">
        <v>9</v>
      </c>
      <c r="B13" s="184" t="s">
        <v>66</v>
      </c>
      <c r="C13" s="176" t="str">
        <f t="shared" si="0"/>
        <v>Y</v>
      </c>
      <c r="D13" s="185"/>
      <c r="E13" s="177">
        <f>'Rooms Seating'!E27+'Rooms Seating'!E59+'Rooms Seating'!E92+'Rooms Seating'!E125+'Rooms Seating'!E158+'Rooms Seating'!E191+'Rooms Seating'!E224+'Rooms Seating'!E257+'Rooms Seating'!E290</f>
        <v>36</v>
      </c>
      <c r="F13" s="186"/>
      <c r="G13" s="186"/>
      <c r="H13" s="186"/>
      <c r="I13" s="187"/>
      <c r="J13" s="187"/>
      <c r="K13" s="167"/>
    </row>
    <row r="14" spans="1:11" ht="39.950000000000003" customHeight="1">
      <c r="A14" s="175">
        <v>10</v>
      </c>
      <c r="B14" s="184" t="s">
        <v>67</v>
      </c>
      <c r="C14" s="176" t="str">
        <f t="shared" si="0"/>
        <v>Y</v>
      </c>
      <c r="D14" s="185"/>
      <c r="E14" s="177">
        <f>'Rooms Seating'!E28+'Rooms Seating'!E60+'Rooms Seating'!E93+'Rooms Seating'!E126+'Rooms Seating'!E159+'Rooms Seating'!E192+'Rooms Seating'!E225+'Rooms Seating'!E258+'Rooms Seating'!E291</f>
        <v>2</v>
      </c>
      <c r="F14" s="186"/>
      <c r="G14" s="186"/>
      <c r="H14" s="186"/>
      <c r="I14" s="187"/>
      <c r="J14" s="187"/>
      <c r="K14" s="167"/>
    </row>
    <row r="15" spans="1:11" ht="21" customHeight="1">
      <c r="A15" s="167"/>
      <c r="B15" s="178" t="s">
        <v>64</v>
      </c>
      <c r="C15" s="179">
        <f>IFERROR(COUNTIF(C5:C14,"Y"),"")</f>
        <v>10</v>
      </c>
      <c r="D15" s="180" t="s">
        <v>12</v>
      </c>
      <c r="E15" s="181">
        <f>IFERROR(SUM(E5:E14),"")</f>
        <v>188</v>
      </c>
      <c r="F15" s="182"/>
      <c r="G15" s="182"/>
      <c r="H15" s="182"/>
      <c r="I15" s="183"/>
      <c r="J15" s="183"/>
      <c r="K15" s="167"/>
    </row>
    <row r="16" spans="1:11">
      <c r="A16" s="167"/>
      <c r="B16" s="167"/>
      <c r="C16" s="167"/>
      <c r="D16" s="167"/>
      <c r="E16" s="167"/>
      <c r="F16" s="167"/>
      <c r="G16" s="167"/>
      <c r="H16" s="167"/>
      <c r="I16" s="167"/>
      <c r="J16" s="167"/>
      <c r="K16" s="167"/>
    </row>
    <row r="17" spans="1:11">
      <c r="A17" s="167"/>
      <c r="B17" s="167"/>
      <c r="C17" s="167"/>
      <c r="D17" s="167"/>
      <c r="E17" s="167"/>
      <c r="F17" s="167"/>
      <c r="G17" s="167"/>
      <c r="H17" s="167"/>
      <c r="I17" s="167"/>
      <c r="J17" s="167"/>
      <c r="K17" s="167"/>
    </row>
    <row r="18" spans="1:11">
      <c r="A18" s="167"/>
      <c r="B18" s="167"/>
      <c r="C18" s="167"/>
      <c r="D18" s="167"/>
      <c r="E18" s="167"/>
      <c r="F18" s="167"/>
      <c r="G18" s="167"/>
      <c r="H18" s="167"/>
      <c r="I18" s="167"/>
      <c r="J18" s="167"/>
      <c r="K18" s="167"/>
    </row>
    <row r="19" spans="1:11">
      <c r="A19" s="167"/>
      <c r="B19" s="167"/>
      <c r="C19" s="167"/>
      <c r="D19" s="167"/>
      <c r="E19" s="167"/>
      <c r="F19" s="167"/>
      <c r="G19" s="167"/>
      <c r="H19" s="167"/>
      <c r="I19" s="167"/>
      <c r="J19" s="167"/>
      <c r="K19" s="167"/>
    </row>
    <row r="20" spans="1:11">
      <c r="A20" s="167"/>
      <c r="B20" s="167"/>
      <c r="C20" s="167"/>
      <c r="D20" s="167"/>
      <c r="E20" s="167"/>
      <c r="F20" s="167"/>
      <c r="G20" s="167"/>
      <c r="H20" s="167"/>
      <c r="I20" s="167"/>
      <c r="J20" s="167"/>
      <c r="K20" s="167"/>
    </row>
    <row r="21" spans="1:11" hidden="1"/>
    <row r="22" spans="1:11" hidden="1"/>
    <row r="23" spans="1:11" hidden="1"/>
    <row r="24" spans="1:11" hidden="1"/>
    <row r="25" spans="1:11" hidden="1"/>
    <row r="26" spans="1:11" hidden="1"/>
    <row r="27" spans="1:11" hidden="1"/>
  </sheetData>
  <sheetProtection password="C1FB" sheet="1" objects="1" scenarios="1" selectLockedCells="1"/>
  <mergeCells count="2">
    <mergeCell ref="F2:K3"/>
    <mergeCell ref="A2:E2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96"/>
  <sheetViews>
    <sheetView showGridLines="0" view="pageBreakPreview" zoomScale="110" zoomScaleSheetLayoutView="110" workbookViewId="0">
      <selection activeCell="A17" sqref="A17"/>
    </sheetView>
  </sheetViews>
  <sheetFormatPr defaultColWidth="28.42578125" defaultRowHeight="28.5"/>
  <cols>
    <col min="1" max="1" width="16.7109375" style="1" customWidth="1"/>
    <col min="2" max="2" width="6.140625" style="1" customWidth="1"/>
    <col min="3" max="3" width="16.7109375" style="1" customWidth="1"/>
    <col min="4" max="4" width="5.28515625" style="1" customWidth="1"/>
    <col min="5" max="5" width="16.7109375" style="1" customWidth="1"/>
    <col min="6" max="6" width="5.28515625" style="1" customWidth="1"/>
    <col min="7" max="7" width="16.7109375" style="1" customWidth="1"/>
    <col min="8" max="8" width="5.140625" style="1" customWidth="1"/>
    <col min="9" max="33" width="28.42578125" style="37" customWidth="1"/>
    <col min="34" max="16384" width="28.42578125" style="37"/>
  </cols>
  <sheetData>
    <row r="1" spans="1:8" s="42" customFormat="1" ht="21" customHeight="1">
      <c r="A1" s="125" t="str">
        <f>'Gen. Detail'!F8</f>
        <v>Government Sr. Secondary School Chandawal Nagar</v>
      </c>
      <c r="B1" s="125"/>
      <c r="C1" s="125"/>
      <c r="D1" s="125"/>
      <c r="E1" s="125"/>
      <c r="F1" s="125"/>
      <c r="G1" s="125"/>
      <c r="H1" s="75"/>
    </row>
    <row r="2" spans="1:8" s="42" customFormat="1" ht="21" customHeight="1">
      <c r="A2" s="126" t="str">
        <f>'Gen. Detail'!F4</f>
        <v>Completion Certificate of Elementry Education - 2020</v>
      </c>
      <c r="B2" s="126"/>
      <c r="C2" s="126"/>
      <c r="D2" s="126"/>
      <c r="E2" s="126"/>
      <c r="F2" s="126"/>
      <c r="G2" s="126"/>
      <c r="H2" s="71"/>
    </row>
    <row r="3" spans="1:8" s="42" customFormat="1" ht="20.100000000000001" customHeight="1">
      <c r="A3" s="127" t="s">
        <v>32</v>
      </c>
      <c r="B3" s="127"/>
      <c r="C3" s="91">
        <v>43902</v>
      </c>
      <c r="D3" s="47"/>
      <c r="E3" s="16" t="s">
        <v>31</v>
      </c>
      <c r="F3" s="129" t="s">
        <v>33</v>
      </c>
      <c r="G3" s="129"/>
      <c r="H3" s="129"/>
    </row>
    <row r="4" spans="1:8" s="42" customFormat="1" ht="21" customHeight="1">
      <c r="A4" s="122" t="s">
        <v>35</v>
      </c>
      <c r="B4" s="122"/>
      <c r="C4" s="122"/>
      <c r="D4" s="123">
        <f>'Gen. Detail'!F10</f>
        <v>20040</v>
      </c>
      <c r="E4" s="123"/>
      <c r="F4" s="72"/>
      <c r="G4" s="10"/>
      <c r="H4" s="10"/>
    </row>
    <row r="5" spans="1:8" s="42" customFormat="1" ht="21" customHeight="1">
      <c r="A5" s="19" t="s">
        <v>34</v>
      </c>
      <c r="B5" s="130" t="s">
        <v>55</v>
      </c>
      <c r="C5" s="130"/>
      <c r="D5" s="130"/>
      <c r="E5" s="122" t="s">
        <v>38</v>
      </c>
      <c r="F5" s="122"/>
      <c r="G5" s="92">
        <v>2</v>
      </c>
      <c r="H5" s="20"/>
    </row>
    <row r="6" spans="1:8" s="42" customFormat="1" ht="15" customHeight="1">
      <c r="A6" s="67"/>
      <c r="B6" s="76"/>
      <c r="C6" s="68"/>
      <c r="D6" s="78"/>
      <c r="E6" s="67"/>
      <c r="F6" s="76"/>
      <c r="G6" s="20"/>
      <c r="H6" s="20"/>
    </row>
    <row r="7" spans="1:8">
      <c r="A7" s="119" t="s">
        <v>39</v>
      </c>
      <c r="B7" s="119"/>
      <c r="C7" s="119"/>
      <c r="D7" s="119"/>
      <c r="E7" s="119"/>
      <c r="F7" s="119"/>
      <c r="G7" s="119"/>
      <c r="H7" s="119"/>
    </row>
    <row r="8" spans="1:8">
      <c r="A8" s="120" t="s">
        <v>18</v>
      </c>
      <c r="B8" s="121"/>
      <c r="C8" s="120" t="s">
        <v>19</v>
      </c>
      <c r="D8" s="121"/>
      <c r="E8" s="120" t="s">
        <v>20</v>
      </c>
      <c r="F8" s="121"/>
      <c r="G8" s="120" t="s">
        <v>21</v>
      </c>
      <c r="H8" s="121"/>
    </row>
    <row r="9" spans="1:8" ht="41.1" customHeight="1">
      <c r="A9" s="89">
        <v>8107340</v>
      </c>
      <c r="B9" s="153">
        <v>1</v>
      </c>
      <c r="C9" s="88">
        <f>IF(AND(A13=""),"",IF(AND(A13+1&lt;=A13),IF(A13+1=$E$15,A13+2,IF(A13+1=$G$15,A13+2,IF(A13+1=$C$15,A13+2,IF(A13+1=$E$16,A13+2,IF(A13+1=$G$16,A13+2,IF(A13+1=$C$16,A13+2,A13+1)))))),A13+1))</f>
        <v>8107345</v>
      </c>
      <c r="D9" s="153">
        <v>5</v>
      </c>
      <c r="E9" s="88">
        <f>IF(AND(C13=""),"",IF(AND(C13+1&lt;=C13),IF(C13+1=$E$15,C13+2,IF(C13+1=$G$15,C13+2,IF(C13+1=$C$15,C13+2,IF(C13+1=$E$16,C13+2,IF(C13+1=$G$16,C13+2,IF(C13+1=$C$16,C13+2,C13+1)))))),C13+1))</f>
        <v>8107350</v>
      </c>
      <c r="F9" s="153">
        <v>7</v>
      </c>
      <c r="G9" s="88">
        <f>IF(AND(E13=""),"",IF(AND(E13+1&lt;=E13),IF(E13+1=$E$15,E13+2,IF(E13+1=$G$15,E13+2,IF(E13+1=$C$15,E13+2,IF(E13+1=$E$16,E13+2,IF(E13+1=$G$16,E13+2,IF(E13+1=$C$16,E13+2,E13+1)))))),E13+1))</f>
        <v>8107355</v>
      </c>
      <c r="H9" s="153">
        <v>9</v>
      </c>
    </row>
    <row r="10" spans="1:8" ht="41.1" customHeight="1">
      <c r="A10" s="88">
        <f>IF(AND(A9=""),"",IF(AND(A9+1&lt;=A9),IF(A9+1=$E$15,A9+2,IF(A9+1=$G$15,A9+2,IF(A9+1=$C$15,A9+2,IF(A9+1=$E$16,A9+2,IF(A9+1=$G$16,A9+2,IF(A9+1=$C$16,A9+2,A9+1)))))),A9+1))</f>
        <v>8107341</v>
      </c>
      <c r="B10" s="153">
        <v>2</v>
      </c>
      <c r="C10" s="88">
        <f>IF(AND(C9=""),"",IF(AND(C9+1&lt;=C9),IF(C9+1=$E$15,C9+2,IF(C9+1=$G$15,C9+2,IF(C9+1=$C$15,C9+2,IF(C9+1=$E$16,C9+2,IF(C9+1=$G$16,C9+2,IF(C9+1=$C$16,C9+2,C9+1)))))),C9+1))</f>
        <v>8107346</v>
      </c>
      <c r="D10" s="153">
        <v>5</v>
      </c>
      <c r="E10" s="88">
        <f>IF(AND(E9=""),"",IF(AND(E9+1&lt;=E9),IF(E9+1=$E$15,E9+2,IF(E9+1=$G$15,E9+2,IF(E9+1=$C$15,E9+2,IF(E9+1=$E$16,E9+2,IF(E9+1=$G$16,E9+2,IF(E9+1=$C$16,E9+2,E9+1)))))),E9+1))</f>
        <v>8107351</v>
      </c>
      <c r="F10" s="153">
        <v>6</v>
      </c>
      <c r="G10" s="88">
        <f>IF(AND(G9=""),"",IF(AND(G9+1&lt;=G9),IF(G9+1=$E$15,G9+2,IF(G9+1=$G$15,G9+2,IF(G9+1=$C$15,G9+2,IF(G9+1=$E$16,G9+2,IF(G9+1=$G$16,G9+2,IF(G9+1=$C$16,G9+2,G9+1)))))),G9+1))</f>
        <v>8107356</v>
      </c>
      <c r="H10" s="153">
        <v>2</v>
      </c>
    </row>
    <row r="11" spans="1:8" ht="41.1" customHeight="1">
      <c r="A11" s="88">
        <f t="shared" ref="A11:A13" si="0">IF(AND(A10=""),"",IF(AND(A10+1&lt;=A10),IF(A10+1=$E$15,A10+2,IF(A10+1=$G$15,A10+2,IF(A10+1=$C$15,A10+2,IF(A10+1=$E$16,A10+2,IF(A10+1=$G$16,A10+2,IF(A10+1=$C$16,A10+2,A10+1)))))),A10+1))</f>
        <v>8107342</v>
      </c>
      <c r="B11" s="153">
        <v>3</v>
      </c>
      <c r="C11" s="88">
        <f t="shared" ref="C11:C13" si="1">IF(AND(C10=""),"",IF(AND(C10+1&lt;=C10),IF(C10+1=$E$15,C10+2,IF(C10+1=$G$15,C10+2,IF(C10+1=$C$15,C10+2,IF(C10+1=$E$16,C10+2,IF(C10+1=$G$16,C10+2,IF(C10+1=$C$16,C10+2,C10+1)))))),C10+1))</f>
        <v>8107347</v>
      </c>
      <c r="D11" s="153">
        <v>3</v>
      </c>
      <c r="E11" s="88">
        <f t="shared" ref="E11:E13" si="2">IF(AND(E10=""),"",IF(AND(E10+1&lt;=E10),IF(E10+1=$E$15,E10+2,IF(E10+1=$G$15,E10+2,IF(E10+1=$C$15,E10+2,IF(E10+1=$E$16,E10+2,IF(E10+1=$G$16,E10+2,IF(E10+1=$C$16,E10+2,E10+1)))))),E10+1))</f>
        <v>8107352</v>
      </c>
      <c r="F11" s="153">
        <v>3</v>
      </c>
      <c r="G11" s="88">
        <f t="shared" ref="G11:G13" si="3">IF(AND(G10=""),"",IF(AND(G10+1&lt;=G10),IF(G10+1=$E$15,G10+2,IF(G10+1=$G$15,G10+2,IF(G10+1=$C$15,G10+2,IF(G10+1=$E$16,G10+2,IF(G10+1=$G$16,G10+2,IF(G10+1=$C$16,G10+2,G10+1)))))),G10+1))</f>
        <v>8107357</v>
      </c>
      <c r="H11" s="153">
        <v>1</v>
      </c>
    </row>
    <row r="12" spans="1:8" ht="41.1" customHeight="1">
      <c r="A12" s="88">
        <f t="shared" si="0"/>
        <v>8107343</v>
      </c>
      <c r="B12" s="153">
        <v>4</v>
      </c>
      <c r="C12" s="88">
        <f t="shared" si="1"/>
        <v>8107348</v>
      </c>
      <c r="D12" s="153">
        <v>5</v>
      </c>
      <c r="E12" s="88">
        <f t="shared" si="2"/>
        <v>8107353</v>
      </c>
      <c r="F12" s="153">
        <v>2</v>
      </c>
      <c r="G12" s="88">
        <f t="shared" si="3"/>
        <v>8107358</v>
      </c>
      <c r="H12" s="153">
        <v>5</v>
      </c>
    </row>
    <row r="13" spans="1:8" ht="41.1" customHeight="1">
      <c r="A13" s="88">
        <f t="shared" si="0"/>
        <v>8107344</v>
      </c>
      <c r="B13" s="153">
        <v>2</v>
      </c>
      <c r="C13" s="88">
        <f t="shared" si="1"/>
        <v>8107349</v>
      </c>
      <c r="D13" s="153">
        <v>7</v>
      </c>
      <c r="E13" s="88">
        <f t="shared" si="2"/>
        <v>8107354</v>
      </c>
      <c r="F13" s="153">
        <v>8</v>
      </c>
      <c r="G13" s="88">
        <f t="shared" si="3"/>
        <v>8107359</v>
      </c>
      <c r="H13" s="153">
        <v>6</v>
      </c>
    </row>
    <row r="14" spans="1:8" ht="9.75" customHeight="1">
      <c r="A14" s="29"/>
      <c r="B14" s="29"/>
      <c r="C14" s="29"/>
      <c r="D14" s="29"/>
      <c r="E14" s="29"/>
      <c r="F14" s="29"/>
      <c r="G14" s="29"/>
      <c r="H14" s="29"/>
    </row>
    <row r="15" spans="1:8" ht="18" customHeight="1">
      <c r="A15" s="116" t="s">
        <v>40</v>
      </c>
      <c r="B15" s="77"/>
      <c r="C15" s="31"/>
      <c r="D15" s="31"/>
      <c r="E15" s="31"/>
      <c r="F15" s="31"/>
      <c r="G15" s="31"/>
      <c r="H15" s="31"/>
    </row>
    <row r="16" spans="1:8" ht="18" customHeight="1">
      <c r="A16" s="116"/>
      <c r="B16" s="77"/>
      <c r="C16" s="31"/>
      <c r="D16" s="31"/>
      <c r="E16" s="31"/>
      <c r="F16" s="31"/>
      <c r="G16" s="31"/>
      <c r="H16" s="31"/>
    </row>
    <row r="17" spans="1:8" ht="18.75" customHeight="1">
      <c r="A17" s="30"/>
      <c r="B17" s="77"/>
      <c r="C17" s="28"/>
      <c r="D17" s="28"/>
      <c r="E17" s="30" t="s">
        <v>41</v>
      </c>
      <c r="F17" s="77"/>
      <c r="G17" s="32" t="str">
        <f>IF(AND(C15="",E15="",G15="",C16="",E16="",G16=""),"",COUNTIF(C15:G16,"&gt;0"))</f>
        <v/>
      </c>
      <c r="H17" s="32"/>
    </row>
    <row r="18" spans="1:8" ht="24" customHeight="1">
      <c r="A18" s="117" t="s">
        <v>8</v>
      </c>
      <c r="B18" s="117"/>
      <c r="C18" s="117"/>
      <c r="D18" s="117"/>
      <c r="E18" s="118" t="s">
        <v>65</v>
      </c>
      <c r="F18" s="118"/>
      <c r="G18" s="118"/>
      <c r="H18" s="27"/>
    </row>
    <row r="19" spans="1:8" ht="18" customHeight="1">
      <c r="A19" s="113" t="str">
        <f>IF(AND('school entry'!B5=""),"",'school entry'!B5)</f>
        <v>Raj Public School Chandawal</v>
      </c>
      <c r="B19" s="113"/>
      <c r="C19" s="113"/>
      <c r="D19" s="25"/>
      <c r="E19" s="114">
        <f>IFERROR(COUNTIF($B$9:$H$13,"1"),"")</f>
        <v>2</v>
      </c>
      <c r="F19" s="114"/>
      <c r="G19" s="24"/>
      <c r="H19" s="24"/>
    </row>
    <row r="20" spans="1:8" ht="18" customHeight="1">
      <c r="A20" s="113" t="str">
        <f>IF(AND('school entry'!B6=""),"",'school entry'!B6)</f>
        <v>L.N.Siloda GSS Sandiya</v>
      </c>
      <c r="B20" s="113"/>
      <c r="C20" s="113"/>
      <c r="D20" s="25"/>
      <c r="E20" s="114">
        <f>IFERROR(COUNTIF($B$9:$H$13,"2"),"")</f>
        <v>4</v>
      </c>
      <c r="F20" s="114"/>
      <c r="G20" s="24"/>
      <c r="H20" s="24"/>
    </row>
    <row r="21" spans="1:8" ht="18" customHeight="1">
      <c r="A21" s="113" t="str">
        <f>IF(AND('school entry'!B7=""),"",'school entry'!B7)</f>
        <v>G.S.S.S. Sandiya</v>
      </c>
      <c r="B21" s="113"/>
      <c r="C21" s="113"/>
      <c r="D21" s="25"/>
      <c r="E21" s="114">
        <f>IFERROR(COUNTIF($B$9:$H$13,"3"),"")</f>
        <v>3</v>
      </c>
      <c r="F21" s="114"/>
      <c r="G21" s="24"/>
      <c r="H21" s="24"/>
    </row>
    <row r="22" spans="1:8" ht="18" customHeight="1">
      <c r="A22" s="113" t="str">
        <f>IF(AND('school entry'!B8=""),"",'school entry'!B8)</f>
        <v>Mahaveer Bal V.M. Chadawal</v>
      </c>
      <c r="B22" s="113"/>
      <c r="C22" s="113"/>
      <c r="D22" s="25"/>
      <c r="E22" s="114">
        <f>IFERROR(COUNTIF($B$9:$H$13,"4"),"")</f>
        <v>1</v>
      </c>
      <c r="F22" s="114"/>
      <c r="G22" s="24"/>
      <c r="H22" s="24"/>
    </row>
    <row r="23" spans="1:8" ht="18" customHeight="1">
      <c r="A23" s="113" t="str">
        <f>IF(AND('school entry'!B9=""),"",'school entry'!B9)</f>
        <v>Dayanand Sec.S. Chandawal</v>
      </c>
      <c r="B23" s="113"/>
      <c r="C23" s="113"/>
      <c r="D23" s="25"/>
      <c r="E23" s="114">
        <f>IFERROR(COUNTIF($B$9:$H$13,"5"),"")</f>
        <v>4</v>
      </c>
      <c r="F23" s="114"/>
      <c r="G23" s="24"/>
      <c r="H23" s="24"/>
    </row>
    <row r="24" spans="1:8" ht="18" customHeight="1">
      <c r="A24" s="113" t="str">
        <f>IF(AND('school entry'!B10=""),"",'school entry'!B10)</f>
        <v>G.S.S.S. Chandawal</v>
      </c>
      <c r="B24" s="113"/>
      <c r="C24" s="113"/>
      <c r="D24" s="25"/>
      <c r="E24" s="114">
        <f>IFERROR(COUNTIF($B$9:$H$13,"6"),"")</f>
        <v>2</v>
      </c>
      <c r="F24" s="114"/>
      <c r="G24" s="24"/>
      <c r="H24" s="24"/>
    </row>
    <row r="25" spans="1:8" ht="18" customHeight="1">
      <c r="A25" s="113" t="str">
        <f>IF(AND('school entry'!B11=""),"",'school entry'!B11)</f>
        <v>G.G.S.S. Chandawal</v>
      </c>
      <c r="B25" s="113"/>
      <c r="C25" s="113"/>
      <c r="D25" s="25"/>
      <c r="E25" s="114">
        <f>IFERROR(COUNTIF($B$9:$H$13,"7"),"")</f>
        <v>2</v>
      </c>
      <c r="F25" s="114"/>
      <c r="G25" s="24"/>
      <c r="H25" s="24"/>
    </row>
    <row r="26" spans="1:8" ht="18" customHeight="1">
      <c r="A26" s="113" t="str">
        <f>IF(AND('school entry'!B12=""),"",'school entry'!B12)</f>
        <v>Gramoday UPS Sandiya</v>
      </c>
      <c r="B26" s="113"/>
      <c r="C26" s="113"/>
      <c r="D26" s="25"/>
      <c r="E26" s="114">
        <f>IFERROR(COUNTIF($B$9:$H$13,"8"),"")</f>
        <v>1</v>
      </c>
      <c r="F26" s="114"/>
      <c r="G26" s="24"/>
      <c r="H26" s="24"/>
    </row>
    <row r="27" spans="1:8" ht="18" customHeight="1">
      <c r="A27" s="113" t="str">
        <f>IF(AND('school entry'!B13=""),"",'school entry'!B13)</f>
        <v>Adarash Bal Niketan Sec. S.  Chandawal</v>
      </c>
      <c r="B27" s="113"/>
      <c r="C27" s="113"/>
      <c r="D27" s="25"/>
      <c r="E27" s="114">
        <f>IFERROR(COUNTIF($B$9:$H$13,"9"),"")</f>
        <v>1</v>
      </c>
      <c r="F27" s="114"/>
      <c r="G27" s="24"/>
      <c r="H27" s="24"/>
    </row>
    <row r="28" spans="1:8" ht="18" customHeight="1">
      <c r="A28" s="113" t="str">
        <f>IF(AND('school entry'!B14=""),"",'school entry'!B14)</f>
        <v>Krishan Ramanand UPS Chandawal</v>
      </c>
      <c r="B28" s="113"/>
      <c r="C28" s="113"/>
      <c r="D28" s="25"/>
      <c r="E28" s="114">
        <f>IFERROR(COUNTIF($B$9:$H$13,"10"),"")</f>
        <v>0</v>
      </c>
      <c r="F28" s="114"/>
      <c r="G28" s="24"/>
      <c r="H28" s="24"/>
    </row>
    <row r="29" spans="1:8" ht="24" customHeight="1">
      <c r="A29" s="33"/>
      <c r="B29" s="33"/>
      <c r="C29" s="25"/>
      <c r="D29" s="25"/>
      <c r="E29" s="26" t="s">
        <v>42</v>
      </c>
      <c r="F29" s="73"/>
      <c r="G29" s="34">
        <f>SUM(E19:F28)</f>
        <v>20</v>
      </c>
      <c r="H29" s="34"/>
    </row>
    <row r="30" spans="1:8" ht="24" customHeight="1">
      <c r="A30" s="33"/>
      <c r="B30" s="33"/>
      <c r="C30" s="25"/>
      <c r="D30" s="25"/>
      <c r="E30" s="25"/>
      <c r="F30" s="25"/>
      <c r="G30" s="24"/>
      <c r="H30" s="24"/>
    </row>
    <row r="31" spans="1:8" ht="24" customHeight="1">
      <c r="A31" s="115" t="s">
        <v>43</v>
      </c>
      <c r="B31" s="115"/>
      <c r="C31" s="115"/>
      <c r="D31" s="115" t="s">
        <v>44</v>
      </c>
      <c r="E31" s="115"/>
      <c r="F31" s="115"/>
      <c r="G31" s="115"/>
      <c r="H31" s="74"/>
    </row>
    <row r="32" spans="1:8" ht="25.5" customHeight="1"/>
    <row r="33" spans="1:8" s="42" customFormat="1" ht="21" customHeight="1">
      <c r="A33" s="125" t="str">
        <f>A1</f>
        <v>Government Sr. Secondary School Chandawal Nagar</v>
      </c>
      <c r="B33" s="125"/>
      <c r="C33" s="125"/>
      <c r="D33" s="125"/>
      <c r="E33" s="125"/>
      <c r="F33" s="125"/>
      <c r="G33" s="125"/>
      <c r="H33" s="125"/>
    </row>
    <row r="34" spans="1:8" s="42" customFormat="1" ht="21" customHeight="1">
      <c r="A34" s="126" t="str">
        <f>A2</f>
        <v>Completion Certificate of Elementry Education - 2020</v>
      </c>
      <c r="B34" s="126"/>
      <c r="C34" s="126"/>
      <c r="D34" s="126"/>
      <c r="E34" s="126"/>
      <c r="F34" s="126"/>
      <c r="G34" s="126"/>
      <c r="H34" s="126"/>
    </row>
    <row r="35" spans="1:8" s="42" customFormat="1" ht="20.100000000000001" customHeight="1">
      <c r="A35" s="127" t="s">
        <v>32</v>
      </c>
      <c r="B35" s="127"/>
      <c r="C35" s="47">
        <f>C3</f>
        <v>43902</v>
      </c>
      <c r="D35" s="47"/>
      <c r="E35" s="70" t="s">
        <v>31</v>
      </c>
      <c r="F35" s="128" t="str">
        <f>F3</f>
        <v>8:30 to 11:45 AM</v>
      </c>
      <c r="G35" s="128"/>
      <c r="H35" s="128"/>
    </row>
    <row r="36" spans="1:8" s="42" customFormat="1" ht="21" customHeight="1">
      <c r="A36" s="122" t="s">
        <v>35</v>
      </c>
      <c r="B36" s="122"/>
      <c r="C36" s="122"/>
      <c r="D36" s="123">
        <f>D4</f>
        <v>20040</v>
      </c>
      <c r="E36" s="123"/>
      <c r="F36" s="72"/>
      <c r="G36" s="10"/>
      <c r="H36" s="10"/>
    </row>
    <row r="37" spans="1:8" s="42" customFormat="1" ht="21" customHeight="1">
      <c r="A37" s="122" t="s">
        <v>34</v>
      </c>
      <c r="B37" s="122"/>
      <c r="C37" s="124" t="str">
        <f>B5</f>
        <v>English</v>
      </c>
      <c r="D37" s="124"/>
      <c r="E37" s="122" t="s">
        <v>38</v>
      </c>
      <c r="F37" s="122"/>
      <c r="G37" s="20">
        <v>3</v>
      </c>
      <c r="H37" s="20"/>
    </row>
    <row r="38" spans="1:8" s="42" customFormat="1" ht="13.5" customHeight="1">
      <c r="A38" s="76"/>
      <c r="B38" s="76"/>
      <c r="C38" s="78"/>
      <c r="D38" s="78"/>
      <c r="E38" s="76"/>
      <c r="F38" s="76"/>
      <c r="G38" s="20"/>
      <c r="H38" s="20"/>
    </row>
    <row r="39" spans="1:8">
      <c r="A39" s="119" t="s">
        <v>39</v>
      </c>
      <c r="B39" s="119"/>
      <c r="C39" s="119"/>
      <c r="D39" s="119"/>
      <c r="E39" s="119"/>
      <c r="F39" s="119"/>
      <c r="G39" s="119"/>
      <c r="H39" s="119"/>
    </row>
    <row r="40" spans="1:8">
      <c r="A40" s="120" t="s">
        <v>18</v>
      </c>
      <c r="B40" s="121"/>
      <c r="C40" s="120" t="s">
        <v>19</v>
      </c>
      <c r="D40" s="121"/>
      <c r="E40" s="120" t="s">
        <v>20</v>
      </c>
      <c r="F40" s="121"/>
      <c r="G40" s="120" t="s">
        <v>21</v>
      </c>
      <c r="H40" s="121"/>
    </row>
    <row r="41" spans="1:8" ht="41.1" customHeight="1">
      <c r="A41" s="88">
        <f>IF(AND(G13=""),"",IF(AND(G13+1&lt;=G13),IF(G13+1=$E$47,G13+2,IF(G13+1=$G$47,G13+2,IF(G13+1=$C$47,G13+2,IF(G13+1=$E$48,G13+2,IF(G13+1=$G$48,G13+2,IF(G13+1=$C$48,G13+2,G13+1)))))),G13+1))</f>
        <v>8107360</v>
      </c>
      <c r="B41" s="153">
        <v>5</v>
      </c>
      <c r="C41" s="88">
        <f>IF(AND(A45=""),"",IF(AND(A45+1&lt;=A45),IF(A45+1=$E$47,A45+2,IF(A45+1=$G$47,A45+2,IF(A45+1=$C$47,A45+2,IF(A45+1=$E$48,A45+2,IF(A45+1=$G$48,A45+2,IF(A45+1=$C$48,A45+2,A45+1)))))),A45+1))</f>
        <v>8107365</v>
      </c>
      <c r="D41" s="153">
        <v>2</v>
      </c>
      <c r="E41" s="88">
        <f>IF(AND(C45=""),"",IF(AND(C45+1&lt;=C45),IF(C45+1=$E$47,C45+2,IF(C45+1=$G$47,C45+2,IF(C45+1=$C$47,C45+2,IF(C45+1=$E$48,C45+2,IF(C45+1=$G$48,C45+2,IF(C45+1=$C$48,C45+2,C45+1)))))),C45+1))</f>
        <v>8107370</v>
      </c>
      <c r="F41" s="153">
        <v>5</v>
      </c>
      <c r="G41" s="88">
        <f>IF(AND(E45=""),"",IF(AND(E45+1&lt;=E45),IF(E45+1=$E$47,E45+2,IF(E45+1=$G$47,E45+2,IF(E45+1=$C$47,E45+2,IF(E45+1=$E$48,E45+2,IF(E45+1=$G$48,E45+2,IF(E45+1=$C$48,E45+2,E45+1)))))),E45+1))</f>
        <v>8107375</v>
      </c>
      <c r="H41" s="153">
        <v>2</v>
      </c>
    </row>
    <row r="42" spans="1:8" ht="41.1" customHeight="1">
      <c r="A42" s="88">
        <f>IF(AND(A41=""),"",IF(AND(A41+1&lt;=A41),IF(A41+1=$E$47,A41+2,IF(A41+1=$G$47,A41+2,IF(A41+1=$C$47,A41+2,IF(A41+1=$E$48,A41+2,IF(A41+1=$G$48,A41+2,IF(A41+1=$C$48,A41+2,A41+1)))))),A41+1))</f>
        <v>8107361</v>
      </c>
      <c r="B42" s="153">
        <v>7</v>
      </c>
      <c r="C42" s="88">
        <f>IF(AND(C41=""),"",IF(AND(C41+1&lt;=C41),IF(C41+1=$E$47,C41+2,IF(C41+1=$G$47,C41+2,IF(C41+1=$C$47,C41+2,IF(C41+1=$E$48,C41+2,IF(C41+1=$G$48,C41+2,IF(C41+1=$C$48,C41+2,C41+1)))))),C41+1))</f>
        <v>8107366</v>
      </c>
      <c r="D42" s="153">
        <v>2</v>
      </c>
      <c r="E42" s="88">
        <f>IF(AND(E41=""),"",IF(AND(E41+1&lt;=E41),IF(E41+1=$E$47,E41+2,IF(E41+1=$G$47,E41+2,IF(E41+1=$C$47,E41+2,IF(E41+1=$E$48,E41+2,IF(E41+1=$G$48,E41+2,IF(E41+1=$C$48,E41+2,E41+1)))))),E41+1))</f>
        <v>8107371</v>
      </c>
      <c r="F42" s="153">
        <v>8</v>
      </c>
      <c r="G42" s="88">
        <f>IF(AND(G41=""),"",IF(AND(G41+1&lt;=G41),IF(G41+1=$E$47,G41+2,IF(G41+1=$G$47,G41+2,IF(G41+1=$C$47,G41+2,IF(G41+1=$E$48,G41+2,IF(G41+1=$G$48,G41+2,IF(G41+1=$C$48,G41+2,G41+1)))))),G41+1))</f>
        <v>8107376</v>
      </c>
      <c r="H42" s="153">
        <v>9</v>
      </c>
    </row>
    <row r="43" spans="1:8" ht="41.1" customHeight="1">
      <c r="A43" s="88">
        <f t="shared" ref="A43:A45" si="4">IF(AND(A42=""),"",IF(AND(A42+1&lt;=A42),IF(A42+1=$E$47,A42+2,IF(A42+1=$G$47,A42+2,IF(A42+1=$C$47,A42+2,IF(A42+1=$E$48,A42+2,IF(A42+1=$G$48,A42+2,IF(A42+1=$C$48,A42+2,A42+1)))))),A42+1))</f>
        <v>8107362</v>
      </c>
      <c r="B43" s="153">
        <v>5</v>
      </c>
      <c r="C43" s="88">
        <f t="shared" ref="C43:C45" si="5">IF(AND(C42=""),"",IF(AND(C42+1&lt;=C42),IF(C42+1=$E$47,C42+2,IF(C42+1=$G$47,C42+2,IF(C42+1=$C$47,C42+2,IF(C42+1=$E$48,C42+2,IF(C42+1=$G$48,C42+2,IF(C42+1=$C$48,C42+2,C42+1)))))),C42+1))</f>
        <v>8107367</v>
      </c>
      <c r="D43" s="153">
        <v>3</v>
      </c>
      <c r="E43" s="88">
        <f t="shared" ref="E43:E45" si="6">IF(AND(E42=""),"",IF(AND(E42+1&lt;=E42),IF(E42+1=$E$47,E42+2,IF(E42+1=$G$47,E42+2,IF(E42+1=$C$47,E42+2,IF(E42+1=$E$48,E42+2,IF(E42+1=$G$48,E42+2,IF(E42+1=$C$48,E42+2,E42+1)))))),E42+1))</f>
        <v>8107372</v>
      </c>
      <c r="F43" s="153">
        <v>5</v>
      </c>
      <c r="G43" s="88">
        <f t="shared" ref="G43:G45" si="7">IF(AND(G42=""),"",IF(AND(G42+1&lt;=G42),IF(G42+1=$E$47,G42+2,IF(G42+1=$G$47,G42+2,IF(G42+1=$C$47,G42+2,IF(G42+1=$E$48,G42+2,IF(G42+1=$G$48,G42+2,IF(G42+1=$C$48,G42+2,G42+1)))))),G42+1))</f>
        <v>8107377</v>
      </c>
      <c r="H43" s="153">
        <v>2</v>
      </c>
    </row>
    <row r="44" spans="1:8" ht="41.1" customHeight="1">
      <c r="A44" s="88">
        <f t="shared" si="4"/>
        <v>8107363</v>
      </c>
      <c r="B44" s="153">
        <v>3</v>
      </c>
      <c r="C44" s="88">
        <f t="shared" si="5"/>
        <v>8107368</v>
      </c>
      <c r="D44" s="153">
        <v>9</v>
      </c>
      <c r="E44" s="88">
        <f t="shared" si="6"/>
        <v>8107373</v>
      </c>
      <c r="F44" s="153">
        <v>4</v>
      </c>
      <c r="G44" s="88">
        <f t="shared" si="7"/>
        <v>8107378</v>
      </c>
      <c r="H44" s="153">
        <v>2</v>
      </c>
    </row>
    <row r="45" spans="1:8" ht="41.1" customHeight="1">
      <c r="A45" s="88">
        <f t="shared" si="4"/>
        <v>8107364</v>
      </c>
      <c r="B45" s="153">
        <v>2</v>
      </c>
      <c r="C45" s="88">
        <f t="shared" si="5"/>
        <v>8107369</v>
      </c>
      <c r="D45" s="153">
        <v>9</v>
      </c>
      <c r="E45" s="88">
        <f t="shared" si="6"/>
        <v>8107374</v>
      </c>
      <c r="F45" s="153">
        <v>5</v>
      </c>
      <c r="G45" s="88">
        <f t="shared" si="7"/>
        <v>8107379</v>
      </c>
      <c r="H45" s="153">
        <v>5</v>
      </c>
    </row>
    <row r="46" spans="1:8" ht="18" customHeight="1">
      <c r="A46" s="29"/>
      <c r="B46" s="29"/>
      <c r="C46" s="29"/>
      <c r="D46" s="29"/>
      <c r="E46" s="29"/>
      <c r="F46" s="29"/>
      <c r="G46" s="29"/>
      <c r="H46" s="29"/>
    </row>
    <row r="47" spans="1:8" ht="18" customHeight="1">
      <c r="A47" s="116" t="s">
        <v>40</v>
      </c>
      <c r="B47" s="77"/>
      <c r="C47" s="31"/>
      <c r="D47" s="31"/>
      <c r="E47" s="31"/>
      <c r="F47" s="31"/>
      <c r="G47" s="31"/>
      <c r="H47" s="31"/>
    </row>
    <row r="48" spans="1:8" ht="18" customHeight="1">
      <c r="A48" s="116"/>
      <c r="B48" s="77"/>
      <c r="C48" s="31"/>
      <c r="D48" s="31"/>
      <c r="E48" s="31"/>
      <c r="F48" s="31"/>
      <c r="G48" s="31"/>
      <c r="H48" s="31"/>
    </row>
    <row r="49" spans="1:8" ht="18" customHeight="1">
      <c r="A49" s="77"/>
      <c r="B49" s="77"/>
      <c r="C49" s="28"/>
      <c r="D49" s="28"/>
      <c r="E49" s="77" t="s">
        <v>41</v>
      </c>
      <c r="F49" s="77"/>
      <c r="G49" s="32" t="str">
        <f>IF(AND(C47="",E47="",G47="",C48="",E48="",G48=""),"",COUNTIF(C47:G48,"&gt;0"))</f>
        <v/>
      </c>
      <c r="H49" s="32"/>
    </row>
    <row r="50" spans="1:8" ht="18" customHeight="1">
      <c r="A50" s="117" t="s">
        <v>8</v>
      </c>
      <c r="B50" s="117"/>
      <c r="C50" s="117"/>
      <c r="D50" s="117"/>
      <c r="E50" s="118" t="s">
        <v>65</v>
      </c>
      <c r="F50" s="118"/>
      <c r="G50" s="118"/>
      <c r="H50" s="27"/>
    </row>
    <row r="51" spans="1:8" ht="18" customHeight="1">
      <c r="A51" s="113" t="str">
        <f>IF(AND('school entry'!B5=""),"",'school entry'!B5)</f>
        <v>Raj Public School Chandawal</v>
      </c>
      <c r="B51" s="113"/>
      <c r="C51" s="113"/>
      <c r="D51" s="25"/>
      <c r="E51" s="114">
        <f>IFERROR(COUNTIF($B$41:$H$45,"1"),"")</f>
        <v>0</v>
      </c>
      <c r="F51" s="114"/>
      <c r="G51" s="24"/>
      <c r="H51" s="24"/>
    </row>
    <row r="52" spans="1:8" ht="18" customHeight="1">
      <c r="A52" s="113" t="str">
        <f>IF(AND('school entry'!B6=""),"",'school entry'!B6)</f>
        <v>L.N.Siloda GSS Sandiya</v>
      </c>
      <c r="B52" s="113"/>
      <c r="C52" s="113"/>
      <c r="D52" s="25"/>
      <c r="E52" s="114">
        <f>IFERROR(COUNTIF($B$41:$H$45,"2"),"")</f>
        <v>6</v>
      </c>
      <c r="F52" s="114"/>
      <c r="G52" s="24"/>
      <c r="H52" s="24"/>
    </row>
    <row r="53" spans="1:8" ht="18" customHeight="1">
      <c r="A53" s="113" t="str">
        <f>IF(AND('school entry'!B7=""),"",'school entry'!B7)</f>
        <v>G.S.S.S. Sandiya</v>
      </c>
      <c r="B53" s="113"/>
      <c r="C53" s="113"/>
      <c r="D53" s="25"/>
      <c r="E53" s="114">
        <f>IFERROR(COUNTIF($B$41:$H$45,"3"),"")</f>
        <v>2</v>
      </c>
      <c r="F53" s="114"/>
      <c r="G53" s="24"/>
      <c r="H53" s="24"/>
    </row>
    <row r="54" spans="1:8" ht="18" customHeight="1">
      <c r="A54" s="113" t="str">
        <f>IF(AND('school entry'!B8=""),"",'school entry'!B8)</f>
        <v>Mahaveer Bal V.M. Chadawal</v>
      </c>
      <c r="B54" s="113"/>
      <c r="C54" s="113"/>
      <c r="D54" s="25"/>
      <c r="E54" s="114">
        <f>IFERROR(COUNTIF($B$41:$H$45,"4"),"")</f>
        <v>1</v>
      </c>
      <c r="F54" s="114"/>
      <c r="G54" s="24"/>
      <c r="H54" s="24"/>
    </row>
    <row r="55" spans="1:8" ht="18" customHeight="1">
      <c r="A55" s="113" t="str">
        <f>IF(AND('school entry'!B9=""),"",'school entry'!B9)</f>
        <v>Dayanand Sec.S. Chandawal</v>
      </c>
      <c r="B55" s="113"/>
      <c r="C55" s="113"/>
      <c r="D55" s="25"/>
      <c r="E55" s="114">
        <f>IFERROR(COUNTIF($B$41:$H$45,"5"),"")</f>
        <v>6</v>
      </c>
      <c r="F55" s="114"/>
      <c r="G55" s="24"/>
      <c r="H55" s="24"/>
    </row>
    <row r="56" spans="1:8" ht="18" customHeight="1">
      <c r="A56" s="113" t="str">
        <f>IF(AND('school entry'!B10=""),"",'school entry'!B10)</f>
        <v>G.S.S.S. Chandawal</v>
      </c>
      <c r="B56" s="113"/>
      <c r="C56" s="113"/>
      <c r="D56" s="25"/>
      <c r="E56" s="114">
        <f>IFERROR(COUNTIF($B$41:$H$45,"6"),"")</f>
        <v>0</v>
      </c>
      <c r="F56" s="114"/>
      <c r="G56" s="24"/>
      <c r="H56" s="24"/>
    </row>
    <row r="57" spans="1:8" ht="18" customHeight="1">
      <c r="A57" s="113" t="str">
        <f>IF(AND('school entry'!B11=""),"",'school entry'!B11)</f>
        <v>G.G.S.S. Chandawal</v>
      </c>
      <c r="B57" s="113"/>
      <c r="C57" s="113"/>
      <c r="D57" s="25"/>
      <c r="E57" s="114">
        <f>IFERROR(COUNTIF($B$41:$H$45,"7"),"")</f>
        <v>1</v>
      </c>
      <c r="F57" s="114"/>
      <c r="G57" s="24"/>
      <c r="H57" s="24"/>
    </row>
    <row r="58" spans="1:8" ht="18" customHeight="1">
      <c r="A58" s="113" t="str">
        <f>IF(AND('school entry'!B12=""),"",'school entry'!B12)</f>
        <v>Gramoday UPS Sandiya</v>
      </c>
      <c r="B58" s="113"/>
      <c r="C58" s="113"/>
      <c r="D58" s="25"/>
      <c r="E58" s="114">
        <f>IFERROR(COUNTIF($B$41:$H$45,"8"),"")</f>
        <v>1</v>
      </c>
      <c r="F58" s="114"/>
      <c r="G58" s="24"/>
      <c r="H58" s="24"/>
    </row>
    <row r="59" spans="1:8" ht="18" customHeight="1">
      <c r="A59" s="113" t="str">
        <f>IF(AND('school entry'!B13=""),"",'school entry'!B13)</f>
        <v>Adarash Bal Niketan Sec. S.  Chandawal</v>
      </c>
      <c r="B59" s="113"/>
      <c r="C59" s="113"/>
      <c r="D59" s="25"/>
      <c r="E59" s="114">
        <f>IFERROR(COUNTIF($B$41:$H$45,"9"),"")</f>
        <v>3</v>
      </c>
      <c r="F59" s="114"/>
      <c r="G59" s="24"/>
      <c r="H59" s="24"/>
    </row>
    <row r="60" spans="1:8" ht="18" customHeight="1">
      <c r="A60" s="113" t="str">
        <f>IF(AND('school entry'!B14=""),"",'school entry'!B14)</f>
        <v>Krishan Ramanand UPS Chandawal</v>
      </c>
      <c r="B60" s="113"/>
      <c r="C60" s="113"/>
      <c r="D60" s="25"/>
      <c r="E60" s="115">
        <f>IFERROR(COUNTIF($B$41:$H$45,"10"),"")</f>
        <v>0</v>
      </c>
      <c r="F60" s="115"/>
      <c r="G60" s="24"/>
      <c r="H60" s="24"/>
    </row>
    <row r="61" spans="1:8" ht="30.75" customHeight="1">
      <c r="A61" s="33"/>
      <c r="B61" s="33"/>
      <c r="C61" s="25"/>
      <c r="D61" s="25"/>
      <c r="E61" s="73" t="s">
        <v>42</v>
      </c>
      <c r="F61" s="73"/>
      <c r="G61" s="34">
        <f>SUM(E51:F59)</f>
        <v>20</v>
      </c>
      <c r="H61" s="34"/>
    </row>
    <row r="62" spans="1:8" s="42" customFormat="1" ht="21" customHeight="1">
      <c r="A62" s="33"/>
      <c r="B62" s="33"/>
      <c r="C62" s="25"/>
      <c r="D62" s="25"/>
      <c r="E62" s="25"/>
      <c r="F62" s="25"/>
      <c r="G62" s="24"/>
      <c r="H62" s="24"/>
    </row>
    <row r="63" spans="1:8" s="42" customFormat="1" ht="21" customHeight="1">
      <c r="A63" s="33"/>
      <c r="B63" s="33"/>
      <c r="C63" s="25"/>
      <c r="D63" s="25"/>
      <c r="E63" s="25"/>
      <c r="F63" s="25"/>
      <c r="G63" s="24"/>
      <c r="H63" s="24"/>
    </row>
    <row r="64" spans="1:8" s="42" customFormat="1" ht="20.100000000000001" customHeight="1">
      <c r="A64" s="115" t="s">
        <v>43</v>
      </c>
      <c r="B64" s="115"/>
      <c r="C64" s="115"/>
      <c r="D64" s="115" t="s">
        <v>44</v>
      </c>
      <c r="E64" s="115"/>
      <c r="F64" s="115"/>
      <c r="G64" s="115"/>
      <c r="H64" s="74"/>
    </row>
    <row r="65" spans="1:8" s="42" customFormat="1" ht="21" customHeight="1">
      <c r="A65" s="1"/>
      <c r="B65" s="1"/>
      <c r="C65" s="1"/>
      <c r="D65" s="1"/>
      <c r="E65" s="1"/>
      <c r="F65" s="1"/>
      <c r="G65" s="1"/>
      <c r="H65" s="1"/>
    </row>
    <row r="66" spans="1:8" s="42" customFormat="1" ht="21" customHeight="1">
      <c r="A66" s="125" t="str">
        <f>A33</f>
        <v>Government Sr. Secondary School Chandawal Nagar</v>
      </c>
      <c r="B66" s="125"/>
      <c r="C66" s="125"/>
      <c r="D66" s="125"/>
      <c r="E66" s="125"/>
      <c r="F66" s="125"/>
      <c r="G66" s="125"/>
      <c r="H66" s="125"/>
    </row>
    <row r="67" spans="1:8" s="42" customFormat="1" ht="21" customHeight="1">
      <c r="A67" s="126" t="str">
        <f>A34</f>
        <v>Completion Certificate of Elementry Education - 2020</v>
      </c>
      <c r="B67" s="126"/>
      <c r="C67" s="126"/>
      <c r="D67" s="126"/>
      <c r="E67" s="126"/>
      <c r="F67" s="126"/>
      <c r="G67" s="126"/>
      <c r="H67" s="126"/>
    </row>
    <row r="68" spans="1:8" s="42" customFormat="1" ht="20.100000000000001" customHeight="1">
      <c r="A68" s="127" t="s">
        <v>32</v>
      </c>
      <c r="B68" s="127"/>
      <c r="C68" s="47">
        <f>C35</f>
        <v>43902</v>
      </c>
      <c r="D68" s="47"/>
      <c r="E68" s="70" t="s">
        <v>31</v>
      </c>
      <c r="F68" s="128" t="str">
        <f>F35</f>
        <v>8:30 to 11:45 AM</v>
      </c>
      <c r="G68" s="128"/>
      <c r="H68" s="128"/>
    </row>
    <row r="69" spans="1:8" s="42" customFormat="1" ht="21" customHeight="1">
      <c r="A69" s="122" t="s">
        <v>35</v>
      </c>
      <c r="B69" s="122"/>
      <c r="C69" s="122"/>
      <c r="D69" s="123">
        <f>D36</f>
        <v>20040</v>
      </c>
      <c r="E69" s="123"/>
      <c r="F69" s="72"/>
      <c r="G69" s="10"/>
      <c r="H69" s="10"/>
    </row>
    <row r="70" spans="1:8" s="42" customFormat="1" ht="21" customHeight="1">
      <c r="A70" s="122" t="s">
        <v>34</v>
      </c>
      <c r="B70" s="122"/>
      <c r="C70" s="124" t="str">
        <f>C37</f>
        <v>English</v>
      </c>
      <c r="D70" s="124"/>
      <c r="E70" s="122" t="s">
        <v>38</v>
      </c>
      <c r="F70" s="122"/>
      <c r="G70" s="20">
        <v>4</v>
      </c>
      <c r="H70" s="20"/>
    </row>
    <row r="71" spans="1:8" s="42" customFormat="1" ht="13.5" customHeight="1">
      <c r="A71" s="76"/>
      <c r="B71" s="76"/>
      <c r="C71" s="78"/>
      <c r="D71" s="78"/>
      <c r="E71" s="76"/>
      <c r="F71" s="76"/>
      <c r="G71" s="20"/>
      <c r="H71" s="20"/>
    </row>
    <row r="72" spans="1:8">
      <c r="A72" s="119" t="s">
        <v>39</v>
      </c>
      <c r="B72" s="119"/>
      <c r="C72" s="119"/>
      <c r="D72" s="119"/>
      <c r="E72" s="119"/>
      <c r="F72" s="119"/>
      <c r="G72" s="119"/>
      <c r="H72" s="119"/>
    </row>
    <row r="73" spans="1:8">
      <c r="A73" s="120" t="s">
        <v>18</v>
      </c>
      <c r="B73" s="121"/>
      <c r="C73" s="120" t="s">
        <v>19</v>
      </c>
      <c r="D73" s="121"/>
      <c r="E73" s="120" t="s">
        <v>20</v>
      </c>
      <c r="F73" s="121"/>
      <c r="G73" s="120" t="s">
        <v>21</v>
      </c>
      <c r="H73" s="121"/>
    </row>
    <row r="74" spans="1:8" ht="41.1" customHeight="1">
      <c r="A74" s="88">
        <f>IF(AND(G45=""),"",IF(AND(G45+1&lt;=G45),IF(G45+1=$E$80,G45+2,IF(G45+1=$G$80,G45+2,IF(G45+1=$C$80,G45+2,IF(G45+1=$E$81,G45+2,IF(G45+1=$G$81,G45+2,IF(G45+1=$C$81,G45+2,G45+1)))))),G45+1))</f>
        <v>8107380</v>
      </c>
      <c r="B74" s="153">
        <v>9</v>
      </c>
      <c r="C74" s="88">
        <f>IF(AND(A78=""),"",IF(AND(A78+1&lt;=A78),IF(A78+1=$E$80,A78+2,IF(A78+1=$G$80,A78+2,IF(A78+1=$C$80,A78+2,IF(A78+1=$E$81,A78+2,IF(A78+1=$G$81,A78+2,IF(A78+1=$C$81,A78+2,A78+1)))))),A78+1))</f>
        <v>8107385</v>
      </c>
      <c r="D74" s="153">
        <v>5</v>
      </c>
      <c r="E74" s="88">
        <f>IF(AND(C78=""),"",IF(AND(C78+1&lt;=C78),IF(C78+1=$E$80,C78+2,IF(C78+1=$G$80,C78+2,IF(C78+1=$C$80,C78+2,IF(C78+1=$E$81,C78+2,IF(C78+1=$G$81,C78+2,IF(C78+1=$C$81,C78+2,C78+1)))))),C78+1))</f>
        <v>8107390</v>
      </c>
      <c r="F74" s="153">
        <v>6</v>
      </c>
      <c r="G74" s="88">
        <f>IF(AND(E78=""),"",IF(AND(E78+1&lt;=E78),IF(E78+1=$E$80,E78+2,IF(E78+1=$G$80,E78+2,IF(E78+1=$C$80,E78+2,IF(E78+1=$E$81,E78+2,IF(E78+1=$G$81,E78+2,IF(E78+1=$C$81,E78+2,E78+1)))))),E78+1))</f>
        <v>8107395</v>
      </c>
      <c r="H74" s="153">
        <v>2</v>
      </c>
    </row>
    <row r="75" spans="1:8" ht="41.1" customHeight="1">
      <c r="A75" s="88">
        <f>IF(AND(A74=""),"",IF(AND(A74+1&lt;=A74),IF(A74+1=$E$80,A74+2,IF(A74+1=$G$80,A74+2,IF(A74+1=$C$80,A74+2,IF(A74+1=$E$81,A74+2,IF(A74+1=$G$81,A74+2,IF(A74+1=$C$81,A74+2,A74+1)))))),A74+1))</f>
        <v>8107381</v>
      </c>
      <c r="B75" s="153">
        <v>2</v>
      </c>
      <c r="C75" s="88">
        <f>IF(AND(C74=""),"",IF(AND(C74+1&lt;=C74),IF(C74+1=$E$80,C74+2,IF(C74+1=$G$80,C74+2,IF(C74+1=$C$80,C74+2,IF(C74+1=$E$81,C74+2,IF(C74+1=$G$81,C74+2,IF(C74+1=$C$81,C74+2,C74+1)))))),C74+1))</f>
        <v>8107386</v>
      </c>
      <c r="D75" s="153">
        <v>9</v>
      </c>
      <c r="E75" s="88">
        <f>IF(AND(E74=""),"",IF(AND(E74+1&lt;=E74),IF(E74+1=$E$80,E74+2,IF(E74+1=$G$80,E74+2,IF(E74+1=$C$80,E74+2,IF(E74+1=$E$81,E74+2,IF(E74+1=$G$81,E74+2,IF(E74+1=$C$81,E74+2,E74+1)))))),E74+1))</f>
        <v>8107391</v>
      </c>
      <c r="F75" s="153">
        <v>6</v>
      </c>
      <c r="G75" s="88">
        <f>IF(AND(G74=""),"",IF(AND(G74+1&lt;=G74),IF(G74+1=$E$80,G74+2,IF(G74+1=$G$80,G74+2,IF(G74+1=$C$80,G74+2,IF(G74+1=$E$81,G74+2,IF(G74+1=$G$81,G74+2,IF(G74+1=$C$81,G74+2,G74+1)))))),G74+1))</f>
        <v>8107396</v>
      </c>
      <c r="H75" s="153">
        <v>9</v>
      </c>
    </row>
    <row r="76" spans="1:8" ht="41.1" customHeight="1">
      <c r="A76" s="88">
        <f t="shared" ref="A76:A78" si="8">IF(AND(A75=""),"",IF(AND(A75+1&lt;=A75),IF(A75+1=$E$80,A75+2,IF(A75+1=$G$80,A75+2,IF(A75+1=$C$80,A75+2,IF(A75+1=$E$81,A75+2,IF(A75+1=$G$81,A75+2,IF(A75+1=$C$81,A75+2,A75+1)))))),A75+1))</f>
        <v>8107382</v>
      </c>
      <c r="B76" s="153">
        <v>5</v>
      </c>
      <c r="C76" s="88">
        <f t="shared" ref="C76:C78" si="9">IF(AND(C75=""),"",IF(AND(C75+1&lt;=C75),IF(C75+1=$E$80,C75+2,IF(C75+1=$G$80,C75+2,IF(C75+1=$C$80,C75+2,IF(C75+1=$E$81,C75+2,IF(C75+1=$G$81,C75+2,IF(C75+1=$C$81,C75+2,C75+1)))))),C75+1))</f>
        <v>8107387</v>
      </c>
      <c r="D76" s="153">
        <v>3</v>
      </c>
      <c r="E76" s="88">
        <f t="shared" ref="E76:E78" si="10">IF(AND(E75=""),"",IF(AND(E75+1&lt;=E75),IF(E75+1=$E$80,E75+2,IF(E75+1=$G$80,E75+2,IF(E75+1=$C$80,E75+2,IF(E75+1=$E$81,E75+2,IF(E75+1=$G$81,E75+2,IF(E75+1=$C$81,E75+2,E75+1)))))),E75+1))</f>
        <v>8107392</v>
      </c>
      <c r="F76" s="153">
        <v>5</v>
      </c>
      <c r="G76" s="88">
        <f t="shared" ref="G76:G78" si="11">IF(AND(G75=""),"",IF(AND(G75+1&lt;=G75),IF(G75+1=$E$80,G75+2,IF(G75+1=$G$80,G75+2,IF(G75+1=$C$80,G75+2,IF(G75+1=$E$81,G75+2,IF(G75+1=$G$81,G75+2,IF(G75+1=$C$81,G75+2,G75+1)))))),G75+1))</f>
        <v>8107397</v>
      </c>
      <c r="H76" s="153">
        <v>4</v>
      </c>
    </row>
    <row r="77" spans="1:8" ht="41.1" customHeight="1">
      <c r="A77" s="88">
        <f t="shared" si="8"/>
        <v>8107383</v>
      </c>
      <c r="B77" s="153">
        <v>9</v>
      </c>
      <c r="C77" s="88">
        <f t="shared" si="9"/>
        <v>8107388</v>
      </c>
      <c r="D77" s="153">
        <v>5</v>
      </c>
      <c r="E77" s="88">
        <f t="shared" si="10"/>
        <v>8107393</v>
      </c>
      <c r="F77" s="153">
        <v>9</v>
      </c>
      <c r="G77" s="88">
        <f t="shared" si="11"/>
        <v>8107398</v>
      </c>
      <c r="H77" s="153">
        <v>7</v>
      </c>
    </row>
    <row r="78" spans="1:8" ht="41.1" customHeight="1">
      <c r="A78" s="88">
        <f t="shared" si="8"/>
        <v>8107384</v>
      </c>
      <c r="B78" s="153">
        <v>6</v>
      </c>
      <c r="C78" s="88">
        <f t="shared" si="9"/>
        <v>8107389</v>
      </c>
      <c r="D78" s="153">
        <v>9</v>
      </c>
      <c r="E78" s="88">
        <f t="shared" si="10"/>
        <v>8107394</v>
      </c>
      <c r="F78" s="153">
        <v>5</v>
      </c>
      <c r="G78" s="88">
        <f>IF(AND(G77=""),"",IF(AND(G77+1&lt;=G77),IF(G77+1=$E$80,G77+2,IF(G77+1=$G$80,G77+2,IF(G77+1=$C$80,G77+2,IF(G77+1=$E$81,G77+2,IF(G77+1=$G$81,G77+2,IF(G77+1=$C$81,G77+2,G77+1)))))),G77+1))</f>
        <v>8107399</v>
      </c>
      <c r="H78" s="153">
        <v>3</v>
      </c>
    </row>
    <row r="79" spans="1:8" ht="18" customHeight="1">
      <c r="A79" s="29"/>
      <c r="B79" s="29"/>
      <c r="C79" s="29"/>
      <c r="D79" s="29"/>
      <c r="E79" s="29"/>
      <c r="F79" s="29"/>
      <c r="G79" s="29"/>
      <c r="H79" s="29"/>
    </row>
    <row r="80" spans="1:8" ht="18" customHeight="1">
      <c r="A80" s="116" t="s">
        <v>40</v>
      </c>
      <c r="B80" s="77"/>
      <c r="C80" s="31"/>
      <c r="D80" s="31"/>
      <c r="E80" s="31"/>
      <c r="F80" s="31"/>
      <c r="G80" s="31"/>
      <c r="H80" s="31"/>
    </row>
    <row r="81" spans="1:8" ht="18" customHeight="1">
      <c r="A81" s="116"/>
      <c r="B81" s="77"/>
      <c r="C81" s="31"/>
      <c r="D81" s="31"/>
      <c r="E81" s="31"/>
      <c r="F81" s="31"/>
      <c r="G81" s="31"/>
      <c r="H81" s="31"/>
    </row>
    <row r="82" spans="1:8" ht="18" customHeight="1">
      <c r="A82" s="77"/>
      <c r="B82" s="77"/>
      <c r="C82" s="28"/>
      <c r="D82" s="28"/>
      <c r="E82" s="77" t="s">
        <v>41</v>
      </c>
      <c r="F82" s="77"/>
      <c r="G82" s="32" t="str">
        <f>IF(AND(C80="",E80="",G80="",C81="",E81="",G81=""),"",COUNTIF(C80:G81,"&gt;0"))</f>
        <v/>
      </c>
      <c r="H82" s="32"/>
    </row>
    <row r="83" spans="1:8" ht="18" customHeight="1">
      <c r="A83" s="117" t="s">
        <v>8</v>
      </c>
      <c r="B83" s="117"/>
      <c r="C83" s="117"/>
      <c r="D83" s="117"/>
      <c r="E83" s="118" t="s">
        <v>65</v>
      </c>
      <c r="F83" s="118"/>
      <c r="G83" s="118"/>
      <c r="H83" s="27"/>
    </row>
    <row r="84" spans="1:8" ht="18" customHeight="1">
      <c r="A84" s="113" t="str">
        <f>IF(AND('school entry'!B5=""),"",'school entry'!B5)</f>
        <v>Raj Public School Chandawal</v>
      </c>
      <c r="B84" s="113"/>
      <c r="C84" s="113"/>
      <c r="D84" s="25"/>
      <c r="E84" s="114">
        <f>IFERROR(COUNTIF($B$74:$H$78,"1"),"")</f>
        <v>0</v>
      </c>
      <c r="F84" s="114"/>
      <c r="G84" s="24"/>
      <c r="H84" s="24"/>
    </row>
    <row r="85" spans="1:8" ht="18" customHeight="1">
      <c r="A85" s="113" t="str">
        <f>IF(AND('school entry'!B6=""),"",'school entry'!B6)</f>
        <v>L.N.Siloda GSS Sandiya</v>
      </c>
      <c r="B85" s="113"/>
      <c r="C85" s="113"/>
      <c r="D85" s="25"/>
      <c r="E85" s="114">
        <f>IFERROR(COUNTIF($B$74:$H$78,"2"),"")</f>
        <v>2</v>
      </c>
      <c r="F85" s="114"/>
      <c r="G85" s="24"/>
      <c r="H85" s="24"/>
    </row>
    <row r="86" spans="1:8" ht="18" customHeight="1">
      <c r="A86" s="113" t="str">
        <f>IF(AND('school entry'!B7=""),"",'school entry'!B7)</f>
        <v>G.S.S.S. Sandiya</v>
      </c>
      <c r="B86" s="113"/>
      <c r="C86" s="113"/>
      <c r="D86" s="25"/>
      <c r="E86" s="114">
        <f>IFERROR(COUNTIF($B$74:$H$78,"3"),"")</f>
        <v>2</v>
      </c>
      <c r="F86" s="114"/>
      <c r="G86" s="24"/>
      <c r="H86" s="24"/>
    </row>
    <row r="87" spans="1:8" ht="18" customHeight="1">
      <c r="A87" s="113" t="str">
        <f>IF(AND('school entry'!B8=""),"",'school entry'!B8)</f>
        <v>Mahaveer Bal V.M. Chadawal</v>
      </c>
      <c r="B87" s="113"/>
      <c r="C87" s="113"/>
      <c r="D87" s="25"/>
      <c r="E87" s="114">
        <f>IFERROR(COUNTIF($B$74:$H$78,"4"),"")</f>
        <v>1</v>
      </c>
      <c r="F87" s="114"/>
      <c r="G87" s="24"/>
      <c r="H87" s="24"/>
    </row>
    <row r="88" spans="1:8" ht="18" customHeight="1">
      <c r="A88" s="113" t="str">
        <f>IF(AND('school entry'!B9=""),"",'school entry'!B9)</f>
        <v>Dayanand Sec.S. Chandawal</v>
      </c>
      <c r="B88" s="113"/>
      <c r="C88" s="113"/>
      <c r="D88" s="25"/>
      <c r="E88" s="114">
        <f>IFERROR(COUNTIF($B$74:$H$78,"5"),"")</f>
        <v>5</v>
      </c>
      <c r="F88" s="114"/>
      <c r="G88" s="24"/>
      <c r="H88" s="24"/>
    </row>
    <row r="89" spans="1:8" ht="18" customHeight="1">
      <c r="A89" s="113" t="str">
        <f>IF(AND('school entry'!B10=""),"",'school entry'!B10)</f>
        <v>G.S.S.S. Chandawal</v>
      </c>
      <c r="B89" s="113"/>
      <c r="C89" s="113"/>
      <c r="D89" s="25"/>
      <c r="E89" s="114">
        <f>IFERROR(COUNTIF($B$74:$H$78,"6"),"")</f>
        <v>3</v>
      </c>
      <c r="F89" s="114"/>
      <c r="G89" s="24"/>
      <c r="H89" s="24"/>
    </row>
    <row r="90" spans="1:8" ht="18" customHeight="1">
      <c r="A90" s="113" t="str">
        <f>IF(AND('school entry'!B11=""),"",'school entry'!B11)</f>
        <v>G.G.S.S. Chandawal</v>
      </c>
      <c r="B90" s="113"/>
      <c r="C90" s="113"/>
      <c r="D90" s="25"/>
      <c r="E90" s="114">
        <f>IFERROR(COUNTIF($B$74:$H$78,"7"),"")</f>
        <v>1</v>
      </c>
      <c r="F90" s="114"/>
      <c r="G90" s="24"/>
      <c r="H90" s="24"/>
    </row>
    <row r="91" spans="1:8" ht="18" customHeight="1">
      <c r="A91" s="113" t="str">
        <f>IF(AND('school entry'!B12=""),"",'school entry'!B12)</f>
        <v>Gramoday UPS Sandiya</v>
      </c>
      <c r="B91" s="113"/>
      <c r="C91" s="113"/>
      <c r="D91" s="25"/>
      <c r="E91" s="114">
        <f>IFERROR(COUNTIF($B$74:$H$78,"8"),"")</f>
        <v>0</v>
      </c>
      <c r="F91" s="114"/>
      <c r="G91" s="24"/>
      <c r="H91" s="24"/>
    </row>
    <row r="92" spans="1:8" ht="18" customHeight="1">
      <c r="A92" s="113" t="str">
        <f>IF(AND('school entry'!B13=""),"",'school entry'!B13)</f>
        <v>Adarash Bal Niketan Sec. S.  Chandawal</v>
      </c>
      <c r="B92" s="113"/>
      <c r="C92" s="113"/>
      <c r="D92" s="25"/>
      <c r="E92" s="114">
        <f>IFERROR(COUNTIF($B$74:$H$78,"9"),"")</f>
        <v>6</v>
      </c>
      <c r="F92" s="114"/>
      <c r="G92" s="24"/>
      <c r="H92" s="24"/>
    </row>
    <row r="93" spans="1:8" ht="18" customHeight="1">
      <c r="A93" s="113" t="str">
        <f>IF(AND('school entry'!B14=""),"",'school entry'!B14)</f>
        <v>Krishan Ramanand UPS Chandawal</v>
      </c>
      <c r="B93" s="113"/>
      <c r="C93" s="113"/>
      <c r="D93" s="25"/>
      <c r="E93" s="114">
        <f>IFERROR(COUNTIF($B$74:$H$78,"10"),"")</f>
        <v>0</v>
      </c>
      <c r="F93" s="114"/>
      <c r="G93" s="24"/>
      <c r="H93" s="24"/>
    </row>
    <row r="94" spans="1:8" ht="30.75" customHeight="1">
      <c r="A94" s="33"/>
      <c r="B94" s="33"/>
      <c r="C94" s="25"/>
      <c r="D94" s="25"/>
      <c r="E94" s="73" t="s">
        <v>42</v>
      </c>
      <c r="F94" s="73"/>
      <c r="G94" s="34">
        <f>SUM(E84:F93)</f>
        <v>20</v>
      </c>
      <c r="H94" s="34"/>
    </row>
    <row r="95" spans="1:8" s="42" customFormat="1" ht="21" customHeight="1">
      <c r="A95" s="33"/>
      <c r="B95" s="33"/>
      <c r="C95" s="25"/>
      <c r="D95" s="25"/>
      <c r="E95" s="25"/>
      <c r="F95" s="25"/>
      <c r="G95" s="24"/>
      <c r="H95" s="24"/>
    </row>
    <row r="96" spans="1:8" s="42" customFormat="1" ht="21" customHeight="1">
      <c r="A96" s="33"/>
      <c r="B96" s="33"/>
      <c r="C96" s="25"/>
      <c r="D96" s="25"/>
      <c r="E96" s="25"/>
      <c r="F96" s="25"/>
      <c r="G96" s="24"/>
      <c r="H96" s="24"/>
    </row>
    <row r="97" spans="1:8" s="42" customFormat="1" ht="20.100000000000001" customHeight="1">
      <c r="A97" s="115" t="s">
        <v>43</v>
      </c>
      <c r="B97" s="115"/>
      <c r="C97" s="115"/>
      <c r="D97" s="115" t="s">
        <v>44</v>
      </c>
      <c r="E97" s="115"/>
      <c r="F97" s="115"/>
      <c r="G97" s="115"/>
      <c r="H97" s="74"/>
    </row>
    <row r="98" spans="1:8" s="42" customFormat="1" ht="21" customHeight="1">
      <c r="A98" s="1"/>
      <c r="B98" s="1"/>
      <c r="C98" s="1"/>
      <c r="D98" s="1"/>
      <c r="E98" s="1"/>
      <c r="F98" s="1"/>
      <c r="G98" s="1"/>
      <c r="H98" s="1"/>
    </row>
    <row r="99" spans="1:8" s="42" customFormat="1" ht="21" customHeight="1">
      <c r="A99" s="125" t="str">
        <f>A66</f>
        <v>Government Sr. Secondary School Chandawal Nagar</v>
      </c>
      <c r="B99" s="125"/>
      <c r="C99" s="125"/>
      <c r="D99" s="125"/>
      <c r="E99" s="125"/>
      <c r="F99" s="125"/>
      <c r="G99" s="125"/>
      <c r="H99" s="125"/>
    </row>
    <row r="100" spans="1:8" s="42" customFormat="1" ht="21" customHeight="1">
      <c r="A100" s="126" t="str">
        <f>A67</f>
        <v>Completion Certificate of Elementry Education - 2020</v>
      </c>
      <c r="B100" s="126"/>
      <c r="C100" s="126"/>
      <c r="D100" s="126"/>
      <c r="E100" s="126"/>
      <c r="F100" s="126"/>
      <c r="G100" s="126"/>
      <c r="H100" s="126"/>
    </row>
    <row r="101" spans="1:8" s="42" customFormat="1" ht="20.100000000000001" customHeight="1">
      <c r="A101" s="127" t="s">
        <v>32</v>
      </c>
      <c r="B101" s="127"/>
      <c r="C101" s="47">
        <f>C68</f>
        <v>43902</v>
      </c>
      <c r="D101" s="47"/>
      <c r="E101" s="70" t="s">
        <v>31</v>
      </c>
      <c r="F101" s="128" t="str">
        <f>F68</f>
        <v>8:30 to 11:45 AM</v>
      </c>
      <c r="G101" s="128"/>
      <c r="H101" s="128"/>
    </row>
    <row r="102" spans="1:8" s="42" customFormat="1" ht="21" customHeight="1">
      <c r="A102" s="122" t="s">
        <v>35</v>
      </c>
      <c r="B102" s="122"/>
      <c r="C102" s="122"/>
      <c r="D102" s="123">
        <f>D69</f>
        <v>20040</v>
      </c>
      <c r="E102" s="123"/>
      <c r="F102" s="72"/>
      <c r="G102" s="10"/>
      <c r="H102" s="10"/>
    </row>
    <row r="103" spans="1:8" s="42" customFormat="1" ht="21" customHeight="1">
      <c r="A103" s="122" t="s">
        <v>34</v>
      </c>
      <c r="B103" s="122"/>
      <c r="C103" s="124" t="str">
        <f>C70</f>
        <v>English</v>
      </c>
      <c r="D103" s="124"/>
      <c r="E103" s="122" t="s">
        <v>38</v>
      </c>
      <c r="F103" s="122"/>
      <c r="G103" s="20">
        <v>5</v>
      </c>
      <c r="H103" s="20"/>
    </row>
    <row r="104" spans="1:8" s="42" customFormat="1" ht="13.5" customHeight="1">
      <c r="A104" s="76"/>
      <c r="B104" s="76"/>
      <c r="C104" s="78"/>
      <c r="D104" s="78"/>
      <c r="E104" s="76"/>
      <c r="F104" s="76"/>
      <c r="G104" s="20"/>
      <c r="H104" s="20"/>
    </row>
    <row r="105" spans="1:8">
      <c r="A105" s="119" t="s">
        <v>39</v>
      </c>
      <c r="B105" s="119"/>
      <c r="C105" s="119"/>
      <c r="D105" s="119"/>
      <c r="E105" s="119"/>
      <c r="F105" s="119"/>
      <c r="G105" s="119"/>
      <c r="H105" s="119"/>
    </row>
    <row r="106" spans="1:8">
      <c r="A106" s="120" t="s">
        <v>18</v>
      </c>
      <c r="B106" s="121"/>
      <c r="C106" s="120" t="s">
        <v>19</v>
      </c>
      <c r="D106" s="121"/>
      <c r="E106" s="120" t="s">
        <v>20</v>
      </c>
      <c r="F106" s="121"/>
      <c r="G106" s="120" t="s">
        <v>21</v>
      </c>
      <c r="H106" s="121"/>
    </row>
    <row r="107" spans="1:8" ht="41.1" customHeight="1">
      <c r="A107" s="88">
        <f>IF(AND(G78=""),"",IF(AND(G78+1&lt;=G78),IF(G78+1=$E$113,G78+2,IF(G78+1=$G$113,G78+2,IF(G78+1=$C$113,G78+2,IF(G78+1=$E$114,G78+2,IF(G78+1=$G$114,G78+2,IF(G78+1=$C$114,G78+2,G78+1)))))),G78+1))</f>
        <v>8107400</v>
      </c>
      <c r="B107" s="153">
        <v>6</v>
      </c>
      <c r="C107" s="88">
        <f>IF(AND(A111=""),"",IF(AND(A111+1&lt;=A111),IF(A111+1=$E$113,A111+2,IF(A111+1=$G$113,A111+2,IF(A111+1=$C$113,A111+2,IF(A111+1=$E$114,A111+2,IF(A111+1=$G$114,A111+2,IF(A111+1=$C$114,A111+2,A111+1)))))),A111+1))</f>
        <v>8107405</v>
      </c>
      <c r="D107" s="153">
        <v>2</v>
      </c>
      <c r="E107" s="88">
        <f>IF(AND(C111=""),"",IF(AND(C111+1&lt;=C111),IF(C111+1=$E$113,C111+2,IF(C111+1=$G$113,C111+2,IF(C111+1=$C$113,C111+2,IF(C111+1=$E$114,C111+2,IF(C111+1=$G$114,C111+2,IF(C111+1=$C$114,C111+2,C111+1)))))),C111+1))</f>
        <v>8107410</v>
      </c>
      <c r="F107" s="153">
        <v>9</v>
      </c>
      <c r="G107" s="88">
        <f>IF(AND(E111=""),"",IF(AND(E111+1&lt;=E111),IF(E111+1=$E$113,E111+2,IF(E111+1=$G$113,E111+2,IF(E111+1=$C$113,E111+2,IF(E111+1=$E$114,E111+2,IF(E111+1=$G$114,E111+2,IF(E111+1=$C$114,E111+2,E111+1)))))),E111+1))</f>
        <v>8107415</v>
      </c>
      <c r="H107" s="153">
        <v>5</v>
      </c>
    </row>
    <row r="108" spans="1:8" ht="41.1" customHeight="1">
      <c r="A108" s="88">
        <f>IF(AND(A107=""),"",IF(AND(A107+1&lt;=A107),IF(A107+1=$E$113,A107+2,IF(A107+1=$G$113,A107+2,IF(A107+1=$C$113,A107+2,IF(A107+1=$E$114,A107+2,IF(A107+1=$G$114,A107+2,IF(A107+1=$C$114,A107+2,A107+1)))))),A107+1))</f>
        <v>8107401</v>
      </c>
      <c r="B108" s="153">
        <v>3</v>
      </c>
      <c r="C108" s="88">
        <f>IF(AND(C107=""),"",IF(AND(C107+1&lt;=C107),IF(C107+1=$E$113,C107+2,IF(C107+1=$G$113,C107+2,IF(C107+1=$C$113,C107+2,IF(C107+1=$E$114,C107+2,IF(C107+1=$G$114,C107+2,IF(C107+1=$C$114,C107+2,C107+1)))))),C107+1))</f>
        <v>8107406</v>
      </c>
      <c r="D108" s="153">
        <v>7</v>
      </c>
      <c r="E108" s="88">
        <f>IF(AND(E107=""),"",IF(AND(E107+1&lt;=E107),IF(E107+1=$E$113,E107+2,IF(E107+1=$G$113,E107+2,IF(E107+1=$C$113,E107+2,IF(E107+1=$E$114,E107+2,IF(E107+1=$G$114,E107+2,IF(E107+1=$C$114,E107+2,E107+1)))))),E107+1))</f>
        <v>8107411</v>
      </c>
      <c r="F108" s="153">
        <v>9</v>
      </c>
      <c r="G108" s="88">
        <f>IF(AND(G107=""),"",IF(AND(G107+1&lt;=G107),IF(G107+1=$E$113,G107+2,IF(G107+1=$G$113,G107+2,IF(G107+1=$C$113,G107+2,IF(G107+1=$E$114,G107+2,IF(G107+1=$G$114,G107+2,IF(G107+1=$C$114,G107+2,G107+1)))))),G107+1))</f>
        <v>8107416</v>
      </c>
      <c r="H108" s="153">
        <v>5</v>
      </c>
    </row>
    <row r="109" spans="1:8" ht="41.1" customHeight="1">
      <c r="A109" s="88">
        <f t="shared" ref="A109:A111" si="12">IF(AND(A108=""),"",IF(AND(A108+1&lt;=A108),IF(A108+1=$E$113,A108+2,IF(A108+1=$G$113,A108+2,IF(A108+1=$C$113,A108+2,IF(A108+1=$E$114,A108+2,IF(A108+1=$G$114,A108+2,IF(A108+1=$C$114,A108+2,A108+1)))))),A108+1))</f>
        <v>8107402</v>
      </c>
      <c r="B109" s="153">
        <v>9</v>
      </c>
      <c r="C109" s="88">
        <f t="shared" ref="C109:C111" si="13">IF(AND(C108=""),"",IF(AND(C108+1&lt;=C108),IF(C108+1=$E$113,C108+2,IF(C108+1=$G$113,C108+2,IF(C108+1=$C$113,C108+2,IF(C108+1=$E$114,C108+2,IF(C108+1=$G$114,C108+2,IF(C108+1=$C$114,C108+2,C108+1)))))),C108+1))</f>
        <v>8107407</v>
      </c>
      <c r="D109" s="153">
        <v>2</v>
      </c>
      <c r="E109" s="88">
        <f t="shared" ref="E109:E111" si="14">IF(AND(E108=""),"",IF(AND(E108+1&lt;=E108),IF(E108+1=$E$113,E108+2,IF(E108+1=$G$113,E108+2,IF(E108+1=$C$113,E108+2,IF(E108+1=$E$114,E108+2,IF(E108+1=$G$114,E108+2,IF(E108+1=$C$114,E108+2,E108+1)))))),E108+1))</f>
        <v>8107412</v>
      </c>
      <c r="F109" s="153">
        <v>2</v>
      </c>
      <c r="G109" s="88">
        <f t="shared" ref="G109:G111" si="15">IF(AND(G108=""),"",IF(AND(G108+1&lt;=G108),IF(G108+1=$E$113,G108+2,IF(G108+1=$G$113,G108+2,IF(G108+1=$C$113,G108+2,IF(G108+1=$E$114,G108+2,IF(G108+1=$G$114,G108+2,IF(G108+1=$C$114,G108+2,G108+1)))))),G108+1))</f>
        <v>8107417</v>
      </c>
      <c r="H109" s="153">
        <v>5</v>
      </c>
    </row>
    <row r="110" spans="1:8" ht="41.1" customHeight="1">
      <c r="A110" s="88">
        <f t="shared" si="12"/>
        <v>8107403</v>
      </c>
      <c r="B110" s="153">
        <v>6</v>
      </c>
      <c r="C110" s="88">
        <f t="shared" si="13"/>
        <v>8107408</v>
      </c>
      <c r="D110" s="153">
        <v>5</v>
      </c>
      <c r="E110" s="88">
        <f t="shared" si="14"/>
        <v>8107413</v>
      </c>
      <c r="F110" s="153">
        <v>9</v>
      </c>
      <c r="G110" s="88">
        <f t="shared" si="15"/>
        <v>8107418</v>
      </c>
      <c r="H110" s="153">
        <v>9</v>
      </c>
    </row>
    <row r="111" spans="1:8" ht="41.1" customHeight="1">
      <c r="A111" s="88">
        <f t="shared" si="12"/>
        <v>8107404</v>
      </c>
      <c r="B111" s="153">
        <v>5</v>
      </c>
      <c r="C111" s="88">
        <f t="shared" si="13"/>
        <v>8107409</v>
      </c>
      <c r="D111" s="153">
        <v>7</v>
      </c>
      <c r="E111" s="88">
        <f t="shared" si="14"/>
        <v>8107414</v>
      </c>
      <c r="F111" s="153">
        <v>4</v>
      </c>
      <c r="G111" s="88">
        <f t="shared" si="15"/>
        <v>8107419</v>
      </c>
      <c r="H111" s="153">
        <v>6</v>
      </c>
    </row>
    <row r="112" spans="1:8" ht="18" customHeight="1">
      <c r="A112" s="29"/>
      <c r="B112" s="29"/>
      <c r="C112" s="29"/>
      <c r="D112" s="29"/>
      <c r="E112" s="29"/>
      <c r="F112" s="29"/>
      <c r="G112" s="29"/>
      <c r="H112" s="29"/>
    </row>
    <row r="113" spans="1:8" ht="18" customHeight="1">
      <c r="A113" s="116" t="s">
        <v>40</v>
      </c>
      <c r="B113" s="77"/>
      <c r="C113" s="31"/>
      <c r="D113" s="31"/>
      <c r="E113" s="31"/>
      <c r="F113" s="31"/>
      <c r="G113" s="31"/>
      <c r="H113" s="31"/>
    </row>
    <row r="114" spans="1:8" ht="18" customHeight="1">
      <c r="A114" s="116"/>
      <c r="B114" s="77"/>
      <c r="C114" s="31"/>
      <c r="D114" s="31"/>
      <c r="E114" s="31"/>
      <c r="F114" s="31"/>
      <c r="G114" s="31"/>
      <c r="H114" s="31"/>
    </row>
    <row r="115" spans="1:8" ht="18" customHeight="1">
      <c r="A115" s="77"/>
      <c r="B115" s="77"/>
      <c r="C115" s="28"/>
      <c r="D115" s="28"/>
      <c r="E115" s="77" t="s">
        <v>41</v>
      </c>
      <c r="F115" s="77"/>
      <c r="G115" s="32" t="str">
        <f>IF(AND(C113="",E113="",G113="",C114="",E114="",G114=""),"",COUNTIF(C113:G114,"&gt;0"))</f>
        <v/>
      </c>
      <c r="H115" s="32"/>
    </row>
    <row r="116" spans="1:8" ht="18" customHeight="1">
      <c r="A116" s="117" t="s">
        <v>8</v>
      </c>
      <c r="B116" s="117"/>
      <c r="C116" s="117"/>
      <c r="D116" s="117"/>
      <c r="E116" s="118" t="s">
        <v>65</v>
      </c>
      <c r="F116" s="118"/>
      <c r="G116" s="118"/>
      <c r="H116" s="27"/>
    </row>
    <row r="117" spans="1:8" ht="18" customHeight="1">
      <c r="A117" s="113" t="str">
        <f>IF(AND('school entry'!B5=""),"",'school entry'!B5)</f>
        <v>Raj Public School Chandawal</v>
      </c>
      <c r="B117" s="113"/>
      <c r="C117" s="113"/>
      <c r="D117" s="25"/>
      <c r="E117" s="114">
        <f>IFERROR(COUNTIF($B$107:$H$111,"1"),"")</f>
        <v>0</v>
      </c>
      <c r="F117" s="114"/>
      <c r="G117" s="24"/>
      <c r="H117" s="24"/>
    </row>
    <row r="118" spans="1:8" ht="18" customHeight="1">
      <c r="A118" s="113" t="str">
        <f>IF(AND('school entry'!B6=""),"",'school entry'!B6)</f>
        <v>L.N.Siloda GSS Sandiya</v>
      </c>
      <c r="B118" s="113"/>
      <c r="C118" s="113"/>
      <c r="D118" s="25"/>
      <c r="E118" s="114">
        <f>IFERROR(COUNTIF($B$107:$H$111,"2"),"")</f>
        <v>3</v>
      </c>
      <c r="F118" s="114"/>
      <c r="G118" s="24"/>
      <c r="H118" s="24"/>
    </row>
    <row r="119" spans="1:8" ht="18" customHeight="1">
      <c r="A119" s="113" t="str">
        <f>IF(AND('school entry'!B7=""),"",'school entry'!B7)</f>
        <v>G.S.S.S. Sandiya</v>
      </c>
      <c r="B119" s="113"/>
      <c r="C119" s="113"/>
      <c r="D119" s="25"/>
      <c r="E119" s="114">
        <f>IFERROR(COUNTIF($B$107:$H$111,"3"),"")</f>
        <v>1</v>
      </c>
      <c r="F119" s="114"/>
      <c r="G119" s="24"/>
      <c r="H119" s="24"/>
    </row>
    <row r="120" spans="1:8" ht="18" customHeight="1">
      <c r="A120" s="113" t="str">
        <f>IF(AND('school entry'!B8=""),"",'school entry'!B8)</f>
        <v>Mahaveer Bal V.M. Chadawal</v>
      </c>
      <c r="B120" s="113"/>
      <c r="C120" s="113"/>
      <c r="D120" s="25"/>
      <c r="E120" s="114">
        <f>IFERROR(COUNTIF($B$107:$H$111,"4"),"")</f>
        <v>1</v>
      </c>
      <c r="F120" s="114"/>
      <c r="G120" s="24"/>
      <c r="H120" s="24"/>
    </row>
    <row r="121" spans="1:8" ht="18" customHeight="1">
      <c r="A121" s="113" t="str">
        <f>IF(AND('school entry'!B9=""),"",'school entry'!B9)</f>
        <v>Dayanand Sec.S. Chandawal</v>
      </c>
      <c r="B121" s="113"/>
      <c r="C121" s="113"/>
      <c r="D121" s="25"/>
      <c r="E121" s="114">
        <f>IFERROR(COUNTIF($B$107:$H$111,"5"),"")</f>
        <v>5</v>
      </c>
      <c r="F121" s="114"/>
      <c r="G121" s="24"/>
      <c r="H121" s="24"/>
    </row>
    <row r="122" spans="1:8" ht="18" customHeight="1">
      <c r="A122" s="113" t="str">
        <f>IF(AND('school entry'!B10=""),"",'school entry'!B10)</f>
        <v>G.S.S.S. Chandawal</v>
      </c>
      <c r="B122" s="113"/>
      <c r="C122" s="113"/>
      <c r="D122" s="25"/>
      <c r="E122" s="114">
        <f>IFERROR(COUNTIF($B$107:$H$111,"6"),"")</f>
        <v>3</v>
      </c>
      <c r="F122" s="114"/>
      <c r="G122" s="24"/>
      <c r="H122" s="24"/>
    </row>
    <row r="123" spans="1:8" ht="18" customHeight="1">
      <c r="A123" s="113" t="str">
        <f>IF(AND('school entry'!B11=""),"",'school entry'!B11)</f>
        <v>G.G.S.S. Chandawal</v>
      </c>
      <c r="B123" s="113"/>
      <c r="C123" s="113"/>
      <c r="D123" s="25"/>
      <c r="E123" s="114">
        <f>IFERROR(COUNTIF($B$107:$H$111,"7"),"")</f>
        <v>2</v>
      </c>
      <c r="F123" s="114"/>
      <c r="G123" s="24"/>
      <c r="H123" s="24"/>
    </row>
    <row r="124" spans="1:8" ht="18" customHeight="1">
      <c r="A124" s="113" t="str">
        <f>IF(AND('school entry'!B12=""),"",'school entry'!B12)</f>
        <v>Gramoday UPS Sandiya</v>
      </c>
      <c r="B124" s="113"/>
      <c r="C124" s="113"/>
      <c r="D124" s="25"/>
      <c r="E124" s="114">
        <f>IFERROR(COUNTIF($B$107:$H$111,"8"),"")</f>
        <v>0</v>
      </c>
      <c r="F124" s="114"/>
      <c r="G124" s="24"/>
      <c r="H124" s="24"/>
    </row>
    <row r="125" spans="1:8" ht="18" customHeight="1">
      <c r="A125" s="113" t="str">
        <f>IF(AND('school entry'!B13=""),"",'school entry'!B13)</f>
        <v>Adarash Bal Niketan Sec. S.  Chandawal</v>
      </c>
      <c r="B125" s="113"/>
      <c r="C125" s="113"/>
      <c r="D125" s="25"/>
      <c r="E125" s="114">
        <f>IFERROR(COUNTIF($B$107:$H$111,"9"),"")</f>
        <v>5</v>
      </c>
      <c r="F125" s="114"/>
      <c r="G125" s="24"/>
      <c r="H125" s="24"/>
    </row>
    <row r="126" spans="1:8" ht="18" customHeight="1">
      <c r="A126" s="113" t="str">
        <f>IF(AND('school entry'!B14=""),"",'school entry'!B14)</f>
        <v>Krishan Ramanand UPS Chandawal</v>
      </c>
      <c r="B126" s="113"/>
      <c r="C126" s="113"/>
      <c r="D126" s="25"/>
      <c r="E126" s="114">
        <f>IFERROR(COUNTIF($B$107:$H$111,"10"),"")</f>
        <v>0</v>
      </c>
      <c r="F126" s="114"/>
      <c r="G126" s="24"/>
      <c r="H126" s="24"/>
    </row>
    <row r="127" spans="1:8" ht="30.75" customHeight="1">
      <c r="A127" s="33"/>
      <c r="B127" s="33"/>
      <c r="C127" s="25"/>
      <c r="D127" s="25"/>
      <c r="E127" s="73" t="s">
        <v>42</v>
      </c>
      <c r="F127" s="73"/>
      <c r="G127" s="34">
        <f>SUM(E117:F126)</f>
        <v>20</v>
      </c>
      <c r="H127" s="34"/>
    </row>
    <row r="128" spans="1:8" s="42" customFormat="1" ht="21" customHeight="1">
      <c r="A128" s="33"/>
      <c r="B128" s="33"/>
      <c r="C128" s="25"/>
      <c r="D128" s="25"/>
      <c r="E128" s="25"/>
      <c r="F128" s="25"/>
      <c r="G128" s="24"/>
      <c r="H128" s="24"/>
    </row>
    <row r="129" spans="1:8" s="42" customFormat="1" ht="21" customHeight="1">
      <c r="A129" s="33"/>
      <c r="B129" s="33"/>
      <c r="C129" s="25"/>
      <c r="D129" s="25"/>
      <c r="E129" s="25"/>
      <c r="F129" s="25"/>
      <c r="G129" s="24"/>
      <c r="H129" s="24"/>
    </row>
    <row r="130" spans="1:8" s="42" customFormat="1" ht="20.100000000000001" customHeight="1">
      <c r="A130" s="115" t="s">
        <v>43</v>
      </c>
      <c r="B130" s="115"/>
      <c r="C130" s="115"/>
      <c r="D130" s="115" t="s">
        <v>44</v>
      </c>
      <c r="E130" s="115"/>
      <c r="F130" s="115"/>
      <c r="G130" s="115"/>
      <c r="H130" s="74"/>
    </row>
    <row r="131" spans="1:8" s="42" customFormat="1" ht="21" customHeight="1">
      <c r="A131" s="1"/>
      <c r="B131" s="1"/>
      <c r="C131" s="1"/>
      <c r="D131" s="1"/>
      <c r="E131" s="1"/>
      <c r="F131" s="1"/>
      <c r="G131" s="1"/>
      <c r="H131" s="1"/>
    </row>
    <row r="132" spans="1:8" s="42" customFormat="1" ht="21" customHeight="1">
      <c r="A132" s="125" t="str">
        <f>A99</f>
        <v>Government Sr. Secondary School Chandawal Nagar</v>
      </c>
      <c r="B132" s="125"/>
      <c r="C132" s="125"/>
      <c r="D132" s="125"/>
      <c r="E132" s="125"/>
      <c r="F132" s="125"/>
      <c r="G132" s="125"/>
      <c r="H132" s="125"/>
    </row>
    <row r="133" spans="1:8" s="42" customFormat="1" ht="21" customHeight="1">
      <c r="A133" s="126" t="str">
        <f>A100</f>
        <v>Completion Certificate of Elementry Education - 2020</v>
      </c>
      <c r="B133" s="126"/>
      <c r="C133" s="126"/>
      <c r="D133" s="126"/>
      <c r="E133" s="126"/>
      <c r="F133" s="126"/>
      <c r="G133" s="126"/>
      <c r="H133" s="126"/>
    </row>
    <row r="134" spans="1:8" s="42" customFormat="1" ht="20.100000000000001" customHeight="1">
      <c r="A134" s="127" t="s">
        <v>32</v>
      </c>
      <c r="B134" s="127"/>
      <c r="C134" s="47">
        <f>C101</f>
        <v>43902</v>
      </c>
      <c r="D134" s="47"/>
      <c r="E134" s="70" t="s">
        <v>31</v>
      </c>
      <c r="F134" s="128" t="str">
        <f>F101</f>
        <v>8:30 to 11:45 AM</v>
      </c>
      <c r="G134" s="128"/>
      <c r="H134" s="128"/>
    </row>
    <row r="135" spans="1:8" s="42" customFormat="1" ht="21" customHeight="1">
      <c r="A135" s="122" t="s">
        <v>35</v>
      </c>
      <c r="B135" s="122"/>
      <c r="C135" s="122"/>
      <c r="D135" s="123">
        <f>D102</f>
        <v>20040</v>
      </c>
      <c r="E135" s="123"/>
      <c r="F135" s="72"/>
      <c r="G135" s="10"/>
      <c r="H135" s="10"/>
    </row>
    <row r="136" spans="1:8" s="42" customFormat="1" ht="21" customHeight="1">
      <c r="A136" s="122" t="s">
        <v>34</v>
      </c>
      <c r="B136" s="122"/>
      <c r="C136" s="124" t="str">
        <f>C103</f>
        <v>English</v>
      </c>
      <c r="D136" s="124"/>
      <c r="E136" s="122" t="s">
        <v>38</v>
      </c>
      <c r="F136" s="122"/>
      <c r="G136" s="20">
        <v>6</v>
      </c>
      <c r="H136" s="20"/>
    </row>
    <row r="137" spans="1:8" s="42" customFormat="1" ht="13.5" customHeight="1">
      <c r="A137" s="76"/>
      <c r="B137" s="76"/>
      <c r="C137" s="78"/>
      <c r="D137" s="78"/>
      <c r="E137" s="76"/>
      <c r="F137" s="76"/>
      <c r="G137" s="20"/>
      <c r="H137" s="20"/>
    </row>
    <row r="138" spans="1:8">
      <c r="A138" s="119" t="s">
        <v>39</v>
      </c>
      <c r="B138" s="119"/>
      <c r="C138" s="119"/>
      <c r="D138" s="119"/>
      <c r="E138" s="119"/>
      <c r="F138" s="119"/>
      <c r="G138" s="119"/>
      <c r="H138" s="119"/>
    </row>
    <row r="139" spans="1:8">
      <c r="A139" s="120" t="s">
        <v>18</v>
      </c>
      <c r="B139" s="121"/>
      <c r="C139" s="120" t="s">
        <v>19</v>
      </c>
      <c r="D139" s="121"/>
      <c r="E139" s="120" t="s">
        <v>20</v>
      </c>
      <c r="F139" s="121"/>
      <c r="G139" s="120" t="s">
        <v>21</v>
      </c>
      <c r="H139" s="121"/>
    </row>
    <row r="140" spans="1:8" ht="41.1" customHeight="1">
      <c r="A140" s="88">
        <f>IF(AND(G111=""),"",IF(AND(G111+1&lt;=G111),IF(G111+1=$E$146,G111+2,IF(G111+1=$G$146,G111+2,IF(G111+1=$C$146,G111+2,IF(G111+1=$E$147,G111+2,IF(G111+1=$G$147,G111+2,IF(G111+1=$C$147,G111+2,G111+1)))))),G111+1))</f>
        <v>8107420</v>
      </c>
      <c r="B140" s="153">
        <v>10</v>
      </c>
      <c r="C140" s="88">
        <f>IF(AND(A144=""),"",IF(AND(A144+1&lt;=A144),IF(A144+1=$E$146,A144+2,IF(A144+1=$G$146,A144+2,IF(A144+1=$C$146,A144+2,IF(A144+1=$E$147,A144+2,IF(A144+1=$G$147,A144+2,IF(A144+1=$C$147,A144+2,A144+1)))))),A144+1))</f>
        <v>8107425</v>
      </c>
      <c r="D140" s="153">
        <v>9</v>
      </c>
      <c r="E140" s="88">
        <f>IF(AND(C144=""),"",IF(AND(C144+1&lt;=C144),IF(C144+1=$E$146,C144+2,IF(C144+1=$G$146,C144+2,IF(C144+1=$C$146,C144+2,IF(C144+1=$E$147,C144+2,IF(C144+1=$G$147,C144+2,IF(C144+1=$C$147,C144+2,C144+1)))))),C144+1))</f>
        <v>8107430</v>
      </c>
      <c r="F140" s="153">
        <v>1</v>
      </c>
      <c r="G140" s="88">
        <f>IF(AND(E144=""),"",IF(AND(E144+1&lt;=E144),IF(E144+1=$E$146,E144+2,IF(E144+1=$G$146,E144+2,IF(E144+1=$C$146,E144+2,IF(E144+1=$E$147,E144+2,IF(E144+1=$G$147,E144+2,IF(E144+1=$C$147,E144+2,E144+1)))))),E144+1))</f>
        <v>8107435</v>
      </c>
      <c r="H140" s="153">
        <v>9</v>
      </c>
    </row>
    <row r="141" spans="1:8" ht="41.1" customHeight="1">
      <c r="A141" s="88">
        <f>IF(AND(A140=""),"",IF(AND(A140+1&lt;=A140),IF(A140+1=$E$146,A140+2,IF(A140+1=$G$146,A140+2,IF(A140+1=$C$146,A140+2,IF(A140+1=$E$147,A140+2,IF(A140+1=$G$147,A140+2,IF(A140+1=$C$147,A140+2,A140+1)))))),A140+1))</f>
        <v>8107421</v>
      </c>
      <c r="B141" s="153">
        <v>2</v>
      </c>
      <c r="C141" s="88">
        <f>IF(AND(C140=""),"",IF(AND(C140+1&lt;=C140),IF(C140+1=$E$146,C140+2,IF(C140+1=$G$146,C140+2,IF(C140+1=$C$146,C140+2,IF(C140+1=$E$147,C140+2,IF(C140+1=$G$147,C140+2,IF(C140+1=$C$147,C140+2,C140+1)))))),C140+1))</f>
        <v>8107426</v>
      </c>
      <c r="D141" s="153">
        <v>7</v>
      </c>
      <c r="E141" s="88">
        <f>IF(AND(E140=""),"",IF(AND(E140+1&lt;=E140),IF(E140+1=$E$146,E140+2,IF(E140+1=$G$146,E140+2,IF(E140+1=$C$146,E140+2,IF(E140+1=$E$147,E140+2,IF(E140+1=$G$147,E140+2,IF(E140+1=$C$147,E140+2,E140+1)))))),E140+1))</f>
        <v>8107431</v>
      </c>
      <c r="F141" s="153">
        <v>6</v>
      </c>
      <c r="G141" s="88">
        <f>IF(AND(G140=""),"",IF(AND(G140+1&lt;=G140),IF(G140+1=$E$146,G140+2,IF(G140+1=$G$146,G140+2,IF(G140+1=$C$146,G140+2,IF(G140+1=$E$147,G140+2,IF(G140+1=$G$147,G140+2,IF(G140+1=$C$147,G140+2,G140+1)))))),G140+1))</f>
        <v>8107436</v>
      </c>
      <c r="H141" s="153">
        <v>2</v>
      </c>
    </row>
    <row r="142" spans="1:8" ht="41.1" customHeight="1">
      <c r="A142" s="88">
        <f t="shared" ref="A142:A144" si="16">IF(AND(A141=""),"",IF(AND(A141+1&lt;=A141),IF(A141+1=$E$146,A141+2,IF(A141+1=$G$146,A141+2,IF(A141+1=$C$146,A141+2,IF(A141+1=$E$147,A141+2,IF(A141+1=$G$147,A141+2,IF(A141+1=$C$147,A141+2,A141+1)))))),A141+1))</f>
        <v>8107422</v>
      </c>
      <c r="B142" s="153">
        <v>5</v>
      </c>
      <c r="C142" s="88">
        <f t="shared" ref="C142:C144" si="17">IF(AND(C141=""),"",IF(AND(C141+1&lt;=C141),IF(C141+1=$E$146,C141+2,IF(C141+1=$G$146,C141+2,IF(C141+1=$C$146,C141+2,IF(C141+1=$E$147,C141+2,IF(C141+1=$G$147,C141+2,IF(C141+1=$C$147,C141+2,C141+1)))))),C141+1))</f>
        <v>8107427</v>
      </c>
      <c r="D142" s="153">
        <v>5</v>
      </c>
      <c r="E142" s="88">
        <f t="shared" ref="E142:E144" si="18">IF(AND(E141=""),"",IF(AND(E141+1&lt;=E141),IF(E141+1=$E$146,E141+2,IF(E141+1=$G$146,E141+2,IF(E141+1=$C$146,E141+2,IF(E141+1=$E$147,E141+2,IF(E141+1=$G$147,E141+2,IF(E141+1=$C$147,E141+2,E141+1)))))),E141+1))</f>
        <v>8107432</v>
      </c>
      <c r="F142" s="153">
        <v>5</v>
      </c>
      <c r="G142" s="88">
        <f t="shared" ref="G142:G144" si="19">IF(AND(G141=""),"",IF(AND(G141+1&lt;=G141),IF(G141+1=$E$146,G141+2,IF(G141+1=$G$146,G141+2,IF(G141+1=$C$146,G141+2,IF(G141+1=$E$147,G141+2,IF(G141+1=$G$147,G141+2,IF(G141+1=$C$147,G141+2,G141+1)))))),G141+1))</f>
        <v>8107437</v>
      </c>
      <c r="H142" s="153">
        <v>4</v>
      </c>
    </row>
    <row r="143" spans="1:8" ht="41.1" customHeight="1">
      <c r="A143" s="88">
        <f t="shared" si="16"/>
        <v>8107423</v>
      </c>
      <c r="B143" s="153">
        <v>5</v>
      </c>
      <c r="C143" s="88">
        <f t="shared" si="17"/>
        <v>8107428</v>
      </c>
      <c r="D143" s="153">
        <v>5</v>
      </c>
      <c r="E143" s="88">
        <f t="shared" si="18"/>
        <v>8107433</v>
      </c>
      <c r="F143" s="153">
        <v>7</v>
      </c>
      <c r="G143" s="88">
        <f t="shared" si="19"/>
        <v>8107438</v>
      </c>
      <c r="H143" s="153">
        <v>3</v>
      </c>
    </row>
    <row r="144" spans="1:8" ht="41.1" customHeight="1">
      <c r="A144" s="88">
        <f t="shared" si="16"/>
        <v>8107424</v>
      </c>
      <c r="B144" s="153">
        <v>2</v>
      </c>
      <c r="C144" s="88">
        <f t="shared" si="17"/>
        <v>8107429</v>
      </c>
      <c r="D144" s="153">
        <v>5</v>
      </c>
      <c r="E144" s="88">
        <f t="shared" si="18"/>
        <v>8107434</v>
      </c>
      <c r="F144" s="153">
        <v>9</v>
      </c>
      <c r="G144" s="88">
        <f t="shared" si="19"/>
        <v>8107439</v>
      </c>
      <c r="H144" s="153">
        <v>7</v>
      </c>
    </row>
    <row r="145" spans="1:8" ht="18" customHeight="1">
      <c r="A145" s="29"/>
      <c r="B145" s="29"/>
      <c r="C145" s="29"/>
      <c r="D145" s="29"/>
      <c r="E145" s="29"/>
      <c r="F145" s="29"/>
      <c r="G145" s="29"/>
      <c r="H145" s="29"/>
    </row>
    <row r="146" spans="1:8" ht="18" customHeight="1">
      <c r="A146" s="116" t="s">
        <v>40</v>
      </c>
      <c r="B146" s="77"/>
      <c r="C146" s="31"/>
      <c r="D146" s="31"/>
      <c r="E146" s="31"/>
      <c r="F146" s="31"/>
      <c r="G146" s="31"/>
      <c r="H146" s="31"/>
    </row>
    <row r="147" spans="1:8" ht="18" customHeight="1">
      <c r="A147" s="116"/>
      <c r="B147" s="77"/>
      <c r="C147" s="31"/>
      <c r="D147" s="31"/>
      <c r="E147" s="31"/>
      <c r="F147" s="31"/>
      <c r="G147" s="31"/>
      <c r="H147" s="31"/>
    </row>
    <row r="148" spans="1:8" ht="18" customHeight="1">
      <c r="A148" s="77"/>
      <c r="B148" s="77"/>
      <c r="C148" s="28"/>
      <c r="D148" s="28"/>
      <c r="E148" s="77" t="s">
        <v>41</v>
      </c>
      <c r="F148" s="77"/>
      <c r="G148" s="32" t="str">
        <f>IF(AND(C146="",E146="",G146="",C147="",E147="",G147=""),"",COUNTIF(C146:G147,"&gt;0"))</f>
        <v/>
      </c>
      <c r="H148" s="32"/>
    </row>
    <row r="149" spans="1:8" ht="18" customHeight="1">
      <c r="A149" s="117" t="s">
        <v>8</v>
      </c>
      <c r="B149" s="117"/>
      <c r="C149" s="117"/>
      <c r="D149" s="117"/>
      <c r="E149" s="118" t="s">
        <v>65</v>
      </c>
      <c r="F149" s="118"/>
      <c r="G149" s="118"/>
      <c r="H149" s="27"/>
    </row>
    <row r="150" spans="1:8" ht="18" customHeight="1">
      <c r="A150" s="113" t="str">
        <f>IF(AND('school entry'!B5=""),"",'school entry'!B5)</f>
        <v>Raj Public School Chandawal</v>
      </c>
      <c r="B150" s="113"/>
      <c r="C150" s="113"/>
      <c r="D150" s="25"/>
      <c r="E150" s="114">
        <f>IFERROR(COUNTIF($B$140:$H$144,"1"),"")</f>
        <v>1</v>
      </c>
      <c r="F150" s="114"/>
      <c r="G150" s="24"/>
      <c r="H150" s="24"/>
    </row>
    <row r="151" spans="1:8" ht="18" customHeight="1">
      <c r="A151" s="113" t="str">
        <f>IF(AND('school entry'!B6=""),"",'school entry'!B6)</f>
        <v>L.N.Siloda GSS Sandiya</v>
      </c>
      <c r="B151" s="113"/>
      <c r="C151" s="113"/>
      <c r="D151" s="25"/>
      <c r="E151" s="114">
        <f>IFERROR(COUNTIF($B$140:$H$144,"2"),"")</f>
        <v>3</v>
      </c>
      <c r="F151" s="114"/>
      <c r="G151" s="24"/>
      <c r="H151" s="24"/>
    </row>
    <row r="152" spans="1:8" ht="18" customHeight="1">
      <c r="A152" s="113" t="str">
        <f>IF(AND('school entry'!B7=""),"",'school entry'!B7)</f>
        <v>G.S.S.S. Sandiya</v>
      </c>
      <c r="B152" s="113"/>
      <c r="C152" s="113"/>
      <c r="D152" s="25"/>
      <c r="E152" s="114">
        <f>IFERROR(COUNTIF($B$140:$H$144,"3"),"")</f>
        <v>1</v>
      </c>
      <c r="F152" s="114"/>
      <c r="G152" s="24"/>
      <c r="H152" s="24"/>
    </row>
    <row r="153" spans="1:8" ht="18" customHeight="1">
      <c r="A153" s="113" t="str">
        <f>IF(AND('school entry'!B8=""),"",'school entry'!B8)</f>
        <v>Mahaveer Bal V.M. Chadawal</v>
      </c>
      <c r="B153" s="113"/>
      <c r="C153" s="113"/>
      <c r="D153" s="25"/>
      <c r="E153" s="114">
        <f>IFERROR(COUNTIF($B$140:$H$144,"4"),"")</f>
        <v>1</v>
      </c>
      <c r="F153" s="114"/>
      <c r="G153" s="24"/>
      <c r="H153" s="24"/>
    </row>
    <row r="154" spans="1:8" ht="18" customHeight="1">
      <c r="A154" s="113" t="str">
        <f>IF(AND('school entry'!B9=""),"",'school entry'!B9)</f>
        <v>Dayanand Sec.S. Chandawal</v>
      </c>
      <c r="B154" s="113"/>
      <c r="C154" s="113"/>
      <c r="D154" s="25"/>
      <c r="E154" s="114">
        <f>IFERROR(COUNTIF($B$140:$H$144,"5"),"")</f>
        <v>6</v>
      </c>
      <c r="F154" s="114"/>
      <c r="G154" s="24"/>
      <c r="H154" s="24"/>
    </row>
    <row r="155" spans="1:8" ht="18" customHeight="1">
      <c r="A155" s="113" t="str">
        <f>IF(AND('school entry'!B10=""),"",'school entry'!B10)</f>
        <v>G.S.S.S. Chandawal</v>
      </c>
      <c r="B155" s="113"/>
      <c r="C155" s="113"/>
      <c r="D155" s="25"/>
      <c r="E155" s="114">
        <f>IFERROR(COUNTIF($B$140:$H$144,"6"),"")</f>
        <v>1</v>
      </c>
      <c r="F155" s="114"/>
      <c r="G155" s="24"/>
      <c r="H155" s="24"/>
    </row>
    <row r="156" spans="1:8" ht="18" customHeight="1">
      <c r="A156" s="113" t="str">
        <f>IF(AND('school entry'!B11=""),"",'school entry'!B11)</f>
        <v>G.G.S.S. Chandawal</v>
      </c>
      <c r="B156" s="113"/>
      <c r="C156" s="113"/>
      <c r="D156" s="25"/>
      <c r="E156" s="114">
        <f>IFERROR(COUNTIF($B$140:$H$144,"7"),"")</f>
        <v>3</v>
      </c>
      <c r="F156" s="114"/>
      <c r="G156" s="24"/>
      <c r="H156" s="24"/>
    </row>
    <row r="157" spans="1:8" ht="18" customHeight="1">
      <c r="A157" s="113" t="str">
        <f>IF(AND('school entry'!B12=""),"",'school entry'!B12)</f>
        <v>Gramoday UPS Sandiya</v>
      </c>
      <c r="B157" s="113"/>
      <c r="C157" s="113"/>
      <c r="D157" s="25"/>
      <c r="E157" s="114">
        <f>IFERROR(COUNTIF($B$140:$H$144,"8"),"")</f>
        <v>0</v>
      </c>
      <c r="F157" s="114"/>
      <c r="G157" s="24"/>
      <c r="H157" s="24"/>
    </row>
    <row r="158" spans="1:8" ht="18" customHeight="1">
      <c r="A158" s="113" t="str">
        <f>IF(AND('school entry'!B13=""),"",'school entry'!B13)</f>
        <v>Adarash Bal Niketan Sec. S.  Chandawal</v>
      </c>
      <c r="B158" s="113"/>
      <c r="C158" s="113"/>
      <c r="D158" s="25"/>
      <c r="E158" s="114">
        <f>IFERROR(COUNTIF($B$140:$H$144,"9"),"")</f>
        <v>3</v>
      </c>
      <c r="F158" s="114"/>
      <c r="G158" s="24"/>
      <c r="H158" s="24"/>
    </row>
    <row r="159" spans="1:8" ht="18" customHeight="1">
      <c r="A159" s="113" t="str">
        <f>IF(AND('school entry'!B14=""),"",'school entry'!B14)</f>
        <v>Krishan Ramanand UPS Chandawal</v>
      </c>
      <c r="B159" s="113"/>
      <c r="C159" s="113"/>
      <c r="D159" s="25"/>
      <c r="E159" s="114">
        <f>IFERROR(COUNTIF($B$140:$H$144,"10"),"")</f>
        <v>1</v>
      </c>
      <c r="F159" s="114"/>
      <c r="G159" s="24"/>
      <c r="H159" s="24"/>
    </row>
    <row r="160" spans="1:8" ht="30.75" customHeight="1">
      <c r="A160" s="33"/>
      <c r="B160" s="33"/>
      <c r="C160" s="25"/>
      <c r="D160" s="25"/>
      <c r="E160" s="73" t="s">
        <v>42</v>
      </c>
      <c r="F160" s="73"/>
      <c r="G160" s="34">
        <f>SUM(E150:F159)</f>
        <v>20</v>
      </c>
      <c r="H160" s="34"/>
    </row>
    <row r="161" spans="1:8" s="42" customFormat="1" ht="21" customHeight="1">
      <c r="A161" s="33"/>
      <c r="B161" s="33"/>
      <c r="C161" s="25"/>
      <c r="D161" s="25"/>
      <c r="E161" s="25"/>
      <c r="F161" s="25"/>
      <c r="G161" s="24"/>
      <c r="H161" s="24"/>
    </row>
    <row r="162" spans="1:8" s="42" customFormat="1" ht="21" customHeight="1">
      <c r="A162" s="33"/>
      <c r="B162" s="33"/>
      <c r="C162" s="25"/>
      <c r="D162" s="25"/>
      <c r="E162" s="25"/>
      <c r="F162" s="25"/>
      <c r="G162" s="24"/>
      <c r="H162" s="24"/>
    </row>
    <row r="163" spans="1:8" s="42" customFormat="1" ht="20.100000000000001" customHeight="1">
      <c r="A163" s="115" t="s">
        <v>43</v>
      </c>
      <c r="B163" s="115"/>
      <c r="C163" s="115"/>
      <c r="D163" s="115" t="s">
        <v>44</v>
      </c>
      <c r="E163" s="115"/>
      <c r="F163" s="115"/>
      <c r="G163" s="115"/>
      <c r="H163" s="74"/>
    </row>
    <row r="164" spans="1:8" s="42" customFormat="1" ht="21" customHeight="1">
      <c r="A164" s="1"/>
      <c r="B164" s="1"/>
      <c r="C164" s="1"/>
      <c r="D164" s="1"/>
      <c r="E164" s="1"/>
      <c r="F164" s="1"/>
      <c r="G164" s="1"/>
      <c r="H164" s="1"/>
    </row>
    <row r="165" spans="1:8" s="42" customFormat="1" ht="21" customHeight="1">
      <c r="A165" s="125" t="str">
        <f>A132</f>
        <v>Government Sr. Secondary School Chandawal Nagar</v>
      </c>
      <c r="B165" s="125"/>
      <c r="C165" s="125"/>
      <c r="D165" s="125"/>
      <c r="E165" s="125"/>
      <c r="F165" s="125"/>
      <c r="G165" s="125"/>
      <c r="H165" s="125"/>
    </row>
    <row r="166" spans="1:8" s="42" customFormat="1" ht="21" customHeight="1">
      <c r="A166" s="126" t="str">
        <f>A133</f>
        <v>Completion Certificate of Elementry Education - 2020</v>
      </c>
      <c r="B166" s="126"/>
      <c r="C166" s="126"/>
      <c r="D166" s="126"/>
      <c r="E166" s="126"/>
      <c r="F166" s="126"/>
      <c r="G166" s="126"/>
      <c r="H166" s="126"/>
    </row>
    <row r="167" spans="1:8" s="42" customFormat="1" ht="20.100000000000001" customHeight="1">
      <c r="A167" s="127" t="s">
        <v>32</v>
      </c>
      <c r="B167" s="127"/>
      <c r="C167" s="47">
        <f>C134</f>
        <v>43902</v>
      </c>
      <c r="D167" s="47"/>
      <c r="E167" s="80" t="s">
        <v>31</v>
      </c>
      <c r="F167" s="128" t="str">
        <f>F134</f>
        <v>8:30 to 11:45 AM</v>
      </c>
      <c r="G167" s="128"/>
      <c r="H167" s="128"/>
    </row>
    <row r="168" spans="1:8" s="42" customFormat="1" ht="21" customHeight="1">
      <c r="A168" s="122" t="s">
        <v>35</v>
      </c>
      <c r="B168" s="122"/>
      <c r="C168" s="122"/>
      <c r="D168" s="123">
        <f>D135</f>
        <v>20040</v>
      </c>
      <c r="E168" s="123"/>
      <c r="F168" s="79"/>
      <c r="G168" s="10"/>
      <c r="H168" s="10"/>
    </row>
    <row r="169" spans="1:8" s="42" customFormat="1" ht="21" customHeight="1">
      <c r="A169" s="122" t="s">
        <v>34</v>
      </c>
      <c r="B169" s="122"/>
      <c r="C169" s="124" t="str">
        <f>C136</f>
        <v>English</v>
      </c>
      <c r="D169" s="124"/>
      <c r="E169" s="122" t="s">
        <v>38</v>
      </c>
      <c r="F169" s="122"/>
      <c r="G169" s="20">
        <v>10</v>
      </c>
      <c r="H169" s="20"/>
    </row>
    <row r="170" spans="1:8" s="42" customFormat="1" ht="13.5" customHeight="1">
      <c r="A170" s="86"/>
      <c r="B170" s="86"/>
      <c r="C170" s="87"/>
      <c r="D170" s="87"/>
      <c r="E170" s="86"/>
      <c r="F170" s="86"/>
      <c r="G170" s="20"/>
      <c r="H170" s="20"/>
    </row>
    <row r="171" spans="1:8">
      <c r="A171" s="119" t="s">
        <v>39</v>
      </c>
      <c r="B171" s="119"/>
      <c r="C171" s="119"/>
      <c r="D171" s="119"/>
      <c r="E171" s="119"/>
      <c r="F171" s="119"/>
      <c r="G171" s="119"/>
      <c r="H171" s="119"/>
    </row>
    <row r="172" spans="1:8">
      <c r="A172" s="120" t="s">
        <v>18</v>
      </c>
      <c r="B172" s="121"/>
      <c r="C172" s="120" t="s">
        <v>19</v>
      </c>
      <c r="D172" s="121"/>
      <c r="E172" s="120" t="s">
        <v>20</v>
      </c>
      <c r="F172" s="121"/>
      <c r="G172" s="120" t="s">
        <v>21</v>
      </c>
      <c r="H172" s="121"/>
    </row>
    <row r="173" spans="1:8" ht="41.1" customHeight="1">
      <c r="A173" s="88">
        <f>IF(AND(G144=""),"",IF(AND(G144+1&lt;=G144),IF(G144+1=$E$179,G144+2,IF(G144+1=$G$179,G144+2,IF(G144+1=$C$179,G144+2,IF(G144+1=$E$180,G144+2,IF(G144+1=$G$180,G144+2,IF(G144+1=$C$180,G144+2,G144+1)))))),G144+1))</f>
        <v>8107440</v>
      </c>
      <c r="B173" s="153">
        <v>7</v>
      </c>
      <c r="C173" s="88">
        <f>IF(AND(A177=""),"",IF(AND(A177+1&lt;=A177),IF(A177+1=$E$179,A177+2,IF(A177+1=$G$179,A177+2,IF(A177+1=$C$179,A177+2,IF(A177+1=$E$180,A177+2,IF(A177+1=$G$180,A177+2,IF(A177+1=$C$180,A177+2,A177+1)))))),A177+1))</f>
        <v>8107445</v>
      </c>
      <c r="D173" s="153">
        <v>6</v>
      </c>
      <c r="E173" s="88">
        <f>IF(AND(C177=""),"",IF(AND(C177+1&lt;=C177),IF(C177+1=$E$179,C177+2,IF(C177+1=$G$179,C177+2,IF(C177+1=$C$179,C177+2,IF(C177+1=$E$180,C177+2,IF(C177+1=$G$180,C177+2,IF(C177+1=$C$180,C177+2,C177+1)))))),C177+1))</f>
        <v>8107450</v>
      </c>
      <c r="F173" s="153">
        <v>2</v>
      </c>
      <c r="G173" s="88">
        <f>IF(AND(E177=""),"",IF(AND(E177+1&lt;=E177),IF(E177+1=$E$179,E177+2,IF(E177+1=$G$179,E177+2,IF(E177+1=$C$179,E177+2,IF(E177+1=$E$180,E177+2,IF(E177+1=$G$180,E177+2,IF(E177+1=$C$180,E177+2,E177+1)))))),E177+1))</f>
        <v>8107455</v>
      </c>
      <c r="H173" s="153">
        <v>5</v>
      </c>
    </row>
    <row r="174" spans="1:8" ht="41.1" customHeight="1">
      <c r="A174" s="88">
        <f>IF(AND(A173=""),"",IF(AND(A173+1&lt;=A173),IF(A173+1=$E$179,A173+2,IF(A173+1=$G$179,A173+2,IF(A173+1=$C$179,A173+2,IF(A173+1=$E$180,A173+2,IF(A173+1=$G$180,A173+2,IF(A173+1=$C$180,A173+2,A173+1)))))),A173+1))</f>
        <v>8107441</v>
      </c>
      <c r="B174" s="153">
        <v>2</v>
      </c>
      <c r="C174" s="88">
        <f>IF(AND(C173=""),"",IF(AND(C173+1&lt;=C173),IF(C173+1=$E$179,C173+2,IF(C173+1=$G$179,C173+2,IF(C173+1=$C$179,C173+2,IF(C173+1=$E$180,C173+2,IF(C173+1=$G$180,C173+2,IF(C173+1=$C$180,C173+2,C173+1)))))),C173+1))</f>
        <v>8107446</v>
      </c>
      <c r="D174" s="153">
        <v>2</v>
      </c>
      <c r="E174" s="88">
        <f>IF(AND(E173=""),"",IF(AND(E173+1&lt;=E173),IF(E173+1=$E$179,E173+2,IF(E173+1=$G$179,E173+2,IF(E173+1=$C$179,E173+2,IF(E173+1=$E$180,E173+2,IF(E173+1=$G$180,E173+2,IF(E173+1=$C$180,E173+2,E173+1)))))),E173+1))</f>
        <v>8107451</v>
      </c>
      <c r="F174" s="153">
        <v>7</v>
      </c>
      <c r="G174" s="88">
        <f>IF(AND(G173=""),"",IF(AND(G173+1&lt;=G173),IF(G173+1=$E$179,G173+2,IF(G173+1=$G$179,G173+2,IF(G173+1=$C$179,G173+2,IF(G173+1=$E$180,G173+2,IF(G173+1=$G$180,G173+2,IF(G173+1=$C$180,G173+2,G173+1)))))),G173+1))</f>
        <v>8107456</v>
      </c>
      <c r="H174" s="153">
        <v>6</v>
      </c>
    </row>
    <row r="175" spans="1:8" ht="41.1" customHeight="1">
      <c r="A175" s="88">
        <f t="shared" ref="A175:A177" si="20">IF(AND(A174=""),"",IF(AND(A174+1&lt;=A174),IF(A174+1=$E$179,A174+2,IF(A174+1=$G$179,A174+2,IF(A174+1=$C$179,A174+2,IF(A174+1=$E$180,A174+2,IF(A174+1=$G$180,A174+2,IF(A174+1=$C$180,A174+2,A174+1)))))),A174+1))</f>
        <v>8107442</v>
      </c>
      <c r="B175" s="153">
        <v>6</v>
      </c>
      <c r="C175" s="88">
        <f t="shared" ref="C175:C177" si="21">IF(AND(C174=""),"",IF(AND(C174+1&lt;=C174),IF(C174+1=$E$179,C174+2,IF(C174+1=$G$179,C174+2,IF(C174+1=$C$179,C174+2,IF(C174+1=$E$180,C174+2,IF(C174+1=$G$180,C174+2,IF(C174+1=$C$180,C174+2,C174+1)))))),C174+1))</f>
        <v>8107447</v>
      </c>
      <c r="D175" s="153">
        <v>5</v>
      </c>
      <c r="E175" s="88">
        <f t="shared" ref="E175:E177" si="22">IF(AND(E174=""),"",IF(AND(E174+1&lt;=E174),IF(E174+1=$E$179,E174+2,IF(E174+1=$G$179,E174+2,IF(E174+1=$C$179,E174+2,IF(E174+1=$E$180,E174+2,IF(E174+1=$G$180,E174+2,IF(E174+1=$C$180,E174+2,E174+1)))))),E174+1))</f>
        <v>8107452</v>
      </c>
      <c r="F175" s="153">
        <v>5</v>
      </c>
      <c r="G175" s="88">
        <f t="shared" ref="G175:G177" si="23">IF(AND(G174=""),"",IF(AND(G174+1&lt;=G174),IF(G174+1=$E$179,G174+2,IF(G174+1=$G$179,G174+2,IF(G174+1=$C$179,G174+2,IF(G174+1=$E$180,G174+2,IF(G174+1=$G$180,G174+2,IF(G174+1=$C$180,G174+2,G174+1)))))),G174+1))</f>
        <v>8107457</v>
      </c>
      <c r="H175" s="153">
        <v>5</v>
      </c>
    </row>
    <row r="176" spans="1:8" ht="41.1" customHeight="1">
      <c r="A176" s="88">
        <f t="shared" si="20"/>
        <v>8107443</v>
      </c>
      <c r="B176" s="153">
        <v>9</v>
      </c>
      <c r="C176" s="88">
        <f t="shared" si="21"/>
        <v>8107448</v>
      </c>
      <c r="D176" s="153">
        <v>4</v>
      </c>
      <c r="E176" s="88">
        <f t="shared" si="22"/>
        <v>8107453</v>
      </c>
      <c r="F176" s="153">
        <v>5</v>
      </c>
      <c r="G176" s="88">
        <f t="shared" si="23"/>
        <v>8107458</v>
      </c>
      <c r="H176" s="153">
        <v>3</v>
      </c>
    </row>
    <row r="177" spans="1:8" ht="41.1" customHeight="1">
      <c r="A177" s="88">
        <f t="shared" si="20"/>
        <v>8107444</v>
      </c>
      <c r="B177" s="153">
        <v>9</v>
      </c>
      <c r="C177" s="88">
        <f t="shared" si="21"/>
        <v>8107449</v>
      </c>
      <c r="D177" s="153">
        <v>9</v>
      </c>
      <c r="E177" s="88">
        <f t="shared" si="22"/>
        <v>8107454</v>
      </c>
      <c r="F177" s="153">
        <v>9</v>
      </c>
      <c r="G177" s="88">
        <f>IF(AND(G176=""),"",IF(AND(G176+1&lt;=G176),IF(G176+1=$E$179,G176+2,IF(G176+1=$G$179,G176+2,IF(G176+1=$C$179,G176+2,IF(G176+1=$E$180,G176+2,IF(G176+1=$G$180,G176+2,IF(G176+1=$C$180,G176+2,G176+1)))))),G176+1))</f>
        <v>8107459</v>
      </c>
      <c r="H177" s="153">
        <v>9</v>
      </c>
    </row>
    <row r="178" spans="1:8" ht="18" customHeight="1">
      <c r="A178" s="29"/>
      <c r="B178" s="29"/>
      <c r="C178" s="29"/>
      <c r="D178" s="29"/>
      <c r="E178" s="29"/>
      <c r="F178" s="29"/>
      <c r="G178" s="29"/>
      <c r="H178" s="29"/>
    </row>
    <row r="179" spans="1:8" ht="18" customHeight="1">
      <c r="A179" s="116" t="s">
        <v>40</v>
      </c>
      <c r="B179" s="77"/>
      <c r="C179" s="31"/>
      <c r="D179" s="31"/>
      <c r="E179" s="31"/>
      <c r="F179" s="31"/>
      <c r="G179" s="31"/>
      <c r="H179" s="31"/>
    </row>
    <row r="180" spans="1:8" ht="18" customHeight="1">
      <c r="A180" s="116"/>
      <c r="B180" s="77"/>
      <c r="C180" s="31"/>
      <c r="D180" s="31"/>
      <c r="E180" s="31"/>
      <c r="F180" s="31"/>
      <c r="G180" s="31"/>
      <c r="H180" s="31"/>
    </row>
    <row r="181" spans="1:8" ht="18" customHeight="1">
      <c r="A181" s="77"/>
      <c r="B181" s="77"/>
      <c r="C181" s="28"/>
      <c r="D181" s="28"/>
      <c r="E181" s="77" t="s">
        <v>41</v>
      </c>
      <c r="F181" s="77"/>
      <c r="G181" s="32" t="str">
        <f>IF(AND(C179="",E179="",G179="",C180="",E180="",G180=""),"",COUNTIF(C179:G180,"&gt;0"))</f>
        <v/>
      </c>
      <c r="H181" s="32"/>
    </row>
    <row r="182" spans="1:8" ht="18" customHeight="1">
      <c r="A182" s="117" t="s">
        <v>8</v>
      </c>
      <c r="B182" s="117"/>
      <c r="C182" s="117"/>
      <c r="D182" s="117"/>
      <c r="E182" s="118" t="s">
        <v>65</v>
      </c>
      <c r="F182" s="118"/>
      <c r="G182" s="118"/>
      <c r="H182" s="27"/>
    </row>
    <row r="183" spans="1:8" ht="18" customHeight="1">
      <c r="A183" s="113" t="str">
        <f>IF(AND('school entry'!B5=""),"",'school entry'!B5)</f>
        <v>Raj Public School Chandawal</v>
      </c>
      <c r="B183" s="113"/>
      <c r="C183" s="113"/>
      <c r="D183" s="90"/>
      <c r="E183" s="114">
        <f>IFERROR(COUNTIF($B$173:$H$177,"1"),"")</f>
        <v>0</v>
      </c>
      <c r="F183" s="114"/>
      <c r="G183" s="24"/>
      <c r="H183" s="24"/>
    </row>
    <row r="184" spans="1:8" ht="18" customHeight="1">
      <c r="A184" s="113" t="str">
        <f>IF(AND('school entry'!B6=""),"",'school entry'!B6)</f>
        <v>L.N.Siloda GSS Sandiya</v>
      </c>
      <c r="B184" s="113"/>
      <c r="C184" s="113"/>
      <c r="D184" s="90"/>
      <c r="E184" s="114">
        <f>IFERROR(COUNTIF($B$173:$H$177,"2"),"")</f>
        <v>3</v>
      </c>
      <c r="F184" s="114"/>
      <c r="G184" s="24"/>
      <c r="H184" s="24"/>
    </row>
    <row r="185" spans="1:8" ht="18" customHeight="1">
      <c r="A185" s="113" t="str">
        <f>IF(AND('school entry'!B7=""),"",'school entry'!B7)</f>
        <v>G.S.S.S. Sandiya</v>
      </c>
      <c r="B185" s="113"/>
      <c r="C185" s="113"/>
      <c r="D185" s="90"/>
      <c r="E185" s="114">
        <f>IFERROR(COUNTIF($B$173:$H$177,"3"),"")</f>
        <v>1</v>
      </c>
      <c r="F185" s="114"/>
      <c r="G185" s="24"/>
      <c r="H185" s="24"/>
    </row>
    <row r="186" spans="1:8" ht="18" customHeight="1">
      <c r="A186" s="113" t="str">
        <f>IF(AND('school entry'!B8=""),"",'school entry'!B8)</f>
        <v>Mahaveer Bal V.M. Chadawal</v>
      </c>
      <c r="B186" s="113"/>
      <c r="C186" s="113"/>
      <c r="D186" s="90"/>
      <c r="E186" s="114">
        <f>IFERROR(COUNTIF($B$173:$H$177,"4"),"")</f>
        <v>1</v>
      </c>
      <c r="F186" s="114"/>
      <c r="G186" s="24"/>
      <c r="H186" s="24"/>
    </row>
    <row r="187" spans="1:8" ht="18" customHeight="1">
      <c r="A187" s="113" t="str">
        <f>IF(AND('school entry'!B9=""),"",'school entry'!B9)</f>
        <v>Dayanand Sec.S. Chandawal</v>
      </c>
      <c r="B187" s="113"/>
      <c r="C187" s="113"/>
      <c r="D187" s="90"/>
      <c r="E187" s="114">
        <f>IFERROR(COUNTIF($B$173:$H$177,"5"),"")</f>
        <v>5</v>
      </c>
      <c r="F187" s="114"/>
      <c r="G187" s="24"/>
      <c r="H187" s="24"/>
    </row>
    <row r="188" spans="1:8" ht="18" customHeight="1">
      <c r="A188" s="113" t="str">
        <f>IF(AND('school entry'!B10=""),"",'school entry'!B10)</f>
        <v>G.S.S.S. Chandawal</v>
      </c>
      <c r="B188" s="113"/>
      <c r="C188" s="113"/>
      <c r="D188" s="90"/>
      <c r="E188" s="114">
        <f>IFERROR(COUNTIF($B$173:$H$177,"6"),"")</f>
        <v>3</v>
      </c>
      <c r="F188" s="114"/>
      <c r="G188" s="24"/>
      <c r="H188" s="24"/>
    </row>
    <row r="189" spans="1:8" ht="18" customHeight="1">
      <c r="A189" s="113" t="str">
        <f>IF(AND('school entry'!B11=""),"",'school entry'!B11)</f>
        <v>G.G.S.S. Chandawal</v>
      </c>
      <c r="B189" s="113"/>
      <c r="C189" s="113"/>
      <c r="D189" s="90"/>
      <c r="E189" s="114">
        <f>IFERROR(COUNTIF($B$173:$H$177,"7"),"")</f>
        <v>2</v>
      </c>
      <c r="F189" s="114"/>
      <c r="G189" s="24"/>
      <c r="H189" s="24"/>
    </row>
    <row r="190" spans="1:8" ht="18" customHeight="1">
      <c r="A190" s="113" t="str">
        <f>IF(AND('school entry'!B12=""),"",'school entry'!B12)</f>
        <v>Gramoday UPS Sandiya</v>
      </c>
      <c r="B190" s="113"/>
      <c r="C190" s="113"/>
      <c r="D190" s="90"/>
      <c r="E190" s="114">
        <f>IFERROR(COUNTIF($B$173:$H$177,"8"),"")</f>
        <v>0</v>
      </c>
      <c r="F190" s="114"/>
      <c r="G190" s="24"/>
      <c r="H190" s="24"/>
    </row>
    <row r="191" spans="1:8" ht="18" customHeight="1">
      <c r="A191" s="113" t="str">
        <f>IF(AND('school entry'!B13=""),"",'school entry'!B13)</f>
        <v>Adarash Bal Niketan Sec. S.  Chandawal</v>
      </c>
      <c r="B191" s="113"/>
      <c r="C191" s="113"/>
      <c r="D191" s="90"/>
      <c r="E191" s="114">
        <f>IFERROR(COUNTIF($B$173:$H$177,"9"),"")</f>
        <v>5</v>
      </c>
      <c r="F191" s="114"/>
      <c r="G191" s="24"/>
      <c r="H191" s="24"/>
    </row>
    <row r="192" spans="1:8" ht="18" customHeight="1">
      <c r="A192" s="113" t="str">
        <f>IF(AND('school entry'!B14=""),"",'school entry'!B14)</f>
        <v>Krishan Ramanand UPS Chandawal</v>
      </c>
      <c r="B192" s="113"/>
      <c r="C192" s="113"/>
      <c r="D192" s="90"/>
      <c r="E192" s="114">
        <f>IFERROR(COUNTIF($B$173:$H$177,"10"),"")</f>
        <v>0</v>
      </c>
      <c r="F192" s="114"/>
      <c r="G192" s="24"/>
      <c r="H192" s="24"/>
    </row>
    <row r="193" spans="1:8" ht="30.75" customHeight="1">
      <c r="A193" s="33"/>
      <c r="B193" s="33"/>
      <c r="C193" s="90"/>
      <c r="D193" s="90"/>
      <c r="E193" s="84" t="s">
        <v>42</v>
      </c>
      <c r="F193" s="84"/>
      <c r="G193" s="34">
        <f>SUM(E183:F192)</f>
        <v>20</v>
      </c>
      <c r="H193" s="34"/>
    </row>
    <row r="194" spans="1:8" s="42" customFormat="1" ht="21" customHeight="1">
      <c r="A194" s="33"/>
      <c r="B194" s="33"/>
      <c r="C194" s="90"/>
      <c r="D194" s="90"/>
      <c r="E194" s="90"/>
      <c r="F194" s="90"/>
      <c r="G194" s="24"/>
      <c r="H194" s="24"/>
    </row>
    <row r="195" spans="1:8" s="42" customFormat="1" ht="21" customHeight="1">
      <c r="A195" s="33"/>
      <c r="B195" s="33"/>
      <c r="C195" s="90"/>
      <c r="D195" s="90"/>
      <c r="E195" s="90"/>
      <c r="F195" s="90"/>
      <c r="G195" s="24"/>
      <c r="H195" s="24"/>
    </row>
    <row r="196" spans="1:8" s="42" customFormat="1" ht="20.100000000000001" customHeight="1">
      <c r="A196" s="115" t="s">
        <v>43</v>
      </c>
      <c r="B196" s="115"/>
      <c r="C196" s="115"/>
      <c r="D196" s="115" t="s">
        <v>44</v>
      </c>
      <c r="E196" s="115"/>
      <c r="F196" s="115"/>
      <c r="G196" s="115"/>
      <c r="H196" s="85"/>
    </row>
    <row r="197" spans="1:8" s="42" customFormat="1" ht="21" customHeight="1">
      <c r="A197" s="1"/>
      <c r="B197" s="1"/>
      <c r="C197" s="1"/>
      <c r="D197" s="1"/>
      <c r="E197" s="1"/>
      <c r="F197" s="1"/>
      <c r="G197" s="1"/>
      <c r="H197" s="1"/>
    </row>
    <row r="198" spans="1:8" s="42" customFormat="1" ht="21" customHeight="1">
      <c r="A198" s="125" t="str">
        <f>A165</f>
        <v>Government Sr. Secondary School Chandawal Nagar</v>
      </c>
      <c r="B198" s="125"/>
      <c r="C198" s="125"/>
      <c r="D198" s="125"/>
      <c r="E198" s="125"/>
      <c r="F198" s="125"/>
      <c r="G198" s="125"/>
      <c r="H198" s="125"/>
    </row>
    <row r="199" spans="1:8" s="42" customFormat="1" ht="21" customHeight="1">
      <c r="A199" s="126" t="str">
        <f>A166</f>
        <v>Completion Certificate of Elementry Education - 2020</v>
      </c>
      <c r="B199" s="126"/>
      <c r="C199" s="126"/>
      <c r="D199" s="126"/>
      <c r="E199" s="126"/>
      <c r="F199" s="126"/>
      <c r="G199" s="126"/>
      <c r="H199" s="126"/>
    </row>
    <row r="200" spans="1:8" s="42" customFormat="1" ht="20.100000000000001" customHeight="1">
      <c r="A200" s="127" t="s">
        <v>32</v>
      </c>
      <c r="B200" s="127"/>
      <c r="C200" s="47">
        <f>C167</f>
        <v>43902</v>
      </c>
      <c r="D200" s="47"/>
      <c r="E200" s="80" t="s">
        <v>31</v>
      </c>
      <c r="F200" s="128" t="str">
        <f>F167</f>
        <v>8:30 to 11:45 AM</v>
      </c>
      <c r="G200" s="128"/>
      <c r="H200" s="128"/>
    </row>
    <row r="201" spans="1:8" s="42" customFormat="1" ht="21" customHeight="1">
      <c r="A201" s="122" t="s">
        <v>35</v>
      </c>
      <c r="B201" s="122"/>
      <c r="C201" s="122"/>
      <c r="D201" s="123">
        <f>D168</f>
        <v>20040</v>
      </c>
      <c r="E201" s="123"/>
      <c r="F201" s="79"/>
      <c r="G201" s="10"/>
      <c r="H201" s="10"/>
    </row>
    <row r="202" spans="1:8" s="42" customFormat="1" ht="21" customHeight="1">
      <c r="A202" s="122" t="s">
        <v>34</v>
      </c>
      <c r="B202" s="122"/>
      <c r="C202" s="124" t="str">
        <f>C169</f>
        <v>English</v>
      </c>
      <c r="D202" s="124"/>
      <c r="E202" s="122" t="s">
        <v>38</v>
      </c>
      <c r="F202" s="122"/>
      <c r="G202" s="20">
        <v>11</v>
      </c>
      <c r="H202" s="20"/>
    </row>
    <row r="203" spans="1:8" s="42" customFormat="1" ht="13.5" customHeight="1">
      <c r="A203" s="86"/>
      <c r="B203" s="86"/>
      <c r="C203" s="87"/>
      <c r="D203" s="87"/>
      <c r="E203" s="86"/>
      <c r="F203" s="86"/>
      <c r="G203" s="20"/>
      <c r="H203" s="20"/>
    </row>
    <row r="204" spans="1:8">
      <c r="A204" s="119" t="s">
        <v>39</v>
      </c>
      <c r="B204" s="119"/>
      <c r="C204" s="119"/>
      <c r="D204" s="119"/>
      <c r="E204" s="119"/>
      <c r="F204" s="119"/>
      <c r="G204" s="119"/>
      <c r="H204" s="119"/>
    </row>
    <row r="205" spans="1:8">
      <c r="A205" s="120" t="s">
        <v>18</v>
      </c>
      <c r="B205" s="121"/>
      <c r="C205" s="120" t="s">
        <v>19</v>
      </c>
      <c r="D205" s="121"/>
      <c r="E205" s="120" t="s">
        <v>20</v>
      </c>
      <c r="F205" s="121"/>
      <c r="G205" s="120" t="s">
        <v>21</v>
      </c>
      <c r="H205" s="121"/>
    </row>
    <row r="206" spans="1:8" ht="41.1" customHeight="1">
      <c r="A206" s="88">
        <f>IF(AND(G177=""),"",IF(AND(G177+1&lt;=G177),IF(G177+1=$E$212,G177+2,IF(G177+1=$G$212,G177+2,IF(G177+1=$C$212,G177+2,IF(G177+1=$E$213,G177+2,IF(G177+1=$G$213,G177+2,IF(G177+1=$C$213,G177+2,G177+1)))))),G177+1))</f>
        <v>8107460</v>
      </c>
      <c r="B206" s="153">
        <v>4</v>
      </c>
      <c r="C206" s="88">
        <f>IF(AND(A210=""),"",IF(AND(A210+1&lt;=A210),IF(A210+1=$E$212,A210+2,IF(A210+1=$G$212,A210+2,IF(A210+1=$C$212,A210+2,IF(A210+1=$E$213,A210+2,IF(A210+1=$G$213,A210+2,IF(A210+1=$C$213,A210+2,A210+1)))))),A210+1))</f>
        <v>8107465</v>
      </c>
      <c r="D206" s="153">
        <v>6</v>
      </c>
      <c r="E206" s="88">
        <f>IF(AND(C210=""),"",IF(AND(C210+1&lt;=C210),IF(C210+1=$E$212,C210+2,IF(C210+1=$G$212,C210+2,IF(C210+1=$C$212,C210+2,IF(C210+1=$E$213,C210+2,IF(C210+1=$G$213,C210+2,IF(C210+1=$C$213,C210+2,C210+1)))))),C210+1))</f>
        <v>8107470</v>
      </c>
      <c r="F206" s="153">
        <v>3</v>
      </c>
      <c r="G206" s="88">
        <f>IF(AND(E210=""),"",IF(AND(E210+1&lt;=E210),IF(E210+1=$E$212,E210+2,IF(E210+1=$G$212,E210+2,IF(E210+1=$C$212,E210+2,IF(E210+1=$E$213,E210+2,IF(E210+1=$G$213,E210+2,IF(E210+1=$C$213,E210+2,E210+1)))))),E210+1))</f>
        <v>8107475</v>
      </c>
      <c r="H206" s="153">
        <v>3</v>
      </c>
    </row>
    <row r="207" spans="1:8" ht="41.1" customHeight="1">
      <c r="A207" s="88">
        <f>IF(AND(A206=""),"",IF(AND(A206+1&lt;=A206),IF(A206+1=$E$212,A206+2,IF(A206+1=$G$212,A206+2,IF(A206+1=$C$212,A206+2,IF(A206+1=$E$213,A206+2,IF(A206+1=$G$213,A206+2,IF(A206+1=$C$213,A206+2,A206+1)))))),A206+1))</f>
        <v>8107461</v>
      </c>
      <c r="B207" s="153">
        <v>4</v>
      </c>
      <c r="C207" s="88">
        <f>IF(AND(C206=""),"",IF(AND(C206+1&lt;=C206),IF(C206+1=$E$212,C206+2,IF(C206+1=$G$212,C206+2,IF(C206+1=$C$212,C206+2,IF(C206+1=$E$213,C206+2,IF(C206+1=$G$213,C206+2,IF(C206+1=$C$213,C206+2,C206+1)))))),C206+1))</f>
        <v>8107466</v>
      </c>
      <c r="D207" s="153">
        <v>5</v>
      </c>
      <c r="E207" s="88">
        <f>IF(AND(E206=""),"",IF(AND(E206+1&lt;=E206),IF(E206+1=$E$212,E206+2,IF(E206+1=$G$212,E206+2,IF(E206+1=$C$212,E206+2,IF(E206+1=$E$213,E206+2,IF(E206+1=$G$213,E206+2,IF(E206+1=$C$213,E206+2,E206+1)))))),E206+1))</f>
        <v>8107471</v>
      </c>
      <c r="F207" s="153">
        <v>3</v>
      </c>
      <c r="G207" s="88">
        <f>IF(AND(G206=""),"",IF(AND(G206+1&lt;=G206),IF(G206+1=$E$212,G206+2,IF(G206+1=$G$212,G206+2,IF(G206+1=$C$212,G206+2,IF(G206+1=$E$213,G206+2,IF(G206+1=$G$213,G206+2,IF(G206+1=$C$213,G206+2,G206+1)))))),G206+1))</f>
        <v>8107476</v>
      </c>
      <c r="H207" s="153">
        <v>3</v>
      </c>
    </row>
    <row r="208" spans="1:8" ht="41.1" customHeight="1">
      <c r="A208" s="88">
        <f t="shared" ref="A208:A210" si="24">IF(AND(A207=""),"",IF(AND(A207+1&lt;=A207),IF(A207+1=$E$212,A207+2,IF(A207+1=$G$212,A207+2,IF(A207+1=$C$212,A207+2,IF(A207+1=$E$213,A207+2,IF(A207+1=$G$213,A207+2,IF(A207+1=$C$213,A207+2,A207+1)))))),A207+1))</f>
        <v>8107462</v>
      </c>
      <c r="B208" s="153">
        <v>3</v>
      </c>
      <c r="C208" s="88">
        <f t="shared" ref="C208:C210" si="25">IF(AND(C207=""),"",IF(AND(C207+1&lt;=C207),IF(C207+1=$E$212,C207+2,IF(C207+1=$G$212,C207+2,IF(C207+1=$C$212,C207+2,IF(C207+1=$E$213,C207+2,IF(C207+1=$G$213,C207+2,IF(C207+1=$C$213,C207+2,C207+1)))))),C207+1))</f>
        <v>8107467</v>
      </c>
      <c r="D208" s="153">
        <v>9</v>
      </c>
      <c r="E208" s="88">
        <f t="shared" ref="E208:E210" si="26">IF(AND(E207=""),"",IF(AND(E207+1&lt;=E207),IF(E207+1=$E$212,E207+2,IF(E207+1=$G$212,E207+2,IF(E207+1=$C$212,E207+2,IF(E207+1=$E$213,E207+2,IF(E207+1=$G$213,E207+2,IF(E207+1=$C$213,E207+2,E207+1)))))),E207+1))</f>
        <v>8107472</v>
      </c>
      <c r="F208" s="153">
        <v>7</v>
      </c>
      <c r="G208" s="88">
        <f t="shared" ref="G208:G210" si="27">IF(AND(G207=""),"",IF(AND(G207+1&lt;=G207),IF(G207+1=$E$212,G207+2,IF(G207+1=$G$212,G207+2,IF(G207+1=$C$212,G207+2,IF(G207+1=$E$213,G207+2,IF(G207+1=$G$213,G207+2,IF(G207+1=$C$213,G207+2,G207+1)))))),G207+1))</f>
        <v>8107477</v>
      </c>
      <c r="H208" s="153">
        <v>2</v>
      </c>
    </row>
    <row r="209" spans="1:8" ht="41.1" customHeight="1">
      <c r="A209" s="88">
        <f t="shared" si="24"/>
        <v>8107463</v>
      </c>
      <c r="B209" s="153">
        <v>1</v>
      </c>
      <c r="C209" s="88">
        <f t="shared" si="25"/>
        <v>8107468</v>
      </c>
      <c r="D209" s="153">
        <v>9</v>
      </c>
      <c r="E209" s="88">
        <f t="shared" si="26"/>
        <v>8107473</v>
      </c>
      <c r="F209" s="153">
        <v>3</v>
      </c>
      <c r="G209" s="88">
        <f t="shared" si="27"/>
        <v>8107478</v>
      </c>
      <c r="H209" s="153">
        <v>6</v>
      </c>
    </row>
    <row r="210" spans="1:8" ht="41.1" customHeight="1">
      <c r="A210" s="88">
        <f t="shared" si="24"/>
        <v>8107464</v>
      </c>
      <c r="B210" s="153">
        <v>5</v>
      </c>
      <c r="C210" s="88">
        <f t="shared" si="25"/>
        <v>8107469</v>
      </c>
      <c r="D210" s="153">
        <v>7</v>
      </c>
      <c r="E210" s="88">
        <f t="shared" si="26"/>
        <v>8107474</v>
      </c>
      <c r="F210" s="153">
        <v>4</v>
      </c>
      <c r="G210" s="88">
        <f t="shared" si="27"/>
        <v>8107479</v>
      </c>
      <c r="H210" s="153">
        <v>5</v>
      </c>
    </row>
    <row r="211" spans="1:8" ht="18" customHeight="1">
      <c r="A211" s="29"/>
      <c r="B211" s="29"/>
      <c r="C211" s="29"/>
      <c r="D211" s="29"/>
      <c r="E211" s="29"/>
      <c r="F211" s="29"/>
      <c r="G211" s="29"/>
      <c r="H211" s="29"/>
    </row>
    <row r="212" spans="1:8" ht="18" customHeight="1">
      <c r="A212" s="116" t="s">
        <v>40</v>
      </c>
      <c r="B212" s="77"/>
      <c r="C212" s="31"/>
      <c r="D212" s="31"/>
      <c r="E212" s="31"/>
      <c r="F212" s="31"/>
      <c r="G212" s="31"/>
      <c r="H212" s="31"/>
    </row>
    <row r="213" spans="1:8" ht="18" customHeight="1">
      <c r="A213" s="116"/>
      <c r="B213" s="77"/>
      <c r="C213" s="31"/>
      <c r="D213" s="31"/>
      <c r="E213" s="31"/>
      <c r="F213" s="31"/>
      <c r="G213" s="31"/>
      <c r="H213" s="31"/>
    </row>
    <row r="214" spans="1:8" ht="18" customHeight="1">
      <c r="A214" s="77"/>
      <c r="B214" s="77"/>
      <c r="C214" s="28"/>
      <c r="D214" s="28"/>
      <c r="E214" s="77" t="s">
        <v>41</v>
      </c>
      <c r="F214" s="77"/>
      <c r="G214" s="32" t="str">
        <f>IF(AND(C212="",E212="",G212="",C213="",E213="",G213=""),"",COUNTIF(C212:G213,"&gt;0"))</f>
        <v/>
      </c>
      <c r="H214" s="32"/>
    </row>
    <row r="215" spans="1:8" ht="18" customHeight="1">
      <c r="A215" s="117" t="s">
        <v>8</v>
      </c>
      <c r="B215" s="117"/>
      <c r="C215" s="117"/>
      <c r="D215" s="117"/>
      <c r="E215" s="118" t="s">
        <v>65</v>
      </c>
      <c r="F215" s="118"/>
      <c r="G215" s="118"/>
      <c r="H215" s="27"/>
    </row>
    <row r="216" spans="1:8" ht="18" customHeight="1">
      <c r="A216" s="113" t="str">
        <f>IF(AND('school entry'!B5=""),"",'school entry'!B5)</f>
        <v>Raj Public School Chandawal</v>
      </c>
      <c r="B216" s="113"/>
      <c r="C216" s="113"/>
      <c r="D216" s="90"/>
      <c r="E216" s="114">
        <f>IFERROR(COUNTIF($B$205:$H$210,"1"),"")</f>
        <v>1</v>
      </c>
      <c r="F216" s="114"/>
      <c r="G216" s="24"/>
      <c r="H216" s="24"/>
    </row>
    <row r="217" spans="1:8" ht="18" customHeight="1">
      <c r="A217" s="113" t="str">
        <f>IF(AND('school entry'!B6=""),"",'school entry'!B6)</f>
        <v>L.N.Siloda GSS Sandiya</v>
      </c>
      <c r="B217" s="113"/>
      <c r="C217" s="113"/>
      <c r="D217" s="90"/>
      <c r="E217" s="114">
        <f>IFERROR(COUNTIF($B$205:$H$210,"2"),"")</f>
        <v>1</v>
      </c>
      <c r="F217" s="114"/>
      <c r="G217" s="24"/>
      <c r="H217" s="24"/>
    </row>
    <row r="218" spans="1:8" ht="18" customHeight="1">
      <c r="A218" s="113" t="str">
        <f>IF(AND('school entry'!B7=""),"",'school entry'!B7)</f>
        <v>G.S.S.S. Sandiya</v>
      </c>
      <c r="B218" s="113"/>
      <c r="C218" s="113"/>
      <c r="D218" s="90"/>
      <c r="E218" s="114">
        <f>IFERROR(COUNTIF($B$205:$H$210,"3"),"")</f>
        <v>6</v>
      </c>
      <c r="F218" s="114"/>
      <c r="G218" s="24"/>
      <c r="H218" s="24"/>
    </row>
    <row r="219" spans="1:8" ht="18" customHeight="1">
      <c r="A219" s="113" t="str">
        <f>IF(AND('school entry'!B8=""),"",'school entry'!B8)</f>
        <v>Mahaveer Bal V.M. Chadawal</v>
      </c>
      <c r="B219" s="113"/>
      <c r="C219" s="113"/>
      <c r="D219" s="90"/>
      <c r="E219" s="114">
        <f>IFERROR(COUNTIF($B$205:$H$210,"4"),"")</f>
        <v>3</v>
      </c>
      <c r="F219" s="114"/>
      <c r="G219" s="24"/>
      <c r="H219" s="24"/>
    </row>
    <row r="220" spans="1:8" ht="18" customHeight="1">
      <c r="A220" s="113" t="str">
        <f>IF(AND('school entry'!B9=""),"",'school entry'!B9)</f>
        <v>Dayanand Sec.S. Chandawal</v>
      </c>
      <c r="B220" s="113"/>
      <c r="C220" s="113"/>
      <c r="D220" s="90"/>
      <c r="E220" s="114">
        <f>IFERROR(COUNTIF($B$205:$H$210,"5"),"")</f>
        <v>3</v>
      </c>
      <c r="F220" s="114"/>
      <c r="G220" s="24"/>
      <c r="H220" s="24"/>
    </row>
    <row r="221" spans="1:8" ht="18" customHeight="1">
      <c r="A221" s="113" t="str">
        <f>IF(AND('school entry'!B10=""),"",'school entry'!B10)</f>
        <v>G.S.S.S. Chandawal</v>
      </c>
      <c r="B221" s="113"/>
      <c r="C221" s="113"/>
      <c r="D221" s="90"/>
      <c r="E221" s="114">
        <f>IFERROR(COUNTIF($B$205:$H$210,"6"),"")</f>
        <v>2</v>
      </c>
      <c r="F221" s="114"/>
      <c r="G221" s="24"/>
      <c r="H221" s="24"/>
    </row>
    <row r="222" spans="1:8" ht="18" customHeight="1">
      <c r="A222" s="113" t="str">
        <f>IF(AND('school entry'!B11=""),"",'school entry'!B11)</f>
        <v>G.G.S.S. Chandawal</v>
      </c>
      <c r="B222" s="113"/>
      <c r="C222" s="113"/>
      <c r="D222" s="90"/>
      <c r="E222" s="114">
        <f>IFERROR(COUNTIF($B$205:$H$210,"7"),"")</f>
        <v>2</v>
      </c>
      <c r="F222" s="114"/>
      <c r="G222" s="24"/>
      <c r="H222" s="24"/>
    </row>
    <row r="223" spans="1:8" ht="18" customHeight="1">
      <c r="A223" s="113" t="str">
        <f>IF(AND('school entry'!B12=""),"",'school entry'!B12)</f>
        <v>Gramoday UPS Sandiya</v>
      </c>
      <c r="B223" s="113"/>
      <c r="C223" s="113"/>
      <c r="D223" s="90"/>
      <c r="E223" s="114">
        <f>IFERROR(COUNTIF($B$205:$H$210,"8"),"")</f>
        <v>0</v>
      </c>
      <c r="F223" s="114"/>
      <c r="G223" s="24"/>
      <c r="H223" s="24"/>
    </row>
    <row r="224" spans="1:8" ht="18" customHeight="1">
      <c r="A224" s="113" t="str">
        <f>IF(AND('school entry'!B13=""),"",'school entry'!B13)</f>
        <v>Adarash Bal Niketan Sec. S.  Chandawal</v>
      </c>
      <c r="B224" s="113"/>
      <c r="C224" s="113"/>
      <c r="D224" s="90"/>
      <c r="E224" s="114">
        <f>IFERROR(COUNTIF($B$205:$H$210,"9"),"")</f>
        <v>2</v>
      </c>
      <c r="F224" s="114"/>
      <c r="G224" s="24"/>
      <c r="H224" s="24"/>
    </row>
    <row r="225" spans="1:8" ht="18" customHeight="1">
      <c r="A225" s="113" t="str">
        <f>IF(AND('school entry'!B14=""),"",'school entry'!B14)</f>
        <v>Krishan Ramanand UPS Chandawal</v>
      </c>
      <c r="B225" s="113"/>
      <c r="C225" s="113"/>
      <c r="D225" s="90"/>
      <c r="E225" s="114">
        <f>IFERROR(COUNTIF($B$205:$H$210,"10"),"")</f>
        <v>0</v>
      </c>
      <c r="F225" s="114"/>
      <c r="G225" s="24"/>
      <c r="H225" s="24"/>
    </row>
    <row r="226" spans="1:8" ht="30.75" customHeight="1">
      <c r="A226" s="33"/>
      <c r="B226" s="33"/>
      <c r="C226" s="90"/>
      <c r="D226" s="90"/>
      <c r="E226" s="84" t="s">
        <v>42</v>
      </c>
      <c r="F226" s="84"/>
      <c r="G226" s="34">
        <f>SUM(E216:F225)</f>
        <v>20</v>
      </c>
      <c r="H226" s="34"/>
    </row>
    <row r="227" spans="1:8" s="42" customFormat="1" ht="21" customHeight="1">
      <c r="A227" s="33"/>
      <c r="B227" s="33"/>
      <c r="C227" s="90"/>
      <c r="D227" s="90"/>
      <c r="E227" s="90"/>
      <c r="F227" s="90"/>
      <c r="G227" s="24"/>
      <c r="H227" s="24"/>
    </row>
    <row r="228" spans="1:8" s="42" customFormat="1" ht="21" customHeight="1">
      <c r="A228" s="33"/>
      <c r="B228" s="33"/>
      <c r="C228" s="90"/>
      <c r="D228" s="90"/>
      <c r="E228" s="90"/>
      <c r="F228" s="90"/>
      <c r="G228" s="24"/>
      <c r="H228" s="24"/>
    </row>
    <row r="229" spans="1:8" s="42" customFormat="1" ht="20.100000000000001" customHeight="1">
      <c r="A229" s="115" t="s">
        <v>43</v>
      </c>
      <c r="B229" s="115"/>
      <c r="C229" s="115"/>
      <c r="D229" s="115" t="s">
        <v>44</v>
      </c>
      <c r="E229" s="115"/>
      <c r="F229" s="115"/>
      <c r="G229" s="115"/>
      <c r="H229" s="85"/>
    </row>
    <row r="230" spans="1:8" s="42" customFormat="1" ht="21" customHeight="1">
      <c r="A230" s="1"/>
      <c r="B230" s="1"/>
      <c r="C230" s="1"/>
      <c r="D230" s="1"/>
      <c r="E230" s="1"/>
      <c r="F230" s="1"/>
      <c r="G230" s="1"/>
      <c r="H230" s="1"/>
    </row>
    <row r="231" spans="1:8" s="42" customFormat="1" ht="21" customHeight="1">
      <c r="A231" s="125" t="str">
        <f>A198</f>
        <v>Government Sr. Secondary School Chandawal Nagar</v>
      </c>
      <c r="B231" s="125"/>
      <c r="C231" s="125"/>
      <c r="D231" s="125"/>
      <c r="E231" s="125"/>
      <c r="F231" s="125"/>
      <c r="G231" s="125"/>
      <c r="H231" s="125"/>
    </row>
    <row r="232" spans="1:8" s="42" customFormat="1" ht="21" customHeight="1">
      <c r="A232" s="126" t="str">
        <f>A199</f>
        <v>Completion Certificate of Elementry Education - 2020</v>
      </c>
      <c r="B232" s="126"/>
      <c r="C232" s="126"/>
      <c r="D232" s="126"/>
      <c r="E232" s="126"/>
      <c r="F232" s="126"/>
      <c r="G232" s="126"/>
      <c r="H232" s="126"/>
    </row>
    <row r="233" spans="1:8" s="42" customFormat="1" ht="20.100000000000001" customHeight="1">
      <c r="A233" s="127" t="s">
        <v>32</v>
      </c>
      <c r="B233" s="127"/>
      <c r="C233" s="47">
        <f>C200</f>
        <v>43902</v>
      </c>
      <c r="D233" s="47"/>
      <c r="E233" s="80" t="s">
        <v>31</v>
      </c>
      <c r="F233" s="128" t="str">
        <f>F200</f>
        <v>8:30 to 11:45 AM</v>
      </c>
      <c r="G233" s="128"/>
      <c r="H233" s="128"/>
    </row>
    <row r="234" spans="1:8" s="42" customFormat="1" ht="21" customHeight="1">
      <c r="A234" s="122" t="s">
        <v>35</v>
      </c>
      <c r="B234" s="122"/>
      <c r="C234" s="122"/>
      <c r="D234" s="123">
        <f>D201</f>
        <v>20040</v>
      </c>
      <c r="E234" s="123"/>
      <c r="F234" s="79"/>
      <c r="G234" s="10"/>
      <c r="H234" s="10"/>
    </row>
    <row r="235" spans="1:8" s="42" customFormat="1" ht="21" customHeight="1">
      <c r="A235" s="122" t="s">
        <v>34</v>
      </c>
      <c r="B235" s="122"/>
      <c r="C235" s="124" t="str">
        <f>C202</f>
        <v>English</v>
      </c>
      <c r="D235" s="124"/>
      <c r="E235" s="122" t="s">
        <v>38</v>
      </c>
      <c r="F235" s="122"/>
      <c r="G235" s="20">
        <v>12</v>
      </c>
      <c r="H235" s="20"/>
    </row>
    <row r="236" spans="1:8" s="42" customFormat="1" ht="13.5" customHeight="1">
      <c r="A236" s="86"/>
      <c r="B236" s="86"/>
      <c r="C236" s="87"/>
      <c r="D236" s="87"/>
      <c r="E236" s="86"/>
      <c r="F236" s="86"/>
      <c r="G236" s="20"/>
      <c r="H236" s="20"/>
    </row>
    <row r="237" spans="1:8" ht="27" customHeight="1">
      <c r="A237" s="119" t="s">
        <v>39</v>
      </c>
      <c r="B237" s="119"/>
      <c r="C237" s="119"/>
      <c r="D237" s="119"/>
      <c r="E237" s="119"/>
      <c r="F237" s="119"/>
      <c r="G237" s="119"/>
      <c r="H237" s="119"/>
    </row>
    <row r="238" spans="1:8" ht="26.25" customHeight="1">
      <c r="A238" s="120" t="s">
        <v>18</v>
      </c>
      <c r="B238" s="121"/>
      <c r="C238" s="120" t="s">
        <v>19</v>
      </c>
      <c r="D238" s="121"/>
      <c r="E238" s="120" t="s">
        <v>20</v>
      </c>
      <c r="F238" s="121"/>
      <c r="G238" s="120" t="s">
        <v>21</v>
      </c>
      <c r="H238" s="121"/>
    </row>
    <row r="239" spans="1:8" ht="38.1" customHeight="1">
      <c r="A239" s="88">
        <f>IF(AND(G210=""),"",IF(AND(G210+1&lt;=G210),IF(G210+1=$E$245,G210+2,IF(G210+1=$G$245,G210+2,IF(G210+1=$C$245,G210+2,IF(G210+1=$E$246,G210+2,IF(G210+1=$G$246,G210+2,IF(G210+1=$C$246,G210+2,G210+1)))))),G210+1))</f>
        <v>8107480</v>
      </c>
      <c r="B239" s="153">
        <v>9</v>
      </c>
      <c r="C239" s="88">
        <f>IF(AND(A244=""),"",IF(AND(A244+1&lt;=A244),IF(A244+1=$E$245,A244+2,IF(A244+1=$G$245,A244+2,IF(A244+1=$C$245,A244+2,IF(A244+1=$E$246,A244+2,IF(A244+1=$G$246,A244+2,IF(A244+1=$C$246,A244+2,A244+1)))))),A244+1))</f>
        <v>8107486</v>
      </c>
      <c r="D239" s="153">
        <v>5</v>
      </c>
      <c r="E239" s="88">
        <f>IF(AND(C244=""),"",IF(AND(C244+1&lt;=C244),IF(C244+1=$E$245,C244+2,IF(C244+1=$G$245,C244+2,IF(C244+1=$C$245,C244+2,IF(C244+1=$E$246,C244+2,IF(C244+1=$G$246,C244+2,IF(C244+1=$C$246,C244+2,C244+1)))))),C244+1))</f>
        <v>8107492</v>
      </c>
      <c r="F239" s="153">
        <v>3</v>
      </c>
      <c r="G239" s="88">
        <f>IF(AND(E244=""),"",IF(AND(E244+1&lt;=E244),IF(E244+1=$E$245,E244+2,IF(E244+1=$G$245,E244+2,IF(E244+1=$C$245,E244+2,IF(E244+1=$E$246,E244+2,IF(E244+1=$G$246,E244+2,IF(E244+1=$C$246,E244+2,E244+1)))))),E244+1))</f>
        <v>8107498</v>
      </c>
      <c r="H239" s="153">
        <v>2</v>
      </c>
    </row>
    <row r="240" spans="1:8" ht="38.1" customHeight="1">
      <c r="A240" s="88">
        <f>IF(AND(A239=""),"",IF(AND(A239+1&lt;=A239),IF(A239+1=$E$245,A239+2,IF(A239+1=$G$245,A239+2,IF(A239+1=$C$245,A239+2,IF(A239+1=$E$246,A239+2,IF(A239+1=$G$246,A239+2,IF(A239+1=$C$246,A239+2,A239+1)))))),A239+1))</f>
        <v>8107481</v>
      </c>
      <c r="B240" s="153">
        <v>9</v>
      </c>
      <c r="C240" s="88">
        <f>IF(AND(C239=""),"",IF(AND(C239+1&lt;=C239),IF(C239+1=$E$245,C239+2,IF(C239+1=$G$245,C239+2,IF(C239+1=$C$245,C239+2,IF(C239+1=$E$246,C239+2,IF(C239+1=$G$246,C239+2,IF(C239+1=$C$246,C239+2,C239+1)))))),C239+1))</f>
        <v>8107487</v>
      </c>
      <c r="D240" s="153">
        <v>4</v>
      </c>
      <c r="E240" s="88">
        <f>IF(AND(E239=""),"",IF(AND(E239+1&lt;=E239),IF(E239+1=$E$245,E239+2,IF(E239+1=$G$245,E239+2,IF(E239+1=$C$245,E239+2,IF(E239+1=$E$246,E239+2,IF(E239+1=$G$246,E239+2,IF(E239+1=$C$246,E239+2,E239+1)))))),E239+1))</f>
        <v>8107493</v>
      </c>
      <c r="F240" s="153">
        <v>5</v>
      </c>
      <c r="G240" s="88">
        <f>IF(AND(G239=""),"",IF(AND(G239+1&lt;=G239),IF(G239+1=$E$245,G239+2,IF(G239+1=$G$245,G239+2,IF(G239+1=$C$245,G239+2,IF(G239+1=$E$246,G239+2,IF(G239+1=$G$246,G239+2,IF(G239+1=$C$246,G239+2,G239+1)))))),G239+1))</f>
        <v>8107499</v>
      </c>
      <c r="H240" s="153">
        <v>9</v>
      </c>
    </row>
    <row r="241" spans="1:8" ht="38.1" customHeight="1">
      <c r="A241" s="88">
        <f>IF(AND(A240=""),"",IF(AND(A240+1&lt;=A240),IF(A240+1=$E$245,A240+2,IF(A240+1=$G$245,A240+2,IF(A240+1=$C$245,A240+2,IF(A240+1=$E$246,A240+2,IF(A240+1=$G$246,A240+2,IF(A240+1=$C$246,A240+2,A240+1)))))),A240+1))</f>
        <v>8107482</v>
      </c>
      <c r="B241" s="153">
        <v>5</v>
      </c>
      <c r="C241" s="88">
        <f>IF(AND(C240=""),"",IF(AND(C240+1&lt;=C240),IF(C240+1=$E$245,C240+2,IF(C240+1=$G$245,C240+2,IF(C240+1=$C$245,C240+2,IF(C240+1=$E$246,C240+2,IF(C240+1=$G$246,C240+2,IF(C240+1=$C$246,C240+2,C240+1)))))),C240+1))</f>
        <v>8107488</v>
      </c>
      <c r="D241" s="153">
        <v>5</v>
      </c>
      <c r="E241" s="88">
        <f>IF(AND(E240=""),"",IF(AND(E240+1&lt;=E240),IF(E240+1=$E$245,E240+2,IF(E240+1=$G$245,E240+2,IF(E240+1=$C$245,E240+2,IF(E240+1=$E$246,E240+2,IF(E240+1=$G$246,E240+2,IF(E240+1=$C$246,E240+2,E240+1)))))),E240+1))</f>
        <v>8107494</v>
      </c>
      <c r="F241" s="153">
        <v>9</v>
      </c>
      <c r="G241" s="88">
        <f>IF(AND(G240=""),"",IF(AND(G240+1&lt;=G240),IF(G240+1=$E$245,G240+2,IF(G240+1=$G$245,G240+2,IF(G240+1=$C$245,G240+2,IF(G240+1=$E$246,G240+2,IF(G240+1=$G$246,G240+2,IF(G240+1=$C$246,G240+2,G240+1)))))),G240+1))</f>
        <v>8107500</v>
      </c>
      <c r="H241" s="153">
        <v>2</v>
      </c>
    </row>
    <row r="242" spans="1:8" ht="38.1" customHeight="1">
      <c r="A242" s="88">
        <f>IF(AND(A241=""),"",IF(AND(A241+1&lt;=A241),IF(A241+1=$E$245,A241+2,IF(A241+1=$G$245,A241+2,IF(A241+1=$C$245,A241+2,IF(A241+1=$E$246,A241+2,IF(A241+1=$G$246,A241+2,IF(A241+1=$C$246,A241+2,A241+1)))))),A241+1))</f>
        <v>8107483</v>
      </c>
      <c r="B242" s="153">
        <v>7</v>
      </c>
      <c r="C242" s="88">
        <f>IF(AND(C241=""),"",IF(AND(C241+1&lt;=C241),IF(C241+1=$E$245,C241+2,IF(C241+1=$G$245,C241+2,IF(C241+1=$C$245,C241+2,IF(C241+1=$E$246,C241+2,IF(C241+1=$G$246,C241+2,IF(C241+1=$C$246,C241+2,C241+1)))))),C241+1))</f>
        <v>8107489</v>
      </c>
      <c r="D242" s="153">
        <v>5</v>
      </c>
      <c r="E242" s="88">
        <f>IF(AND(E241=""),"",IF(AND(E241+1&lt;=E241),IF(E241+1=$E$245,E241+2,IF(E241+1=$G$245,E241+2,IF(E241+1=$C$245,E241+2,IF(E241+1=$E$246,E241+2,IF(E241+1=$G$246,E241+2,IF(E241+1=$C$246,E241+2,E241+1)))))),E241+1))</f>
        <v>8107495</v>
      </c>
      <c r="F242" s="153">
        <v>7</v>
      </c>
      <c r="G242" s="88">
        <f>IF(AND(G241=""),"",IF(AND(G241+1&lt;=G241),IF(G241+1=$E$245,G241+2,IF(G241+1=$G$245,G241+2,IF(G241+1=$C$245,G241+2,IF(G241+1=$E$246,G241+2,IF(G241+1=$G$246,G241+2,IF(G241+1=$C$246,G241+2,G241+1)))))),G241+1))</f>
        <v>8107501</v>
      </c>
      <c r="H242" s="153">
        <v>6</v>
      </c>
    </row>
    <row r="243" spans="1:8" ht="38.1" customHeight="1">
      <c r="A243" s="88">
        <f>IF(AND(A242=""),"",IF(AND(A242+1&lt;=A242),IF(A242+1=$E$245,A242+2,IF(A242+1=$G$245,A242+2,IF(A242+1=$C$245,A242+2,IF(A242+1=$E$246,A242+2,IF(A242+1=$G$246,A242+2,IF(A242+1=$C$246,A242+2,A242+1)))))),A242+1))</f>
        <v>8107484</v>
      </c>
      <c r="B243" s="153">
        <v>2</v>
      </c>
      <c r="C243" s="88">
        <f>IF(AND(C242=""),"",IF(AND(C242+1&lt;=C242),IF(C242+1=$E$245,C242+2,IF(C242+1=$G$245,C242+2,IF(C242+1=$C$245,C242+2,IF(C242+1=$E$246,C242+2,IF(C242+1=$G$246,C242+2,IF(C242+1=$C$246,C242+2,C242+1)))))),C242+1))</f>
        <v>8107490</v>
      </c>
      <c r="D243" s="153">
        <v>5</v>
      </c>
      <c r="E243" s="88">
        <f>IF(AND(E242=""),"",IF(AND(E242+1&lt;=E242),IF(E242+1=$E$245,E242+2,IF(E242+1=$G$245,E242+2,IF(E242+1=$C$245,E242+2,IF(E242+1=$E$246,E242+2,IF(E242+1=$G$246,E242+2,IF(E242+1=$C$246,E242+2,E242+1)))))),E242+1))</f>
        <v>8107496</v>
      </c>
      <c r="F243" s="153">
        <v>2</v>
      </c>
      <c r="G243" s="88">
        <f>IF(AND(G242=""),"",IF(AND(G242+1&lt;=G242),IF(G242+1=$E$245,G242+2,IF(G242+1=$G$245,G242+2,IF(G242+1=$C$245,G242+2,IF(G242+1=$E$246,G242+2,IF(G242+1=$G$246,G242+2,IF(G242+1=$C$246,G242+2,G242+1)))))),G242+1))</f>
        <v>8107502</v>
      </c>
      <c r="H243" s="153">
        <v>9</v>
      </c>
    </row>
    <row r="244" spans="1:8" ht="38.1" customHeight="1">
      <c r="A244" s="88">
        <f>IF(AND(A243=""),"",IF(AND(A243+1&lt;=A243),IF(A243+1=$E$245,A243+2,IF(A243+1=$G$245,A243+2,IF(A243+1=$C$245,A243+2,IF(A243+1=$E$246,A243+2,IF(A243+1=$G$246,A243+2,IF(A243+1=$C$246,A243+2,A243+1)))))),A243+1))</f>
        <v>8107485</v>
      </c>
      <c r="B244" s="153">
        <v>6</v>
      </c>
      <c r="C244" s="88">
        <f>IF(AND(C243=""),"",IF(AND(C243+1&lt;=C243),IF(C243+1=$E$245,C243+2,IF(C243+1=$G$245,C243+2,IF(C243+1=$C$245,C243+2,IF(C243+1=$E$246,C243+2,IF(C243+1=$G$246,C243+2,IF(C243+1=$C$246,C243+2,C243+1)))))),C243+1))</f>
        <v>8107491</v>
      </c>
      <c r="D244" s="153">
        <v>9</v>
      </c>
      <c r="E244" s="88">
        <f>IF(AND(E243=""),"",IF(AND(E243+1&lt;=E243),IF(E243+1=$E$245,E243+2,IF(E243+1=$G$245,E243+2,IF(E243+1=$C$245,E243+2,IF(E243+1=$E$246,E243+2,IF(E243+1=$G$246,E243+2,IF(E243+1=$C$246,E243+2,E243+1)))))),E243+1))</f>
        <v>8107497</v>
      </c>
      <c r="F244" s="153">
        <v>7</v>
      </c>
      <c r="G244" s="88">
        <f>IF(AND(G243=""),"",IF(AND(G243+1&lt;=G243),IF(G243+1=$E$245,G243+2,IF(G243+1=$G$245,G243+2,IF(G243+1=$C$245,G243+2,IF(G243+1=$E$246,G243+2,IF(G243+1=$G$246,G243+2,IF(G243+1=$C$246,G243+2,G243+1)))))),G243+1))</f>
        <v>8107503</v>
      </c>
      <c r="H244" s="153">
        <v>3</v>
      </c>
    </row>
    <row r="245" spans="1:8" ht="18" customHeight="1">
      <c r="A245" s="116" t="s">
        <v>40</v>
      </c>
      <c r="B245" s="77"/>
      <c r="C245" s="31"/>
      <c r="D245" s="31"/>
      <c r="E245" s="31"/>
      <c r="F245" s="31"/>
      <c r="G245" s="31"/>
      <c r="H245" s="31"/>
    </row>
    <row r="246" spans="1:8" ht="18" customHeight="1">
      <c r="A246" s="116"/>
      <c r="B246" s="77"/>
      <c r="C246" s="31"/>
      <c r="D246" s="31"/>
      <c r="E246" s="31"/>
      <c r="F246" s="31"/>
      <c r="G246" s="31"/>
      <c r="H246" s="31"/>
    </row>
    <row r="247" spans="1:8" ht="18" customHeight="1">
      <c r="A247" s="77"/>
      <c r="B247" s="77"/>
      <c r="C247" s="28"/>
      <c r="D247" s="28"/>
      <c r="E247" s="77" t="s">
        <v>41</v>
      </c>
      <c r="F247" s="77"/>
      <c r="G247" s="32" t="str">
        <f>IF(AND(C245="",E245="",G245="",C246="",E246="",G246=""),"",COUNTIF(C245:G246,"&gt;0"))</f>
        <v/>
      </c>
      <c r="H247" s="32"/>
    </row>
    <row r="248" spans="1:8" ht="18" customHeight="1">
      <c r="A248" s="117" t="s">
        <v>8</v>
      </c>
      <c r="B248" s="117"/>
      <c r="C248" s="117"/>
      <c r="D248" s="117"/>
      <c r="E248" s="118" t="s">
        <v>65</v>
      </c>
      <c r="F248" s="118"/>
      <c r="G248" s="118"/>
      <c r="H248" s="27"/>
    </row>
    <row r="249" spans="1:8" ht="18" customHeight="1">
      <c r="A249" s="113" t="str">
        <f>IF(AND('school entry'!B5=""),"",'school entry'!B5)</f>
        <v>Raj Public School Chandawal</v>
      </c>
      <c r="B249" s="113"/>
      <c r="C249" s="113"/>
      <c r="D249" s="90"/>
      <c r="E249" s="114">
        <f>IFERROR(COUNTIF($B$239:$H$244,"1"),"")</f>
        <v>0</v>
      </c>
      <c r="F249" s="114"/>
      <c r="G249" s="24"/>
      <c r="H249" s="24"/>
    </row>
    <row r="250" spans="1:8" ht="18" customHeight="1">
      <c r="A250" s="113" t="str">
        <f>IF(AND('school entry'!B6=""),"",'school entry'!B6)</f>
        <v>L.N.Siloda GSS Sandiya</v>
      </c>
      <c r="B250" s="113"/>
      <c r="C250" s="113"/>
      <c r="D250" s="90"/>
      <c r="E250" s="114">
        <f>IFERROR(COUNTIF($B$239:$H$244,"2"),"")</f>
        <v>4</v>
      </c>
      <c r="F250" s="114"/>
      <c r="G250" s="24"/>
      <c r="H250" s="24"/>
    </row>
    <row r="251" spans="1:8" ht="18" customHeight="1">
      <c r="A251" s="113" t="str">
        <f>IF(AND('school entry'!B7=""),"",'school entry'!B7)</f>
        <v>G.S.S.S. Sandiya</v>
      </c>
      <c r="B251" s="113"/>
      <c r="C251" s="113"/>
      <c r="D251" s="90"/>
      <c r="E251" s="114">
        <f>IFERROR(COUNTIF($B$239:$H$244,"3"),"")</f>
        <v>2</v>
      </c>
      <c r="F251" s="114"/>
      <c r="G251" s="24"/>
      <c r="H251" s="24"/>
    </row>
    <row r="252" spans="1:8" ht="18" customHeight="1">
      <c r="A252" s="113" t="str">
        <f>IF(AND('school entry'!B8=""),"",'school entry'!B8)</f>
        <v>Mahaveer Bal V.M. Chadawal</v>
      </c>
      <c r="B252" s="113"/>
      <c r="C252" s="113"/>
      <c r="D252" s="90"/>
      <c r="E252" s="114">
        <f>IFERROR(COUNTIF($B$239:$H$244,"4"),"")</f>
        <v>1</v>
      </c>
      <c r="F252" s="114"/>
      <c r="G252" s="24"/>
      <c r="H252" s="24"/>
    </row>
    <row r="253" spans="1:8" ht="18" customHeight="1">
      <c r="A253" s="113" t="str">
        <f>IF(AND('school entry'!B9=""),"",'school entry'!B9)</f>
        <v>Dayanand Sec.S. Chandawal</v>
      </c>
      <c r="B253" s="113"/>
      <c r="C253" s="113"/>
      <c r="D253" s="90"/>
      <c r="E253" s="114">
        <f>IFERROR(COUNTIF($B$239:$H$244,"5"),"")</f>
        <v>6</v>
      </c>
      <c r="F253" s="114"/>
      <c r="G253" s="24"/>
      <c r="H253" s="24"/>
    </row>
    <row r="254" spans="1:8" ht="18" customHeight="1">
      <c r="A254" s="113" t="str">
        <f>IF(AND('school entry'!B10=""),"",'school entry'!B10)</f>
        <v>G.S.S.S. Chandawal</v>
      </c>
      <c r="B254" s="113"/>
      <c r="C254" s="113"/>
      <c r="D254" s="90"/>
      <c r="E254" s="114">
        <f>IFERROR(COUNTIF($B$239:$H$244,"6"),"")</f>
        <v>2</v>
      </c>
      <c r="F254" s="114"/>
      <c r="G254" s="24"/>
      <c r="H254" s="24"/>
    </row>
    <row r="255" spans="1:8" ht="18" customHeight="1">
      <c r="A255" s="113" t="str">
        <f>IF(AND('school entry'!B11=""),"",'school entry'!B11)</f>
        <v>G.G.S.S. Chandawal</v>
      </c>
      <c r="B255" s="113"/>
      <c r="C255" s="113"/>
      <c r="D255" s="90"/>
      <c r="E255" s="114">
        <f>IFERROR(COUNTIF($B$239:$H$244,"7"),"")</f>
        <v>3</v>
      </c>
      <c r="F255" s="114"/>
      <c r="G255" s="24"/>
      <c r="H255" s="24"/>
    </row>
    <row r="256" spans="1:8" ht="18" customHeight="1">
      <c r="A256" s="113" t="str">
        <f>IF(AND('school entry'!B12=""),"",'school entry'!B12)</f>
        <v>Gramoday UPS Sandiya</v>
      </c>
      <c r="B256" s="113"/>
      <c r="C256" s="113"/>
      <c r="D256" s="90"/>
      <c r="E256" s="114">
        <f>IFERROR(COUNTIF($B$239:$H$244,"8"),"")</f>
        <v>0</v>
      </c>
      <c r="F256" s="114"/>
      <c r="G256" s="24"/>
      <c r="H256" s="24"/>
    </row>
    <row r="257" spans="1:8" ht="18" customHeight="1">
      <c r="A257" s="113" t="str">
        <f>IF(AND('school entry'!B13=""),"",'school entry'!B13)</f>
        <v>Adarash Bal Niketan Sec. S.  Chandawal</v>
      </c>
      <c r="B257" s="113"/>
      <c r="C257" s="113"/>
      <c r="D257" s="90"/>
      <c r="E257" s="114">
        <f>IFERROR(COUNTIF($B$239:$H$244,"9"),"")</f>
        <v>6</v>
      </c>
      <c r="F257" s="114"/>
      <c r="G257" s="24"/>
      <c r="H257" s="24"/>
    </row>
    <row r="258" spans="1:8" ht="18" customHeight="1">
      <c r="A258" s="113" t="str">
        <f>IF(AND('school entry'!B14=""),"",'school entry'!B14)</f>
        <v>Krishan Ramanand UPS Chandawal</v>
      </c>
      <c r="B258" s="113"/>
      <c r="C258" s="113"/>
      <c r="D258" s="90"/>
      <c r="E258" s="114">
        <f>IFERROR(COUNTIF($B$239:$H$244,"10"),"")</f>
        <v>0</v>
      </c>
      <c r="F258" s="114"/>
      <c r="G258" s="24"/>
      <c r="H258" s="24"/>
    </row>
    <row r="259" spans="1:8" ht="30.75" customHeight="1">
      <c r="A259" s="33"/>
      <c r="B259" s="33"/>
      <c r="C259" s="90"/>
      <c r="D259" s="90"/>
      <c r="E259" s="84" t="s">
        <v>42</v>
      </c>
      <c r="F259" s="84"/>
      <c r="G259" s="34">
        <f>SUM(E249:F258)</f>
        <v>24</v>
      </c>
      <c r="H259" s="34"/>
    </row>
    <row r="260" spans="1:8" s="42" customFormat="1" ht="16.5" customHeight="1">
      <c r="A260" s="33"/>
      <c r="B260" s="33"/>
      <c r="C260" s="90"/>
      <c r="D260" s="90"/>
      <c r="E260" s="90"/>
      <c r="F260" s="90"/>
      <c r="G260" s="24"/>
      <c r="H260" s="24"/>
    </row>
    <row r="261" spans="1:8" s="42" customFormat="1" ht="14.25" customHeight="1">
      <c r="A261" s="33"/>
      <c r="B261" s="33"/>
      <c r="C261" s="90"/>
      <c r="D261" s="90"/>
      <c r="E261" s="90"/>
      <c r="F261" s="90"/>
      <c r="G261" s="24"/>
      <c r="H261" s="24"/>
    </row>
    <row r="262" spans="1:8" s="42" customFormat="1" ht="17.25" customHeight="1">
      <c r="A262" s="115" t="s">
        <v>43</v>
      </c>
      <c r="B262" s="115"/>
      <c r="C262" s="115"/>
      <c r="D262" s="115" t="s">
        <v>44</v>
      </c>
      <c r="E262" s="115"/>
      <c r="F262" s="115"/>
      <c r="G262" s="115"/>
      <c r="H262" s="85"/>
    </row>
    <row r="263" spans="1:8" s="42" customFormat="1" ht="21" customHeight="1">
      <c r="A263" s="1"/>
      <c r="B263" s="1"/>
      <c r="C263" s="1"/>
      <c r="D263" s="1"/>
      <c r="E263" s="1"/>
      <c r="F263" s="1"/>
      <c r="G263" s="1"/>
      <c r="H263" s="1"/>
    </row>
    <row r="264" spans="1:8" s="42" customFormat="1" ht="21" customHeight="1">
      <c r="A264" s="125" t="str">
        <f>A231</f>
        <v>Government Sr. Secondary School Chandawal Nagar</v>
      </c>
      <c r="B264" s="125"/>
      <c r="C264" s="125"/>
      <c r="D264" s="125"/>
      <c r="E264" s="125"/>
      <c r="F264" s="125"/>
      <c r="G264" s="125"/>
      <c r="H264" s="125"/>
    </row>
    <row r="265" spans="1:8" s="42" customFormat="1" ht="21" customHeight="1">
      <c r="A265" s="126" t="str">
        <f>A232</f>
        <v>Completion Certificate of Elementry Education - 2020</v>
      </c>
      <c r="B265" s="126"/>
      <c r="C265" s="126"/>
      <c r="D265" s="126"/>
      <c r="E265" s="126"/>
      <c r="F265" s="126"/>
      <c r="G265" s="126"/>
      <c r="H265" s="126"/>
    </row>
    <row r="266" spans="1:8" s="42" customFormat="1" ht="20.100000000000001" customHeight="1">
      <c r="A266" s="127" t="s">
        <v>32</v>
      </c>
      <c r="B266" s="127"/>
      <c r="C266" s="47">
        <f>C233</f>
        <v>43902</v>
      </c>
      <c r="D266" s="47"/>
      <c r="E266" s="80" t="s">
        <v>31</v>
      </c>
      <c r="F266" s="128" t="str">
        <f>F233</f>
        <v>8:30 to 11:45 AM</v>
      </c>
      <c r="G266" s="128"/>
      <c r="H266" s="128"/>
    </row>
    <row r="267" spans="1:8" s="42" customFormat="1" ht="21" customHeight="1">
      <c r="A267" s="122" t="s">
        <v>35</v>
      </c>
      <c r="B267" s="122"/>
      <c r="C267" s="122"/>
      <c r="D267" s="123">
        <f>D234</f>
        <v>20040</v>
      </c>
      <c r="E267" s="123"/>
      <c r="F267" s="79"/>
      <c r="G267" s="10"/>
      <c r="H267" s="10"/>
    </row>
    <row r="268" spans="1:8" s="42" customFormat="1" ht="21" customHeight="1">
      <c r="A268" s="122" t="s">
        <v>34</v>
      </c>
      <c r="B268" s="122"/>
      <c r="C268" s="124" t="str">
        <f>C235</f>
        <v>English</v>
      </c>
      <c r="D268" s="124"/>
      <c r="E268" s="122" t="s">
        <v>38</v>
      </c>
      <c r="F268" s="122"/>
      <c r="G268" s="20">
        <v>13</v>
      </c>
      <c r="H268" s="20"/>
    </row>
    <row r="269" spans="1:8" s="42" customFormat="1" ht="13.5" customHeight="1">
      <c r="A269" s="86"/>
      <c r="B269" s="86"/>
      <c r="C269" s="87"/>
      <c r="D269" s="87"/>
      <c r="E269" s="86"/>
      <c r="F269" s="86"/>
      <c r="G269" s="20"/>
      <c r="H269" s="20"/>
    </row>
    <row r="270" spans="1:8" ht="27" customHeight="1">
      <c r="A270" s="119" t="s">
        <v>39</v>
      </c>
      <c r="B270" s="119"/>
      <c r="C270" s="119"/>
      <c r="D270" s="119"/>
      <c r="E270" s="119"/>
      <c r="F270" s="119"/>
      <c r="G270" s="119"/>
      <c r="H270" s="119"/>
    </row>
    <row r="271" spans="1:8" ht="26.25" customHeight="1">
      <c r="A271" s="120" t="s">
        <v>18</v>
      </c>
      <c r="B271" s="121"/>
      <c r="C271" s="120" t="s">
        <v>19</v>
      </c>
      <c r="D271" s="121"/>
      <c r="E271" s="120" t="s">
        <v>20</v>
      </c>
      <c r="F271" s="121"/>
      <c r="G271" s="120" t="s">
        <v>21</v>
      </c>
      <c r="H271" s="121"/>
    </row>
    <row r="272" spans="1:8" ht="38.1" customHeight="1">
      <c r="A272" s="88">
        <f>IF(AND(G244=""),"",IF(AND(G244+1&lt;=G244),IF(G244+1=$E$245,G244+2,IF(G244+1=$G$245,G244+2,IF(G244+1=$C$245,G244+2,IF(G244+1=$E$246,G244+2,IF(G244+1=$G$246,G244+2,IF(G244+1=$C$246,G244+2,G244+1)))))),G244+1))</f>
        <v>8107504</v>
      </c>
      <c r="B272" s="153">
        <v>9</v>
      </c>
      <c r="C272" s="88">
        <f>IF(AND(A277=""),"",IF(AND(A277+1&lt;=A277),IF(A277+1=$E$245,A277+2,IF(A277+1=$G$245,A277+2,IF(A277+1=$C$245,A277+2,IF(A277+1=$E$246,A277+2,IF(A277+1=$G$246,A277+2,IF(A277+1=$C$246,A277+2,A277+1)))))),A277+1))</f>
        <v>8107510</v>
      </c>
      <c r="D272" s="153">
        <v>9</v>
      </c>
      <c r="E272" s="88">
        <f>IF(AND(C277=""),"",IF(AND(C277+1&lt;=C277),IF(C277+1=$E$245,C277+2,IF(C277+1=$G$245,C277+2,IF(C277+1=$C$245,C277+2,IF(C277+1=$E$246,C277+2,IF(C277+1=$G$246,C277+2,IF(C277+1=$C$246,C277+2,C277+1)))))),C277+1))</f>
        <v>8107516</v>
      </c>
      <c r="F272" s="153">
        <v>6</v>
      </c>
      <c r="G272" s="88">
        <f>IF(AND(E277=""),"",IF(AND(E277+1&lt;=E277),IF(E277+1=$E$245,E277+2,IF(E277+1=$G$245,E277+2,IF(E277+1=$C$245,E277+2,IF(E277+1=$E$246,E277+2,IF(E277+1=$G$246,E277+2,IF(E277+1=$C$246,E277+2,E277+1)))))),E277+1))</f>
        <v>8107522</v>
      </c>
      <c r="H272" s="153">
        <v>6</v>
      </c>
    </row>
    <row r="273" spans="1:8" ht="38.1" customHeight="1">
      <c r="A273" s="88">
        <f>IF(AND(A272=""),"",IF(AND(A272+1&lt;=A272),IF(A272+1=$E$245,A272+2,IF(A272+1=$G$245,A272+2,IF(A272+1=$C$245,A272+2,IF(A272+1=$E$246,A272+2,IF(A272+1=$G$246,A272+2,IF(A272+1=$C$246,A272+2,A272+1)))))),A272+1))</f>
        <v>8107505</v>
      </c>
      <c r="B273" s="153">
        <v>7</v>
      </c>
      <c r="C273" s="88">
        <f>IF(AND(C272=""),"",IF(AND(C272+1&lt;=C272),IF(C272+1=$E$245,C272+2,IF(C272+1=$G$245,C272+2,IF(C272+1=$C$245,C272+2,IF(C272+1=$E$246,C272+2,IF(C272+1=$G$246,C272+2,IF(C272+1=$C$246,C272+2,C272+1)))))),C272+1))</f>
        <v>8107511</v>
      </c>
      <c r="D273" s="153">
        <v>9</v>
      </c>
      <c r="E273" s="88">
        <f>IF(AND(E272=""),"",IF(AND(E272+1&lt;=E272),IF(E272+1=$E$245,E272+2,IF(E272+1=$G$245,E272+2,IF(E272+1=$C$245,E272+2,IF(E272+1=$E$246,E272+2,IF(E272+1=$G$246,E272+2,IF(E272+1=$C$246,E272+2,E272+1)))))),E272+1))</f>
        <v>8107517</v>
      </c>
      <c r="F273" s="153">
        <v>7</v>
      </c>
      <c r="G273" s="88">
        <f>IF(AND(G272=""),"",IF(AND(G272+1&lt;=G272),IF(G272+1=$E$245,G272+2,IF(G272+1=$G$245,G272+2,IF(G272+1=$C$245,G272+2,IF(G272+1=$E$246,G272+2,IF(G272+1=$G$246,G272+2,IF(G272+1=$C$246,G272+2,G272+1)))))),G272+1))</f>
        <v>8107523</v>
      </c>
      <c r="H273" s="153">
        <v>9</v>
      </c>
    </row>
    <row r="274" spans="1:8" ht="38.1" customHeight="1">
      <c r="A274" s="88">
        <f>IF(AND(A273=""),"",IF(AND(A273+1&lt;=A273),IF(A273+1=$E$245,A273+2,IF(A273+1=$G$245,A273+2,IF(A273+1=$C$245,A273+2,IF(A273+1=$E$246,A273+2,IF(A273+1=$G$246,A273+2,IF(A273+1=$C$246,A273+2,A273+1)))))),A273+1))</f>
        <v>8107506</v>
      </c>
      <c r="B274" s="153">
        <v>5</v>
      </c>
      <c r="C274" s="88">
        <f>IF(AND(C273=""),"",IF(AND(C273+1&lt;=C273),IF(C273+1=$E$245,C273+2,IF(C273+1=$G$245,C273+2,IF(C273+1=$C$245,C273+2,IF(C273+1=$E$246,C273+2,IF(C273+1=$G$246,C273+2,IF(C273+1=$C$246,C273+2,C273+1)))))),C273+1))</f>
        <v>8107512</v>
      </c>
      <c r="D274" s="153">
        <v>2</v>
      </c>
      <c r="E274" s="88">
        <f>IF(AND(E273=""),"",IF(AND(E273+1&lt;=E273),IF(E273+1=$E$245,E273+2,IF(E273+1=$G$245,E273+2,IF(E273+1=$C$245,E273+2,IF(E273+1=$E$246,E273+2,IF(E273+1=$G$246,E273+2,IF(E273+1=$C$246,E273+2,E273+1)))))),E273+1))</f>
        <v>8107518</v>
      </c>
      <c r="F274" s="153">
        <v>8</v>
      </c>
      <c r="G274" s="88">
        <f>IF(AND(G273=""),"",IF(AND(G273+1&lt;=G273),IF(G273+1=$E$245,G273+2,IF(G273+1=$G$245,G273+2,IF(G273+1=$C$245,G273+2,IF(G273+1=$E$246,G273+2,IF(G273+1=$G$246,G273+2,IF(G273+1=$C$246,G273+2,G273+1)))))),G273+1))</f>
        <v>8107524</v>
      </c>
      <c r="H274" s="153">
        <v>7</v>
      </c>
    </row>
    <row r="275" spans="1:8" ht="38.1" customHeight="1">
      <c r="A275" s="88">
        <f>IF(AND(A274=""),"",IF(AND(A274+1&lt;=A274),IF(A274+1=$E$245,A274+2,IF(A274+1=$G$245,A274+2,IF(A274+1=$C$245,A274+2,IF(A274+1=$E$246,A274+2,IF(A274+1=$G$246,A274+2,IF(A274+1=$C$246,A274+2,A274+1)))))),A274+1))</f>
        <v>8107507</v>
      </c>
      <c r="B275" s="153">
        <v>7</v>
      </c>
      <c r="C275" s="88">
        <f>IF(AND(C274=""),"",IF(AND(C274+1&lt;=C274),IF(C274+1=$E$245,C274+2,IF(C274+1=$G$245,C274+2,IF(C274+1=$C$245,C274+2,IF(C274+1=$E$246,C274+2,IF(C274+1=$G$246,C274+2,IF(C274+1=$C$246,C274+2,C274+1)))))),C274+1))</f>
        <v>8107513</v>
      </c>
      <c r="D275" s="153">
        <v>7</v>
      </c>
      <c r="E275" s="88">
        <f>IF(AND(E274=""),"",IF(AND(E274+1&lt;=E274),IF(E274+1=$E$245,E274+2,IF(E274+1=$G$245,E274+2,IF(E274+1=$C$245,E274+2,IF(E274+1=$E$246,E274+2,IF(E274+1=$G$246,E274+2,IF(E274+1=$C$246,E274+2,E274+1)))))),E274+1))</f>
        <v>8107519</v>
      </c>
      <c r="F275" s="153">
        <v>3</v>
      </c>
      <c r="G275" s="88">
        <f>IF(AND(G274=""),"",IF(AND(G274+1&lt;=G274),IF(G274+1=$E$245,G274+2,IF(G274+1=$G$245,G274+2,IF(G274+1=$C$245,G274+2,IF(G274+1=$E$246,G274+2,IF(G274+1=$G$246,G274+2,IF(G274+1=$C$246,G274+2,G274+1)))))),G274+1))</f>
        <v>8107525</v>
      </c>
      <c r="H275" s="153">
        <v>5</v>
      </c>
    </row>
    <row r="276" spans="1:8" ht="38.1" customHeight="1">
      <c r="A276" s="88">
        <f>IF(AND(A275=""),"",IF(AND(A275+1&lt;=A275),IF(A275+1=$E$245,A275+2,IF(A275+1=$G$245,A275+2,IF(A275+1=$C$245,A275+2,IF(A275+1=$E$246,A275+2,IF(A275+1=$G$246,A275+2,IF(A275+1=$C$246,A275+2,A275+1)))))),A275+1))</f>
        <v>8107508</v>
      </c>
      <c r="B276" s="153">
        <v>5</v>
      </c>
      <c r="C276" s="88">
        <f>IF(AND(C275=""),"",IF(AND(C275+1&lt;=C275),IF(C275+1=$E$245,C275+2,IF(C275+1=$G$245,C275+2,IF(C275+1=$C$245,C275+2,IF(C275+1=$E$246,C275+2,IF(C275+1=$G$246,C275+2,IF(C275+1=$C$246,C275+2,C275+1)))))),C275+1))</f>
        <v>8107514</v>
      </c>
      <c r="D276" s="153">
        <v>2</v>
      </c>
      <c r="E276" s="88">
        <f>IF(AND(E275=""),"",IF(AND(E275+1&lt;=E275),IF(E275+1=$E$245,E275+2,IF(E275+1=$G$245,E275+2,IF(E275+1=$C$245,E275+2,IF(E275+1=$E$246,E275+2,IF(E275+1=$G$246,E275+2,IF(E275+1=$C$246,E275+2,E275+1)))))),E275+1))</f>
        <v>8107520</v>
      </c>
      <c r="F276" s="153">
        <v>9</v>
      </c>
      <c r="G276" s="88">
        <f>IF(AND(G275=""),"",IF(AND(G275+1&lt;=G275),IF(G275+1=$E$245,G275+2,IF(G275+1=$G$245,G275+2,IF(G275+1=$C$245,G275+2,IF(G275+1=$E$246,G275+2,IF(G275+1=$G$246,G275+2,IF(G275+1=$C$246,G275+2,G275+1)))))),G275+1))</f>
        <v>8107526</v>
      </c>
      <c r="H276" s="153">
        <v>3</v>
      </c>
    </row>
    <row r="277" spans="1:8" ht="38.1" customHeight="1">
      <c r="A277" s="88">
        <f>IF(AND(A276=""),"",IF(AND(A276+1&lt;=A276),IF(A276+1=$E$245,A276+2,IF(A276+1=$G$245,A276+2,IF(A276+1=$C$245,A276+2,IF(A276+1=$E$246,A276+2,IF(A276+1=$G$246,A276+2,IF(A276+1=$C$246,A276+2,A276+1)))))),A276+1))</f>
        <v>8107509</v>
      </c>
      <c r="B277" s="153">
        <v>10</v>
      </c>
      <c r="C277" s="88">
        <f>IF(AND(C276=""),"",IF(AND(C276+1&lt;=C276),IF(C276+1=$E$245,C276+2,IF(C276+1=$G$245,C276+2,IF(C276+1=$C$245,C276+2,IF(C276+1=$E$246,C276+2,IF(C276+1=$G$246,C276+2,IF(C276+1=$C$246,C276+2,C276+1)))))),C276+1))</f>
        <v>8107515</v>
      </c>
      <c r="D277" s="153">
        <v>5</v>
      </c>
      <c r="E277" s="88">
        <f>IF(AND(E276=""),"",IF(AND(E276+1&lt;=E276),IF(E276+1=$E$245,E276+2,IF(E276+1=$G$245,E276+2,IF(E276+1=$C$245,E276+2,IF(E276+1=$E$246,E276+2,IF(E276+1=$G$246,E276+2,IF(E276+1=$C$246,E276+2,E276+1)))))),E276+1))</f>
        <v>8107521</v>
      </c>
      <c r="F277" s="153">
        <v>3</v>
      </c>
      <c r="G277" s="88">
        <f>IF(AND(G276=""),"",IF(AND(G276+1&lt;=G276),IF(G276+1=$E$245,G276+2,IF(G276+1=$G$245,G276+2,IF(G276+1=$C$245,G276+2,IF(G276+1=$E$246,G276+2,IF(G276+1=$G$246,G276+2,IF(G276+1=$C$246,G276+2,G276+1)))))),G276+1))</f>
        <v>8107527</v>
      </c>
      <c r="H277" s="153">
        <v>3</v>
      </c>
    </row>
    <row r="278" spans="1:8" ht="18" customHeight="1">
      <c r="A278" s="116" t="s">
        <v>40</v>
      </c>
      <c r="B278" s="77"/>
      <c r="C278" s="31"/>
      <c r="D278" s="31"/>
      <c r="E278" s="31"/>
      <c r="F278" s="31"/>
      <c r="G278" s="31"/>
      <c r="H278" s="31"/>
    </row>
    <row r="279" spans="1:8" ht="18" customHeight="1">
      <c r="A279" s="116"/>
      <c r="B279" s="77"/>
      <c r="C279" s="31"/>
      <c r="D279" s="31"/>
      <c r="E279" s="31"/>
      <c r="F279" s="31"/>
      <c r="G279" s="31"/>
      <c r="H279" s="31"/>
    </row>
    <row r="280" spans="1:8" ht="18" customHeight="1">
      <c r="A280" s="77"/>
      <c r="B280" s="77"/>
      <c r="C280" s="28"/>
      <c r="D280" s="28"/>
      <c r="E280" s="77" t="s">
        <v>41</v>
      </c>
      <c r="F280" s="77"/>
      <c r="G280" s="32" t="str">
        <f>IF(AND(C278="",E278="",G278="",C279="",E279="",G279=""),"",COUNTIF(C278:G279,"&gt;0"))</f>
        <v/>
      </c>
      <c r="H280" s="32"/>
    </row>
    <row r="281" spans="1:8" ht="18" customHeight="1">
      <c r="A281" s="117" t="s">
        <v>8</v>
      </c>
      <c r="B281" s="117"/>
      <c r="C281" s="117"/>
      <c r="D281" s="117"/>
      <c r="E281" s="118" t="s">
        <v>65</v>
      </c>
      <c r="F281" s="118"/>
      <c r="G281" s="118"/>
      <c r="H281" s="27"/>
    </row>
    <row r="282" spans="1:8" ht="18" customHeight="1">
      <c r="A282" s="113" t="str">
        <f>IF(AND('school entry'!B5=""),"",'school entry'!B5)</f>
        <v>Raj Public School Chandawal</v>
      </c>
      <c r="B282" s="113"/>
      <c r="C282" s="113"/>
      <c r="D282" s="90"/>
      <c r="E282" s="114">
        <f>IFERROR(COUNTIF($B$272:$H$277,"1"),"")</f>
        <v>0</v>
      </c>
      <c r="F282" s="114"/>
      <c r="G282" s="24"/>
      <c r="H282" s="24"/>
    </row>
    <row r="283" spans="1:8" ht="18" customHeight="1">
      <c r="A283" s="113" t="str">
        <f>IF(AND('school entry'!B6=""),"",'school entry'!B6)</f>
        <v>L.N.Siloda GSS Sandiya</v>
      </c>
      <c r="B283" s="113"/>
      <c r="C283" s="113"/>
      <c r="D283" s="90"/>
      <c r="E283" s="114">
        <f>IFERROR(COUNTIF($B$272:$H$277,"2"),"")</f>
        <v>2</v>
      </c>
      <c r="F283" s="114"/>
      <c r="G283" s="24"/>
      <c r="H283" s="24"/>
    </row>
    <row r="284" spans="1:8" ht="18" customHeight="1">
      <c r="A284" s="113" t="str">
        <f>IF(AND('school entry'!B7=""),"",'school entry'!B7)</f>
        <v>G.S.S.S. Sandiya</v>
      </c>
      <c r="B284" s="113"/>
      <c r="C284" s="113"/>
      <c r="D284" s="90"/>
      <c r="E284" s="114">
        <f>IFERROR(COUNTIF($B$272:$H$277,"3"),"")</f>
        <v>4</v>
      </c>
      <c r="F284" s="114"/>
      <c r="G284" s="24"/>
      <c r="H284" s="24"/>
    </row>
    <row r="285" spans="1:8" ht="18" customHeight="1">
      <c r="A285" s="113" t="str">
        <f>IF(AND('school entry'!B8=""),"",'school entry'!B8)</f>
        <v>Mahaveer Bal V.M. Chadawal</v>
      </c>
      <c r="B285" s="113"/>
      <c r="C285" s="113"/>
      <c r="D285" s="90"/>
      <c r="E285" s="114">
        <f>IFERROR(COUNTIF($B$272:$H$277,"4"),"")</f>
        <v>0</v>
      </c>
      <c r="F285" s="114"/>
      <c r="G285" s="24"/>
      <c r="H285" s="24"/>
    </row>
    <row r="286" spans="1:8" ht="18" customHeight="1">
      <c r="A286" s="113" t="str">
        <f>IF(AND('school entry'!B9=""),"",'school entry'!B9)</f>
        <v>Dayanand Sec.S. Chandawal</v>
      </c>
      <c r="B286" s="113"/>
      <c r="C286" s="113"/>
      <c r="D286" s="90"/>
      <c r="E286" s="114">
        <f>IFERROR(COUNTIF($B$272:$H$277,"5"),"")</f>
        <v>4</v>
      </c>
      <c r="F286" s="114"/>
      <c r="G286" s="24"/>
      <c r="H286" s="24"/>
    </row>
    <row r="287" spans="1:8" ht="18" customHeight="1">
      <c r="A287" s="113" t="str">
        <f>IF(AND('school entry'!B10=""),"",'school entry'!B10)</f>
        <v>G.S.S.S. Chandawal</v>
      </c>
      <c r="B287" s="113"/>
      <c r="C287" s="113"/>
      <c r="D287" s="90"/>
      <c r="E287" s="114">
        <f>IFERROR(COUNTIF($B$272:$H$277,"6"),"")</f>
        <v>2</v>
      </c>
      <c r="F287" s="114"/>
      <c r="G287" s="24"/>
      <c r="H287" s="24"/>
    </row>
    <row r="288" spans="1:8" ht="18" customHeight="1">
      <c r="A288" s="113" t="str">
        <f>IF(AND('school entry'!B11=""),"",'school entry'!B11)</f>
        <v>G.G.S.S. Chandawal</v>
      </c>
      <c r="B288" s="113"/>
      <c r="C288" s="113"/>
      <c r="D288" s="90"/>
      <c r="E288" s="114">
        <f>IFERROR(COUNTIF($B$272:$H$277,"7"),"")</f>
        <v>5</v>
      </c>
      <c r="F288" s="114"/>
      <c r="G288" s="24"/>
      <c r="H288" s="24"/>
    </row>
    <row r="289" spans="1:8" ht="18" customHeight="1">
      <c r="A289" s="113" t="str">
        <f>IF(AND('school entry'!B12=""),"",'school entry'!B12)</f>
        <v>Gramoday UPS Sandiya</v>
      </c>
      <c r="B289" s="113"/>
      <c r="C289" s="113"/>
      <c r="D289" s="90"/>
      <c r="E289" s="114">
        <f>IFERROR(COUNTIF($B$272:$H$277,"8"),"")</f>
        <v>1</v>
      </c>
      <c r="F289" s="114"/>
      <c r="G289" s="24"/>
      <c r="H289" s="24"/>
    </row>
    <row r="290" spans="1:8" ht="18" customHeight="1">
      <c r="A290" s="113" t="str">
        <f>IF(AND('school entry'!B13=""),"",'school entry'!B13)</f>
        <v>Adarash Bal Niketan Sec. S.  Chandawal</v>
      </c>
      <c r="B290" s="113"/>
      <c r="C290" s="113"/>
      <c r="D290" s="90"/>
      <c r="E290" s="114">
        <f>IFERROR(COUNTIF($B$272:$H$277,"9"),"")</f>
        <v>5</v>
      </c>
      <c r="F290" s="114"/>
      <c r="G290" s="24"/>
      <c r="H290" s="24"/>
    </row>
    <row r="291" spans="1:8" ht="18" customHeight="1">
      <c r="A291" s="113" t="str">
        <f>IF(AND('school entry'!B14=""),"",'school entry'!B14)</f>
        <v>Krishan Ramanand UPS Chandawal</v>
      </c>
      <c r="B291" s="113"/>
      <c r="C291" s="113"/>
      <c r="D291" s="90"/>
      <c r="E291" s="114">
        <f>IFERROR(COUNTIF($B$272:$H$277,"10"),"")</f>
        <v>1</v>
      </c>
      <c r="F291" s="114"/>
      <c r="G291" s="24"/>
      <c r="H291" s="24"/>
    </row>
    <row r="292" spans="1:8" ht="30.75" customHeight="1">
      <c r="A292" s="33"/>
      <c r="B292" s="33"/>
      <c r="C292" s="90"/>
      <c r="D292" s="90"/>
      <c r="E292" s="84" t="s">
        <v>42</v>
      </c>
      <c r="F292" s="84"/>
      <c r="G292" s="34">
        <f>SUM(E282:F291)</f>
        <v>24</v>
      </c>
      <c r="H292" s="34"/>
    </row>
    <row r="293" spans="1:8" s="42" customFormat="1" ht="16.5" customHeight="1">
      <c r="A293" s="33"/>
      <c r="B293" s="33"/>
      <c r="C293" s="90"/>
      <c r="D293" s="90"/>
      <c r="E293" s="90"/>
      <c r="F293" s="90"/>
      <c r="G293" s="24"/>
      <c r="H293" s="24"/>
    </row>
    <row r="294" spans="1:8" s="42" customFormat="1" ht="14.25" customHeight="1">
      <c r="A294" s="33"/>
      <c r="B294" s="33"/>
      <c r="C294" s="90"/>
      <c r="D294" s="90"/>
      <c r="E294" s="90"/>
      <c r="F294" s="90"/>
      <c r="G294" s="24"/>
      <c r="H294" s="24"/>
    </row>
    <row r="295" spans="1:8" s="42" customFormat="1" ht="17.25" customHeight="1">
      <c r="A295" s="115" t="s">
        <v>43</v>
      </c>
      <c r="B295" s="115"/>
      <c r="C295" s="115"/>
      <c r="D295" s="115" t="s">
        <v>44</v>
      </c>
      <c r="E295" s="115"/>
      <c r="F295" s="115"/>
      <c r="G295" s="115"/>
      <c r="H295" s="85"/>
    </row>
    <row r="296" spans="1:8" s="42" customFormat="1" ht="21" customHeight="1">
      <c r="A296" s="1"/>
      <c r="B296" s="1"/>
      <c r="C296" s="1"/>
      <c r="D296" s="1"/>
      <c r="E296" s="1"/>
      <c r="F296" s="1"/>
      <c r="G296" s="1"/>
      <c r="H296" s="1"/>
    </row>
  </sheetData>
  <mergeCells count="350">
    <mergeCell ref="A288:C288"/>
    <mergeCell ref="E288:F288"/>
    <mergeCell ref="A289:C289"/>
    <mergeCell ref="E289:F289"/>
    <mergeCell ref="A290:C290"/>
    <mergeCell ref="E290:F290"/>
    <mergeCell ref="A291:C291"/>
    <mergeCell ref="E291:F291"/>
    <mergeCell ref="A295:C295"/>
    <mergeCell ref="D295:G295"/>
    <mergeCell ref="A283:C283"/>
    <mergeCell ref="E283:F283"/>
    <mergeCell ref="A284:C284"/>
    <mergeCell ref="E284:F284"/>
    <mergeCell ref="A285:C285"/>
    <mergeCell ref="E285:F285"/>
    <mergeCell ref="A286:C286"/>
    <mergeCell ref="E286:F286"/>
    <mergeCell ref="A287:C287"/>
    <mergeCell ref="E287:F287"/>
    <mergeCell ref="A270:H270"/>
    <mergeCell ref="A271:B271"/>
    <mergeCell ref="C271:D271"/>
    <mergeCell ref="E271:F271"/>
    <mergeCell ref="G271:H271"/>
    <mergeCell ref="A278:A279"/>
    <mergeCell ref="A281:D281"/>
    <mergeCell ref="E281:G281"/>
    <mergeCell ref="A282:C282"/>
    <mergeCell ref="E282:F282"/>
    <mergeCell ref="A264:H264"/>
    <mergeCell ref="A265:H265"/>
    <mergeCell ref="A266:B266"/>
    <mergeCell ref="F266:H266"/>
    <mergeCell ref="A267:C267"/>
    <mergeCell ref="D267:E267"/>
    <mergeCell ref="A268:B268"/>
    <mergeCell ref="C268:D268"/>
    <mergeCell ref="E268:F268"/>
    <mergeCell ref="A255:C255"/>
    <mergeCell ref="E255:F255"/>
    <mergeCell ref="A256:C256"/>
    <mergeCell ref="E256:F256"/>
    <mergeCell ref="A257:C257"/>
    <mergeCell ref="E257:F257"/>
    <mergeCell ref="A258:C258"/>
    <mergeCell ref="E258:F258"/>
    <mergeCell ref="A262:C262"/>
    <mergeCell ref="D262:G262"/>
    <mergeCell ref="A250:C250"/>
    <mergeCell ref="E250:F250"/>
    <mergeCell ref="A251:C251"/>
    <mergeCell ref="E251:F251"/>
    <mergeCell ref="A252:C252"/>
    <mergeCell ref="E252:F252"/>
    <mergeCell ref="A253:C253"/>
    <mergeCell ref="E253:F253"/>
    <mergeCell ref="A254:C254"/>
    <mergeCell ref="E254:F254"/>
    <mergeCell ref="A237:H237"/>
    <mergeCell ref="A238:B238"/>
    <mergeCell ref="C238:D238"/>
    <mergeCell ref="E238:F238"/>
    <mergeCell ref="G238:H238"/>
    <mergeCell ref="A245:A246"/>
    <mergeCell ref="A248:D248"/>
    <mergeCell ref="E248:G248"/>
    <mergeCell ref="A249:C249"/>
    <mergeCell ref="E249:F249"/>
    <mergeCell ref="A231:H231"/>
    <mergeCell ref="A232:H232"/>
    <mergeCell ref="A233:B233"/>
    <mergeCell ref="F233:H233"/>
    <mergeCell ref="A234:C234"/>
    <mergeCell ref="D234:E234"/>
    <mergeCell ref="A235:B235"/>
    <mergeCell ref="C235:D235"/>
    <mergeCell ref="E235:F235"/>
    <mergeCell ref="A222:C222"/>
    <mergeCell ref="E222:F222"/>
    <mergeCell ref="A223:C223"/>
    <mergeCell ref="E223:F223"/>
    <mergeCell ref="A224:C224"/>
    <mergeCell ref="E224:F224"/>
    <mergeCell ref="A225:C225"/>
    <mergeCell ref="E225:F225"/>
    <mergeCell ref="A229:C229"/>
    <mergeCell ref="D229:G229"/>
    <mergeCell ref="A217:C217"/>
    <mergeCell ref="E217:F217"/>
    <mergeCell ref="A218:C218"/>
    <mergeCell ref="E218:F218"/>
    <mergeCell ref="A219:C219"/>
    <mergeCell ref="E219:F219"/>
    <mergeCell ref="A220:C220"/>
    <mergeCell ref="E220:F220"/>
    <mergeCell ref="A221:C221"/>
    <mergeCell ref="E221:F221"/>
    <mergeCell ref="A204:H204"/>
    <mergeCell ref="A205:B205"/>
    <mergeCell ref="C205:D205"/>
    <mergeCell ref="E205:F205"/>
    <mergeCell ref="G205:H205"/>
    <mergeCell ref="A212:A213"/>
    <mergeCell ref="A215:D215"/>
    <mergeCell ref="E215:G215"/>
    <mergeCell ref="A216:C216"/>
    <mergeCell ref="E216:F216"/>
    <mergeCell ref="A198:H198"/>
    <mergeCell ref="A199:H199"/>
    <mergeCell ref="A200:B200"/>
    <mergeCell ref="F200:H200"/>
    <mergeCell ref="A201:C201"/>
    <mergeCell ref="D201:E201"/>
    <mergeCell ref="A202:B202"/>
    <mergeCell ref="C202:D202"/>
    <mergeCell ref="E202:F202"/>
    <mergeCell ref="A189:C189"/>
    <mergeCell ref="E189:F189"/>
    <mergeCell ref="A190:C190"/>
    <mergeCell ref="E190:F190"/>
    <mergeCell ref="A191:C191"/>
    <mergeCell ref="E191:F191"/>
    <mergeCell ref="A192:C192"/>
    <mergeCell ref="E192:F192"/>
    <mergeCell ref="A196:C196"/>
    <mergeCell ref="D196:G196"/>
    <mergeCell ref="A184:C184"/>
    <mergeCell ref="E184:F184"/>
    <mergeCell ref="A185:C185"/>
    <mergeCell ref="E185:F185"/>
    <mergeCell ref="A186:C186"/>
    <mergeCell ref="E186:F186"/>
    <mergeCell ref="A187:C187"/>
    <mergeCell ref="E187:F187"/>
    <mergeCell ref="A188:C188"/>
    <mergeCell ref="E188:F188"/>
    <mergeCell ref="A171:H171"/>
    <mergeCell ref="A172:B172"/>
    <mergeCell ref="C172:D172"/>
    <mergeCell ref="E172:F172"/>
    <mergeCell ref="G172:H172"/>
    <mergeCell ref="A179:A180"/>
    <mergeCell ref="A182:D182"/>
    <mergeCell ref="E182:G182"/>
    <mergeCell ref="A183:C183"/>
    <mergeCell ref="E183:F183"/>
    <mergeCell ref="A165:H165"/>
    <mergeCell ref="A166:H166"/>
    <mergeCell ref="A167:B167"/>
    <mergeCell ref="F167:H167"/>
    <mergeCell ref="A168:C168"/>
    <mergeCell ref="D168:E168"/>
    <mergeCell ref="A169:B169"/>
    <mergeCell ref="C169:D169"/>
    <mergeCell ref="E169:F169"/>
    <mergeCell ref="E20:F20"/>
    <mergeCell ref="E21:F21"/>
    <mergeCell ref="E22:F22"/>
    <mergeCell ref="E23:F23"/>
    <mergeCell ref="E24:F24"/>
    <mergeCell ref="A36:C36"/>
    <mergeCell ref="A47:A48"/>
    <mergeCell ref="A59:C59"/>
    <mergeCell ref="E60:F60"/>
    <mergeCell ref="A20:C20"/>
    <mergeCell ref="A21:C21"/>
    <mergeCell ref="A22:C22"/>
    <mergeCell ref="A23:C23"/>
    <mergeCell ref="A24:C24"/>
    <mergeCell ref="A15:A16"/>
    <mergeCell ref="A31:C31"/>
    <mergeCell ref="A25:C25"/>
    <mergeCell ref="A26:C26"/>
    <mergeCell ref="A27:C27"/>
    <mergeCell ref="A18:D18"/>
    <mergeCell ref="A1:G1"/>
    <mergeCell ref="A2:G2"/>
    <mergeCell ref="A4:C4"/>
    <mergeCell ref="A7:H7"/>
    <mergeCell ref="A8:B8"/>
    <mergeCell ref="C8:D8"/>
    <mergeCell ref="E8:F8"/>
    <mergeCell ref="G8:H8"/>
    <mergeCell ref="A19:C19"/>
    <mergeCell ref="E18:G18"/>
    <mergeCell ref="E19:F19"/>
    <mergeCell ref="A88:C88"/>
    <mergeCell ref="A92:C92"/>
    <mergeCell ref="E88:F88"/>
    <mergeCell ref="A89:C89"/>
    <mergeCell ref="E89:F89"/>
    <mergeCell ref="A90:C90"/>
    <mergeCell ref="E90:F90"/>
    <mergeCell ref="A91:C91"/>
    <mergeCell ref="E91:F91"/>
    <mergeCell ref="E92:F92"/>
    <mergeCell ref="A97:C97"/>
    <mergeCell ref="D97:G97"/>
    <mergeCell ref="A99:H99"/>
    <mergeCell ref="A100:H100"/>
    <mergeCell ref="A101:B101"/>
    <mergeCell ref="F101:H101"/>
    <mergeCell ref="A102:C102"/>
    <mergeCell ref="D102:E102"/>
    <mergeCell ref="A103:B103"/>
    <mergeCell ref="C103:D103"/>
    <mergeCell ref="E103:F103"/>
    <mergeCell ref="A122:C122"/>
    <mergeCell ref="A119:C119"/>
    <mergeCell ref="E119:F119"/>
    <mergeCell ref="A120:C120"/>
    <mergeCell ref="E120:F120"/>
    <mergeCell ref="A121:C121"/>
    <mergeCell ref="E121:F121"/>
    <mergeCell ref="E122:F122"/>
    <mergeCell ref="A123:C123"/>
    <mergeCell ref="A40:B40"/>
    <mergeCell ref="C40:D40"/>
    <mergeCell ref="E40:F40"/>
    <mergeCell ref="G40:H40"/>
    <mergeCell ref="A50:D50"/>
    <mergeCell ref="E50:G50"/>
    <mergeCell ref="E25:F25"/>
    <mergeCell ref="E26:F26"/>
    <mergeCell ref="E27:F27"/>
    <mergeCell ref="D31:G31"/>
    <mergeCell ref="A39:H39"/>
    <mergeCell ref="A28:C28"/>
    <mergeCell ref="E28:F28"/>
    <mergeCell ref="E55:F55"/>
    <mergeCell ref="A56:C56"/>
    <mergeCell ref="E56:F56"/>
    <mergeCell ref="A51:C51"/>
    <mergeCell ref="E51:F51"/>
    <mergeCell ref="A52:C52"/>
    <mergeCell ref="E52:F52"/>
    <mergeCell ref="A53:C53"/>
    <mergeCell ref="E53:F53"/>
    <mergeCell ref="A3:B3"/>
    <mergeCell ref="F3:H3"/>
    <mergeCell ref="D4:E4"/>
    <mergeCell ref="E5:F5"/>
    <mergeCell ref="B5:D5"/>
    <mergeCell ref="A64:C64"/>
    <mergeCell ref="D64:G64"/>
    <mergeCell ref="A33:H33"/>
    <mergeCell ref="A34:H34"/>
    <mergeCell ref="A35:B35"/>
    <mergeCell ref="F35:H35"/>
    <mergeCell ref="D36:E36"/>
    <mergeCell ref="A37:B37"/>
    <mergeCell ref="C37:D37"/>
    <mergeCell ref="E37:F37"/>
    <mergeCell ref="A60:C60"/>
    <mergeCell ref="A57:C57"/>
    <mergeCell ref="E57:F57"/>
    <mergeCell ref="A58:C58"/>
    <mergeCell ref="E58:F58"/>
    <mergeCell ref="E59:F59"/>
    <mergeCell ref="A54:C54"/>
    <mergeCell ref="E54:F54"/>
    <mergeCell ref="A55:C55"/>
    <mergeCell ref="A70:B70"/>
    <mergeCell ref="C70:D70"/>
    <mergeCell ref="E70:F70"/>
    <mergeCell ref="A72:H72"/>
    <mergeCell ref="A73:B73"/>
    <mergeCell ref="C73:D73"/>
    <mergeCell ref="E73:F73"/>
    <mergeCell ref="G73:H73"/>
    <mergeCell ref="A66:H66"/>
    <mergeCell ref="A67:H67"/>
    <mergeCell ref="A68:B68"/>
    <mergeCell ref="F68:H68"/>
    <mergeCell ref="A69:C69"/>
    <mergeCell ref="D69:E69"/>
    <mergeCell ref="A85:C85"/>
    <mergeCell ref="E85:F85"/>
    <mergeCell ref="A86:C86"/>
    <mergeCell ref="E86:F86"/>
    <mergeCell ref="A87:C87"/>
    <mergeCell ref="E87:F87"/>
    <mergeCell ref="A80:A81"/>
    <mergeCell ref="A83:D83"/>
    <mergeCell ref="E83:G83"/>
    <mergeCell ref="A84:C84"/>
    <mergeCell ref="E84:F84"/>
    <mergeCell ref="A113:A114"/>
    <mergeCell ref="A116:D116"/>
    <mergeCell ref="E116:G116"/>
    <mergeCell ref="E117:F117"/>
    <mergeCell ref="A118:C118"/>
    <mergeCell ref="E118:F118"/>
    <mergeCell ref="A105:H105"/>
    <mergeCell ref="A106:B106"/>
    <mergeCell ref="C106:D106"/>
    <mergeCell ref="E106:F106"/>
    <mergeCell ref="G106:H106"/>
    <mergeCell ref="A117:C117"/>
    <mergeCell ref="E136:F136"/>
    <mergeCell ref="A130:C130"/>
    <mergeCell ref="D130:G130"/>
    <mergeCell ref="A132:H132"/>
    <mergeCell ref="A133:H133"/>
    <mergeCell ref="A134:B134"/>
    <mergeCell ref="F134:H134"/>
    <mergeCell ref="E123:F123"/>
    <mergeCell ref="A124:C124"/>
    <mergeCell ref="E124:F124"/>
    <mergeCell ref="A125:C125"/>
    <mergeCell ref="E125:F125"/>
    <mergeCell ref="A163:C163"/>
    <mergeCell ref="D163:G163"/>
    <mergeCell ref="A154:C154"/>
    <mergeCell ref="E154:F154"/>
    <mergeCell ref="A155:C155"/>
    <mergeCell ref="E155:F155"/>
    <mergeCell ref="A156:C156"/>
    <mergeCell ref="E156:F156"/>
    <mergeCell ref="A151:C151"/>
    <mergeCell ref="E151:F151"/>
    <mergeCell ref="A152:C152"/>
    <mergeCell ref="E152:F152"/>
    <mergeCell ref="A153:C153"/>
    <mergeCell ref="E153:F153"/>
    <mergeCell ref="A93:C93"/>
    <mergeCell ref="E93:F93"/>
    <mergeCell ref="A126:C126"/>
    <mergeCell ref="E126:F126"/>
    <mergeCell ref="A159:C159"/>
    <mergeCell ref="E159:F159"/>
    <mergeCell ref="A157:C157"/>
    <mergeCell ref="E157:F157"/>
    <mergeCell ref="A158:C158"/>
    <mergeCell ref="E158:F158"/>
    <mergeCell ref="A146:A147"/>
    <mergeCell ref="A149:D149"/>
    <mergeCell ref="E149:G149"/>
    <mergeCell ref="A150:C150"/>
    <mergeCell ref="E150:F150"/>
    <mergeCell ref="A138:H138"/>
    <mergeCell ref="A139:B139"/>
    <mergeCell ref="C139:D139"/>
    <mergeCell ref="E139:F139"/>
    <mergeCell ref="G139:H139"/>
    <mergeCell ref="A135:C135"/>
    <mergeCell ref="D135:E135"/>
    <mergeCell ref="A136:B136"/>
    <mergeCell ref="C136:D136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S552"/>
  <sheetViews>
    <sheetView view="pageBreakPreview" zoomScale="106" zoomScaleSheetLayoutView="106" workbookViewId="0">
      <selection activeCell="K10" sqref="K10"/>
    </sheetView>
  </sheetViews>
  <sheetFormatPr defaultColWidth="8.7109375" defaultRowHeight="47.45" customHeight="1"/>
  <cols>
    <col min="1" max="1" width="8.7109375" style="2" customWidth="1"/>
    <col min="2" max="2" width="30.28515625" style="2" customWidth="1"/>
    <col min="3" max="3" width="9.42578125" style="2" customWidth="1"/>
    <col min="4" max="4" width="4" style="2" customWidth="1"/>
    <col min="5" max="5" width="11.140625" style="2" customWidth="1"/>
    <col min="6" max="6" width="7.7109375" style="2" customWidth="1"/>
    <col min="7" max="7" width="8.28515625" style="2" customWidth="1"/>
    <col min="8" max="8" width="8.5703125" style="2" customWidth="1"/>
    <col min="9" max="15" width="8.7109375" style="2"/>
    <col min="16" max="19" width="8.7109375" style="2" hidden="1" customWidth="1"/>
    <col min="20" max="16384" width="8.7109375" style="2"/>
  </cols>
  <sheetData>
    <row r="1" spans="1:19" ht="27" customHeight="1">
      <c r="A1" s="145" t="str">
        <f>'Gen. Detail'!F8</f>
        <v>Government Sr. Secondary School Chandawal Nagar</v>
      </c>
      <c r="B1" s="145"/>
      <c r="C1" s="145"/>
      <c r="D1" s="145"/>
      <c r="E1" s="145"/>
      <c r="F1" s="145"/>
      <c r="G1" s="145"/>
      <c r="H1" s="145"/>
    </row>
    <row r="2" spans="1:19" ht="27" customHeight="1">
      <c r="A2" s="126" t="str">
        <f>'Gen. Detail'!F4</f>
        <v>Completion Certificate of Elementry Education - 2020</v>
      </c>
      <c r="B2" s="126"/>
      <c r="C2" s="126"/>
      <c r="D2" s="126"/>
      <c r="E2" s="126"/>
      <c r="F2" s="126"/>
      <c r="G2" s="126"/>
      <c r="H2" s="126"/>
    </row>
    <row r="3" spans="1:19" s="8" customFormat="1" ht="27" customHeight="1">
      <c r="A3" s="9" t="s">
        <v>32</v>
      </c>
      <c r="B3" s="157">
        <f>'Rooms Seating'!C3</f>
        <v>43902</v>
      </c>
      <c r="C3" s="127" t="s">
        <v>31</v>
      </c>
      <c r="D3" s="127"/>
      <c r="E3" s="158" t="str">
        <f>'Rooms Seating'!F3</f>
        <v>8:30 to 11:45 AM</v>
      </c>
      <c r="F3" s="158"/>
      <c r="G3" s="158"/>
      <c r="H3" s="13"/>
    </row>
    <row r="4" spans="1:19" ht="27" customHeight="1">
      <c r="A4" s="146" t="s">
        <v>35</v>
      </c>
      <c r="B4" s="146"/>
      <c r="C4" s="146"/>
      <c r="D4" s="123">
        <f>'Gen. Detail'!F10</f>
        <v>20040</v>
      </c>
      <c r="E4" s="123"/>
      <c r="F4" s="18"/>
      <c r="G4" s="12"/>
      <c r="H4" s="10"/>
    </row>
    <row r="5" spans="1:19" ht="27" customHeight="1">
      <c r="A5" s="146" t="s">
        <v>34</v>
      </c>
      <c r="B5" s="146"/>
      <c r="C5" s="124" t="str">
        <f>'Rooms Seating'!B5</f>
        <v>English</v>
      </c>
      <c r="D5" s="124"/>
      <c r="E5" s="124"/>
      <c r="F5" s="10"/>
      <c r="G5" s="10"/>
      <c r="H5" s="10"/>
    </row>
    <row r="6" spans="1:19" ht="27" customHeight="1">
      <c r="A6" s="148" t="s">
        <v>27</v>
      </c>
      <c r="B6" s="148"/>
      <c r="C6" s="148"/>
      <c r="D6" s="148"/>
      <c r="E6" s="148"/>
      <c r="F6" s="148"/>
      <c r="G6" s="148"/>
      <c r="H6" s="148"/>
      <c r="S6" s="2" t="s">
        <v>22</v>
      </c>
    </row>
    <row r="7" spans="1:19" ht="27" customHeight="1">
      <c r="A7" s="69" t="s">
        <v>25</v>
      </c>
      <c r="B7" s="11" t="s">
        <v>36</v>
      </c>
      <c r="C7" s="149" t="s">
        <v>69</v>
      </c>
      <c r="D7" s="149"/>
      <c r="E7" s="149"/>
      <c r="F7" s="35" t="s">
        <v>22</v>
      </c>
      <c r="G7" s="143" t="s">
        <v>26</v>
      </c>
      <c r="H7" s="144"/>
      <c r="P7" s="2" t="str">
        <f>'school entry'!B5</f>
        <v>Raj Public School Chandawal</v>
      </c>
    </row>
    <row r="8" spans="1:19" ht="17.100000000000001" customHeight="1">
      <c r="A8" s="147">
        <f>'Rooms Seating'!G5</f>
        <v>2</v>
      </c>
      <c r="B8" s="156" t="str">
        <f>'Rooms Seating'!A19</f>
        <v>Raj Public School Chandawal</v>
      </c>
      <c r="C8" s="163">
        <f>'Rooms Seating'!E19</f>
        <v>2</v>
      </c>
      <c r="D8" s="164"/>
      <c r="E8" s="165"/>
      <c r="F8" s="7"/>
      <c r="G8" s="6">
        <f>C8-F8</f>
        <v>2</v>
      </c>
      <c r="H8" s="132">
        <f>IF(AND(G8="",G9="",G10="",G11="",G12="",G13="",G14="",G15="",G16="",G17=""),"",SUM(G8,G9,G10,G11,G12,G13,G14,G15,G16,G17))</f>
        <v>20</v>
      </c>
      <c r="P8" s="2" t="str">
        <f>'school entry'!B6</f>
        <v>L.N.Siloda GSS Sandiya</v>
      </c>
    </row>
    <row r="9" spans="1:19" ht="17.100000000000001" customHeight="1">
      <c r="A9" s="147"/>
      <c r="B9" s="156" t="str">
        <f>'Rooms Seating'!A20</f>
        <v>L.N.Siloda GSS Sandiya</v>
      </c>
      <c r="C9" s="163">
        <f>'Rooms Seating'!E20</f>
        <v>4</v>
      </c>
      <c r="D9" s="164"/>
      <c r="E9" s="165"/>
      <c r="F9" s="6"/>
      <c r="G9" s="6">
        <f t="shared" ref="G9:G72" si="0">C9-F9</f>
        <v>4</v>
      </c>
      <c r="H9" s="133"/>
      <c r="P9" s="2" t="str">
        <f>'school entry'!B7</f>
        <v>G.S.S.S. Sandiya</v>
      </c>
    </row>
    <row r="10" spans="1:19" ht="17.100000000000001" customHeight="1">
      <c r="A10" s="147"/>
      <c r="B10" s="156" t="str">
        <f>'Rooms Seating'!A21</f>
        <v>G.S.S.S. Sandiya</v>
      </c>
      <c r="C10" s="163">
        <f>'Rooms Seating'!E21</f>
        <v>3</v>
      </c>
      <c r="D10" s="164"/>
      <c r="E10" s="165"/>
      <c r="F10" s="6"/>
      <c r="G10" s="6">
        <f t="shared" si="0"/>
        <v>3</v>
      </c>
      <c r="H10" s="133"/>
      <c r="P10" s="2" t="str">
        <f>'school entry'!B8</f>
        <v>Mahaveer Bal V.M. Chadawal</v>
      </c>
    </row>
    <row r="11" spans="1:19" ht="17.100000000000001" customHeight="1">
      <c r="A11" s="147"/>
      <c r="B11" s="156" t="str">
        <f>'Rooms Seating'!A22</f>
        <v>Mahaveer Bal V.M. Chadawal</v>
      </c>
      <c r="C11" s="163">
        <f>'Rooms Seating'!E22</f>
        <v>1</v>
      </c>
      <c r="D11" s="164"/>
      <c r="E11" s="165"/>
      <c r="F11" s="6"/>
      <c r="G11" s="6">
        <f t="shared" si="0"/>
        <v>1</v>
      </c>
      <c r="H11" s="133"/>
      <c r="P11" s="2" t="str">
        <f>'school entry'!B14</f>
        <v>Krishan Ramanand UPS Chandawal</v>
      </c>
    </row>
    <row r="12" spans="1:19" ht="17.100000000000001" customHeight="1">
      <c r="A12" s="147"/>
      <c r="B12" s="156" t="str">
        <f>'Rooms Seating'!A23</f>
        <v>Dayanand Sec.S. Chandawal</v>
      </c>
      <c r="C12" s="163">
        <f>'Rooms Seating'!E23</f>
        <v>4</v>
      </c>
      <c r="D12" s="164"/>
      <c r="E12" s="165"/>
      <c r="F12" s="6"/>
      <c r="G12" s="6">
        <f t="shared" si="0"/>
        <v>4</v>
      </c>
      <c r="H12" s="133"/>
    </row>
    <row r="13" spans="1:19" ht="17.100000000000001" customHeight="1">
      <c r="A13" s="147"/>
      <c r="B13" s="156" t="str">
        <f>'Rooms Seating'!A24</f>
        <v>G.S.S.S. Chandawal</v>
      </c>
      <c r="C13" s="163">
        <f>'Rooms Seating'!E24</f>
        <v>2</v>
      </c>
      <c r="D13" s="164"/>
      <c r="E13" s="165"/>
      <c r="F13" s="6"/>
      <c r="G13" s="6">
        <f t="shared" si="0"/>
        <v>2</v>
      </c>
      <c r="H13" s="133"/>
    </row>
    <row r="14" spans="1:19" ht="17.100000000000001" customHeight="1">
      <c r="A14" s="147"/>
      <c r="B14" s="156" t="str">
        <f>'Rooms Seating'!A25</f>
        <v>G.G.S.S. Chandawal</v>
      </c>
      <c r="C14" s="163">
        <f>'Rooms Seating'!E25</f>
        <v>2</v>
      </c>
      <c r="D14" s="164"/>
      <c r="E14" s="165"/>
      <c r="F14" s="6"/>
      <c r="G14" s="6">
        <f t="shared" si="0"/>
        <v>2</v>
      </c>
      <c r="H14" s="133"/>
    </row>
    <row r="15" spans="1:19" ht="17.100000000000001" customHeight="1">
      <c r="A15" s="147"/>
      <c r="B15" s="156" t="str">
        <f>'Rooms Seating'!A26</f>
        <v>Gramoday UPS Sandiya</v>
      </c>
      <c r="C15" s="163">
        <f>'Rooms Seating'!E26</f>
        <v>1</v>
      </c>
      <c r="D15" s="164"/>
      <c r="E15" s="165"/>
      <c r="F15" s="6"/>
      <c r="G15" s="6">
        <f t="shared" si="0"/>
        <v>1</v>
      </c>
      <c r="H15" s="133"/>
    </row>
    <row r="16" spans="1:19" ht="17.100000000000001" customHeight="1">
      <c r="A16" s="147"/>
      <c r="B16" s="156" t="str">
        <f>'Rooms Seating'!A27</f>
        <v>Adarash Bal Niketan Sec. S.  Chandawal</v>
      </c>
      <c r="C16" s="163">
        <f>'Rooms Seating'!E27</f>
        <v>1</v>
      </c>
      <c r="D16" s="164"/>
      <c r="E16" s="165"/>
      <c r="F16" s="6"/>
      <c r="G16" s="6">
        <f t="shared" si="0"/>
        <v>1</v>
      </c>
      <c r="H16" s="133"/>
    </row>
    <row r="17" spans="1:16" ht="17.100000000000001" customHeight="1">
      <c r="A17" s="147"/>
      <c r="B17" s="156" t="str">
        <f>'Rooms Seating'!A28</f>
        <v>Krishan Ramanand UPS Chandawal</v>
      </c>
      <c r="C17" s="163">
        <f>'Rooms Seating'!E28</f>
        <v>0</v>
      </c>
      <c r="D17" s="164"/>
      <c r="E17" s="165"/>
      <c r="F17" s="6"/>
      <c r="G17" s="6">
        <f t="shared" si="0"/>
        <v>0</v>
      </c>
      <c r="H17" s="134"/>
    </row>
    <row r="18" spans="1:16" ht="17.100000000000001" customHeight="1">
      <c r="A18" s="147">
        <f>'Rooms Seating'!G37</f>
        <v>3</v>
      </c>
      <c r="B18" s="156" t="str">
        <f>'Rooms Seating'!A51</f>
        <v>Raj Public School Chandawal</v>
      </c>
      <c r="C18" s="163">
        <f>'Rooms Seating'!E51</f>
        <v>0</v>
      </c>
      <c r="D18" s="164"/>
      <c r="E18" s="165"/>
      <c r="F18" s="7"/>
      <c r="G18" s="6">
        <f t="shared" si="0"/>
        <v>0</v>
      </c>
      <c r="H18" s="132">
        <f t="shared" ref="H18" si="1">IF(AND(G18="",G19="",G20="",G21="",G22="",G23="",G24="",G25="",G26="",G27=""),"",SUM(G18,G19,G20,G21,G22,G23,G24,G25,G26,G27))</f>
        <v>20</v>
      </c>
      <c r="P18" s="2">
        <f>'school entry'!B16</f>
        <v>0</v>
      </c>
    </row>
    <row r="19" spans="1:16" ht="17.100000000000001" customHeight="1">
      <c r="A19" s="147"/>
      <c r="B19" s="156" t="str">
        <f>'Rooms Seating'!A52</f>
        <v>L.N.Siloda GSS Sandiya</v>
      </c>
      <c r="C19" s="163">
        <f>'Rooms Seating'!E52</f>
        <v>6</v>
      </c>
      <c r="D19" s="164"/>
      <c r="E19" s="165"/>
      <c r="F19" s="6"/>
      <c r="G19" s="6">
        <f t="shared" si="0"/>
        <v>6</v>
      </c>
      <c r="H19" s="133"/>
      <c r="P19" s="2">
        <f>'school entry'!B17</f>
        <v>0</v>
      </c>
    </row>
    <row r="20" spans="1:16" ht="17.100000000000001" customHeight="1">
      <c r="A20" s="147"/>
      <c r="B20" s="156" t="str">
        <f>'Rooms Seating'!A53</f>
        <v>G.S.S.S. Sandiya</v>
      </c>
      <c r="C20" s="163">
        <f>'Rooms Seating'!E53</f>
        <v>2</v>
      </c>
      <c r="D20" s="164"/>
      <c r="E20" s="165"/>
      <c r="F20" s="6"/>
      <c r="G20" s="6">
        <f t="shared" si="0"/>
        <v>2</v>
      </c>
      <c r="H20" s="133"/>
      <c r="P20" s="2">
        <f>'school entry'!B18</f>
        <v>0</v>
      </c>
    </row>
    <row r="21" spans="1:16" ht="17.100000000000001" customHeight="1">
      <c r="A21" s="147"/>
      <c r="B21" s="156" t="str">
        <f>'Rooms Seating'!A54</f>
        <v>Mahaveer Bal V.M. Chadawal</v>
      </c>
      <c r="C21" s="163">
        <f>'Rooms Seating'!E54</f>
        <v>1</v>
      </c>
      <c r="D21" s="164"/>
      <c r="E21" s="165"/>
      <c r="F21" s="6"/>
      <c r="G21" s="6">
        <f t="shared" si="0"/>
        <v>1</v>
      </c>
      <c r="H21" s="133"/>
      <c r="P21" s="2">
        <f>'school entry'!B24</f>
        <v>0</v>
      </c>
    </row>
    <row r="22" spans="1:16" ht="17.100000000000001" customHeight="1">
      <c r="A22" s="147"/>
      <c r="B22" s="156" t="str">
        <f>'Rooms Seating'!A55</f>
        <v>Dayanand Sec.S. Chandawal</v>
      </c>
      <c r="C22" s="163">
        <f>'Rooms Seating'!E55</f>
        <v>6</v>
      </c>
      <c r="D22" s="164"/>
      <c r="E22" s="165"/>
      <c r="F22" s="6"/>
      <c r="G22" s="6">
        <f t="shared" si="0"/>
        <v>6</v>
      </c>
      <c r="H22" s="133"/>
    </row>
    <row r="23" spans="1:16" ht="17.100000000000001" customHeight="1">
      <c r="A23" s="147"/>
      <c r="B23" s="156" t="str">
        <f>'Rooms Seating'!A56</f>
        <v>G.S.S.S. Chandawal</v>
      </c>
      <c r="C23" s="163">
        <f>'Rooms Seating'!E56</f>
        <v>0</v>
      </c>
      <c r="D23" s="164"/>
      <c r="E23" s="165"/>
      <c r="F23" s="6"/>
      <c r="G23" s="6">
        <f t="shared" si="0"/>
        <v>0</v>
      </c>
      <c r="H23" s="133"/>
    </row>
    <row r="24" spans="1:16" ht="17.100000000000001" customHeight="1">
      <c r="A24" s="147"/>
      <c r="B24" s="156" t="str">
        <f>'Rooms Seating'!A57</f>
        <v>G.G.S.S. Chandawal</v>
      </c>
      <c r="C24" s="163">
        <f>'Rooms Seating'!E57</f>
        <v>1</v>
      </c>
      <c r="D24" s="164"/>
      <c r="E24" s="165"/>
      <c r="F24" s="6"/>
      <c r="G24" s="6">
        <f t="shared" si="0"/>
        <v>1</v>
      </c>
      <c r="H24" s="133"/>
    </row>
    <row r="25" spans="1:16" ht="17.100000000000001" customHeight="1">
      <c r="A25" s="147"/>
      <c r="B25" s="156" t="str">
        <f>'Rooms Seating'!A58</f>
        <v>Gramoday UPS Sandiya</v>
      </c>
      <c r="C25" s="163">
        <f>'Rooms Seating'!E58</f>
        <v>1</v>
      </c>
      <c r="D25" s="164"/>
      <c r="E25" s="165"/>
      <c r="F25" s="6"/>
      <c r="G25" s="6">
        <f t="shared" si="0"/>
        <v>1</v>
      </c>
      <c r="H25" s="133"/>
    </row>
    <row r="26" spans="1:16" ht="17.100000000000001" customHeight="1">
      <c r="A26" s="147"/>
      <c r="B26" s="156" t="str">
        <f>'Rooms Seating'!A59</f>
        <v>Adarash Bal Niketan Sec. S.  Chandawal</v>
      </c>
      <c r="C26" s="163">
        <f>'Rooms Seating'!E59</f>
        <v>3</v>
      </c>
      <c r="D26" s="164"/>
      <c r="E26" s="165"/>
      <c r="F26" s="6"/>
      <c r="G26" s="6">
        <f t="shared" si="0"/>
        <v>3</v>
      </c>
      <c r="H26" s="133"/>
    </row>
    <row r="27" spans="1:16" ht="17.100000000000001" customHeight="1">
      <c r="A27" s="147"/>
      <c r="B27" s="156" t="str">
        <f>'Rooms Seating'!A60</f>
        <v>Krishan Ramanand UPS Chandawal</v>
      </c>
      <c r="C27" s="163">
        <f>'Rooms Seating'!E60</f>
        <v>0</v>
      </c>
      <c r="D27" s="164"/>
      <c r="E27" s="165"/>
      <c r="F27" s="6"/>
      <c r="G27" s="6">
        <f t="shared" si="0"/>
        <v>0</v>
      </c>
      <c r="H27" s="134"/>
    </row>
    <row r="28" spans="1:16" ht="17.100000000000001" customHeight="1">
      <c r="A28" s="147">
        <f>'Rooms Seating'!G70</f>
        <v>4</v>
      </c>
      <c r="B28" s="156" t="str">
        <f>'Rooms Seating'!A84</f>
        <v>Raj Public School Chandawal</v>
      </c>
      <c r="C28" s="163">
        <f>'Rooms Seating'!E84</f>
        <v>0</v>
      </c>
      <c r="D28" s="164"/>
      <c r="E28" s="165"/>
      <c r="F28" s="7"/>
      <c r="G28" s="6">
        <f t="shared" si="0"/>
        <v>0</v>
      </c>
      <c r="H28" s="132">
        <f t="shared" ref="H28" si="2">IF(AND(G28="",G29="",G30="",G31="",G32="",G33="",G34="",G35="",G36="",G37=""),"",SUM(G28,G29,G30,G31,G32,G33,G34,G35,G36,G37))</f>
        <v>20</v>
      </c>
      <c r="P28" s="2">
        <f>'school entry'!B26</f>
        <v>0</v>
      </c>
    </row>
    <row r="29" spans="1:16" ht="17.100000000000001" customHeight="1">
      <c r="A29" s="147"/>
      <c r="B29" s="156" t="str">
        <f>'Rooms Seating'!A85</f>
        <v>L.N.Siloda GSS Sandiya</v>
      </c>
      <c r="C29" s="163">
        <f>'Rooms Seating'!E85</f>
        <v>2</v>
      </c>
      <c r="D29" s="164"/>
      <c r="E29" s="165"/>
      <c r="F29" s="6"/>
      <c r="G29" s="6">
        <f t="shared" si="0"/>
        <v>2</v>
      </c>
      <c r="H29" s="133"/>
      <c r="P29" s="2">
        <f>'school entry'!B27</f>
        <v>0</v>
      </c>
    </row>
    <row r="30" spans="1:16" ht="17.100000000000001" customHeight="1">
      <c r="A30" s="147"/>
      <c r="B30" s="156" t="str">
        <f>'Rooms Seating'!A86</f>
        <v>G.S.S.S. Sandiya</v>
      </c>
      <c r="C30" s="163">
        <f>'Rooms Seating'!E86</f>
        <v>2</v>
      </c>
      <c r="D30" s="164"/>
      <c r="E30" s="165"/>
      <c r="F30" s="6"/>
      <c r="G30" s="6">
        <f t="shared" si="0"/>
        <v>2</v>
      </c>
      <c r="H30" s="133"/>
      <c r="P30" s="2">
        <f>'school entry'!B28</f>
        <v>0</v>
      </c>
    </row>
    <row r="31" spans="1:16" ht="17.100000000000001" customHeight="1">
      <c r="A31" s="147"/>
      <c r="B31" s="156" t="str">
        <f>'Rooms Seating'!A87</f>
        <v>Mahaveer Bal V.M. Chadawal</v>
      </c>
      <c r="C31" s="163">
        <f>'Rooms Seating'!E87</f>
        <v>1</v>
      </c>
      <c r="D31" s="164"/>
      <c r="E31" s="165"/>
      <c r="F31" s="6"/>
      <c r="G31" s="6">
        <f t="shared" si="0"/>
        <v>1</v>
      </c>
      <c r="H31" s="133"/>
      <c r="P31" s="2">
        <f>'school entry'!B34</f>
        <v>0</v>
      </c>
    </row>
    <row r="32" spans="1:16" ht="17.100000000000001" customHeight="1">
      <c r="A32" s="147"/>
      <c r="B32" s="156" t="str">
        <f>'Rooms Seating'!A88</f>
        <v>Dayanand Sec.S. Chandawal</v>
      </c>
      <c r="C32" s="163">
        <f>'Rooms Seating'!E88</f>
        <v>5</v>
      </c>
      <c r="D32" s="164"/>
      <c r="E32" s="165"/>
      <c r="F32" s="6"/>
      <c r="G32" s="6">
        <f t="shared" si="0"/>
        <v>5</v>
      </c>
      <c r="H32" s="133"/>
    </row>
    <row r="33" spans="1:16" ht="17.100000000000001" customHeight="1">
      <c r="A33" s="147"/>
      <c r="B33" s="156" t="str">
        <f>'Rooms Seating'!A89</f>
        <v>G.S.S.S. Chandawal</v>
      </c>
      <c r="C33" s="163">
        <f>'Rooms Seating'!E89</f>
        <v>3</v>
      </c>
      <c r="D33" s="164"/>
      <c r="E33" s="165"/>
      <c r="F33" s="6"/>
      <c r="G33" s="6">
        <f t="shared" si="0"/>
        <v>3</v>
      </c>
      <c r="H33" s="133"/>
    </row>
    <row r="34" spans="1:16" ht="17.100000000000001" customHeight="1">
      <c r="A34" s="147"/>
      <c r="B34" s="156" t="str">
        <f>'Rooms Seating'!A90</f>
        <v>G.G.S.S. Chandawal</v>
      </c>
      <c r="C34" s="163">
        <f>'Rooms Seating'!E90</f>
        <v>1</v>
      </c>
      <c r="D34" s="164"/>
      <c r="E34" s="165"/>
      <c r="F34" s="6"/>
      <c r="G34" s="6">
        <f t="shared" si="0"/>
        <v>1</v>
      </c>
      <c r="H34" s="133"/>
    </row>
    <row r="35" spans="1:16" ht="17.100000000000001" customHeight="1">
      <c r="A35" s="147"/>
      <c r="B35" s="156" t="str">
        <f>'Rooms Seating'!A91</f>
        <v>Gramoday UPS Sandiya</v>
      </c>
      <c r="C35" s="163">
        <f>'Rooms Seating'!E91</f>
        <v>0</v>
      </c>
      <c r="D35" s="164"/>
      <c r="E35" s="165"/>
      <c r="F35" s="6"/>
      <c r="G35" s="6">
        <f t="shared" si="0"/>
        <v>0</v>
      </c>
      <c r="H35" s="133"/>
    </row>
    <row r="36" spans="1:16" ht="17.100000000000001" customHeight="1">
      <c r="A36" s="147"/>
      <c r="B36" s="156" t="str">
        <f>'Rooms Seating'!A92</f>
        <v>Adarash Bal Niketan Sec. S.  Chandawal</v>
      </c>
      <c r="C36" s="163">
        <f>'Rooms Seating'!E92</f>
        <v>6</v>
      </c>
      <c r="D36" s="164"/>
      <c r="E36" s="165"/>
      <c r="F36" s="6"/>
      <c r="G36" s="6">
        <f t="shared" si="0"/>
        <v>6</v>
      </c>
      <c r="H36" s="133"/>
    </row>
    <row r="37" spans="1:16" ht="17.100000000000001" customHeight="1">
      <c r="A37" s="147"/>
      <c r="B37" s="156" t="str">
        <f>'Rooms Seating'!A93</f>
        <v>Krishan Ramanand UPS Chandawal</v>
      </c>
      <c r="C37" s="163">
        <f>'Rooms Seating'!E93</f>
        <v>0</v>
      </c>
      <c r="D37" s="164"/>
      <c r="E37" s="165"/>
      <c r="F37" s="6"/>
      <c r="G37" s="6">
        <f t="shared" si="0"/>
        <v>0</v>
      </c>
      <c r="H37" s="134"/>
    </row>
    <row r="38" spans="1:16" ht="17.100000000000001" customHeight="1">
      <c r="A38" s="147">
        <f>'Rooms Seating'!G103</f>
        <v>5</v>
      </c>
      <c r="B38" s="156" t="str">
        <f>'Rooms Seating'!A117</f>
        <v>Raj Public School Chandawal</v>
      </c>
      <c r="C38" s="163">
        <f>'Rooms Seating'!E117</f>
        <v>0</v>
      </c>
      <c r="D38" s="164"/>
      <c r="E38" s="165"/>
      <c r="F38" s="7"/>
      <c r="G38" s="6">
        <f t="shared" si="0"/>
        <v>0</v>
      </c>
      <c r="H38" s="132">
        <f t="shared" ref="H38" si="3">IF(AND(G38="",G39="",G40="",G41="",G42="",G43="",G44="",G45="",G46="",G47=""),"",SUM(G38,G39,G40,G41,G42,G43,G44,G45,G46,G47))</f>
        <v>20</v>
      </c>
      <c r="P38" s="2">
        <f>'school entry'!B26</f>
        <v>0</v>
      </c>
    </row>
    <row r="39" spans="1:16" ht="17.100000000000001" customHeight="1">
      <c r="A39" s="147"/>
      <c r="B39" s="156" t="str">
        <f>'Rooms Seating'!A118</f>
        <v>L.N.Siloda GSS Sandiya</v>
      </c>
      <c r="C39" s="163">
        <f>'Rooms Seating'!E118</f>
        <v>3</v>
      </c>
      <c r="D39" s="164"/>
      <c r="E39" s="165"/>
      <c r="F39" s="6"/>
      <c r="G39" s="6">
        <f t="shared" si="0"/>
        <v>3</v>
      </c>
      <c r="H39" s="133"/>
      <c r="P39" s="2">
        <f>'school entry'!B27</f>
        <v>0</v>
      </c>
    </row>
    <row r="40" spans="1:16" ht="17.100000000000001" customHeight="1">
      <c r="A40" s="147"/>
      <c r="B40" s="156" t="str">
        <f>'Rooms Seating'!A119</f>
        <v>G.S.S.S. Sandiya</v>
      </c>
      <c r="C40" s="163">
        <f>'Rooms Seating'!E119</f>
        <v>1</v>
      </c>
      <c r="D40" s="164"/>
      <c r="E40" s="165"/>
      <c r="F40" s="6"/>
      <c r="G40" s="6">
        <f t="shared" si="0"/>
        <v>1</v>
      </c>
      <c r="H40" s="133"/>
      <c r="P40" s="2">
        <f>'school entry'!B28</f>
        <v>0</v>
      </c>
    </row>
    <row r="41" spans="1:16" ht="17.100000000000001" customHeight="1">
      <c r="A41" s="147"/>
      <c r="B41" s="156" t="str">
        <f>'Rooms Seating'!A120</f>
        <v>Mahaveer Bal V.M. Chadawal</v>
      </c>
      <c r="C41" s="163">
        <f>'Rooms Seating'!E120</f>
        <v>1</v>
      </c>
      <c r="D41" s="164"/>
      <c r="E41" s="165"/>
      <c r="F41" s="6"/>
      <c r="G41" s="6">
        <f t="shared" si="0"/>
        <v>1</v>
      </c>
      <c r="H41" s="133"/>
      <c r="P41" s="2">
        <f>'school entry'!B34</f>
        <v>0</v>
      </c>
    </row>
    <row r="42" spans="1:16" ht="17.100000000000001" customHeight="1">
      <c r="A42" s="147"/>
      <c r="B42" s="156" t="str">
        <f>'Rooms Seating'!A121</f>
        <v>Dayanand Sec.S. Chandawal</v>
      </c>
      <c r="C42" s="163">
        <f>'Rooms Seating'!E121</f>
        <v>5</v>
      </c>
      <c r="D42" s="164"/>
      <c r="E42" s="165"/>
      <c r="F42" s="6"/>
      <c r="G42" s="6">
        <f t="shared" si="0"/>
        <v>5</v>
      </c>
      <c r="H42" s="133"/>
    </row>
    <row r="43" spans="1:16" ht="17.100000000000001" customHeight="1">
      <c r="A43" s="147"/>
      <c r="B43" s="156" t="str">
        <f>'Rooms Seating'!A122</f>
        <v>G.S.S.S. Chandawal</v>
      </c>
      <c r="C43" s="163">
        <f>'Rooms Seating'!E122</f>
        <v>3</v>
      </c>
      <c r="D43" s="164"/>
      <c r="E43" s="165"/>
      <c r="F43" s="6"/>
      <c r="G43" s="6">
        <f t="shared" si="0"/>
        <v>3</v>
      </c>
      <c r="H43" s="133"/>
    </row>
    <row r="44" spans="1:16" ht="17.100000000000001" customHeight="1">
      <c r="A44" s="147"/>
      <c r="B44" s="156" t="str">
        <f>'Rooms Seating'!A123</f>
        <v>G.G.S.S. Chandawal</v>
      </c>
      <c r="C44" s="163">
        <f>'Rooms Seating'!E123</f>
        <v>2</v>
      </c>
      <c r="D44" s="164"/>
      <c r="E44" s="165"/>
      <c r="F44" s="6"/>
      <c r="G44" s="6">
        <f t="shared" si="0"/>
        <v>2</v>
      </c>
      <c r="H44" s="133"/>
    </row>
    <row r="45" spans="1:16" ht="17.100000000000001" customHeight="1">
      <c r="A45" s="147"/>
      <c r="B45" s="156" t="str">
        <f>'Rooms Seating'!A124</f>
        <v>Gramoday UPS Sandiya</v>
      </c>
      <c r="C45" s="163">
        <f>'Rooms Seating'!E124</f>
        <v>0</v>
      </c>
      <c r="D45" s="164"/>
      <c r="E45" s="165"/>
      <c r="F45" s="6"/>
      <c r="G45" s="6">
        <f t="shared" si="0"/>
        <v>0</v>
      </c>
      <c r="H45" s="133"/>
    </row>
    <row r="46" spans="1:16" ht="17.100000000000001" customHeight="1">
      <c r="A46" s="147"/>
      <c r="B46" s="156" t="str">
        <f>'Rooms Seating'!A125</f>
        <v>Adarash Bal Niketan Sec. S.  Chandawal</v>
      </c>
      <c r="C46" s="163">
        <f>'Rooms Seating'!E125</f>
        <v>5</v>
      </c>
      <c r="D46" s="164"/>
      <c r="E46" s="165"/>
      <c r="F46" s="6"/>
      <c r="G46" s="6">
        <f t="shared" si="0"/>
        <v>5</v>
      </c>
      <c r="H46" s="133"/>
    </row>
    <row r="47" spans="1:16" ht="17.100000000000001" customHeight="1">
      <c r="A47" s="147"/>
      <c r="B47" s="156" t="str">
        <f>'Rooms Seating'!A126</f>
        <v>Krishan Ramanand UPS Chandawal</v>
      </c>
      <c r="C47" s="163">
        <f>'Rooms Seating'!E126</f>
        <v>0</v>
      </c>
      <c r="D47" s="164"/>
      <c r="E47" s="165"/>
      <c r="F47" s="6"/>
      <c r="G47" s="6">
        <f t="shared" si="0"/>
        <v>0</v>
      </c>
      <c r="H47" s="134"/>
    </row>
    <row r="48" spans="1:16" ht="17.100000000000001" customHeight="1">
      <c r="A48" s="147">
        <f>'Rooms Seating'!G136</f>
        <v>6</v>
      </c>
      <c r="B48" s="156" t="str">
        <f>'Rooms Seating'!A150</f>
        <v>Raj Public School Chandawal</v>
      </c>
      <c r="C48" s="163">
        <f>'Rooms Seating'!E150</f>
        <v>1</v>
      </c>
      <c r="D48" s="164"/>
      <c r="E48" s="165"/>
      <c r="F48" s="7"/>
      <c r="G48" s="6">
        <f t="shared" si="0"/>
        <v>1</v>
      </c>
      <c r="H48" s="132">
        <f t="shared" ref="H48" si="4">IF(AND(G48="",G49="",G50="",G51="",G52="",G53="",G54="",G55="",G56="",G57=""),"",SUM(G48,G49,G50,G51,G52,G53,G54,G55,G56,G57))</f>
        <v>20</v>
      </c>
      <c r="P48" s="2">
        <f>'school entry'!B46</f>
        <v>0</v>
      </c>
    </row>
    <row r="49" spans="1:16" ht="17.100000000000001" customHeight="1">
      <c r="A49" s="147"/>
      <c r="B49" s="156" t="str">
        <f>'Rooms Seating'!A151</f>
        <v>L.N.Siloda GSS Sandiya</v>
      </c>
      <c r="C49" s="163">
        <f>'Rooms Seating'!E151</f>
        <v>3</v>
      </c>
      <c r="D49" s="164"/>
      <c r="E49" s="165"/>
      <c r="F49" s="6"/>
      <c r="G49" s="6">
        <f t="shared" si="0"/>
        <v>3</v>
      </c>
      <c r="H49" s="133"/>
      <c r="P49" s="2">
        <f>'school entry'!B47</f>
        <v>0</v>
      </c>
    </row>
    <row r="50" spans="1:16" ht="17.100000000000001" customHeight="1">
      <c r="A50" s="147"/>
      <c r="B50" s="156" t="str">
        <f>'Rooms Seating'!A152</f>
        <v>G.S.S.S. Sandiya</v>
      </c>
      <c r="C50" s="163">
        <f>'Rooms Seating'!E152</f>
        <v>1</v>
      </c>
      <c r="D50" s="164"/>
      <c r="E50" s="165"/>
      <c r="F50" s="6"/>
      <c r="G50" s="6">
        <f t="shared" si="0"/>
        <v>1</v>
      </c>
      <c r="H50" s="133"/>
      <c r="P50" s="2">
        <f>'school entry'!B48</f>
        <v>0</v>
      </c>
    </row>
    <row r="51" spans="1:16" ht="17.100000000000001" customHeight="1">
      <c r="A51" s="147"/>
      <c r="B51" s="156" t="str">
        <f>'Rooms Seating'!A153</f>
        <v>Mahaveer Bal V.M. Chadawal</v>
      </c>
      <c r="C51" s="163">
        <f>'Rooms Seating'!E153</f>
        <v>1</v>
      </c>
      <c r="D51" s="164"/>
      <c r="E51" s="165"/>
      <c r="F51" s="6"/>
      <c r="G51" s="6">
        <f t="shared" si="0"/>
        <v>1</v>
      </c>
      <c r="H51" s="133"/>
      <c r="P51" s="2">
        <f>'school entry'!B54</f>
        <v>0</v>
      </c>
    </row>
    <row r="52" spans="1:16" ht="17.100000000000001" customHeight="1">
      <c r="A52" s="147"/>
      <c r="B52" s="156" t="str">
        <f>'Rooms Seating'!A154</f>
        <v>Dayanand Sec.S. Chandawal</v>
      </c>
      <c r="C52" s="163">
        <f>'Rooms Seating'!E154</f>
        <v>6</v>
      </c>
      <c r="D52" s="164"/>
      <c r="E52" s="165"/>
      <c r="F52" s="6"/>
      <c r="G52" s="6">
        <f t="shared" si="0"/>
        <v>6</v>
      </c>
      <c r="H52" s="133"/>
    </row>
    <row r="53" spans="1:16" ht="17.100000000000001" customHeight="1">
      <c r="A53" s="147"/>
      <c r="B53" s="156" t="str">
        <f>'Rooms Seating'!A155</f>
        <v>G.S.S.S. Chandawal</v>
      </c>
      <c r="C53" s="163">
        <f>'Rooms Seating'!E155</f>
        <v>1</v>
      </c>
      <c r="D53" s="164"/>
      <c r="E53" s="165"/>
      <c r="F53" s="6"/>
      <c r="G53" s="6">
        <f t="shared" si="0"/>
        <v>1</v>
      </c>
      <c r="H53" s="133"/>
    </row>
    <row r="54" spans="1:16" ht="17.100000000000001" customHeight="1">
      <c r="A54" s="147"/>
      <c r="B54" s="156" t="str">
        <f>'Rooms Seating'!A156</f>
        <v>G.G.S.S. Chandawal</v>
      </c>
      <c r="C54" s="163">
        <f>'Rooms Seating'!E156</f>
        <v>3</v>
      </c>
      <c r="D54" s="164"/>
      <c r="E54" s="165"/>
      <c r="F54" s="6"/>
      <c r="G54" s="6">
        <f t="shared" si="0"/>
        <v>3</v>
      </c>
      <c r="H54" s="133"/>
    </row>
    <row r="55" spans="1:16" ht="17.100000000000001" customHeight="1">
      <c r="A55" s="147"/>
      <c r="B55" s="156" t="str">
        <f>'Rooms Seating'!A157</f>
        <v>Gramoday UPS Sandiya</v>
      </c>
      <c r="C55" s="163">
        <f>'Rooms Seating'!E157</f>
        <v>0</v>
      </c>
      <c r="D55" s="164"/>
      <c r="E55" s="165"/>
      <c r="F55" s="6"/>
      <c r="G55" s="6">
        <f t="shared" si="0"/>
        <v>0</v>
      </c>
      <c r="H55" s="133"/>
    </row>
    <row r="56" spans="1:16" ht="17.100000000000001" customHeight="1">
      <c r="A56" s="147"/>
      <c r="B56" s="156" t="str">
        <f>'Rooms Seating'!A158</f>
        <v>Adarash Bal Niketan Sec. S.  Chandawal</v>
      </c>
      <c r="C56" s="163">
        <f>'Rooms Seating'!E158</f>
        <v>3</v>
      </c>
      <c r="D56" s="164"/>
      <c r="E56" s="165"/>
      <c r="F56" s="6"/>
      <c r="G56" s="6">
        <f t="shared" si="0"/>
        <v>3</v>
      </c>
      <c r="H56" s="133"/>
    </row>
    <row r="57" spans="1:16" ht="17.100000000000001" customHeight="1">
      <c r="A57" s="147"/>
      <c r="B57" s="156" t="str">
        <f>'Rooms Seating'!A159</f>
        <v>Krishan Ramanand UPS Chandawal</v>
      </c>
      <c r="C57" s="163">
        <f>'Rooms Seating'!E159</f>
        <v>1</v>
      </c>
      <c r="D57" s="164"/>
      <c r="E57" s="165"/>
      <c r="F57" s="6"/>
      <c r="G57" s="6">
        <f t="shared" si="0"/>
        <v>1</v>
      </c>
      <c r="H57" s="134"/>
    </row>
    <row r="58" spans="1:16" ht="17.100000000000001" customHeight="1">
      <c r="A58" s="147">
        <f>'Rooms Seating'!G169</f>
        <v>10</v>
      </c>
      <c r="B58" s="156" t="str">
        <f>'Rooms Seating'!A183</f>
        <v>Raj Public School Chandawal</v>
      </c>
      <c r="C58" s="163">
        <f>'Rooms Seating'!E183</f>
        <v>0</v>
      </c>
      <c r="D58" s="164"/>
      <c r="E58" s="165"/>
      <c r="F58" s="7"/>
      <c r="G58" s="6">
        <f t="shared" si="0"/>
        <v>0</v>
      </c>
      <c r="H58" s="132">
        <f t="shared" ref="H58" si="5">IF(AND(G58="",G59="",G60="",G61="",G62="",G63="",G64="",G65="",G66="",G67=""),"",SUM(G58,G59,G60,G61,G62,G63,G64,G65,G66,G67))</f>
        <v>20</v>
      </c>
      <c r="P58" s="2">
        <f>'school entry'!B26</f>
        <v>0</v>
      </c>
    </row>
    <row r="59" spans="1:16" ht="17.100000000000001" customHeight="1">
      <c r="A59" s="147"/>
      <c r="B59" s="156" t="str">
        <f>'Rooms Seating'!A184</f>
        <v>L.N.Siloda GSS Sandiya</v>
      </c>
      <c r="C59" s="163">
        <f>'Rooms Seating'!E184</f>
        <v>3</v>
      </c>
      <c r="D59" s="164"/>
      <c r="E59" s="165"/>
      <c r="F59" s="6"/>
      <c r="G59" s="6">
        <f t="shared" si="0"/>
        <v>3</v>
      </c>
      <c r="H59" s="133"/>
      <c r="P59" s="2">
        <f>'school entry'!B27</f>
        <v>0</v>
      </c>
    </row>
    <row r="60" spans="1:16" ht="17.100000000000001" customHeight="1">
      <c r="A60" s="147"/>
      <c r="B60" s="156" t="str">
        <f>'Rooms Seating'!A185</f>
        <v>G.S.S.S. Sandiya</v>
      </c>
      <c r="C60" s="163">
        <f>'Rooms Seating'!E185</f>
        <v>1</v>
      </c>
      <c r="D60" s="164"/>
      <c r="E60" s="165"/>
      <c r="F60" s="6"/>
      <c r="G60" s="6">
        <f t="shared" si="0"/>
        <v>1</v>
      </c>
      <c r="H60" s="133"/>
      <c r="P60" s="2">
        <f>'school entry'!B28</f>
        <v>0</v>
      </c>
    </row>
    <row r="61" spans="1:16" ht="17.100000000000001" customHeight="1">
      <c r="A61" s="147"/>
      <c r="B61" s="156" t="str">
        <f>'Rooms Seating'!A186</f>
        <v>Mahaveer Bal V.M. Chadawal</v>
      </c>
      <c r="C61" s="163">
        <f>'Rooms Seating'!E186</f>
        <v>1</v>
      </c>
      <c r="D61" s="164"/>
      <c r="E61" s="165"/>
      <c r="F61" s="6"/>
      <c r="G61" s="6">
        <f t="shared" si="0"/>
        <v>1</v>
      </c>
      <c r="H61" s="133"/>
      <c r="P61" s="2">
        <f>'school entry'!B34</f>
        <v>0</v>
      </c>
    </row>
    <row r="62" spans="1:16" ht="17.100000000000001" customHeight="1">
      <c r="A62" s="147"/>
      <c r="B62" s="156" t="str">
        <f>'Rooms Seating'!A187</f>
        <v>Dayanand Sec.S. Chandawal</v>
      </c>
      <c r="C62" s="163">
        <f>'Rooms Seating'!E187</f>
        <v>5</v>
      </c>
      <c r="D62" s="164"/>
      <c r="E62" s="165"/>
      <c r="F62" s="6"/>
      <c r="G62" s="6">
        <f t="shared" si="0"/>
        <v>5</v>
      </c>
      <c r="H62" s="133"/>
    </row>
    <row r="63" spans="1:16" ht="17.100000000000001" customHeight="1">
      <c r="A63" s="147"/>
      <c r="B63" s="156" t="str">
        <f>'Rooms Seating'!A188</f>
        <v>G.S.S.S. Chandawal</v>
      </c>
      <c r="C63" s="163">
        <f>'Rooms Seating'!E188</f>
        <v>3</v>
      </c>
      <c r="D63" s="164"/>
      <c r="E63" s="165"/>
      <c r="F63" s="6"/>
      <c r="G63" s="6">
        <f t="shared" si="0"/>
        <v>3</v>
      </c>
      <c r="H63" s="133"/>
    </row>
    <row r="64" spans="1:16" ht="17.100000000000001" customHeight="1">
      <c r="A64" s="147"/>
      <c r="B64" s="156" t="str">
        <f>'Rooms Seating'!A189</f>
        <v>G.G.S.S. Chandawal</v>
      </c>
      <c r="C64" s="163">
        <f>'Rooms Seating'!E189</f>
        <v>2</v>
      </c>
      <c r="D64" s="164"/>
      <c r="E64" s="165"/>
      <c r="F64" s="6"/>
      <c r="G64" s="6">
        <f t="shared" si="0"/>
        <v>2</v>
      </c>
      <c r="H64" s="133"/>
    </row>
    <row r="65" spans="1:16" ht="17.100000000000001" customHeight="1">
      <c r="A65" s="147"/>
      <c r="B65" s="156" t="str">
        <f>'Rooms Seating'!A190</f>
        <v>Gramoday UPS Sandiya</v>
      </c>
      <c r="C65" s="163">
        <f>'Rooms Seating'!E190</f>
        <v>0</v>
      </c>
      <c r="D65" s="164"/>
      <c r="E65" s="165"/>
      <c r="F65" s="6"/>
      <c r="G65" s="6">
        <f t="shared" si="0"/>
        <v>0</v>
      </c>
      <c r="H65" s="133"/>
    </row>
    <row r="66" spans="1:16" ht="17.100000000000001" customHeight="1">
      <c r="A66" s="147"/>
      <c r="B66" s="156" t="str">
        <f>'Rooms Seating'!A191</f>
        <v>Adarash Bal Niketan Sec. S.  Chandawal</v>
      </c>
      <c r="C66" s="163">
        <f>'Rooms Seating'!E191</f>
        <v>5</v>
      </c>
      <c r="D66" s="164"/>
      <c r="E66" s="165"/>
      <c r="F66" s="6"/>
      <c r="G66" s="6">
        <f t="shared" si="0"/>
        <v>5</v>
      </c>
      <c r="H66" s="133"/>
    </row>
    <row r="67" spans="1:16" ht="17.100000000000001" customHeight="1">
      <c r="A67" s="147"/>
      <c r="B67" s="156" t="str">
        <f>'Rooms Seating'!A192</f>
        <v>Krishan Ramanand UPS Chandawal</v>
      </c>
      <c r="C67" s="163">
        <f>'Rooms Seating'!E192</f>
        <v>0</v>
      </c>
      <c r="D67" s="164"/>
      <c r="E67" s="165"/>
      <c r="F67" s="6"/>
      <c r="G67" s="6">
        <f t="shared" si="0"/>
        <v>0</v>
      </c>
      <c r="H67" s="134"/>
    </row>
    <row r="68" spans="1:16" ht="17.100000000000001" customHeight="1">
      <c r="A68" s="147">
        <f>'Rooms Seating'!G202</f>
        <v>11</v>
      </c>
      <c r="B68" s="156" t="str">
        <f>'Rooms Seating'!A216</f>
        <v>Raj Public School Chandawal</v>
      </c>
      <c r="C68" s="163">
        <f>'Rooms Seating'!E216</f>
        <v>1</v>
      </c>
      <c r="D68" s="164"/>
      <c r="E68" s="165"/>
      <c r="F68" s="7"/>
      <c r="G68" s="6">
        <f t="shared" si="0"/>
        <v>1</v>
      </c>
      <c r="H68" s="132">
        <f t="shared" ref="H68" si="6">IF(AND(G68="",G69="",G70="",G71="",G72="",G73="",G74="",G75="",G76="",G77=""),"",SUM(G68,G69,G70,G71,G72,G73,G74,G75,G76,G77))</f>
        <v>20</v>
      </c>
      <c r="P68" s="2">
        <f>'school entry'!B66</f>
        <v>0</v>
      </c>
    </row>
    <row r="69" spans="1:16" ht="17.100000000000001" customHeight="1">
      <c r="A69" s="147"/>
      <c r="B69" s="156" t="str">
        <f>'Rooms Seating'!A217</f>
        <v>L.N.Siloda GSS Sandiya</v>
      </c>
      <c r="C69" s="163">
        <f>'Rooms Seating'!E217</f>
        <v>1</v>
      </c>
      <c r="D69" s="164"/>
      <c r="E69" s="165"/>
      <c r="F69" s="6"/>
      <c r="G69" s="6">
        <f t="shared" si="0"/>
        <v>1</v>
      </c>
      <c r="H69" s="133"/>
      <c r="P69" s="2">
        <f>'school entry'!B67</f>
        <v>0</v>
      </c>
    </row>
    <row r="70" spans="1:16" ht="17.100000000000001" customHeight="1">
      <c r="A70" s="147"/>
      <c r="B70" s="156" t="str">
        <f>'Rooms Seating'!A218</f>
        <v>G.S.S.S. Sandiya</v>
      </c>
      <c r="C70" s="163">
        <f>'Rooms Seating'!E218</f>
        <v>6</v>
      </c>
      <c r="D70" s="164"/>
      <c r="E70" s="165"/>
      <c r="F70" s="6"/>
      <c r="G70" s="6">
        <f t="shared" si="0"/>
        <v>6</v>
      </c>
      <c r="H70" s="133"/>
      <c r="P70" s="2">
        <f>'school entry'!B68</f>
        <v>0</v>
      </c>
    </row>
    <row r="71" spans="1:16" ht="17.100000000000001" customHeight="1">
      <c r="A71" s="147"/>
      <c r="B71" s="156" t="str">
        <f>'Rooms Seating'!A219</f>
        <v>Mahaveer Bal V.M. Chadawal</v>
      </c>
      <c r="C71" s="163">
        <f>'Rooms Seating'!E219</f>
        <v>3</v>
      </c>
      <c r="D71" s="164"/>
      <c r="E71" s="165"/>
      <c r="F71" s="6"/>
      <c r="G71" s="6">
        <f t="shared" si="0"/>
        <v>3</v>
      </c>
      <c r="H71" s="133"/>
      <c r="P71" s="2">
        <f>'school entry'!B74</f>
        <v>0</v>
      </c>
    </row>
    <row r="72" spans="1:16" ht="17.100000000000001" customHeight="1">
      <c r="A72" s="147"/>
      <c r="B72" s="156" t="str">
        <f>'Rooms Seating'!A220</f>
        <v>Dayanand Sec.S. Chandawal</v>
      </c>
      <c r="C72" s="163">
        <f>'Rooms Seating'!E220</f>
        <v>3</v>
      </c>
      <c r="D72" s="164"/>
      <c r="E72" s="165"/>
      <c r="F72" s="6"/>
      <c r="G72" s="6">
        <f t="shared" si="0"/>
        <v>3</v>
      </c>
      <c r="H72" s="133"/>
    </row>
    <row r="73" spans="1:16" ht="17.100000000000001" customHeight="1">
      <c r="A73" s="147"/>
      <c r="B73" s="156" t="str">
        <f>'Rooms Seating'!A221</f>
        <v>G.S.S.S. Chandawal</v>
      </c>
      <c r="C73" s="163">
        <f>'Rooms Seating'!E221</f>
        <v>2</v>
      </c>
      <c r="D73" s="164"/>
      <c r="E73" s="165"/>
      <c r="F73" s="6"/>
      <c r="G73" s="6">
        <f t="shared" ref="G73:G97" si="7">C73-F73</f>
        <v>2</v>
      </c>
      <c r="H73" s="133"/>
    </row>
    <row r="74" spans="1:16" ht="17.100000000000001" customHeight="1">
      <c r="A74" s="147"/>
      <c r="B74" s="156" t="str">
        <f>'Rooms Seating'!A222</f>
        <v>G.G.S.S. Chandawal</v>
      </c>
      <c r="C74" s="163">
        <f>'Rooms Seating'!E222</f>
        <v>2</v>
      </c>
      <c r="D74" s="164"/>
      <c r="E74" s="165"/>
      <c r="F74" s="6"/>
      <c r="G74" s="6">
        <f t="shared" si="7"/>
        <v>2</v>
      </c>
      <c r="H74" s="133"/>
    </row>
    <row r="75" spans="1:16" ht="17.100000000000001" customHeight="1">
      <c r="A75" s="147"/>
      <c r="B75" s="156" t="str">
        <f>'Rooms Seating'!A223</f>
        <v>Gramoday UPS Sandiya</v>
      </c>
      <c r="C75" s="163">
        <f>'Rooms Seating'!E223</f>
        <v>0</v>
      </c>
      <c r="D75" s="164"/>
      <c r="E75" s="165"/>
      <c r="F75" s="6"/>
      <c r="G75" s="6">
        <f t="shared" si="7"/>
        <v>0</v>
      </c>
      <c r="H75" s="133"/>
    </row>
    <row r="76" spans="1:16" ht="17.100000000000001" customHeight="1">
      <c r="A76" s="147"/>
      <c r="B76" s="156" t="str">
        <f>'Rooms Seating'!A224</f>
        <v>Adarash Bal Niketan Sec. S.  Chandawal</v>
      </c>
      <c r="C76" s="163">
        <f>'Rooms Seating'!E224</f>
        <v>2</v>
      </c>
      <c r="D76" s="164"/>
      <c r="E76" s="165"/>
      <c r="F76" s="6"/>
      <c r="G76" s="6">
        <f t="shared" si="7"/>
        <v>2</v>
      </c>
      <c r="H76" s="133"/>
    </row>
    <row r="77" spans="1:16" ht="17.100000000000001" customHeight="1">
      <c r="A77" s="147"/>
      <c r="B77" s="156" t="str">
        <f>'Rooms Seating'!A225</f>
        <v>Krishan Ramanand UPS Chandawal</v>
      </c>
      <c r="C77" s="163">
        <f>'Rooms Seating'!E225</f>
        <v>0</v>
      </c>
      <c r="D77" s="164"/>
      <c r="E77" s="165"/>
      <c r="F77" s="6"/>
      <c r="G77" s="6">
        <f t="shared" si="7"/>
        <v>0</v>
      </c>
      <c r="H77" s="134"/>
    </row>
    <row r="78" spans="1:16" ht="17.100000000000001" customHeight="1">
      <c r="A78" s="147">
        <f>'Rooms Seating'!G235</f>
        <v>12</v>
      </c>
      <c r="B78" s="156" t="str">
        <f>'Rooms Seating'!A249</f>
        <v>Raj Public School Chandawal</v>
      </c>
      <c r="C78" s="163">
        <f>'Rooms Seating'!E249</f>
        <v>0</v>
      </c>
      <c r="D78" s="164"/>
      <c r="E78" s="165"/>
      <c r="F78" s="7"/>
      <c r="G78" s="6">
        <f t="shared" si="7"/>
        <v>0</v>
      </c>
      <c r="H78" s="132">
        <f t="shared" ref="H78" si="8">IF(AND(G78="",G79="",G80="",G81="",G82="",G83="",G84="",G85="",G86="",G87=""),"",SUM(G78,G79,G80,G81,G82,G83,G84,G85,G86,G87))</f>
        <v>24</v>
      </c>
      <c r="P78" s="2">
        <f>'school entry'!B26</f>
        <v>0</v>
      </c>
    </row>
    <row r="79" spans="1:16" ht="17.100000000000001" customHeight="1">
      <c r="A79" s="147"/>
      <c r="B79" s="156" t="str">
        <f>'Rooms Seating'!A250</f>
        <v>L.N.Siloda GSS Sandiya</v>
      </c>
      <c r="C79" s="163">
        <f>'Rooms Seating'!E250</f>
        <v>4</v>
      </c>
      <c r="D79" s="164"/>
      <c r="E79" s="165"/>
      <c r="F79" s="6"/>
      <c r="G79" s="6">
        <f t="shared" si="7"/>
        <v>4</v>
      </c>
      <c r="H79" s="133"/>
      <c r="P79" s="2">
        <f>'school entry'!B27</f>
        <v>0</v>
      </c>
    </row>
    <row r="80" spans="1:16" ht="17.100000000000001" customHeight="1">
      <c r="A80" s="147"/>
      <c r="B80" s="156" t="str">
        <f>'Rooms Seating'!A251</f>
        <v>G.S.S.S. Sandiya</v>
      </c>
      <c r="C80" s="163">
        <f>'Rooms Seating'!E251</f>
        <v>2</v>
      </c>
      <c r="D80" s="164"/>
      <c r="E80" s="165"/>
      <c r="F80" s="6"/>
      <c r="G80" s="6">
        <f t="shared" si="7"/>
        <v>2</v>
      </c>
      <c r="H80" s="133"/>
      <c r="P80" s="2">
        <f>'school entry'!B28</f>
        <v>0</v>
      </c>
    </row>
    <row r="81" spans="1:16" ht="17.100000000000001" customHeight="1">
      <c r="A81" s="147"/>
      <c r="B81" s="156" t="str">
        <f>'Rooms Seating'!A252</f>
        <v>Mahaveer Bal V.M. Chadawal</v>
      </c>
      <c r="C81" s="163">
        <f>'Rooms Seating'!E252</f>
        <v>1</v>
      </c>
      <c r="D81" s="164"/>
      <c r="E81" s="165"/>
      <c r="F81" s="6"/>
      <c r="G81" s="6">
        <f t="shared" si="7"/>
        <v>1</v>
      </c>
      <c r="H81" s="133"/>
      <c r="P81" s="2">
        <f>'school entry'!B34</f>
        <v>0</v>
      </c>
    </row>
    <row r="82" spans="1:16" ht="17.100000000000001" customHeight="1">
      <c r="A82" s="147"/>
      <c r="B82" s="156" t="str">
        <f>'Rooms Seating'!A253</f>
        <v>Dayanand Sec.S. Chandawal</v>
      </c>
      <c r="C82" s="163">
        <f>'Rooms Seating'!E253</f>
        <v>6</v>
      </c>
      <c r="D82" s="164"/>
      <c r="E82" s="165"/>
      <c r="F82" s="6"/>
      <c r="G82" s="6">
        <f t="shared" si="7"/>
        <v>6</v>
      </c>
      <c r="H82" s="133"/>
    </row>
    <row r="83" spans="1:16" ht="17.100000000000001" customHeight="1">
      <c r="A83" s="147"/>
      <c r="B83" s="156" t="str">
        <f>'Rooms Seating'!A254</f>
        <v>G.S.S.S. Chandawal</v>
      </c>
      <c r="C83" s="163">
        <f>'Rooms Seating'!E254</f>
        <v>2</v>
      </c>
      <c r="D83" s="164"/>
      <c r="E83" s="165"/>
      <c r="F83" s="6"/>
      <c r="G83" s="6">
        <f t="shared" si="7"/>
        <v>2</v>
      </c>
      <c r="H83" s="133"/>
    </row>
    <row r="84" spans="1:16" ht="17.100000000000001" customHeight="1">
      <c r="A84" s="147"/>
      <c r="B84" s="156" t="str">
        <f>'Rooms Seating'!A255</f>
        <v>G.G.S.S. Chandawal</v>
      </c>
      <c r="C84" s="163">
        <f>'Rooms Seating'!E255</f>
        <v>3</v>
      </c>
      <c r="D84" s="164"/>
      <c r="E84" s="165"/>
      <c r="F84" s="6"/>
      <c r="G84" s="6">
        <f t="shared" si="7"/>
        <v>3</v>
      </c>
      <c r="H84" s="133"/>
    </row>
    <row r="85" spans="1:16" ht="17.100000000000001" customHeight="1">
      <c r="A85" s="147"/>
      <c r="B85" s="156" t="str">
        <f>'Rooms Seating'!A256</f>
        <v>Gramoday UPS Sandiya</v>
      </c>
      <c r="C85" s="163">
        <f>'Rooms Seating'!E256</f>
        <v>0</v>
      </c>
      <c r="D85" s="164"/>
      <c r="E85" s="165"/>
      <c r="F85" s="6"/>
      <c r="G85" s="6">
        <f t="shared" si="7"/>
        <v>0</v>
      </c>
      <c r="H85" s="133"/>
    </row>
    <row r="86" spans="1:16" ht="17.100000000000001" customHeight="1">
      <c r="A86" s="147"/>
      <c r="B86" s="156" t="str">
        <f>'Rooms Seating'!A257</f>
        <v>Adarash Bal Niketan Sec. S.  Chandawal</v>
      </c>
      <c r="C86" s="163">
        <f>'Rooms Seating'!E257</f>
        <v>6</v>
      </c>
      <c r="D86" s="164"/>
      <c r="E86" s="165"/>
      <c r="F86" s="6"/>
      <c r="G86" s="6">
        <f t="shared" si="7"/>
        <v>6</v>
      </c>
      <c r="H86" s="133"/>
    </row>
    <row r="87" spans="1:16" ht="17.100000000000001" customHeight="1">
      <c r="A87" s="147"/>
      <c r="B87" s="156" t="str">
        <f>'Rooms Seating'!A258</f>
        <v>Krishan Ramanand UPS Chandawal</v>
      </c>
      <c r="C87" s="163">
        <f>'Rooms Seating'!E258</f>
        <v>0</v>
      </c>
      <c r="D87" s="164"/>
      <c r="E87" s="165"/>
      <c r="F87" s="6"/>
      <c r="G87" s="6">
        <f t="shared" si="7"/>
        <v>0</v>
      </c>
      <c r="H87" s="134"/>
    </row>
    <row r="88" spans="1:16" ht="17.100000000000001" customHeight="1">
      <c r="A88" s="147">
        <f>'Rooms Seating'!G268</f>
        <v>13</v>
      </c>
      <c r="B88" s="156" t="str">
        <f>'Rooms Seating'!A282</f>
        <v>Raj Public School Chandawal</v>
      </c>
      <c r="C88" s="163">
        <f>'Rooms Seating'!E282</f>
        <v>0</v>
      </c>
      <c r="D88" s="164"/>
      <c r="E88" s="165"/>
      <c r="F88" s="7"/>
      <c r="G88" s="6">
        <f t="shared" si="7"/>
        <v>0</v>
      </c>
      <c r="H88" s="132">
        <f t="shared" ref="H88" si="9">IF(AND(G88="",G89="",G90="",G91="",G92="",G93="",G94="",G95="",G96="",G97=""),"",SUM(G88,G89,G90,G91,G92,G93,G94,G95,G96,G97))</f>
        <v>24</v>
      </c>
      <c r="P88" s="2">
        <f>'school entry'!B86</f>
        <v>0</v>
      </c>
    </row>
    <row r="89" spans="1:16" ht="17.100000000000001" customHeight="1">
      <c r="A89" s="147"/>
      <c r="B89" s="156" t="str">
        <f>'Rooms Seating'!A283</f>
        <v>L.N.Siloda GSS Sandiya</v>
      </c>
      <c r="C89" s="163">
        <f>'Rooms Seating'!E283</f>
        <v>2</v>
      </c>
      <c r="D89" s="164"/>
      <c r="E89" s="165"/>
      <c r="F89" s="6"/>
      <c r="G89" s="6">
        <f t="shared" si="7"/>
        <v>2</v>
      </c>
      <c r="H89" s="133"/>
      <c r="P89" s="2">
        <f>'school entry'!B87</f>
        <v>0</v>
      </c>
    </row>
    <row r="90" spans="1:16" ht="17.100000000000001" customHeight="1">
      <c r="A90" s="147"/>
      <c r="B90" s="156" t="str">
        <f>'Rooms Seating'!A284</f>
        <v>G.S.S.S. Sandiya</v>
      </c>
      <c r="C90" s="163">
        <f>'Rooms Seating'!E284</f>
        <v>4</v>
      </c>
      <c r="D90" s="164"/>
      <c r="E90" s="165"/>
      <c r="F90" s="6"/>
      <c r="G90" s="6">
        <f t="shared" si="7"/>
        <v>4</v>
      </c>
      <c r="H90" s="133"/>
      <c r="P90" s="2">
        <f>'school entry'!B88</f>
        <v>0</v>
      </c>
    </row>
    <row r="91" spans="1:16" ht="17.100000000000001" customHeight="1">
      <c r="A91" s="147"/>
      <c r="B91" s="156" t="str">
        <f>'Rooms Seating'!A285</f>
        <v>Mahaveer Bal V.M. Chadawal</v>
      </c>
      <c r="C91" s="163">
        <f>'Rooms Seating'!E285</f>
        <v>0</v>
      </c>
      <c r="D91" s="164"/>
      <c r="E91" s="165"/>
      <c r="F91" s="6"/>
      <c r="G91" s="6">
        <f t="shared" si="7"/>
        <v>0</v>
      </c>
      <c r="H91" s="133"/>
      <c r="P91" s="2">
        <f>'school entry'!B94</f>
        <v>0</v>
      </c>
    </row>
    <row r="92" spans="1:16" ht="17.100000000000001" customHeight="1">
      <c r="A92" s="147"/>
      <c r="B92" s="156" t="str">
        <f>'Rooms Seating'!A286</f>
        <v>Dayanand Sec.S. Chandawal</v>
      </c>
      <c r="C92" s="163">
        <f>'Rooms Seating'!E286</f>
        <v>4</v>
      </c>
      <c r="D92" s="164"/>
      <c r="E92" s="165"/>
      <c r="F92" s="6"/>
      <c r="G92" s="6">
        <f t="shared" si="7"/>
        <v>4</v>
      </c>
      <c r="H92" s="133"/>
    </row>
    <row r="93" spans="1:16" ht="17.100000000000001" customHeight="1">
      <c r="A93" s="147"/>
      <c r="B93" s="156" t="str">
        <f>'Rooms Seating'!A287</f>
        <v>G.S.S.S. Chandawal</v>
      </c>
      <c r="C93" s="163">
        <f>'Rooms Seating'!E287</f>
        <v>2</v>
      </c>
      <c r="D93" s="164"/>
      <c r="E93" s="165"/>
      <c r="F93" s="6"/>
      <c r="G93" s="6">
        <f t="shared" si="7"/>
        <v>2</v>
      </c>
      <c r="H93" s="133"/>
    </row>
    <row r="94" spans="1:16" ht="17.100000000000001" customHeight="1">
      <c r="A94" s="147"/>
      <c r="B94" s="156" t="str">
        <f>'Rooms Seating'!A288</f>
        <v>G.G.S.S. Chandawal</v>
      </c>
      <c r="C94" s="163">
        <f>'Rooms Seating'!E288</f>
        <v>5</v>
      </c>
      <c r="D94" s="164"/>
      <c r="E94" s="165"/>
      <c r="F94" s="6"/>
      <c r="G94" s="6">
        <f t="shared" si="7"/>
        <v>5</v>
      </c>
      <c r="H94" s="133"/>
    </row>
    <row r="95" spans="1:16" ht="17.100000000000001" customHeight="1">
      <c r="A95" s="147"/>
      <c r="B95" s="156" t="str">
        <f>'Rooms Seating'!A289</f>
        <v>Gramoday UPS Sandiya</v>
      </c>
      <c r="C95" s="163">
        <f>'Rooms Seating'!E289</f>
        <v>1</v>
      </c>
      <c r="D95" s="164"/>
      <c r="E95" s="165"/>
      <c r="F95" s="6"/>
      <c r="G95" s="6">
        <f t="shared" si="7"/>
        <v>1</v>
      </c>
      <c r="H95" s="133"/>
    </row>
    <row r="96" spans="1:16" ht="17.100000000000001" customHeight="1">
      <c r="A96" s="147"/>
      <c r="B96" s="156" t="str">
        <f>'Rooms Seating'!A290</f>
        <v>Adarash Bal Niketan Sec. S.  Chandawal</v>
      </c>
      <c r="C96" s="163">
        <f>'Rooms Seating'!E290</f>
        <v>5</v>
      </c>
      <c r="D96" s="164"/>
      <c r="E96" s="165"/>
      <c r="F96" s="6"/>
      <c r="G96" s="6">
        <f t="shared" si="7"/>
        <v>5</v>
      </c>
      <c r="H96" s="133"/>
    </row>
    <row r="97" spans="1:8" ht="17.100000000000001" customHeight="1">
      <c r="A97" s="147"/>
      <c r="B97" s="156" t="str">
        <f>'Rooms Seating'!A291</f>
        <v>Krishan Ramanand UPS Chandawal</v>
      </c>
      <c r="C97" s="163">
        <f>'Rooms Seating'!E291</f>
        <v>1</v>
      </c>
      <c r="D97" s="164"/>
      <c r="E97" s="165"/>
      <c r="F97" s="6"/>
      <c r="G97" s="6">
        <f t="shared" si="7"/>
        <v>1</v>
      </c>
      <c r="H97" s="134"/>
    </row>
    <row r="98" spans="1:8" ht="21" customHeight="1">
      <c r="A98" s="137" t="s">
        <v>17</v>
      </c>
      <c r="B98" s="138"/>
      <c r="C98" s="138"/>
      <c r="D98" s="138"/>
      <c r="E98" s="139"/>
      <c r="F98" s="36">
        <f>SUM(F8:F97)</f>
        <v>0</v>
      </c>
      <c r="G98" s="135">
        <f>SUM(H8,H18,H28,H38,H48,H58,H68,H78,H88)</f>
        <v>188</v>
      </c>
      <c r="H98" s="136"/>
    </row>
    <row r="99" spans="1:8" ht="11.25" customHeight="1">
      <c r="A99" s="5"/>
      <c r="B99" s="5"/>
      <c r="C99" s="5"/>
      <c r="D99" s="5"/>
      <c r="E99" s="5"/>
      <c r="F99" s="5"/>
      <c r="G99" s="5"/>
      <c r="H99" s="5"/>
    </row>
    <row r="100" spans="1:8" ht="18" customHeight="1">
      <c r="A100" s="43" t="s">
        <v>37</v>
      </c>
      <c r="B100" s="21"/>
      <c r="C100" s="141"/>
      <c r="D100" s="141"/>
      <c r="E100" s="141"/>
      <c r="F100" s="141"/>
      <c r="G100" s="141"/>
      <c r="H100" s="22" t="s">
        <v>12</v>
      </c>
    </row>
    <row r="101" spans="1:8" ht="18" customHeight="1">
      <c r="A101" s="4"/>
      <c r="B101" s="21"/>
      <c r="C101" s="141"/>
      <c r="D101" s="141"/>
      <c r="E101" s="141"/>
      <c r="F101" s="141"/>
      <c r="G101" s="141"/>
      <c r="H101" s="23">
        <f>COUNTIFS(B100:G101,"&gt;0")</f>
        <v>0</v>
      </c>
    </row>
    <row r="102" spans="1:8" s="45" customFormat="1" ht="18" customHeight="1">
      <c r="A102" s="44" t="s">
        <v>45</v>
      </c>
      <c r="B102" s="44" t="s">
        <v>8</v>
      </c>
      <c r="C102" s="162" t="s">
        <v>69</v>
      </c>
      <c r="D102" s="162"/>
      <c r="E102" s="162"/>
      <c r="F102" s="44" t="s">
        <v>22</v>
      </c>
      <c r="G102" s="142" t="s">
        <v>70</v>
      </c>
      <c r="H102" s="142"/>
    </row>
    <row r="103" spans="1:8" ht="18.95" customHeight="1">
      <c r="A103" s="15">
        <v>1</v>
      </c>
      <c r="B103" s="161" t="str">
        <f>'school entry'!B5</f>
        <v>Raj Public School Chandawal</v>
      </c>
      <c r="C103" s="161"/>
      <c r="D103" s="161"/>
      <c r="E103" s="15">
        <f>G103+F103</f>
        <v>4</v>
      </c>
      <c r="F103" s="160">
        <f>F8+F18+F28+F38+F48+F58+F68+F78+F88</f>
        <v>0</v>
      </c>
      <c r="G103" s="131">
        <f>'school entry'!E5</f>
        <v>4</v>
      </c>
      <c r="H103" s="131"/>
    </row>
    <row r="104" spans="1:8" ht="18.95" customHeight="1">
      <c r="A104" s="81">
        <v>2</v>
      </c>
      <c r="B104" s="161" t="str">
        <f>'school entry'!B6</f>
        <v>L.N.Siloda GSS Sandiya</v>
      </c>
      <c r="C104" s="161"/>
      <c r="D104" s="161"/>
      <c r="E104" s="81">
        <f t="shared" ref="E104:E112" si="10">G104+F104</f>
        <v>28</v>
      </c>
      <c r="F104" s="160">
        <f t="shared" ref="F104:F112" si="11">F9+F19+F29+F39+F49+F59+F69+F79+F89</f>
        <v>0</v>
      </c>
      <c r="G104" s="131">
        <f>'school entry'!E6</f>
        <v>28</v>
      </c>
      <c r="H104" s="131"/>
    </row>
    <row r="105" spans="1:8" ht="18.95" customHeight="1">
      <c r="A105" s="81">
        <v>3</v>
      </c>
      <c r="B105" s="161" t="str">
        <f>'school entry'!B7</f>
        <v>G.S.S.S. Sandiya</v>
      </c>
      <c r="C105" s="161"/>
      <c r="D105" s="161"/>
      <c r="E105" s="81">
        <f t="shared" si="10"/>
        <v>22</v>
      </c>
      <c r="F105" s="160">
        <f t="shared" si="11"/>
        <v>0</v>
      </c>
      <c r="G105" s="131">
        <f>'school entry'!E7</f>
        <v>22</v>
      </c>
      <c r="H105" s="131"/>
    </row>
    <row r="106" spans="1:8" ht="18.95" customHeight="1">
      <c r="A106" s="81">
        <v>4</v>
      </c>
      <c r="B106" s="161" t="str">
        <f>'school entry'!B8</f>
        <v>Mahaveer Bal V.M. Chadawal</v>
      </c>
      <c r="C106" s="161"/>
      <c r="D106" s="161"/>
      <c r="E106" s="81">
        <f t="shared" si="10"/>
        <v>10</v>
      </c>
      <c r="F106" s="160">
        <f t="shared" si="11"/>
        <v>0</v>
      </c>
      <c r="G106" s="131">
        <f>'school entry'!E8</f>
        <v>10</v>
      </c>
      <c r="H106" s="131"/>
    </row>
    <row r="107" spans="1:8" ht="18.95" customHeight="1">
      <c r="A107" s="81">
        <v>5</v>
      </c>
      <c r="B107" s="161" t="str">
        <f>'school entry'!B9</f>
        <v>Dayanand Sec.S. Chandawal</v>
      </c>
      <c r="C107" s="161"/>
      <c r="D107" s="161"/>
      <c r="E107" s="81">
        <f t="shared" si="10"/>
        <v>44</v>
      </c>
      <c r="F107" s="160">
        <f t="shared" si="11"/>
        <v>0</v>
      </c>
      <c r="G107" s="131">
        <f>'school entry'!E9</f>
        <v>44</v>
      </c>
      <c r="H107" s="131"/>
    </row>
    <row r="108" spans="1:8" ht="18.95" customHeight="1">
      <c r="A108" s="81">
        <v>6</v>
      </c>
      <c r="B108" s="161" t="str">
        <f>'school entry'!B10</f>
        <v>G.S.S.S. Chandawal</v>
      </c>
      <c r="C108" s="161"/>
      <c r="D108" s="161"/>
      <c r="E108" s="81">
        <f t="shared" si="10"/>
        <v>18</v>
      </c>
      <c r="F108" s="160">
        <f t="shared" si="11"/>
        <v>0</v>
      </c>
      <c r="G108" s="131">
        <f>'school entry'!E10</f>
        <v>18</v>
      </c>
      <c r="H108" s="131"/>
    </row>
    <row r="109" spans="1:8" ht="18.95" customHeight="1">
      <c r="A109" s="81">
        <v>7</v>
      </c>
      <c r="B109" s="161" t="str">
        <f>'school entry'!B11</f>
        <v>G.G.S.S. Chandawal</v>
      </c>
      <c r="C109" s="161"/>
      <c r="D109" s="161"/>
      <c r="E109" s="81">
        <f t="shared" si="10"/>
        <v>21</v>
      </c>
      <c r="F109" s="160">
        <f t="shared" si="11"/>
        <v>0</v>
      </c>
      <c r="G109" s="131">
        <f>'school entry'!E11</f>
        <v>21</v>
      </c>
      <c r="H109" s="131"/>
    </row>
    <row r="110" spans="1:8" ht="18.95" customHeight="1">
      <c r="A110" s="81">
        <v>8</v>
      </c>
      <c r="B110" s="161" t="str">
        <f>'school entry'!B12</f>
        <v>Gramoday UPS Sandiya</v>
      </c>
      <c r="C110" s="161"/>
      <c r="D110" s="161"/>
      <c r="E110" s="81">
        <f t="shared" si="10"/>
        <v>3</v>
      </c>
      <c r="F110" s="160">
        <f t="shared" si="11"/>
        <v>0</v>
      </c>
      <c r="G110" s="131">
        <f>'school entry'!E12</f>
        <v>3</v>
      </c>
      <c r="H110" s="131"/>
    </row>
    <row r="111" spans="1:8" ht="18.95" customHeight="1">
      <c r="A111" s="81">
        <v>9</v>
      </c>
      <c r="B111" s="161" t="str">
        <f>'school entry'!B13</f>
        <v>Adarash Bal Niketan Sec. S.  Chandawal</v>
      </c>
      <c r="C111" s="161"/>
      <c r="D111" s="161"/>
      <c r="E111" s="81">
        <f t="shared" si="10"/>
        <v>36</v>
      </c>
      <c r="F111" s="160">
        <f t="shared" si="11"/>
        <v>0</v>
      </c>
      <c r="G111" s="131">
        <f>'school entry'!E13</f>
        <v>36</v>
      </c>
      <c r="H111" s="131"/>
    </row>
    <row r="112" spans="1:8" ht="18.95" customHeight="1">
      <c r="A112" s="81">
        <v>10</v>
      </c>
      <c r="B112" s="161" t="str">
        <f>'school entry'!B14</f>
        <v>Krishan Ramanand UPS Chandawal</v>
      </c>
      <c r="C112" s="161"/>
      <c r="D112" s="161"/>
      <c r="E112" s="81">
        <f t="shared" si="10"/>
        <v>2</v>
      </c>
      <c r="F112" s="160">
        <f t="shared" si="11"/>
        <v>0</v>
      </c>
      <c r="G112" s="131">
        <f>'school entry'!E14</f>
        <v>2</v>
      </c>
      <c r="H112" s="131"/>
    </row>
    <row r="113" spans="1:8" ht="18.95" customHeight="1">
      <c r="A113" s="14"/>
      <c r="B113" s="14"/>
      <c r="C113" s="82" t="s">
        <v>12</v>
      </c>
      <c r="D113" s="159"/>
      <c r="E113" s="82">
        <f>SUM(E103:E112)</f>
        <v>188</v>
      </c>
      <c r="F113" s="82">
        <f>SUM(F103:F112)</f>
        <v>0</v>
      </c>
      <c r="G113" s="140">
        <f>SUM(G103:H112)</f>
        <v>188</v>
      </c>
      <c r="H113" s="140"/>
    </row>
    <row r="114" spans="1:8" ht="18.95" customHeight="1">
      <c r="A114" s="14"/>
      <c r="B114" s="14"/>
      <c r="C114" s="82"/>
      <c r="D114" s="159"/>
      <c r="E114" s="82"/>
      <c r="F114" s="82"/>
      <c r="G114" s="83"/>
      <c r="H114" s="83"/>
    </row>
    <row r="115" spans="1:8" ht="18.95" customHeight="1">
      <c r="A115" s="14"/>
      <c r="B115" s="14"/>
      <c r="C115" s="82"/>
      <c r="D115" s="159"/>
      <c r="E115" s="82"/>
      <c r="F115" s="82"/>
      <c r="G115" s="83"/>
      <c r="H115" s="83"/>
    </row>
    <row r="116" spans="1:8" ht="18.95" customHeight="1">
      <c r="A116" s="166" t="s">
        <v>43</v>
      </c>
      <c r="B116" s="166"/>
      <c r="C116" s="166"/>
      <c r="D116" s="166" t="s">
        <v>44</v>
      </c>
      <c r="E116" s="166"/>
      <c r="F116" s="166"/>
      <c r="G116" s="166"/>
      <c r="H116" s="166"/>
    </row>
    <row r="117" spans="1:8" ht="18.95" customHeight="1">
      <c r="A117" s="14"/>
      <c r="B117" s="14"/>
      <c r="C117" s="14"/>
      <c r="D117" s="14"/>
      <c r="E117" s="14"/>
      <c r="F117" s="14"/>
      <c r="G117" s="14"/>
      <c r="H117" s="14"/>
    </row>
    <row r="118" spans="1:8" ht="18.95" customHeight="1">
      <c r="A118" s="3"/>
      <c r="B118" s="3"/>
      <c r="C118" s="3"/>
      <c r="D118" s="3"/>
      <c r="E118" s="3"/>
      <c r="F118" s="3"/>
      <c r="G118" s="3"/>
      <c r="H118" s="3"/>
    </row>
    <row r="119" spans="1:8" ht="24.95" customHeight="1">
      <c r="A119" s="3"/>
      <c r="B119" s="3"/>
      <c r="C119" s="3"/>
      <c r="D119" s="3"/>
      <c r="E119" s="3"/>
      <c r="F119" s="3"/>
      <c r="G119" s="3"/>
      <c r="H119" s="3"/>
    </row>
    <row r="120" spans="1:8" ht="24.95" customHeight="1">
      <c r="A120" s="3"/>
      <c r="B120" s="3"/>
      <c r="C120" s="3"/>
      <c r="D120" s="3"/>
      <c r="E120" s="3"/>
      <c r="F120" s="3"/>
      <c r="G120" s="3"/>
      <c r="H120" s="3"/>
    </row>
    <row r="121" spans="1:8" ht="24.95" customHeight="1">
      <c r="A121" s="3"/>
      <c r="B121" s="3"/>
      <c r="C121" s="3"/>
      <c r="D121" s="3"/>
      <c r="E121" s="3"/>
      <c r="F121" s="3"/>
      <c r="G121" s="3"/>
      <c r="H121" s="3"/>
    </row>
    <row r="122" spans="1:8" ht="24.95" customHeight="1">
      <c r="A122" s="3"/>
      <c r="B122" s="3"/>
      <c r="C122" s="3"/>
      <c r="D122" s="3"/>
      <c r="E122" s="3"/>
      <c r="F122" s="3"/>
      <c r="G122" s="3"/>
      <c r="H122" s="3"/>
    </row>
    <row r="123" spans="1:8" ht="24.95" customHeight="1">
      <c r="A123" s="3"/>
      <c r="B123" s="3"/>
      <c r="C123" s="3"/>
      <c r="D123" s="3"/>
      <c r="E123" s="3"/>
      <c r="F123" s="3"/>
      <c r="G123" s="3"/>
      <c r="H123" s="3"/>
    </row>
    <row r="124" spans="1:8" ht="24.95" customHeight="1"/>
    <row r="125" spans="1:8" ht="24.95" customHeight="1"/>
    <row r="126" spans="1:8" ht="24.95" customHeight="1"/>
    <row r="127" spans="1:8" ht="24.95" customHeight="1"/>
    <row r="128" spans="1: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  <row r="222" ht="24.95" customHeight="1"/>
    <row r="223" ht="24.95" customHeight="1"/>
    <row r="224" ht="24.95" customHeight="1"/>
    <row r="225" ht="24.95" customHeight="1"/>
    <row r="226" ht="24.95" customHeight="1"/>
    <row r="227" ht="24.95" customHeight="1"/>
    <row r="228" ht="24.95" customHeight="1"/>
    <row r="229" ht="24.95" customHeight="1"/>
    <row r="230" ht="24.95" customHeight="1"/>
    <row r="231" ht="24.95" customHeight="1"/>
    <row r="232" ht="24.95" customHeight="1"/>
    <row r="233" ht="24.95" customHeight="1"/>
    <row r="234" ht="24.95" customHeight="1"/>
    <row r="235" ht="24.95" customHeight="1"/>
    <row r="236" ht="24.95" customHeight="1"/>
    <row r="237" ht="24.95" customHeight="1"/>
    <row r="238" ht="24.95" customHeight="1"/>
    <row r="239" ht="24.95" customHeight="1"/>
    <row r="240" ht="24.95" customHeight="1"/>
    <row r="241" ht="24.95" customHeight="1"/>
    <row r="242" ht="24.95" customHeight="1"/>
    <row r="243" ht="24.95" customHeight="1"/>
    <row r="244" ht="24.95" customHeight="1"/>
    <row r="245" ht="24.95" customHeight="1"/>
    <row r="246" ht="24.95" customHeight="1"/>
    <row r="247" ht="24.95" customHeight="1"/>
    <row r="248" ht="24.95" customHeight="1"/>
    <row r="249" ht="24.95" customHeight="1"/>
    <row r="250" ht="24.95" customHeight="1"/>
    <row r="251" ht="24.95" customHeight="1"/>
    <row r="252" ht="24.95" customHeight="1"/>
    <row r="253" ht="24.95" customHeight="1"/>
    <row r="254" ht="24.95" customHeight="1"/>
    <row r="255" ht="24.95" customHeight="1"/>
    <row r="256" ht="24.95" customHeight="1"/>
    <row r="257" ht="24.95" customHeight="1"/>
    <row r="258" ht="24.95" customHeight="1"/>
    <row r="259" ht="24.95" customHeight="1"/>
    <row r="260" ht="24.95" customHeight="1"/>
    <row r="261" ht="24.95" customHeight="1"/>
    <row r="262" ht="24.95" customHeight="1"/>
    <row r="263" ht="24.95" customHeight="1"/>
    <row r="264" ht="24.95" customHeight="1"/>
    <row r="265" ht="24.95" customHeight="1"/>
    <row r="266" ht="24.95" customHeight="1"/>
    <row r="267" ht="24.95" customHeight="1"/>
    <row r="268" ht="24.95" customHeight="1"/>
    <row r="269" ht="24.95" customHeight="1"/>
    <row r="270" ht="24.95" customHeight="1"/>
    <row r="271" ht="24.95" customHeight="1"/>
    <row r="272" ht="24.95" customHeight="1"/>
    <row r="273" ht="24.95" customHeight="1"/>
    <row r="274" ht="24.95" customHeight="1"/>
    <row r="275" ht="24.95" customHeight="1"/>
    <row r="276" ht="24.95" customHeight="1"/>
    <row r="277" ht="24.95" customHeight="1"/>
    <row r="278" ht="24.95" customHeight="1"/>
    <row r="279" ht="24.95" customHeight="1"/>
    <row r="280" ht="24.95" customHeight="1"/>
    <row r="281" ht="24.95" customHeight="1"/>
    <row r="282" ht="24.95" customHeight="1"/>
    <row r="283" ht="24.95" customHeight="1"/>
    <row r="284" ht="24.95" customHeight="1"/>
    <row r="285" ht="24.95" customHeight="1"/>
    <row r="286" ht="24.95" customHeight="1"/>
    <row r="287" ht="24.95" customHeight="1"/>
    <row r="288" ht="24.95" customHeight="1"/>
    <row r="289" ht="24.95" customHeight="1"/>
    <row r="290" ht="24.95" customHeight="1"/>
    <row r="291" ht="24.95" customHeight="1"/>
    <row r="292" ht="24.95" customHeight="1"/>
    <row r="293" ht="24.95" customHeight="1"/>
    <row r="294" ht="24.95" customHeight="1"/>
    <row r="295" ht="24.95" customHeight="1"/>
    <row r="296" ht="24.95" customHeight="1"/>
    <row r="297" ht="24.95" customHeight="1"/>
    <row r="298" ht="24.95" customHeight="1"/>
    <row r="299" ht="24.95" customHeight="1"/>
    <row r="300" ht="24.95" customHeight="1"/>
    <row r="301" ht="24.95" customHeight="1"/>
    <row r="302" ht="24.95" customHeight="1"/>
    <row r="303" ht="24.95" customHeight="1"/>
    <row r="304" ht="24.95" customHeight="1"/>
    <row r="305" ht="24.95" customHeight="1"/>
    <row r="306" ht="24.95" customHeight="1"/>
    <row r="307" ht="24.95" customHeight="1"/>
    <row r="308" ht="24.95" customHeight="1"/>
    <row r="309" ht="24.95" customHeight="1"/>
    <row r="310" ht="24.95" customHeight="1"/>
    <row r="311" ht="24.95" customHeight="1"/>
    <row r="312" ht="24.95" customHeight="1"/>
    <row r="313" ht="24.95" customHeight="1"/>
    <row r="314" ht="24.95" customHeight="1"/>
    <row r="315" ht="24.95" customHeight="1"/>
    <row r="316" ht="24.95" customHeight="1"/>
    <row r="317" ht="24.95" customHeight="1"/>
    <row r="318" ht="24.95" customHeight="1"/>
    <row r="319" ht="24.95" customHeight="1"/>
    <row r="320" ht="24.95" customHeight="1"/>
    <row r="321" ht="24.95" customHeight="1"/>
    <row r="322" ht="24.95" customHeight="1"/>
    <row r="323" ht="24.95" customHeight="1"/>
    <row r="324" ht="24.95" customHeight="1"/>
    <row r="325" ht="24.95" customHeight="1"/>
    <row r="326" ht="24.95" customHeight="1"/>
    <row r="327" ht="24.95" customHeight="1"/>
    <row r="328" ht="24.95" customHeight="1"/>
    <row r="329" ht="24.95" customHeight="1"/>
    <row r="330" ht="24.95" customHeight="1"/>
    <row r="331" ht="24.95" customHeight="1"/>
    <row r="332" ht="24.95" customHeight="1"/>
    <row r="333" ht="24.95" customHeight="1"/>
    <row r="334" ht="24.95" customHeight="1"/>
    <row r="335" ht="24.95" customHeight="1"/>
    <row r="336" ht="24.95" customHeight="1"/>
    <row r="337" ht="24.95" customHeight="1"/>
    <row r="338" ht="24.95" customHeight="1"/>
    <row r="339" ht="24.95" customHeight="1"/>
    <row r="340" ht="24.95" customHeight="1"/>
    <row r="341" ht="24.95" customHeight="1"/>
    <row r="342" ht="24.95" customHeight="1"/>
    <row r="343" ht="24.95" customHeight="1"/>
    <row r="344" ht="24.95" customHeight="1"/>
    <row r="345" ht="24.95" customHeight="1"/>
    <row r="346" ht="24.95" customHeight="1"/>
    <row r="347" ht="24.95" customHeight="1"/>
    <row r="348" ht="24.95" customHeight="1"/>
    <row r="349" ht="24.95" customHeight="1"/>
    <row r="350" ht="24.95" customHeight="1"/>
    <row r="351" ht="24.95" customHeight="1"/>
    <row r="352" ht="24.95" customHeight="1"/>
    <row r="353" ht="24.95" customHeight="1"/>
    <row r="354" ht="24.95" customHeight="1"/>
    <row r="355" ht="24.95" customHeight="1"/>
    <row r="356" ht="24.95" customHeight="1"/>
    <row r="357" ht="24.95" customHeight="1"/>
    <row r="358" ht="24.95" customHeight="1"/>
    <row r="359" ht="24.95" customHeight="1"/>
    <row r="360" ht="24.95" customHeight="1"/>
    <row r="361" ht="24.95" customHeight="1"/>
    <row r="362" ht="24.95" customHeight="1"/>
    <row r="363" ht="24.95" customHeight="1"/>
    <row r="364" ht="24.95" customHeight="1"/>
    <row r="365" ht="24.95" customHeight="1"/>
    <row r="366" ht="24.95" customHeight="1"/>
    <row r="367" ht="24.95" customHeight="1"/>
    <row r="368" ht="24.95" customHeight="1"/>
    <row r="369" ht="24.95" customHeight="1"/>
    <row r="370" ht="24.95" customHeight="1"/>
    <row r="371" ht="24.95" customHeight="1"/>
    <row r="372" ht="24.95" customHeight="1"/>
    <row r="373" ht="24.95" customHeight="1"/>
    <row r="374" ht="24.95" customHeight="1"/>
    <row r="375" ht="24.95" customHeight="1"/>
    <row r="376" ht="24.95" customHeight="1"/>
    <row r="377" ht="24.95" customHeight="1"/>
    <row r="378" ht="24.95" customHeight="1"/>
    <row r="379" ht="24.95" customHeight="1"/>
    <row r="380" ht="24.95" customHeight="1"/>
    <row r="381" ht="24.95" customHeight="1"/>
    <row r="382" ht="24.95" customHeight="1"/>
    <row r="383" ht="24.95" customHeight="1"/>
    <row r="384" ht="24.95" customHeight="1"/>
    <row r="385" ht="24.95" customHeight="1"/>
    <row r="386" ht="24.95" customHeight="1"/>
    <row r="387" ht="24.95" customHeight="1"/>
    <row r="388" ht="24.95" customHeight="1"/>
    <row r="389" ht="24.95" customHeight="1"/>
    <row r="390" ht="24.95" customHeight="1"/>
    <row r="391" ht="24.95" customHeight="1"/>
    <row r="392" ht="24.95" customHeight="1"/>
    <row r="393" ht="24.95" customHeight="1"/>
    <row r="394" ht="24.95" customHeight="1"/>
    <row r="395" ht="24.95" customHeight="1"/>
    <row r="396" ht="24.95" customHeight="1"/>
    <row r="397" ht="24.95" customHeight="1"/>
    <row r="398" ht="24.95" customHeight="1"/>
    <row r="399" ht="24.95" customHeight="1"/>
    <row r="400" ht="24.95" customHeight="1"/>
    <row r="401" ht="24.95" customHeight="1"/>
    <row r="402" ht="24.95" customHeight="1"/>
    <row r="403" ht="24.95" customHeight="1"/>
    <row r="404" ht="24.95" customHeight="1"/>
    <row r="405" ht="24.95" customHeight="1"/>
    <row r="406" ht="24.95" customHeight="1"/>
    <row r="407" ht="24.95" customHeight="1"/>
    <row r="408" ht="24.95" customHeight="1"/>
    <row r="409" ht="24.95" customHeight="1"/>
    <row r="410" ht="24.95" customHeight="1"/>
    <row r="411" ht="24.95" customHeight="1"/>
    <row r="412" ht="24.95" customHeight="1"/>
    <row r="413" ht="24.95" customHeight="1"/>
    <row r="414" ht="24.95" customHeight="1"/>
    <row r="415" ht="24.95" customHeight="1"/>
    <row r="416" ht="24.95" customHeight="1"/>
    <row r="417" ht="24.95" customHeight="1"/>
    <row r="418" ht="24.95" customHeight="1"/>
    <row r="419" ht="24.95" customHeight="1"/>
    <row r="420" ht="24.95" customHeight="1"/>
    <row r="421" ht="24.95" customHeight="1"/>
    <row r="422" ht="24.95" customHeight="1"/>
    <row r="423" ht="24.95" customHeight="1"/>
    <row r="424" ht="24.95" customHeight="1"/>
    <row r="425" ht="24.95" customHeight="1"/>
    <row r="426" ht="24.95" customHeight="1"/>
    <row r="427" ht="24.95" customHeight="1"/>
    <row r="428" ht="24.95" customHeight="1"/>
    <row r="429" ht="24.95" customHeight="1"/>
    <row r="430" ht="24.95" customHeight="1"/>
    <row r="431" ht="24.95" customHeight="1"/>
    <row r="432" ht="24.95" customHeight="1"/>
    <row r="433" ht="24.95" customHeight="1"/>
    <row r="434" ht="24.95" customHeight="1"/>
    <row r="435" ht="24.95" customHeight="1"/>
    <row r="436" ht="24.95" customHeight="1"/>
    <row r="437" ht="24.95" customHeight="1"/>
    <row r="438" ht="24.95" customHeight="1"/>
    <row r="439" ht="24.95" customHeight="1"/>
    <row r="440" ht="24.95" customHeight="1"/>
    <row r="441" ht="24.95" customHeight="1"/>
    <row r="442" ht="24.95" customHeight="1"/>
    <row r="443" ht="24.95" customHeight="1"/>
    <row r="444" ht="24.95" customHeight="1"/>
    <row r="445" ht="24.95" customHeight="1"/>
    <row r="446" ht="24.95" customHeight="1"/>
    <row r="447" ht="24.95" customHeight="1"/>
    <row r="448" ht="24.95" customHeight="1"/>
    <row r="449" ht="24.95" customHeight="1"/>
    <row r="450" ht="24.95" customHeight="1"/>
    <row r="451" ht="24.95" customHeight="1"/>
    <row r="452" ht="24.95" customHeight="1"/>
    <row r="453" ht="24.95" customHeight="1"/>
    <row r="454" ht="24.95" customHeight="1"/>
    <row r="455" ht="24.95" customHeight="1"/>
    <row r="456" ht="24.95" customHeight="1"/>
    <row r="457" ht="24.95" customHeight="1"/>
    <row r="458" ht="24.95" customHeight="1"/>
    <row r="459" ht="24.95" customHeight="1"/>
    <row r="460" ht="24.95" customHeight="1"/>
    <row r="461" ht="24.95" customHeight="1"/>
    <row r="462" ht="24.95" customHeight="1"/>
    <row r="463" ht="24.95" customHeight="1"/>
    <row r="464" ht="24.95" customHeight="1"/>
    <row r="465" ht="24.95" customHeight="1"/>
    <row r="466" ht="24.95" customHeight="1"/>
    <row r="467" ht="24.95" customHeight="1"/>
    <row r="468" ht="24.95" customHeight="1"/>
    <row r="469" ht="24.95" customHeight="1"/>
    <row r="470" ht="24.95" customHeight="1"/>
    <row r="471" ht="24.95" customHeight="1"/>
    <row r="472" ht="24.95" customHeight="1"/>
    <row r="473" ht="24.95" customHeight="1"/>
    <row r="474" ht="24.95" customHeight="1"/>
    <row r="475" ht="24.95" customHeight="1"/>
    <row r="476" ht="24.95" customHeight="1"/>
    <row r="477" ht="24.95" customHeight="1"/>
    <row r="478" ht="24.95" customHeight="1"/>
    <row r="479" ht="24.95" customHeight="1"/>
    <row r="480" ht="24.95" customHeight="1"/>
    <row r="481" ht="24.95" customHeight="1"/>
    <row r="482" ht="24.95" customHeight="1"/>
    <row r="483" ht="24.95" customHeight="1"/>
    <row r="484" ht="24.95" customHeight="1"/>
    <row r="485" ht="24.95" customHeight="1"/>
    <row r="486" ht="24.95" customHeight="1"/>
    <row r="487" ht="24.95" customHeight="1"/>
    <row r="488" ht="24.95" customHeight="1"/>
    <row r="489" ht="24.95" customHeight="1"/>
    <row r="490" ht="24.95" customHeight="1"/>
    <row r="491" ht="24.95" customHeight="1"/>
    <row r="492" ht="24.95" customHeight="1"/>
    <row r="493" ht="24.95" customHeight="1"/>
    <row r="494" ht="24.95" customHeight="1"/>
    <row r="495" ht="24.95" customHeight="1"/>
    <row r="496" ht="24.95" customHeight="1"/>
    <row r="497" ht="24.95" customHeight="1"/>
    <row r="498" ht="24.95" customHeight="1"/>
    <row r="499" ht="24.95" customHeight="1"/>
    <row r="500" ht="24.95" customHeight="1"/>
    <row r="501" ht="24.95" customHeight="1"/>
    <row r="502" ht="24.95" customHeight="1"/>
    <row r="503" ht="24.95" customHeight="1"/>
    <row r="504" ht="24.95" customHeight="1"/>
    <row r="505" ht="24.95" customHeight="1"/>
    <row r="506" ht="24.95" customHeight="1"/>
    <row r="507" ht="24.95" customHeight="1"/>
    <row r="508" ht="24.95" customHeight="1"/>
    <row r="509" ht="24.95" customHeight="1"/>
    <row r="510" ht="24.95" customHeight="1"/>
    <row r="511" ht="24.95" customHeight="1"/>
    <row r="512" ht="24.95" customHeight="1"/>
    <row r="513" ht="24.95" customHeight="1"/>
    <row r="514" ht="24.95" customHeight="1"/>
    <row r="515" ht="24.95" customHeight="1"/>
    <row r="516" ht="24.95" customHeight="1"/>
    <row r="517" ht="24.95" customHeight="1"/>
    <row r="518" ht="24.95" customHeight="1"/>
    <row r="519" ht="24.95" customHeight="1"/>
    <row r="520" ht="24.95" customHeight="1"/>
    <row r="521" ht="24.95" customHeight="1"/>
    <row r="522" ht="24.95" customHeight="1"/>
    <row r="523" ht="24.95" customHeight="1"/>
    <row r="524" ht="24.95" customHeight="1"/>
    <row r="525" ht="24.95" customHeight="1"/>
    <row r="526" ht="24.95" customHeight="1"/>
    <row r="527" ht="24.95" customHeight="1"/>
    <row r="528" ht="24.95" customHeight="1"/>
    <row r="529" ht="24.95" customHeight="1"/>
    <row r="530" ht="24.95" customHeight="1"/>
    <row r="531" ht="24.95" customHeight="1"/>
    <row r="532" ht="24.95" customHeight="1"/>
    <row r="533" ht="24.95" customHeight="1"/>
    <row r="534" ht="24.95" customHeight="1"/>
    <row r="535" ht="24.95" customHeight="1"/>
    <row r="536" ht="24.95" customHeight="1"/>
    <row r="537" ht="24.95" customHeight="1"/>
    <row r="538" ht="24.95" customHeight="1"/>
    <row r="539" ht="24.95" customHeight="1"/>
    <row r="540" ht="24.95" customHeight="1"/>
    <row r="541" ht="24.95" customHeight="1"/>
    <row r="542" ht="24.95" customHeight="1"/>
    <row r="543" ht="24.95" customHeight="1"/>
    <row r="544" ht="24.95" customHeight="1"/>
    <row r="545" ht="24.95" customHeight="1"/>
    <row r="546" ht="24.95" customHeight="1"/>
    <row r="547" ht="24.95" customHeight="1"/>
    <row r="548" ht="24.95" customHeight="1"/>
    <row r="549" ht="24.95" customHeight="1"/>
    <row r="550" ht="24.95" customHeight="1"/>
    <row r="551" ht="24.95" customHeight="1"/>
    <row r="552" ht="24.95" customHeight="1"/>
  </sheetData>
  <mergeCells count="150">
    <mergeCell ref="C96:E96"/>
    <mergeCell ref="C97:E97"/>
    <mergeCell ref="A116:C116"/>
    <mergeCell ref="D116:H116"/>
    <mergeCell ref="C91:E91"/>
    <mergeCell ref="C92:E92"/>
    <mergeCell ref="C93:E93"/>
    <mergeCell ref="C94:E94"/>
    <mergeCell ref="C95:E95"/>
    <mergeCell ref="C86:E86"/>
    <mergeCell ref="C87:E87"/>
    <mergeCell ref="C88:E88"/>
    <mergeCell ref="C89:E89"/>
    <mergeCell ref="C90:E90"/>
    <mergeCell ref="C81:E81"/>
    <mergeCell ref="C82:E82"/>
    <mergeCell ref="C83:E83"/>
    <mergeCell ref="C84:E84"/>
    <mergeCell ref="C85:E85"/>
    <mergeCell ref="C76:E76"/>
    <mergeCell ref="C77:E77"/>
    <mergeCell ref="C78:E78"/>
    <mergeCell ref="C79:E79"/>
    <mergeCell ref="C80:E80"/>
    <mergeCell ref="C71:E71"/>
    <mergeCell ref="C72:E72"/>
    <mergeCell ref="C73:E73"/>
    <mergeCell ref="C74:E74"/>
    <mergeCell ref="C75:E75"/>
    <mergeCell ref="C66:E66"/>
    <mergeCell ref="C67:E67"/>
    <mergeCell ref="C68:E68"/>
    <mergeCell ref="C69:E69"/>
    <mergeCell ref="C70:E70"/>
    <mergeCell ref="C61:E61"/>
    <mergeCell ref="C62:E62"/>
    <mergeCell ref="C63:E63"/>
    <mergeCell ref="C64:E64"/>
    <mergeCell ref="C65:E65"/>
    <mergeCell ref="C56:E56"/>
    <mergeCell ref="C57:E57"/>
    <mergeCell ref="C58:E58"/>
    <mergeCell ref="C59:E59"/>
    <mergeCell ref="C60:E60"/>
    <mergeCell ref="C51:E51"/>
    <mergeCell ref="C52:E52"/>
    <mergeCell ref="C53:E53"/>
    <mergeCell ref="C54:E54"/>
    <mergeCell ref="C55:E55"/>
    <mergeCell ref="C46:E46"/>
    <mergeCell ref="C47:E47"/>
    <mergeCell ref="C48:E48"/>
    <mergeCell ref="C49:E49"/>
    <mergeCell ref="C50:E50"/>
    <mergeCell ref="C41:E41"/>
    <mergeCell ref="C42:E42"/>
    <mergeCell ref="C43:E43"/>
    <mergeCell ref="C44:E44"/>
    <mergeCell ref="C45:E45"/>
    <mergeCell ref="C36:E36"/>
    <mergeCell ref="C37:E37"/>
    <mergeCell ref="C38:E38"/>
    <mergeCell ref="C39:E39"/>
    <mergeCell ref="C40:E40"/>
    <mergeCell ref="C31:E31"/>
    <mergeCell ref="C32:E32"/>
    <mergeCell ref="C33:E33"/>
    <mergeCell ref="C34:E34"/>
    <mergeCell ref="C35:E35"/>
    <mergeCell ref="C15:E15"/>
    <mergeCell ref="C16:E16"/>
    <mergeCell ref="C17:E17"/>
    <mergeCell ref="C18:E18"/>
    <mergeCell ref="C19:E19"/>
    <mergeCell ref="B103:D103"/>
    <mergeCell ref="B104:D104"/>
    <mergeCell ref="B105:D105"/>
    <mergeCell ref="B106:D106"/>
    <mergeCell ref="B107:D107"/>
    <mergeCell ref="B108:D108"/>
    <mergeCell ref="B109:D109"/>
    <mergeCell ref="B110:D110"/>
    <mergeCell ref="B111:D111"/>
    <mergeCell ref="B112:D112"/>
    <mergeCell ref="G108:H108"/>
    <mergeCell ref="G109:H109"/>
    <mergeCell ref="G110:H110"/>
    <mergeCell ref="G111:H111"/>
    <mergeCell ref="G112:H112"/>
    <mergeCell ref="H78:H87"/>
    <mergeCell ref="H88:H97"/>
    <mergeCell ref="A18:A27"/>
    <mergeCell ref="A28:A37"/>
    <mergeCell ref="A38:A47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A1:H1"/>
    <mergeCell ref="A2:H2"/>
    <mergeCell ref="A5:B5"/>
    <mergeCell ref="A48:A57"/>
    <mergeCell ref="A4:C4"/>
    <mergeCell ref="A6:H6"/>
    <mergeCell ref="A8:A17"/>
    <mergeCell ref="C7:E7"/>
    <mergeCell ref="D4:E4"/>
    <mergeCell ref="C8:E8"/>
    <mergeCell ref="C9:E9"/>
    <mergeCell ref="C10:E10"/>
    <mergeCell ref="C11:E11"/>
    <mergeCell ref="C12:E12"/>
    <mergeCell ref="C13:E13"/>
    <mergeCell ref="C14:E14"/>
    <mergeCell ref="C102:E102"/>
    <mergeCell ref="G102:H102"/>
    <mergeCell ref="C3:D3"/>
    <mergeCell ref="E3:G3"/>
    <mergeCell ref="G7:H7"/>
    <mergeCell ref="H8:H17"/>
    <mergeCell ref="H18:H27"/>
    <mergeCell ref="A58:A67"/>
    <mergeCell ref="A68:A77"/>
    <mergeCell ref="H38:H47"/>
    <mergeCell ref="H48:H57"/>
    <mergeCell ref="H58:H67"/>
    <mergeCell ref="H68:H77"/>
    <mergeCell ref="A78:A87"/>
    <mergeCell ref="A88:A97"/>
    <mergeCell ref="G107:H107"/>
    <mergeCell ref="C5:E5"/>
    <mergeCell ref="H28:H37"/>
    <mergeCell ref="G98:H98"/>
    <mergeCell ref="A98:E98"/>
    <mergeCell ref="G113:H113"/>
    <mergeCell ref="C101:D101"/>
    <mergeCell ref="E101:G101"/>
    <mergeCell ref="G103:H103"/>
    <mergeCell ref="G104:H104"/>
    <mergeCell ref="G105:H105"/>
    <mergeCell ref="G106:H106"/>
    <mergeCell ref="C100:D100"/>
    <mergeCell ref="E100:G100"/>
  </mergeCells>
  <conditionalFormatting sqref="B100:G101">
    <cfRule type="cellIs" dxfId="0" priority="1" operator="lessThanOrEqual">
      <formula>0</formula>
    </cfRule>
    <cfRule type="colorScale" priority="2">
      <colorScale>
        <cfvo type="num" val="0"/>
        <cfvo type="max" val="0"/>
        <color theme="9" tint="0.59999389629810485"/>
        <color rgb="FFFFEF9C"/>
      </colorScale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3"/>
  <sheetViews>
    <sheetView view="pageBreakPreview" topLeftCell="A13" zoomScaleSheetLayoutView="100" workbookViewId="0">
      <selection activeCell="D21" sqref="D21"/>
    </sheetView>
  </sheetViews>
  <sheetFormatPr defaultRowHeight="15"/>
  <cols>
    <col min="1" max="4" width="16.7109375" customWidth="1"/>
    <col min="5" max="5" width="19.5703125" customWidth="1"/>
    <col min="6" max="29" width="0" hidden="1" customWidth="1"/>
  </cols>
  <sheetData>
    <row r="1" spans="1:5" s="42" customFormat="1" ht="21" customHeight="1">
      <c r="A1" s="125" t="str">
        <f>'Rooms Seating'!A1:G1</f>
        <v>Government Sr. Secondary School Chandawal Nagar</v>
      </c>
      <c r="B1" s="125"/>
      <c r="C1" s="125"/>
      <c r="D1" s="125"/>
      <c r="E1" s="125"/>
    </row>
    <row r="2" spans="1:5" s="42" customFormat="1" ht="21" customHeight="1">
      <c r="A2" s="145" t="str">
        <f>'Rooms Seating'!A2:G2</f>
        <v>Completion Certificate of Elementry Education - 2020</v>
      </c>
      <c r="B2" s="145"/>
      <c r="C2" s="145"/>
      <c r="D2" s="145"/>
      <c r="E2" s="145"/>
    </row>
    <row r="3" spans="1:5" s="42" customFormat="1" ht="20.100000000000001" customHeight="1">
      <c r="A3" s="39" t="s">
        <v>32</v>
      </c>
      <c r="B3" s="47">
        <f>'Rooms Seating'!C3</f>
        <v>43902</v>
      </c>
      <c r="C3" s="39"/>
      <c r="D3" s="39" t="s">
        <v>31</v>
      </c>
      <c r="E3" s="51" t="str">
        <f>'Rooms Seating'!F3</f>
        <v>8:30 to 11:45 AM</v>
      </c>
    </row>
    <row r="4" spans="1:5" s="42" customFormat="1" ht="21" customHeight="1">
      <c r="A4" s="122" t="s">
        <v>35</v>
      </c>
      <c r="B4" s="122"/>
      <c r="C4" s="38">
        <f>'Rooms Seating'!D4</f>
        <v>20040</v>
      </c>
      <c r="D4" s="10"/>
    </row>
    <row r="5" spans="1:5" s="42" customFormat="1" ht="21" customHeight="1">
      <c r="A5" s="46" t="s">
        <v>34</v>
      </c>
      <c r="B5" s="124" t="str">
        <f>'Rooms Seating'!B5</f>
        <v>English</v>
      </c>
      <c r="C5" s="124"/>
      <c r="D5" s="46" t="s">
        <v>38</v>
      </c>
      <c r="E5" s="20" t="s">
        <v>68</v>
      </c>
    </row>
    <row r="6" spans="1:5" s="37" customFormat="1" ht="28.5">
      <c r="A6" s="150" t="s">
        <v>39</v>
      </c>
      <c r="B6" s="151"/>
      <c r="C6" s="151"/>
      <c r="D6" s="151"/>
      <c r="E6" s="151"/>
    </row>
    <row r="7" spans="1:5" s="37" customFormat="1" ht="28.5">
      <c r="A7" s="17" t="s">
        <v>18</v>
      </c>
      <c r="B7" s="17" t="s">
        <v>19</v>
      </c>
      <c r="C7" s="17" t="s">
        <v>20</v>
      </c>
      <c r="D7" s="17" t="s">
        <v>21</v>
      </c>
      <c r="E7" s="17" t="s">
        <v>46</v>
      </c>
    </row>
    <row r="8" spans="1:5" s="37" customFormat="1" ht="26.1" customHeight="1">
      <c r="A8" s="154">
        <v>8107340</v>
      </c>
      <c r="B8" s="50">
        <f>IF(AND(A15=""),"",IF(AND(A15+1&lt;=A15),IF(A15+1=$E$17,A15+2,IF(A15+1=$B$17,A15+2,IF(A15+1=$C$17,A15+2,IF(A15+1=$D$17,A15+2,IF(A15+1=$B$18,A15+2,IF(A15+1=$C$18,A15+2,A15+1)))))),A15+1))</f>
        <v>8107348</v>
      </c>
      <c r="C8" s="50">
        <f>IF(AND(B15=""),"",IF(AND(B15+1&lt;=B15),IF(B15+1=$E$17,B15+2,IF(B15+1=$B$17,B15+2,IF(B15+1=$C$17,B15+2,IF(B15+1=$D$17,B15+2,IF(B15+1=$B$18,B15+2,IF(B15+1=$C$18,B15+2,B15+1)))))),B15+1))</f>
        <v>8107356</v>
      </c>
      <c r="D8" s="50">
        <f>IF(AND(C15=""),"",IF(AND(C15+1&lt;=C15),IF(C15+1=$E$17,C15+2,IF(C15+1=$B$17,C15+2,IF(C15+1=$C$17,C15+2,IF(C15+1=$D$17,C15+2,IF(C15+1=$B$18,C15+2,IF(C15+1=$C$18,C15+2,C15+1)))))),C15+1))</f>
        <v>8107364</v>
      </c>
      <c r="E8" s="50">
        <f>IF(AND(D15=""),"",IF(AND(D15+1&lt;=D15),IF(D15+1=$E$17,D15+2,IF(D15+1=$B$17,D15+2,IF(D15+1=$C$17,D15+2,IF(D15+1=$D$17,D15+2,IF(D15+1=$B$18,D15+2,IF(D15+1=$C$18,D15+2,D15+1)))))),D15+1))</f>
        <v>8107372</v>
      </c>
    </row>
    <row r="9" spans="1:5" s="37" customFormat="1" ht="26.1" customHeight="1">
      <c r="A9" s="50">
        <f>IF(AND(A8=""),"",IF(AND(A8+1&lt;=A8),IF(A8+1=$E$17,A8+2,IF(A8+1=$B$17,A8+2,IF(A8+1=$C$17,A8+2,IF(A8+1=$D$17,A8+2,IF(A8+1=$B$18,A8+2,IF(A8+1=$C$18,A8+2,A8+1)))))),A8+1))</f>
        <v>8107341</v>
      </c>
      <c r="B9" s="50">
        <f>IF(AND(B8=""),"",IF(AND(B8+1&lt;=B8),IF(B8+1=$E$17,B8+2,IF(B8+1=$B$17,B8+2,IF(B8+1=$C$17,B8+2,IF(B8+1=$D$17,B8+2,IF(B8+1=$B$18,B8+2,IF(B8+1=$C$18,B8+2,B8+1)))))),B8+1))</f>
        <v>8107349</v>
      </c>
      <c r="C9" s="50">
        <f>IF(AND(C8=""),"",IF(AND(C8+1&lt;=C8),IF(C8+1=$E$17,C8+2,IF(C8+1=$B$17,C8+2,IF(C8+1=$C$17,C8+2,IF(C8+1=$D$17,C8+2,IF(C8+1=$B$18,C8+2,IF(C8+1=$C$18,C8+2,C8+1)))))),C8+1))</f>
        <v>8107357</v>
      </c>
      <c r="D9" s="50">
        <f>IF(AND(D8=""),"",IF(AND(D8+1&lt;=D8),IF(D8+1=$E$17,D8+2,IF(D8+1=$B$17,D8+2,IF(D8+1=$C$17,D8+2,IF(D8+1=$D$17,D8+2,IF(D8+1=$B$18,D8+2,IF(D8+1=$C$18,D8+2,D8+1)))))),D8+1))</f>
        <v>8107365</v>
      </c>
      <c r="E9" s="50">
        <f>IF(AND(E8=""),"",IF(AND(E8+1&lt;=E8),IF(E8+1=$E$17,E8+2,IF(E8+1=$B$17,E8+2,IF(E8+1=$C$17,E8+2,IF(E8+1=$D$17,E8+2,IF(E8+1=$B$18,E8+2,IF(E8+1=$C$18,E8+2,E8+1)))))),E8+1))</f>
        <v>8107373</v>
      </c>
    </row>
    <row r="10" spans="1:5" s="37" customFormat="1" ht="26.1" customHeight="1">
      <c r="A10" s="50">
        <f t="shared" ref="A10:A14" si="0">IF(AND(A9=""),"",IF(AND(A9+1&lt;=A9),IF(A9+1=$E$17,A9+2,IF(A9+1=$B$17,A9+2,IF(A9+1=$C$17,A9+2,IF(A9+1=$D$17,A9+2,IF(A9+1=$B$18,A9+2,IF(A9+1=$C$18,A9+2,A9+1)))))),A9+1))</f>
        <v>8107342</v>
      </c>
      <c r="B10" s="50">
        <f t="shared" ref="B10:B15" si="1">IF(AND(B9=""),"",IF(AND(B9+1&lt;=B9),IF(B9+1=$E$17,B9+2,IF(B9+1=$B$17,B9+2,IF(B9+1=$C$17,B9+2,IF(B9+1=$D$17,B9+2,IF(B9+1=$B$18,B9+2,IF(B9+1=$C$18,B9+2,B9+1)))))),B9+1))</f>
        <v>8107350</v>
      </c>
      <c r="C10" s="50">
        <f t="shared" ref="C10:C15" si="2">IF(AND(C9=""),"",IF(AND(C9+1&lt;=C9),IF(C9+1=$E$17,C9+2,IF(C9+1=$B$17,C9+2,IF(C9+1=$C$17,C9+2,IF(C9+1=$D$17,C9+2,IF(C9+1=$B$18,C9+2,IF(C9+1=$C$18,C9+2,C9+1)))))),C9+1))</f>
        <v>8107358</v>
      </c>
      <c r="D10" s="50">
        <f t="shared" ref="D10:D15" si="3">IF(AND(D9=""),"",IF(AND(D9+1&lt;=D9),IF(D9+1=$E$17,D9+2,IF(D9+1=$B$17,D9+2,IF(D9+1=$C$17,D9+2,IF(D9+1=$D$17,D9+2,IF(D9+1=$B$18,D9+2,IF(D9+1=$C$18,D9+2,D9+1)))))),D9+1))</f>
        <v>8107366</v>
      </c>
      <c r="E10" s="50">
        <f t="shared" ref="E10:E15" si="4">IF(AND(E9=""),"",IF(AND(E9+1&lt;=E9),IF(E9+1=$E$17,E9+2,IF(E9+1=$B$17,E9+2,IF(E9+1=$C$17,E9+2,IF(E9+1=$D$17,E9+2,IF(E9+1=$B$18,E9+2,IF(E9+1=$C$18,E9+2,E9+1)))))),E9+1))</f>
        <v>8107374</v>
      </c>
    </row>
    <row r="11" spans="1:5" s="37" customFormat="1" ht="26.1" customHeight="1">
      <c r="A11" s="50">
        <f t="shared" si="0"/>
        <v>8107343</v>
      </c>
      <c r="B11" s="50">
        <f t="shared" si="1"/>
        <v>8107351</v>
      </c>
      <c r="C11" s="50">
        <f t="shared" si="2"/>
        <v>8107359</v>
      </c>
      <c r="D11" s="50">
        <f t="shared" si="3"/>
        <v>8107367</v>
      </c>
      <c r="E11" s="50">
        <f t="shared" si="4"/>
        <v>8107375</v>
      </c>
    </row>
    <row r="12" spans="1:5" s="37" customFormat="1" ht="26.1" customHeight="1">
      <c r="A12" s="50">
        <f t="shared" si="0"/>
        <v>8107344</v>
      </c>
      <c r="B12" s="50">
        <f t="shared" si="1"/>
        <v>8107352</v>
      </c>
      <c r="C12" s="50">
        <f t="shared" si="2"/>
        <v>8107360</v>
      </c>
      <c r="D12" s="50">
        <f t="shared" si="3"/>
        <v>8107368</v>
      </c>
      <c r="E12" s="50">
        <f t="shared" si="4"/>
        <v>8107376</v>
      </c>
    </row>
    <row r="13" spans="1:5" s="37" customFormat="1" ht="26.1" customHeight="1">
      <c r="A13" s="50">
        <f t="shared" si="0"/>
        <v>8107345</v>
      </c>
      <c r="B13" s="50">
        <f t="shared" si="1"/>
        <v>8107353</v>
      </c>
      <c r="C13" s="50">
        <f t="shared" si="2"/>
        <v>8107361</v>
      </c>
      <c r="D13" s="50">
        <f t="shared" si="3"/>
        <v>8107369</v>
      </c>
      <c r="E13" s="50">
        <f t="shared" si="4"/>
        <v>8107377</v>
      </c>
    </row>
    <row r="14" spans="1:5" s="37" customFormat="1" ht="26.1" customHeight="1">
      <c r="A14" s="50">
        <f t="shared" si="0"/>
        <v>8107346</v>
      </c>
      <c r="B14" s="50">
        <f t="shared" si="1"/>
        <v>8107354</v>
      </c>
      <c r="C14" s="50">
        <f t="shared" si="2"/>
        <v>8107362</v>
      </c>
      <c r="D14" s="50">
        <f t="shared" si="3"/>
        <v>8107370</v>
      </c>
      <c r="E14" s="50">
        <f t="shared" si="4"/>
        <v>8107378</v>
      </c>
    </row>
    <row r="15" spans="1:5" s="37" customFormat="1" ht="26.1" customHeight="1">
      <c r="A15" s="50">
        <f>IF(AND(A14=""),"",IF(AND(A14+1&lt;=A14),IF(A14+1=$E$17,A14+2,IF(A14+1=$B$17,A14+2,IF(A14+1=$C$17,A14+2,IF(A14+1=$D$17,A14+2,IF(A14+1=$B$18,A14+2,IF(A14+1=$C$18,A14+2,A14+1)))))),A14+1))</f>
        <v>8107347</v>
      </c>
      <c r="B15" s="50">
        <f t="shared" si="1"/>
        <v>8107355</v>
      </c>
      <c r="C15" s="50">
        <f t="shared" si="2"/>
        <v>8107363</v>
      </c>
      <c r="D15" s="50">
        <f t="shared" si="3"/>
        <v>8107371</v>
      </c>
      <c r="E15" s="50">
        <f t="shared" si="4"/>
        <v>8107379</v>
      </c>
    </row>
    <row r="16" spans="1:5" s="37" customFormat="1" ht="12" customHeight="1">
      <c r="A16" s="29"/>
      <c r="B16" s="29"/>
      <c r="C16" s="29"/>
      <c r="D16" s="29"/>
    </row>
    <row r="17" spans="1:4" s="37" customFormat="1" ht="23.25" customHeight="1">
      <c r="A17" s="152" t="s">
        <v>40</v>
      </c>
      <c r="B17" s="31">
        <v>3296320</v>
      </c>
      <c r="C17" s="31"/>
      <c r="D17" s="31"/>
    </row>
    <row r="18" spans="1:4" s="37" customFormat="1" ht="15" customHeight="1">
      <c r="A18" s="152"/>
      <c r="B18" s="31"/>
      <c r="C18" s="31"/>
      <c r="D18" s="31"/>
    </row>
    <row r="19" spans="1:4" s="37" customFormat="1" ht="23.25" customHeight="1">
      <c r="A19" s="41"/>
      <c r="B19" s="28"/>
      <c r="C19" s="41" t="s">
        <v>41</v>
      </c>
      <c r="D19" s="49">
        <f>IF(AND(B17="",C17="",D17="",B18="",C18="",D18="",E17="",E18=""),"",COUNTIF(B17:D18,"&gt;0"))</f>
        <v>1</v>
      </c>
    </row>
    <row r="20" spans="1:4" s="37" customFormat="1" ht="24" customHeight="1">
      <c r="A20" s="155" t="s">
        <v>8</v>
      </c>
      <c r="B20" s="155"/>
      <c r="C20" s="155"/>
      <c r="D20" s="27" t="s">
        <v>12</v>
      </c>
    </row>
    <row r="21" spans="1:4" s="37" customFormat="1" ht="18" customHeight="1">
      <c r="A21" s="113" t="str">
        <f>IF(AND('school entry'!B5=""),"",'school entry'!B5)</f>
        <v>Raj Public School Chandawal</v>
      </c>
      <c r="B21" s="113"/>
      <c r="C21" s="113"/>
      <c r="D21" s="48">
        <v>3</v>
      </c>
    </row>
    <row r="22" spans="1:4" s="37" customFormat="1" ht="18" customHeight="1">
      <c r="A22" s="113" t="str">
        <f>IF(AND('school entry'!B6=""),"",'school entry'!B6)</f>
        <v>L.N.Siloda GSS Sandiya</v>
      </c>
      <c r="B22" s="113"/>
      <c r="C22" s="113"/>
      <c r="D22" s="48">
        <v>4</v>
      </c>
    </row>
    <row r="23" spans="1:4" s="37" customFormat="1" ht="18" customHeight="1">
      <c r="A23" s="113" t="str">
        <f>IF(AND('school entry'!B7=""),"",'school entry'!B7)</f>
        <v>G.S.S.S. Sandiya</v>
      </c>
      <c r="B23" s="113"/>
      <c r="C23" s="113"/>
      <c r="D23" s="48">
        <v>5</v>
      </c>
    </row>
    <row r="24" spans="1:4" s="37" customFormat="1" ht="18" customHeight="1">
      <c r="A24" s="113" t="str">
        <f>IF(AND('school entry'!B8=""),"",'school entry'!B8)</f>
        <v>Mahaveer Bal V.M. Chadawal</v>
      </c>
      <c r="B24" s="113"/>
      <c r="C24" s="113"/>
      <c r="D24" s="48">
        <v>3</v>
      </c>
    </row>
    <row r="25" spans="1:4" s="37" customFormat="1" ht="18" customHeight="1">
      <c r="A25" s="113" t="str">
        <f>IF(AND('school entry'!B9=""),"",'school entry'!B9)</f>
        <v>Dayanand Sec.S. Chandawal</v>
      </c>
      <c r="B25" s="113"/>
      <c r="C25" s="113"/>
      <c r="D25" s="48">
        <v>2</v>
      </c>
    </row>
    <row r="26" spans="1:4" s="37" customFormat="1" ht="18" customHeight="1">
      <c r="A26" s="113" t="str">
        <f>IF(AND('school entry'!B10=""),"",'school entry'!B10)</f>
        <v>G.S.S.S. Chandawal</v>
      </c>
      <c r="B26" s="113"/>
      <c r="C26" s="113"/>
      <c r="D26" s="48">
        <v>5</v>
      </c>
    </row>
    <row r="27" spans="1:4" s="37" customFormat="1" ht="18" customHeight="1">
      <c r="A27" s="113" t="str">
        <f>IF(AND('school entry'!B11=""),"",'school entry'!B11)</f>
        <v>G.G.S.S. Chandawal</v>
      </c>
      <c r="B27" s="113"/>
      <c r="C27" s="113"/>
      <c r="D27" s="48">
        <v>5</v>
      </c>
    </row>
    <row r="28" spans="1:4" s="37" customFormat="1" ht="18" customHeight="1">
      <c r="A28" s="113" t="str">
        <f>IF(AND('school entry'!B12=""),"",'school entry'!B12)</f>
        <v>Gramoday UPS Sandiya</v>
      </c>
      <c r="B28" s="113"/>
      <c r="C28" s="113"/>
      <c r="D28" s="48">
        <v>5</v>
      </c>
    </row>
    <row r="29" spans="1:4" s="37" customFormat="1" ht="18" customHeight="1">
      <c r="A29" s="113" t="str">
        <f>IF(AND('school entry'!B13=""),"",'school entry'!B13)</f>
        <v>Adarash Bal Niketan Sec. S.  Chandawal</v>
      </c>
      <c r="B29" s="113"/>
      <c r="C29" s="113"/>
      <c r="D29" s="48">
        <v>3</v>
      </c>
    </row>
    <row r="30" spans="1:4" s="37" customFormat="1" ht="18" customHeight="1">
      <c r="A30" s="113" t="str">
        <f>IF(AND('school entry'!B14=""),"",'school entry'!B14)</f>
        <v>Krishan Ramanand UPS Chandawal</v>
      </c>
      <c r="B30" s="113"/>
      <c r="C30" s="113"/>
      <c r="D30" s="48">
        <v>5</v>
      </c>
    </row>
    <row r="31" spans="1:4" s="37" customFormat="1" ht="24" customHeight="1">
      <c r="A31" s="33"/>
      <c r="B31" s="25"/>
      <c r="C31" s="40" t="s">
        <v>42</v>
      </c>
      <c r="D31" s="34">
        <f>SUM(D21:D30)</f>
        <v>40</v>
      </c>
    </row>
    <row r="32" spans="1:4" s="37" customFormat="1" ht="29.25" customHeight="1">
      <c r="A32" s="33"/>
      <c r="B32" s="25"/>
      <c r="C32" s="25"/>
      <c r="D32" s="24"/>
    </row>
    <row r="33" spans="1:5" s="37" customFormat="1" ht="24" customHeight="1">
      <c r="A33" s="115" t="s">
        <v>43</v>
      </c>
      <c r="B33" s="115"/>
      <c r="C33" s="115" t="s">
        <v>44</v>
      </c>
      <c r="D33" s="115"/>
      <c r="E33" s="115"/>
    </row>
  </sheetData>
  <mergeCells count="19">
    <mergeCell ref="A27:C27"/>
    <mergeCell ref="A28:C28"/>
    <mergeCell ref="A29:C29"/>
    <mergeCell ref="A30:C30"/>
    <mergeCell ref="A33:B33"/>
    <mergeCell ref="A1:E1"/>
    <mergeCell ref="A2:E2"/>
    <mergeCell ref="A6:E6"/>
    <mergeCell ref="B5:C5"/>
    <mergeCell ref="C33:E33"/>
    <mergeCell ref="A4:B4"/>
    <mergeCell ref="A17:A18"/>
    <mergeCell ref="A20:C20"/>
    <mergeCell ref="A21:C21"/>
    <mergeCell ref="A22:C22"/>
    <mergeCell ref="A23:C23"/>
    <mergeCell ref="A24:C24"/>
    <mergeCell ref="A25:C25"/>
    <mergeCell ref="A26:C26"/>
  </mergeCell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0"/>
  <sheetViews>
    <sheetView view="pageBreakPreview" zoomScaleSheetLayoutView="100" workbookViewId="0">
      <selection activeCell="AI9" sqref="AI9"/>
    </sheetView>
  </sheetViews>
  <sheetFormatPr defaultRowHeight="15"/>
  <cols>
    <col min="1" max="4" width="16.7109375" customWidth="1"/>
    <col min="5" max="5" width="19.5703125" customWidth="1"/>
    <col min="6" max="29" width="0" hidden="1" customWidth="1"/>
  </cols>
  <sheetData>
    <row r="1" spans="1:5" s="42" customFormat="1" ht="21" customHeight="1">
      <c r="A1" s="125" t="str">
        <f>'Rooms Seating'!A1:G1</f>
        <v>Government Sr. Secondary School Chandawal Nagar</v>
      </c>
      <c r="B1" s="125"/>
      <c r="C1" s="125"/>
      <c r="D1" s="125"/>
      <c r="E1" s="125"/>
    </row>
    <row r="2" spans="1:5" s="42" customFormat="1" ht="21" customHeight="1">
      <c r="A2" s="145" t="str">
        <f>'Rooms Seating'!A2:G2</f>
        <v>Completion Certificate of Elementry Education - 2020</v>
      </c>
      <c r="B2" s="145"/>
      <c r="C2" s="145"/>
      <c r="D2" s="145"/>
      <c r="E2" s="145"/>
    </row>
    <row r="3" spans="1:5" s="42" customFormat="1" ht="20.100000000000001" customHeight="1">
      <c r="A3" s="80" t="s">
        <v>32</v>
      </c>
      <c r="B3" s="47">
        <f>'Rooms Seating'!C3</f>
        <v>43902</v>
      </c>
      <c r="C3" s="80"/>
      <c r="D3" s="80" t="s">
        <v>31</v>
      </c>
      <c r="E3" s="51" t="str">
        <f>'Rooms Seating'!F3</f>
        <v>8:30 to 11:45 AM</v>
      </c>
    </row>
    <row r="4" spans="1:5" s="42" customFormat="1" ht="21" customHeight="1">
      <c r="A4" s="122" t="s">
        <v>35</v>
      </c>
      <c r="B4" s="122"/>
      <c r="C4" s="79">
        <f>'Rooms Seating'!D4</f>
        <v>20040</v>
      </c>
      <c r="D4" s="10"/>
    </row>
    <row r="5" spans="1:5" s="42" customFormat="1" ht="21" customHeight="1">
      <c r="A5" s="86" t="s">
        <v>34</v>
      </c>
      <c r="B5" s="124" t="str">
        <f>'Rooms Seating'!B5</f>
        <v>English</v>
      </c>
      <c r="C5" s="124"/>
      <c r="D5" s="86" t="s">
        <v>38</v>
      </c>
      <c r="E5" s="20" t="s">
        <v>68</v>
      </c>
    </row>
    <row r="6" spans="1:5" s="37" customFormat="1" ht="28.5">
      <c r="A6" s="150" t="s">
        <v>39</v>
      </c>
      <c r="B6" s="151"/>
      <c r="C6" s="151"/>
      <c r="D6" s="151"/>
      <c r="E6" s="151"/>
    </row>
    <row r="7" spans="1:5" s="37" customFormat="1" ht="28.5">
      <c r="A7" s="17" t="s">
        <v>18</v>
      </c>
      <c r="B7" s="17" t="s">
        <v>19</v>
      </c>
      <c r="C7" s="17" t="s">
        <v>20</v>
      </c>
      <c r="D7" s="17" t="s">
        <v>21</v>
      </c>
      <c r="E7" s="17" t="s">
        <v>46</v>
      </c>
    </row>
    <row r="8" spans="1:5" s="37" customFormat="1" ht="41.1" customHeight="1">
      <c r="A8" s="154">
        <v>8107340</v>
      </c>
      <c r="B8" s="50">
        <f>IF(AND(A12=""),"",IF(AND(A12+1&lt;=A12),IF(A12+1=$E$17,A12+2,IF(A12+1=$B$17,A12+2,IF(A12+1=$C$17,A12+2,IF(A12+1=$D$17,A12+2,IF(A12+1=$B$18,A12+2,IF(A12+1=$C$18,A12+2,A12+1)))))),A12+1))</f>
        <v>8107345</v>
      </c>
      <c r="C8" s="50">
        <f>IF(AND(B12=""),"",IF(AND(B12+1&lt;=B12),IF(B12+1=$E$17,B12+2,IF(B12+1=$B$17,B12+2,IF(B12+1=$C$17,B12+2,IF(B12+1=$D$17,B12+2,IF(B12+1=$B$18,B12+2,IF(B12+1=$C$18,B12+2,B12+1)))))),B12+1))</f>
        <v>8107350</v>
      </c>
      <c r="D8" s="50">
        <f>IF(AND(C12=""),"",IF(AND(C12+1&lt;=C12),IF(C12+1=$E$17,C12+2,IF(C12+1=$B$17,C12+2,IF(C12+1=$C$17,C12+2,IF(C12+1=$D$17,C12+2,IF(C12+1=$B$18,C12+2,IF(C12+1=$C$18,C12+2,C12+1)))))),C12+1))</f>
        <v>8107355</v>
      </c>
      <c r="E8" s="50">
        <f>IF(AND(D12=""),"",IF(AND(D12+1&lt;=D12),IF(D12+1=$E$17,D12+2,IF(D12+1=$B$17,D12+2,IF(D12+1=$C$17,D12+2,IF(D12+1=$D$17,D12+2,IF(D12+1=$B$18,D12+2,IF(D12+1=$C$18,D12+2,D12+1)))))),D12+1))</f>
        <v>8107360</v>
      </c>
    </row>
    <row r="9" spans="1:5" s="37" customFormat="1" ht="41.1" customHeight="1">
      <c r="A9" s="50">
        <f>IF(AND(A8=""),"",IF(AND(A8+1&lt;=A8),IF(A8+1=$E$14,A8+2,IF(A8+1=$B$14,A8+2,IF(A8+1=$C$14,A8+2,IF(A8+1=$D$14,A8+2,IF(A8+1=$B$15,A8+2,IF(A8+1=$C$15,A8+2,A8+1)))))),A8+1))</f>
        <v>8107341</v>
      </c>
      <c r="B9" s="50">
        <f>IF(AND(B8=""),"",IF(AND(B8+1&lt;=B8),IF(B8+1=$E$14,B8+2,IF(B8+1=$B$14,B8+2,IF(B8+1=$C$14,B8+2,IF(B8+1=$D$14,B8+2,IF(B8+1=$B$15,B8+2,IF(B8+1=$C$15,B8+2,B8+1)))))),B8+1))</f>
        <v>8107346</v>
      </c>
      <c r="C9" s="50">
        <f>IF(AND(C8=""),"",IF(AND(C8+1&lt;=C8),IF(C8+1=$E$14,C8+2,IF(C8+1=$B$14,C8+2,IF(C8+1=$C$14,C8+2,IF(C8+1=$D$14,C8+2,IF(C8+1=$B$15,C8+2,IF(C8+1=$C$15,C8+2,C8+1)))))),C8+1))</f>
        <v>8107351</v>
      </c>
      <c r="D9" s="50">
        <f>IF(AND(D8=""),"",IF(AND(D8+1&lt;=D8),IF(D8+1=$E$14,D8+2,IF(D8+1=$B$14,D8+2,IF(D8+1=$C$14,D8+2,IF(D8+1=$D$14,D8+2,IF(D8+1=$B$15,D8+2,IF(D8+1=$C$15,D8+2,D8+1)))))),D8+1))</f>
        <v>8107356</v>
      </c>
      <c r="E9" s="50">
        <f>IF(AND(E8=""),"",IF(AND(E8+1&lt;=E8),IF(E8+1=$E$14,E8+2,IF(E8+1=$B$14,E8+2,IF(E8+1=$C$14,E8+2,IF(E8+1=$D$14,E8+2,IF(E8+1=$B$15,E8+2,IF(E8+1=$C$15,E8+2,E8+1)))))),E8+1))</f>
        <v>8107361</v>
      </c>
    </row>
    <row r="10" spans="1:5" s="37" customFormat="1" ht="41.1" customHeight="1">
      <c r="A10" s="50">
        <f>IF(AND(A9=""),"",IF(AND(A9+1&lt;=A9),IF(A9+1=$E$14,A9+2,IF(A9+1=$B$14,A9+2,IF(A9+1=$C$14,A9+2,IF(A9+1=$D$14,A9+2,IF(A9+1=$B$15,A9+2,IF(A9+1=$C$15,A9+2,A9+1)))))),A9+1))</f>
        <v>8107342</v>
      </c>
      <c r="B10" s="50">
        <f>IF(AND(B9=""),"",IF(AND(B9+1&lt;=B9),IF(B9+1=$E$14,B9+2,IF(B9+1=$B$14,B9+2,IF(B9+1=$C$14,B9+2,IF(B9+1=$D$14,B9+2,IF(B9+1=$B$15,B9+2,IF(B9+1=$C$15,B9+2,B9+1)))))),B9+1))</f>
        <v>8107347</v>
      </c>
      <c r="C10" s="50">
        <f>IF(AND(C9=""),"",IF(AND(C9+1&lt;=C9),IF(C9+1=$E$14,C9+2,IF(C9+1=$B$14,C9+2,IF(C9+1=$C$14,C9+2,IF(C9+1=$D$14,C9+2,IF(C9+1=$B$15,C9+2,IF(C9+1=$C$15,C9+2,C9+1)))))),C9+1))</f>
        <v>8107352</v>
      </c>
      <c r="D10" s="50">
        <f>IF(AND(D9=""),"",IF(AND(D9+1&lt;=D9),IF(D9+1=$E$14,D9+2,IF(D9+1=$B$14,D9+2,IF(D9+1=$C$14,D9+2,IF(D9+1=$D$14,D9+2,IF(D9+1=$B$15,D9+2,IF(D9+1=$C$15,D9+2,D9+1)))))),D9+1))</f>
        <v>8107357</v>
      </c>
      <c r="E10" s="50">
        <f>IF(AND(E9=""),"",IF(AND(E9+1&lt;=E9),IF(E9+1=$E$14,E9+2,IF(E9+1=$B$14,E9+2,IF(E9+1=$C$14,E9+2,IF(E9+1=$D$14,E9+2,IF(E9+1=$B$15,E9+2,IF(E9+1=$C$15,E9+2,E9+1)))))),E9+1))</f>
        <v>8107362</v>
      </c>
    </row>
    <row r="11" spans="1:5" s="37" customFormat="1" ht="41.1" customHeight="1">
      <c r="A11" s="50">
        <f>IF(AND(A10=""),"",IF(AND(A10+1&lt;=A10),IF(A10+1=$E$14,A10+2,IF(A10+1=$B$14,A10+2,IF(A10+1=$C$14,A10+2,IF(A10+1=$D$14,A10+2,IF(A10+1=$B$15,A10+2,IF(A10+1=$C$15,A10+2,A10+1)))))),A10+1))</f>
        <v>8107343</v>
      </c>
      <c r="B11" s="50">
        <f>IF(AND(B10=""),"",IF(AND(B10+1&lt;=B10),IF(B10+1=$E$14,B10+2,IF(B10+1=$B$14,B10+2,IF(B10+1=$C$14,B10+2,IF(B10+1=$D$14,B10+2,IF(B10+1=$B$15,B10+2,IF(B10+1=$C$15,B10+2,B10+1)))))),B10+1))</f>
        <v>8107348</v>
      </c>
      <c r="C11" s="50">
        <f>IF(AND(C10=""),"",IF(AND(C10+1&lt;=C10),IF(C10+1=$E$14,C10+2,IF(C10+1=$B$14,C10+2,IF(C10+1=$C$14,C10+2,IF(C10+1=$D$14,C10+2,IF(C10+1=$B$15,C10+2,IF(C10+1=$C$15,C10+2,C10+1)))))),C10+1))</f>
        <v>8107353</v>
      </c>
      <c r="D11" s="50">
        <f>IF(AND(D10=""),"",IF(AND(D10+1&lt;=D10),IF(D10+1=$E$14,D10+2,IF(D10+1=$B$14,D10+2,IF(D10+1=$C$14,D10+2,IF(D10+1=$D$14,D10+2,IF(D10+1=$B$15,D10+2,IF(D10+1=$C$15,D10+2,D10+1)))))),D10+1))</f>
        <v>8107358</v>
      </c>
      <c r="E11" s="50">
        <f>IF(AND(E10=""),"",IF(AND(E10+1&lt;=E10),IF(E10+1=$E$14,E10+2,IF(E10+1=$B$14,E10+2,IF(E10+1=$C$14,E10+2,IF(E10+1=$D$14,E10+2,IF(E10+1=$B$15,E10+2,IF(E10+1=$C$15,E10+2,E10+1)))))),E10+1))</f>
        <v>8107363</v>
      </c>
    </row>
    <row r="12" spans="1:5" s="37" customFormat="1" ht="41.1" customHeight="1">
      <c r="A12" s="50">
        <f>IF(AND(A11=""),"",IF(AND(A11+1&lt;=A11),IF(A11+1=$E$14,A11+2,IF(A11+1=$B$14,A11+2,IF(A11+1=$C$14,A11+2,IF(A11+1=$D$14,A11+2,IF(A11+1=$B$15,A11+2,IF(A11+1=$C$15,A11+2,A11+1)))))),A11+1))</f>
        <v>8107344</v>
      </c>
      <c r="B12" s="50">
        <f>IF(AND(B11=""),"",IF(AND(B11+1&lt;=B11),IF(B11+1=$E$14,B11+2,IF(B11+1=$B$14,B11+2,IF(B11+1=$C$14,B11+2,IF(B11+1=$D$14,B11+2,IF(B11+1=$B$15,B11+2,IF(B11+1=$C$15,B11+2,B11+1)))))),B11+1))</f>
        <v>8107349</v>
      </c>
      <c r="C12" s="50">
        <f>IF(AND(C11=""),"",IF(AND(C11+1&lt;=C11),IF(C11+1=$E$14,C11+2,IF(C11+1=$B$14,C11+2,IF(C11+1=$C$14,C11+2,IF(C11+1=$D$14,C11+2,IF(C11+1=$B$15,C11+2,IF(C11+1=$C$15,C11+2,C11+1)))))),C11+1))</f>
        <v>8107354</v>
      </c>
      <c r="D12" s="50">
        <f>IF(AND(D11=""),"",IF(AND(D11+1&lt;=D11),IF(D11+1=$E$14,D11+2,IF(D11+1=$B$14,D11+2,IF(D11+1=$C$14,D11+2,IF(D11+1=$D$14,D11+2,IF(D11+1=$B$15,D11+2,IF(D11+1=$C$15,D11+2,D11+1)))))),D11+1))</f>
        <v>8107359</v>
      </c>
      <c r="E12" s="50">
        <f>IF(AND(E11=""),"",IF(AND(E11+1&lt;=E11),IF(E11+1=$E$14,E11+2,IF(E11+1=$B$14,E11+2,IF(E11+1=$C$14,E11+2,IF(E11+1=$D$14,E11+2,IF(E11+1=$B$15,E11+2,IF(E11+1=$C$15,E11+2,E11+1)))))),E11+1))</f>
        <v>8107364</v>
      </c>
    </row>
    <row r="13" spans="1:5" s="37" customFormat="1" ht="14.25" customHeight="1">
      <c r="A13" s="29"/>
      <c r="B13" s="29"/>
      <c r="C13" s="29"/>
      <c r="D13" s="29"/>
    </row>
    <row r="14" spans="1:5" s="37" customFormat="1" ht="24" customHeight="1">
      <c r="A14" s="152" t="s">
        <v>40</v>
      </c>
      <c r="B14" s="31"/>
      <c r="C14" s="31"/>
      <c r="D14" s="31"/>
    </row>
    <row r="15" spans="1:5" s="37" customFormat="1" ht="24" customHeight="1">
      <c r="A15" s="152"/>
      <c r="B15" s="31"/>
      <c r="C15" s="31"/>
      <c r="D15" s="31"/>
    </row>
    <row r="16" spans="1:5" s="37" customFormat="1" ht="26.25" customHeight="1">
      <c r="A16" s="77"/>
      <c r="B16" s="28"/>
      <c r="C16" s="77" t="s">
        <v>41</v>
      </c>
      <c r="D16" s="49" t="str">
        <f>IF(AND(B14="",C14="",D14="",B15="",C15="",D15="",E14="",E15=""),"",COUNTIF(B14:D15,"&gt;0"))</f>
        <v/>
      </c>
    </row>
    <row r="17" spans="1:5" s="37" customFormat="1" ht="18" customHeight="1">
      <c r="A17" s="155" t="s">
        <v>8</v>
      </c>
      <c r="B17" s="155"/>
      <c r="C17" s="155"/>
      <c r="D17" s="27" t="s">
        <v>12</v>
      </c>
    </row>
    <row r="18" spans="1:5" s="37" customFormat="1" ht="18" customHeight="1">
      <c r="A18" s="113" t="str">
        <f>IF(AND('school entry'!B5=""),"",'school entry'!B5)</f>
        <v>Raj Public School Chandawal</v>
      </c>
      <c r="B18" s="113"/>
      <c r="C18" s="113"/>
      <c r="D18" s="48">
        <v>3</v>
      </c>
    </row>
    <row r="19" spans="1:5" s="37" customFormat="1" ht="18" customHeight="1">
      <c r="A19" s="113" t="str">
        <f>IF(AND('school entry'!B6=""),"",'school entry'!B6)</f>
        <v>L.N.Siloda GSS Sandiya</v>
      </c>
      <c r="B19" s="113"/>
      <c r="C19" s="113"/>
      <c r="D19" s="48">
        <v>4</v>
      </c>
    </row>
    <row r="20" spans="1:5" s="37" customFormat="1" ht="24" customHeight="1">
      <c r="A20" s="113" t="str">
        <f>IF(AND('school entry'!B7=""),"",'school entry'!B7)</f>
        <v>G.S.S.S. Sandiya</v>
      </c>
      <c r="B20" s="113"/>
      <c r="C20" s="113"/>
      <c r="D20" s="48">
        <v>2</v>
      </c>
    </row>
    <row r="21" spans="1:5" s="37" customFormat="1" ht="29.25" customHeight="1">
      <c r="A21" s="113" t="str">
        <f>IF(AND('school entry'!B8=""),"",'school entry'!B8)</f>
        <v>Mahaveer Bal V.M. Chadawal</v>
      </c>
      <c r="B21" s="113"/>
      <c r="C21" s="113"/>
      <c r="D21" s="48">
        <v>3</v>
      </c>
    </row>
    <row r="22" spans="1:5" s="37" customFormat="1" ht="24" customHeight="1">
      <c r="A22" s="113" t="str">
        <f>IF(AND('school entry'!B9=""),"",'school entry'!B9)</f>
        <v>Dayanand Sec.S. Chandawal</v>
      </c>
      <c r="B22" s="113"/>
      <c r="C22" s="113"/>
      <c r="D22" s="48">
        <v>2</v>
      </c>
    </row>
    <row r="23" spans="1:5" s="37" customFormat="1" ht="15.75">
      <c r="A23" s="113" t="str">
        <f>IF(AND('school entry'!B10=""),"",'school entry'!B10)</f>
        <v>G.S.S.S. Chandawal</v>
      </c>
      <c r="B23" s="113"/>
      <c r="C23" s="113"/>
      <c r="D23" s="48">
        <v>3</v>
      </c>
    </row>
    <row r="24" spans="1:5" s="37" customFormat="1" ht="15.75">
      <c r="A24" s="113" t="str">
        <f>IF(AND('school entry'!B11=""),"",'school entry'!B11)</f>
        <v>G.G.S.S. Chandawal</v>
      </c>
      <c r="B24" s="113"/>
      <c r="C24" s="113"/>
      <c r="D24" s="48">
        <v>1</v>
      </c>
    </row>
    <row r="25" spans="1:5" s="37" customFormat="1" ht="15.75">
      <c r="A25" s="113" t="str">
        <f>IF(AND('school entry'!B12=""),"",'school entry'!B12)</f>
        <v>Gramoday UPS Sandiya</v>
      </c>
      <c r="B25" s="113"/>
      <c r="C25" s="113"/>
      <c r="D25" s="48">
        <v>2</v>
      </c>
    </row>
    <row r="26" spans="1:5" s="37" customFormat="1" ht="15.75">
      <c r="A26" s="113" t="str">
        <f>IF(AND('school entry'!B13=""),"",'school entry'!B13)</f>
        <v>Adarash Bal Niketan Sec. S.  Chandawal</v>
      </c>
      <c r="B26" s="113"/>
      <c r="C26" s="113"/>
      <c r="D26" s="48">
        <v>3</v>
      </c>
    </row>
    <row r="27" spans="1:5" s="37" customFormat="1" ht="15.75">
      <c r="A27" s="113" t="str">
        <f>IF(AND('school entry'!B14=""),"",'school entry'!B14)</f>
        <v>Krishan Ramanand UPS Chandawal</v>
      </c>
      <c r="B27" s="113"/>
      <c r="C27" s="113"/>
      <c r="D27" s="48">
        <v>2</v>
      </c>
    </row>
    <row r="28" spans="1:5" s="37" customFormat="1" ht="18.75">
      <c r="A28" s="33"/>
      <c r="B28" s="90"/>
      <c r="C28" s="84" t="s">
        <v>42</v>
      </c>
      <c r="D28" s="34">
        <f>SUM(D18:D27)</f>
        <v>25</v>
      </c>
    </row>
    <row r="29" spans="1:5" s="37" customFormat="1" ht="18.75">
      <c r="A29" s="33"/>
      <c r="B29" s="90"/>
      <c r="C29" s="90"/>
      <c r="D29" s="24"/>
    </row>
    <row r="30" spans="1:5" s="37" customFormat="1" ht="18.75">
      <c r="A30" s="115" t="s">
        <v>43</v>
      </c>
      <c r="B30" s="115"/>
      <c r="C30" s="115" t="s">
        <v>44</v>
      </c>
      <c r="D30" s="115"/>
      <c r="E30" s="115"/>
    </row>
  </sheetData>
  <mergeCells count="19">
    <mergeCell ref="A30:B30"/>
    <mergeCell ref="C30:E30"/>
    <mergeCell ref="A23:C23"/>
    <mergeCell ref="A24:C24"/>
    <mergeCell ref="A25:C25"/>
    <mergeCell ref="A26:C26"/>
    <mergeCell ref="A27:C27"/>
    <mergeCell ref="A1:E1"/>
    <mergeCell ref="A2:E2"/>
    <mergeCell ref="A4:B4"/>
    <mergeCell ref="B5:C5"/>
    <mergeCell ref="A6:E6"/>
    <mergeCell ref="A14:A15"/>
    <mergeCell ref="A17:C17"/>
    <mergeCell ref="A18:C18"/>
    <mergeCell ref="A19:C19"/>
    <mergeCell ref="A20:C20"/>
    <mergeCell ref="A21:C21"/>
    <mergeCell ref="A22:C2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Gen. Detail</vt:lpstr>
      <vt:lpstr>school entry</vt:lpstr>
      <vt:lpstr>Rooms Seating</vt:lpstr>
      <vt:lpstr>consolidated Room Plan</vt:lpstr>
      <vt:lpstr>5 by 8 rows</vt:lpstr>
      <vt:lpstr>5 by 5 Rows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2020-03-09T20:11:47Z</dcterms:modified>
</cp:coreProperties>
</file>